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Ex2.xml" ContentType="application/vnd.ms-office.chartex+xml"/>
  <Override PartName="/xl/charts/style12.xml" ContentType="application/vnd.ms-office.chartstyle+xml"/>
  <Override PartName="/xl/charts/colors12.xml" ContentType="application/vnd.ms-office.chartcolorstyle+xml"/>
  <Override PartName="/xl/drawings/drawing3.xml" ContentType="application/vnd.openxmlformats-officedocument.drawing+xml"/>
  <Override PartName="/xl/slicers/slicer2.xml" ContentType="application/vnd.ms-excel.slicer+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Ex3.xml" ContentType="application/vnd.ms-office.chartex+xml"/>
  <Override PartName="/xl/charts/style17.xml" ContentType="application/vnd.ms-office.chartstyle+xml"/>
  <Override PartName="/xl/charts/colors17.xml" ContentType="application/vnd.ms-office.chartcolorstyle+xml"/>
  <Override PartName="/xl/charts/chart15.xml" ContentType="application/vnd.openxmlformats-officedocument.drawingml.chart+xml"/>
  <Override PartName="/xl/charts/style18.xml" ContentType="application/vnd.ms-office.chartstyle+xml"/>
  <Override PartName="/xl/charts/colors18.xml" ContentType="application/vnd.ms-office.chartcolorstyle+xml"/>
  <Override PartName="/xl/charts/chart16.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4.xml" ContentType="application/vnd.openxmlformats-officedocument.drawing+xml"/>
  <Override PartName="/xl/charts/chart17.xml" ContentType="application/vnd.openxmlformats-officedocument.drawingml.chart+xml"/>
  <Override PartName="/xl/charts/style20.xml" ContentType="application/vnd.ms-office.chartstyle+xml"/>
  <Override PartName="/xl/charts/colors2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202300"/>
  <mc:AlternateContent xmlns:mc="http://schemas.openxmlformats.org/markup-compatibility/2006">
    <mc:Choice Requires="x15">
      <x15ac:absPath xmlns:x15ac="http://schemas.microsoft.com/office/spreadsheetml/2010/11/ac" url="C:\Users\kagom\Downloads\Project data (data analysis\Healthcare diabetes Project\"/>
    </mc:Choice>
  </mc:AlternateContent>
  <xr:revisionPtr revIDLastSave="0" documentId="13_ncr:1_{7CA528A1-5F78-4D42-BB66-F5160A173CCA}" xr6:coauthVersionLast="47" xr6:coauthVersionMax="47" xr10:uidLastSave="{00000000-0000-0000-0000-000000000000}"/>
  <bookViews>
    <workbookView xWindow="-120" yWindow="-120" windowWidth="20730" windowHeight="11040" firstSheet="2" activeTab="4" xr2:uid="{E0F2FF65-1328-44ED-BBF8-5E9A6DD7D0E4}"/>
  </bookViews>
  <sheets>
    <sheet name="health care diabetes Dataset - " sheetId="1" r:id="rId1"/>
    <sheet name="Cleaned DataSet" sheetId="3" r:id="rId2"/>
    <sheet name="Sheet2" sheetId="20" r:id="rId3"/>
    <sheet name="Sheet4" sheetId="23" r:id="rId4"/>
    <sheet name="DataSet 2" sheetId="9" r:id="rId5"/>
    <sheet name="DashBoard" sheetId="17" r:id="rId6"/>
    <sheet name="Average Glucose KPI" sheetId="4" r:id="rId7"/>
  </sheets>
  <definedNames>
    <definedName name="_xlnm._FilterDatabase" localSheetId="1" hidden="1">'Cleaned DataSet'!$F$1:$F$535</definedName>
    <definedName name="_xlchart.v1.0" hidden="1">Sheet2!$G$14</definedName>
    <definedName name="_xlchart.v1.1" hidden="1">Sheet2!$G$15</definedName>
    <definedName name="_xlchart.v1.10" hidden="1">Sheet2!$H$15:$J$15</definedName>
    <definedName name="_xlchart.v1.11" hidden="1">Sheet2!$H$16:$J$16</definedName>
    <definedName name="_xlchart.v1.12" hidden="1">Sheet2!$G$14</definedName>
    <definedName name="_xlchart.v1.13" hidden="1">Sheet2!$G$15</definedName>
    <definedName name="_xlchart.v1.14" hidden="1">Sheet2!$G$16</definedName>
    <definedName name="_xlchart.v1.15" hidden="1">Sheet2!$H$14:$J$14</definedName>
    <definedName name="_xlchart.v1.16" hidden="1">Sheet2!$H$15:$J$15</definedName>
    <definedName name="_xlchart.v1.17" hidden="1">Sheet2!$H$16:$J$16</definedName>
    <definedName name="_xlchart.v1.18" hidden="1">Sheet2!$G$14</definedName>
    <definedName name="_xlchart.v1.19" hidden="1">Sheet2!$G$15</definedName>
    <definedName name="_xlchart.v1.2" hidden="1">Sheet2!$G$16</definedName>
    <definedName name="_xlchart.v1.20" hidden="1">Sheet2!$G$16</definedName>
    <definedName name="_xlchart.v1.21" hidden="1">Sheet2!$H$14:$J$14</definedName>
    <definedName name="_xlchart.v1.22" hidden="1">Sheet2!$H$15:$J$15</definedName>
    <definedName name="_xlchart.v1.23" hidden="1">Sheet2!$H$16:$J$16</definedName>
    <definedName name="_xlchart.v1.3" hidden="1">Sheet2!$H$14:$J$14</definedName>
    <definedName name="_xlchart.v1.4" hidden="1">Sheet2!$H$15:$J$15</definedName>
    <definedName name="_xlchart.v1.5" hidden="1">Sheet2!$H$16:$J$16</definedName>
    <definedName name="_xlchart.v1.6" hidden="1">Sheet2!$G$14</definedName>
    <definedName name="_xlchart.v1.7" hidden="1">Sheet2!$G$15</definedName>
    <definedName name="_xlchart.v1.8" hidden="1">Sheet2!$G$16</definedName>
    <definedName name="_xlchart.v1.9" hidden="1">Sheet2!$H$14:$J$14</definedName>
    <definedName name="Slicer_Age_Group1">#N/A</definedName>
    <definedName name="Slicer_BMI_Weightclass">#N/A</definedName>
    <definedName name="Slicer_BP_Catergory">#N/A</definedName>
    <definedName name="Slicer_Diabetes1">#N/A</definedName>
    <definedName name="Slicer_Outcome">#N/A</definedName>
  </definedNames>
  <calcPr calcId="191029"/>
  <pivotCaches>
    <pivotCache cacheId="3" r:id="rId8"/>
    <pivotCache cacheId="8" r:id="rId9"/>
  </pivotCaches>
  <fileRecoveryPr repairLoad="1"/>
  <extLst>
    <ext xmlns:x14="http://schemas.microsoft.com/office/spreadsheetml/2009/9/main" uri="{BBE1A952-AA13-448e-AADC-164F8A28A991}">
      <x14:slicerCaches>
        <x14:slicerCache r:id="rId10"/>
        <x14:slicerCache r:id="rId11"/>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9" i="23" l="1"/>
  <c r="J18" i="23"/>
  <c r="K18" i="23" s="1"/>
  <c r="J16" i="23"/>
  <c r="J15" i="23"/>
  <c r="K15" i="23" s="1"/>
  <c r="J12" i="23"/>
  <c r="J11" i="23"/>
  <c r="K11" i="23" s="1"/>
  <c r="F6" i="23"/>
  <c r="F5" i="23"/>
  <c r="E6" i="23"/>
  <c r="E5" i="23"/>
  <c r="D6" i="23"/>
  <c r="D5" i="23"/>
  <c r="N3" i="9"/>
  <c r="N4" i="9"/>
  <c r="N5" i="9"/>
  <c r="N6" i="9"/>
  <c r="N7" i="9"/>
  <c r="N8" i="9"/>
  <c r="N9" i="9"/>
  <c r="N10" i="9"/>
  <c r="N11" i="9"/>
  <c r="N12" i="9"/>
  <c r="N13" i="9"/>
  <c r="N14" i="9"/>
  <c r="N15" i="9"/>
  <c r="N16" i="9"/>
  <c r="N17" i="9"/>
  <c r="N18" i="9"/>
  <c r="N19" i="9"/>
  <c r="N20" i="9"/>
  <c r="N21" i="9"/>
  <c r="N22" i="9"/>
  <c r="N23" i="9"/>
  <c r="N24" i="9"/>
  <c r="N25" i="9"/>
  <c r="N26" i="9"/>
  <c r="N27" i="9"/>
  <c r="N28" i="9"/>
  <c r="N29" i="9"/>
  <c r="N30" i="9"/>
  <c r="N31" i="9"/>
  <c r="N32" i="9"/>
  <c r="N33" i="9"/>
  <c r="N34" i="9"/>
  <c r="N35" i="9"/>
  <c r="N36" i="9"/>
  <c r="N37" i="9"/>
  <c r="N38" i="9"/>
  <c r="N39" i="9"/>
  <c r="N40" i="9"/>
  <c r="N41" i="9"/>
  <c r="N42" i="9"/>
  <c r="N43" i="9"/>
  <c r="N44" i="9"/>
  <c r="N45" i="9"/>
  <c r="N46" i="9"/>
  <c r="N47" i="9"/>
  <c r="N48" i="9"/>
  <c r="N49" i="9"/>
  <c r="N50" i="9"/>
  <c r="N51" i="9"/>
  <c r="N52" i="9"/>
  <c r="N53" i="9"/>
  <c r="N54" i="9"/>
  <c r="N55" i="9"/>
  <c r="N56" i="9"/>
  <c r="N57" i="9"/>
  <c r="N58" i="9"/>
  <c r="N59" i="9"/>
  <c r="N60" i="9"/>
  <c r="N61" i="9"/>
  <c r="N62" i="9"/>
  <c r="N63" i="9"/>
  <c r="N64" i="9"/>
  <c r="N65" i="9"/>
  <c r="N66" i="9"/>
  <c r="N67" i="9"/>
  <c r="N68" i="9"/>
  <c r="N69" i="9"/>
  <c r="N70" i="9"/>
  <c r="N71" i="9"/>
  <c r="N72" i="9"/>
  <c r="N73" i="9"/>
  <c r="N74" i="9"/>
  <c r="N75" i="9"/>
  <c r="N76" i="9"/>
  <c r="N77" i="9"/>
  <c r="N78" i="9"/>
  <c r="N79" i="9"/>
  <c r="N80" i="9"/>
  <c r="N81" i="9"/>
  <c r="N82" i="9"/>
  <c r="N83" i="9"/>
  <c r="N84" i="9"/>
  <c r="N85" i="9"/>
  <c r="N86" i="9"/>
  <c r="N87" i="9"/>
  <c r="N88" i="9"/>
  <c r="N89" i="9"/>
  <c r="N90" i="9"/>
  <c r="N91" i="9"/>
  <c r="N92" i="9"/>
  <c r="N93" i="9"/>
  <c r="N94" i="9"/>
  <c r="N95" i="9"/>
  <c r="N96" i="9"/>
  <c r="N97" i="9"/>
  <c r="N98" i="9"/>
  <c r="N99" i="9"/>
  <c r="N100" i="9"/>
  <c r="N101" i="9"/>
  <c r="N102" i="9"/>
  <c r="N103" i="9"/>
  <c r="N104" i="9"/>
  <c r="N105" i="9"/>
  <c r="N106" i="9"/>
  <c r="N107" i="9"/>
  <c r="N108" i="9"/>
  <c r="N109" i="9"/>
  <c r="N110" i="9"/>
  <c r="N111" i="9"/>
  <c r="N112" i="9"/>
  <c r="N113" i="9"/>
  <c r="N114" i="9"/>
  <c r="N115" i="9"/>
  <c r="N116" i="9"/>
  <c r="N117" i="9"/>
  <c r="N118" i="9"/>
  <c r="N119" i="9"/>
  <c r="N120" i="9"/>
  <c r="N121" i="9"/>
  <c r="N122" i="9"/>
  <c r="N123" i="9"/>
  <c r="N124" i="9"/>
  <c r="N125" i="9"/>
  <c r="N126" i="9"/>
  <c r="N127" i="9"/>
  <c r="N128" i="9"/>
  <c r="N129" i="9"/>
  <c r="N130" i="9"/>
  <c r="N131" i="9"/>
  <c r="N132" i="9"/>
  <c r="N133" i="9"/>
  <c r="N134" i="9"/>
  <c r="N135" i="9"/>
  <c r="N136" i="9"/>
  <c r="N137" i="9"/>
  <c r="N138" i="9"/>
  <c r="N139" i="9"/>
  <c r="N140" i="9"/>
  <c r="N141" i="9"/>
  <c r="N142" i="9"/>
  <c r="N143" i="9"/>
  <c r="N144" i="9"/>
  <c r="N145" i="9"/>
  <c r="N146" i="9"/>
  <c r="N147" i="9"/>
  <c r="N148" i="9"/>
  <c r="N149" i="9"/>
  <c r="N150" i="9"/>
  <c r="N151" i="9"/>
  <c r="N152" i="9"/>
  <c r="N153" i="9"/>
  <c r="N154" i="9"/>
  <c r="N155" i="9"/>
  <c r="N156" i="9"/>
  <c r="N157" i="9"/>
  <c r="N158" i="9"/>
  <c r="N159" i="9"/>
  <c r="N160" i="9"/>
  <c r="N161" i="9"/>
  <c r="N162" i="9"/>
  <c r="N163" i="9"/>
  <c r="N164" i="9"/>
  <c r="N165" i="9"/>
  <c r="N166" i="9"/>
  <c r="N167" i="9"/>
  <c r="N168" i="9"/>
  <c r="N169" i="9"/>
  <c r="N170" i="9"/>
  <c r="N171" i="9"/>
  <c r="N172" i="9"/>
  <c r="N173" i="9"/>
  <c r="N174" i="9"/>
  <c r="N175" i="9"/>
  <c r="N176" i="9"/>
  <c r="N177" i="9"/>
  <c r="N178" i="9"/>
  <c r="N179" i="9"/>
  <c r="N180" i="9"/>
  <c r="N181" i="9"/>
  <c r="N182" i="9"/>
  <c r="N183" i="9"/>
  <c r="N184" i="9"/>
  <c r="N185" i="9"/>
  <c r="N186" i="9"/>
  <c r="N187" i="9"/>
  <c r="N188" i="9"/>
  <c r="N189" i="9"/>
  <c r="N190" i="9"/>
  <c r="N191" i="9"/>
  <c r="N192" i="9"/>
  <c r="N193" i="9"/>
  <c r="N194" i="9"/>
  <c r="N195" i="9"/>
  <c r="N196" i="9"/>
  <c r="N197" i="9"/>
  <c r="N198" i="9"/>
  <c r="N199" i="9"/>
  <c r="N200" i="9"/>
  <c r="N201" i="9"/>
  <c r="N202" i="9"/>
  <c r="N203" i="9"/>
  <c r="N204" i="9"/>
  <c r="N205" i="9"/>
  <c r="N206" i="9"/>
  <c r="N207" i="9"/>
  <c r="N208" i="9"/>
  <c r="N209" i="9"/>
  <c r="N210" i="9"/>
  <c r="N211" i="9"/>
  <c r="N212" i="9"/>
  <c r="N213" i="9"/>
  <c r="N214" i="9"/>
  <c r="N215" i="9"/>
  <c r="N216" i="9"/>
  <c r="N217" i="9"/>
  <c r="N218" i="9"/>
  <c r="N219" i="9"/>
  <c r="N220" i="9"/>
  <c r="N221" i="9"/>
  <c r="N222" i="9"/>
  <c r="N223" i="9"/>
  <c r="N224" i="9"/>
  <c r="N225" i="9"/>
  <c r="N226" i="9"/>
  <c r="N227" i="9"/>
  <c r="N228" i="9"/>
  <c r="N229" i="9"/>
  <c r="N230" i="9"/>
  <c r="N231" i="9"/>
  <c r="N232" i="9"/>
  <c r="N233" i="9"/>
  <c r="N234" i="9"/>
  <c r="N235" i="9"/>
  <c r="N236" i="9"/>
  <c r="N237" i="9"/>
  <c r="N238" i="9"/>
  <c r="N239" i="9"/>
  <c r="N240" i="9"/>
  <c r="N241" i="9"/>
  <c r="N242" i="9"/>
  <c r="N243" i="9"/>
  <c r="N244" i="9"/>
  <c r="N245" i="9"/>
  <c r="N246" i="9"/>
  <c r="N247" i="9"/>
  <c r="N248" i="9"/>
  <c r="N249" i="9"/>
  <c r="N250" i="9"/>
  <c r="N251" i="9"/>
  <c r="N252" i="9"/>
  <c r="N253" i="9"/>
  <c r="N254" i="9"/>
  <c r="N255" i="9"/>
  <c r="N256" i="9"/>
  <c r="N257" i="9"/>
  <c r="N258" i="9"/>
  <c r="N259" i="9"/>
  <c r="N260" i="9"/>
  <c r="N261" i="9"/>
  <c r="N262" i="9"/>
  <c r="N263" i="9"/>
  <c r="N264" i="9"/>
  <c r="N265" i="9"/>
  <c r="N266" i="9"/>
  <c r="N267" i="9"/>
  <c r="N268" i="9"/>
  <c r="N269" i="9"/>
  <c r="N270" i="9"/>
  <c r="N271" i="9"/>
  <c r="N272" i="9"/>
  <c r="N273" i="9"/>
  <c r="N274" i="9"/>
  <c r="N275" i="9"/>
  <c r="N276" i="9"/>
  <c r="N277" i="9"/>
  <c r="N278" i="9"/>
  <c r="N279" i="9"/>
  <c r="N280" i="9"/>
  <c r="N281" i="9"/>
  <c r="N282" i="9"/>
  <c r="N283" i="9"/>
  <c r="N284" i="9"/>
  <c r="N285" i="9"/>
  <c r="N286" i="9"/>
  <c r="N287" i="9"/>
  <c r="N288" i="9"/>
  <c r="N289" i="9"/>
  <c r="N290" i="9"/>
  <c r="N291" i="9"/>
  <c r="N292" i="9"/>
  <c r="N293" i="9"/>
  <c r="N294" i="9"/>
  <c r="N295" i="9"/>
  <c r="N296" i="9"/>
  <c r="N297" i="9"/>
  <c r="N298" i="9"/>
  <c r="N299" i="9"/>
  <c r="N300" i="9"/>
  <c r="N301" i="9"/>
  <c r="N302" i="9"/>
  <c r="N303" i="9"/>
  <c r="N304" i="9"/>
  <c r="N305" i="9"/>
  <c r="N306" i="9"/>
  <c r="N307" i="9"/>
  <c r="N308" i="9"/>
  <c r="N309" i="9"/>
  <c r="N310" i="9"/>
  <c r="N311" i="9"/>
  <c r="N312" i="9"/>
  <c r="N313" i="9"/>
  <c r="N314" i="9"/>
  <c r="N315" i="9"/>
  <c r="N316" i="9"/>
  <c r="N317" i="9"/>
  <c r="N318" i="9"/>
  <c r="N319" i="9"/>
  <c r="N320" i="9"/>
  <c r="N321" i="9"/>
  <c r="N322" i="9"/>
  <c r="N323" i="9"/>
  <c r="N324" i="9"/>
  <c r="N325" i="9"/>
  <c r="N326" i="9"/>
  <c r="N327" i="9"/>
  <c r="N328" i="9"/>
  <c r="N329" i="9"/>
  <c r="N330" i="9"/>
  <c r="N331" i="9"/>
  <c r="N332" i="9"/>
  <c r="N333" i="9"/>
  <c r="N334" i="9"/>
  <c r="N335" i="9"/>
  <c r="N336" i="9"/>
  <c r="N337" i="9"/>
  <c r="N338" i="9"/>
  <c r="N339" i="9"/>
  <c r="N340" i="9"/>
  <c r="N341" i="9"/>
  <c r="N342" i="9"/>
  <c r="N343" i="9"/>
  <c r="N344" i="9"/>
  <c r="N345" i="9"/>
  <c r="N346" i="9"/>
  <c r="N347" i="9"/>
  <c r="N348" i="9"/>
  <c r="N349" i="9"/>
  <c r="N350" i="9"/>
  <c r="N351" i="9"/>
  <c r="N352" i="9"/>
  <c r="N353" i="9"/>
  <c r="N354" i="9"/>
  <c r="N355" i="9"/>
  <c r="N356" i="9"/>
  <c r="N357" i="9"/>
  <c r="N358" i="9"/>
  <c r="N359" i="9"/>
  <c r="N360" i="9"/>
  <c r="N361" i="9"/>
  <c r="N362" i="9"/>
  <c r="N363" i="9"/>
  <c r="N364" i="9"/>
  <c r="N365" i="9"/>
  <c r="N366" i="9"/>
  <c r="N367" i="9"/>
  <c r="N368" i="9"/>
  <c r="N369" i="9"/>
  <c r="N370" i="9"/>
  <c r="N371" i="9"/>
  <c r="N372" i="9"/>
  <c r="N373" i="9"/>
  <c r="N374" i="9"/>
  <c r="N375" i="9"/>
  <c r="N376" i="9"/>
  <c r="N377" i="9"/>
  <c r="N378" i="9"/>
  <c r="N379" i="9"/>
  <c r="N380" i="9"/>
  <c r="N381" i="9"/>
  <c r="N382" i="9"/>
  <c r="N383" i="9"/>
  <c r="N384" i="9"/>
  <c r="N385" i="9"/>
  <c r="N386" i="9"/>
  <c r="N387" i="9"/>
  <c r="N388" i="9"/>
  <c r="N389" i="9"/>
  <c r="N390" i="9"/>
  <c r="N391" i="9"/>
  <c r="N392" i="9"/>
  <c r="N393" i="9"/>
  <c r="N394" i="9"/>
  <c r="N395" i="9"/>
  <c r="N396" i="9"/>
  <c r="N397" i="9"/>
  <c r="N398" i="9"/>
  <c r="N399" i="9"/>
  <c r="N400" i="9"/>
  <c r="N401" i="9"/>
  <c r="N402" i="9"/>
  <c r="N403" i="9"/>
  <c r="N404" i="9"/>
  <c r="N405" i="9"/>
  <c r="N406" i="9"/>
  <c r="N407" i="9"/>
  <c r="N408" i="9"/>
  <c r="N409" i="9"/>
  <c r="N410" i="9"/>
  <c r="N411" i="9"/>
  <c r="N412" i="9"/>
  <c r="N413" i="9"/>
  <c r="N414" i="9"/>
  <c r="N415" i="9"/>
  <c r="N416" i="9"/>
  <c r="N417" i="9"/>
  <c r="N418" i="9"/>
  <c r="N419" i="9"/>
  <c r="N420" i="9"/>
  <c r="N421" i="9"/>
  <c r="N422" i="9"/>
  <c r="N423" i="9"/>
  <c r="N424" i="9"/>
  <c r="N425" i="9"/>
  <c r="N426" i="9"/>
  <c r="N427" i="9"/>
  <c r="N428" i="9"/>
  <c r="N429" i="9"/>
  <c r="N430" i="9"/>
  <c r="N431" i="9"/>
  <c r="N432" i="9"/>
  <c r="N433" i="9"/>
  <c r="N434" i="9"/>
  <c r="N435" i="9"/>
  <c r="N436" i="9"/>
  <c r="N437" i="9"/>
  <c r="N438" i="9"/>
  <c r="N439" i="9"/>
  <c r="N440" i="9"/>
  <c r="N441" i="9"/>
  <c r="N442" i="9"/>
  <c r="N443" i="9"/>
  <c r="N444" i="9"/>
  <c r="N445" i="9"/>
  <c r="N446" i="9"/>
  <c r="N447" i="9"/>
  <c r="N448" i="9"/>
  <c r="N449" i="9"/>
  <c r="N450" i="9"/>
  <c r="N451" i="9"/>
  <c r="N452" i="9"/>
  <c r="N453" i="9"/>
  <c r="N454" i="9"/>
  <c r="N455" i="9"/>
  <c r="N456" i="9"/>
  <c r="N457" i="9"/>
  <c r="N458" i="9"/>
  <c r="N459" i="9"/>
  <c r="N460" i="9"/>
  <c r="N461" i="9"/>
  <c r="N462" i="9"/>
  <c r="N463" i="9"/>
  <c r="N464" i="9"/>
  <c r="N465" i="9"/>
  <c r="N466" i="9"/>
  <c r="N467" i="9"/>
  <c r="N468" i="9"/>
  <c r="N469" i="9"/>
  <c r="N470" i="9"/>
  <c r="N471" i="9"/>
  <c r="N472" i="9"/>
  <c r="N473" i="9"/>
  <c r="N474" i="9"/>
  <c r="N475" i="9"/>
  <c r="N476" i="9"/>
  <c r="N477" i="9"/>
  <c r="N478" i="9"/>
  <c r="N479" i="9"/>
  <c r="N480" i="9"/>
  <c r="N481" i="9"/>
  <c r="N482" i="9"/>
  <c r="N483" i="9"/>
  <c r="N484" i="9"/>
  <c r="N485" i="9"/>
  <c r="N486" i="9"/>
  <c r="N487" i="9"/>
  <c r="N488" i="9"/>
  <c r="N489" i="9"/>
  <c r="N490" i="9"/>
  <c r="N491" i="9"/>
  <c r="N492" i="9"/>
  <c r="N493" i="9"/>
  <c r="N494" i="9"/>
  <c r="N495" i="9"/>
  <c r="N496" i="9"/>
  <c r="N497" i="9"/>
  <c r="N498" i="9"/>
  <c r="N499" i="9"/>
  <c r="N500" i="9"/>
  <c r="N501" i="9"/>
  <c r="N502" i="9"/>
  <c r="N503" i="9"/>
  <c r="N504" i="9"/>
  <c r="N505" i="9"/>
  <c r="N506" i="9"/>
  <c r="N507" i="9"/>
  <c r="N508" i="9"/>
  <c r="N509" i="9"/>
  <c r="N510" i="9"/>
  <c r="N511" i="9"/>
  <c r="N512" i="9"/>
  <c r="N513" i="9"/>
  <c r="N514" i="9"/>
  <c r="N515" i="9"/>
  <c r="N516" i="9"/>
  <c r="N517" i="9"/>
  <c r="N518" i="9"/>
  <c r="N519" i="9"/>
  <c r="N520" i="9"/>
  <c r="N521" i="9"/>
  <c r="N522" i="9"/>
  <c r="N523" i="9"/>
  <c r="N524" i="9"/>
  <c r="N525" i="9"/>
  <c r="N526" i="9"/>
  <c r="N527" i="9"/>
  <c r="N528" i="9"/>
  <c r="N529" i="9"/>
  <c r="N530" i="9"/>
  <c r="N531" i="9"/>
  <c r="N532" i="9"/>
  <c r="N533" i="9"/>
  <c r="N534" i="9"/>
  <c r="N535" i="9"/>
  <c r="N2" i="9"/>
  <c r="L2" i="9"/>
  <c r="L3" i="9"/>
  <c r="L4" i="9"/>
  <c r="L5" i="9"/>
  <c r="L6" i="9"/>
  <c r="L7" i="9"/>
  <c r="L8" i="9"/>
  <c r="L9" i="9"/>
  <c r="L10" i="9"/>
  <c r="L11" i="9"/>
  <c r="L12" i="9"/>
  <c r="L13" i="9"/>
  <c r="L14" i="9"/>
  <c r="L15" i="9"/>
  <c r="L16" i="9"/>
  <c r="L17" i="9"/>
  <c r="L18" i="9"/>
  <c r="L19" i="9"/>
  <c r="L20" i="9"/>
  <c r="L21" i="9"/>
  <c r="L22" i="9"/>
  <c r="L23" i="9"/>
  <c r="L24" i="9"/>
  <c r="L25" i="9"/>
  <c r="L26" i="9"/>
  <c r="L27" i="9"/>
  <c r="L28" i="9"/>
  <c r="L29" i="9"/>
  <c r="L30" i="9"/>
  <c r="L31" i="9"/>
  <c r="L32" i="9"/>
  <c r="L33" i="9"/>
  <c r="L34" i="9"/>
  <c r="L35" i="9"/>
  <c r="L36" i="9"/>
  <c r="L37" i="9"/>
  <c r="L38" i="9"/>
  <c r="L39" i="9"/>
  <c r="L40" i="9"/>
  <c r="L41" i="9"/>
  <c r="L42" i="9"/>
  <c r="L43" i="9"/>
  <c r="L44" i="9"/>
  <c r="L45" i="9"/>
  <c r="L46" i="9"/>
  <c r="L47" i="9"/>
  <c r="L48" i="9"/>
  <c r="L49" i="9"/>
  <c r="L50" i="9"/>
  <c r="L51" i="9"/>
  <c r="L52" i="9"/>
  <c r="L53" i="9"/>
  <c r="L54" i="9"/>
  <c r="L55" i="9"/>
  <c r="L56" i="9"/>
  <c r="L57" i="9"/>
  <c r="L58" i="9"/>
  <c r="L59" i="9"/>
  <c r="L60" i="9"/>
  <c r="L61" i="9"/>
  <c r="L62" i="9"/>
  <c r="L63" i="9"/>
  <c r="L64" i="9"/>
  <c r="L65" i="9"/>
  <c r="L66" i="9"/>
  <c r="L67" i="9"/>
  <c r="L68" i="9"/>
  <c r="L69" i="9"/>
  <c r="L70" i="9"/>
  <c r="L71" i="9"/>
  <c r="L72" i="9"/>
  <c r="L73" i="9"/>
  <c r="L74" i="9"/>
  <c r="L75" i="9"/>
  <c r="L76" i="9"/>
  <c r="L77" i="9"/>
  <c r="L78" i="9"/>
  <c r="L79" i="9"/>
  <c r="L80" i="9"/>
  <c r="L81" i="9"/>
  <c r="L82" i="9"/>
  <c r="L8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L111" i="9"/>
  <c r="L112" i="9"/>
  <c r="L113" i="9"/>
  <c r="L114" i="9"/>
  <c r="L115" i="9"/>
  <c r="L116" i="9"/>
  <c r="L117" i="9"/>
  <c r="L118" i="9"/>
  <c r="L119" i="9"/>
  <c r="L120" i="9"/>
  <c r="L121" i="9"/>
  <c r="L122" i="9"/>
  <c r="L123" i="9"/>
  <c r="L124" i="9"/>
  <c r="L125" i="9"/>
  <c r="L126" i="9"/>
  <c r="L127" i="9"/>
  <c r="L128" i="9"/>
  <c r="L129" i="9"/>
  <c r="L130" i="9"/>
  <c r="L131" i="9"/>
  <c r="L132" i="9"/>
  <c r="L133" i="9"/>
  <c r="L134" i="9"/>
  <c r="L135" i="9"/>
  <c r="L136" i="9"/>
  <c r="L137" i="9"/>
  <c r="L138" i="9"/>
  <c r="L139" i="9"/>
  <c r="L140" i="9"/>
  <c r="L141" i="9"/>
  <c r="L142" i="9"/>
  <c r="L143" i="9"/>
  <c r="L144" i="9"/>
  <c r="L145" i="9"/>
  <c r="L146" i="9"/>
  <c r="L147" i="9"/>
  <c r="L148" i="9"/>
  <c r="L149" i="9"/>
  <c r="L150" i="9"/>
  <c r="L151" i="9"/>
  <c r="L152" i="9"/>
  <c r="L153" i="9"/>
  <c r="L154" i="9"/>
  <c r="L155" i="9"/>
  <c r="L156" i="9"/>
  <c r="L157" i="9"/>
  <c r="L158" i="9"/>
  <c r="L159" i="9"/>
  <c r="L160" i="9"/>
  <c r="L161" i="9"/>
  <c r="L162" i="9"/>
  <c r="L163" i="9"/>
  <c r="L164" i="9"/>
  <c r="L165" i="9"/>
  <c r="L166" i="9"/>
  <c r="L167" i="9"/>
  <c r="L168" i="9"/>
  <c r="L169" i="9"/>
  <c r="L170" i="9"/>
  <c r="L171" i="9"/>
  <c r="L172" i="9"/>
  <c r="L173" i="9"/>
  <c r="L174" i="9"/>
  <c r="L175" i="9"/>
  <c r="L176" i="9"/>
  <c r="L177" i="9"/>
  <c r="L178" i="9"/>
  <c r="L179" i="9"/>
  <c r="L180" i="9"/>
  <c r="L181" i="9"/>
  <c r="L182" i="9"/>
  <c r="L183" i="9"/>
  <c r="L184" i="9"/>
  <c r="L185" i="9"/>
  <c r="L186" i="9"/>
  <c r="L187" i="9"/>
  <c r="L188" i="9"/>
  <c r="L189" i="9"/>
  <c r="L190" i="9"/>
  <c r="L191" i="9"/>
  <c r="L192" i="9"/>
  <c r="L193" i="9"/>
  <c r="L194" i="9"/>
  <c r="L195" i="9"/>
  <c r="L196" i="9"/>
  <c r="L197" i="9"/>
  <c r="L198" i="9"/>
  <c r="L199" i="9"/>
  <c r="L200" i="9"/>
  <c r="L201" i="9"/>
  <c r="L202" i="9"/>
  <c r="L203" i="9"/>
  <c r="L204" i="9"/>
  <c r="L205" i="9"/>
  <c r="L206" i="9"/>
  <c r="L207" i="9"/>
  <c r="L208" i="9"/>
  <c r="L209" i="9"/>
  <c r="L210" i="9"/>
  <c r="L211" i="9"/>
  <c r="L212" i="9"/>
  <c r="L213" i="9"/>
  <c r="L214" i="9"/>
  <c r="L215" i="9"/>
  <c r="L216" i="9"/>
  <c r="L217" i="9"/>
  <c r="L218" i="9"/>
  <c r="L219" i="9"/>
  <c r="L220" i="9"/>
  <c r="L221" i="9"/>
  <c r="L222" i="9"/>
  <c r="L223" i="9"/>
  <c r="L224" i="9"/>
  <c r="L225" i="9"/>
  <c r="L226" i="9"/>
  <c r="L227" i="9"/>
  <c r="L228" i="9"/>
  <c r="L229" i="9"/>
  <c r="L230" i="9"/>
  <c r="L231" i="9"/>
  <c r="L232" i="9"/>
  <c r="L233" i="9"/>
  <c r="L234" i="9"/>
  <c r="L235" i="9"/>
  <c r="L236" i="9"/>
  <c r="L237" i="9"/>
  <c r="L238" i="9"/>
  <c r="L239" i="9"/>
  <c r="L240" i="9"/>
  <c r="L241" i="9"/>
  <c r="L242" i="9"/>
  <c r="L243" i="9"/>
  <c r="L244" i="9"/>
  <c r="L245" i="9"/>
  <c r="L246" i="9"/>
  <c r="L247" i="9"/>
  <c r="L248" i="9"/>
  <c r="L249" i="9"/>
  <c r="L250" i="9"/>
  <c r="L251" i="9"/>
  <c r="L252" i="9"/>
  <c r="L253" i="9"/>
  <c r="L254" i="9"/>
  <c r="L255" i="9"/>
  <c r="L256" i="9"/>
  <c r="L257" i="9"/>
  <c r="L258" i="9"/>
  <c r="L259" i="9"/>
  <c r="L260" i="9"/>
  <c r="L261" i="9"/>
  <c r="L262" i="9"/>
  <c r="L263" i="9"/>
  <c r="L264" i="9"/>
  <c r="L265" i="9"/>
  <c r="L266" i="9"/>
  <c r="L267" i="9"/>
  <c r="L268" i="9"/>
  <c r="L269" i="9"/>
  <c r="L270" i="9"/>
  <c r="L271" i="9"/>
  <c r="L272" i="9"/>
  <c r="L273" i="9"/>
  <c r="L274" i="9"/>
  <c r="L275" i="9"/>
  <c r="L276" i="9"/>
  <c r="L277" i="9"/>
  <c r="L278" i="9"/>
  <c r="L279" i="9"/>
  <c r="L280" i="9"/>
  <c r="L281" i="9"/>
  <c r="L282" i="9"/>
  <c r="L283" i="9"/>
  <c r="L284" i="9"/>
  <c r="L285" i="9"/>
  <c r="L286" i="9"/>
  <c r="L287" i="9"/>
  <c r="L288" i="9"/>
  <c r="L289" i="9"/>
  <c r="L290" i="9"/>
  <c r="L291" i="9"/>
  <c r="L292" i="9"/>
  <c r="L293" i="9"/>
  <c r="L294" i="9"/>
  <c r="L295" i="9"/>
  <c r="L296" i="9"/>
  <c r="L297" i="9"/>
  <c r="L298" i="9"/>
  <c r="L299" i="9"/>
  <c r="L300" i="9"/>
  <c r="L301" i="9"/>
  <c r="L302" i="9"/>
  <c r="L303" i="9"/>
  <c r="L304" i="9"/>
  <c r="L305" i="9"/>
  <c r="L306" i="9"/>
  <c r="L307" i="9"/>
  <c r="L308" i="9"/>
  <c r="L309" i="9"/>
  <c r="L310" i="9"/>
  <c r="L311" i="9"/>
  <c r="L312" i="9"/>
  <c r="L313" i="9"/>
  <c r="L314" i="9"/>
  <c r="L315" i="9"/>
  <c r="L316" i="9"/>
  <c r="L317" i="9"/>
  <c r="L318" i="9"/>
  <c r="L319" i="9"/>
  <c r="L320" i="9"/>
  <c r="L321" i="9"/>
  <c r="L322" i="9"/>
  <c r="L323" i="9"/>
  <c r="L324" i="9"/>
  <c r="L325" i="9"/>
  <c r="L326" i="9"/>
  <c r="L327" i="9"/>
  <c r="L328" i="9"/>
  <c r="L329" i="9"/>
  <c r="L330" i="9"/>
  <c r="L331" i="9"/>
  <c r="L332" i="9"/>
  <c r="L333" i="9"/>
  <c r="L334" i="9"/>
  <c r="L335" i="9"/>
  <c r="L336" i="9"/>
  <c r="L337" i="9"/>
  <c r="L338" i="9"/>
  <c r="L339" i="9"/>
  <c r="L340" i="9"/>
  <c r="L341" i="9"/>
  <c r="L342" i="9"/>
  <c r="L343" i="9"/>
  <c r="L344" i="9"/>
  <c r="L345" i="9"/>
  <c r="L346" i="9"/>
  <c r="L347" i="9"/>
  <c r="L348" i="9"/>
  <c r="L349" i="9"/>
  <c r="L350" i="9"/>
  <c r="L351" i="9"/>
  <c r="L352" i="9"/>
  <c r="L353" i="9"/>
  <c r="L354" i="9"/>
  <c r="L355" i="9"/>
  <c r="L356" i="9"/>
  <c r="L357" i="9"/>
  <c r="L358" i="9"/>
  <c r="L359" i="9"/>
  <c r="L360" i="9"/>
  <c r="L361" i="9"/>
  <c r="L362" i="9"/>
  <c r="L363" i="9"/>
  <c r="L364" i="9"/>
  <c r="L365" i="9"/>
  <c r="L366" i="9"/>
  <c r="L367" i="9"/>
  <c r="L368" i="9"/>
  <c r="L369" i="9"/>
  <c r="L370" i="9"/>
  <c r="L371" i="9"/>
  <c r="L372" i="9"/>
  <c r="L373" i="9"/>
  <c r="L374" i="9"/>
  <c r="L375" i="9"/>
  <c r="L376" i="9"/>
  <c r="L377" i="9"/>
  <c r="L378" i="9"/>
  <c r="L379" i="9"/>
  <c r="L380" i="9"/>
  <c r="L381" i="9"/>
  <c r="L382" i="9"/>
  <c r="L383" i="9"/>
  <c r="L384" i="9"/>
  <c r="L385" i="9"/>
  <c r="L386" i="9"/>
  <c r="L387" i="9"/>
  <c r="L388" i="9"/>
  <c r="L389" i="9"/>
  <c r="L390" i="9"/>
  <c r="L391" i="9"/>
  <c r="L392" i="9"/>
  <c r="L393" i="9"/>
  <c r="L394" i="9"/>
  <c r="L395" i="9"/>
  <c r="L396" i="9"/>
  <c r="L397" i="9"/>
  <c r="L398" i="9"/>
  <c r="L399" i="9"/>
  <c r="L400" i="9"/>
  <c r="L401" i="9"/>
  <c r="L402" i="9"/>
  <c r="L403" i="9"/>
  <c r="L404" i="9"/>
  <c r="L405" i="9"/>
  <c r="L406" i="9"/>
  <c r="L407" i="9"/>
  <c r="L408" i="9"/>
  <c r="L409" i="9"/>
  <c r="L410" i="9"/>
  <c r="L411" i="9"/>
  <c r="L412" i="9"/>
  <c r="L413" i="9"/>
  <c r="L414" i="9"/>
  <c r="L415" i="9"/>
  <c r="L416" i="9"/>
  <c r="L417" i="9"/>
  <c r="L418" i="9"/>
  <c r="L419" i="9"/>
  <c r="L420" i="9"/>
  <c r="L421" i="9"/>
  <c r="L422" i="9"/>
  <c r="L423" i="9"/>
  <c r="L424" i="9"/>
  <c r="L425" i="9"/>
  <c r="L426" i="9"/>
  <c r="L427" i="9"/>
  <c r="L428" i="9"/>
  <c r="L429" i="9"/>
  <c r="L430" i="9"/>
  <c r="L431" i="9"/>
  <c r="L432" i="9"/>
  <c r="L433" i="9"/>
  <c r="L434" i="9"/>
  <c r="L435" i="9"/>
  <c r="L436" i="9"/>
  <c r="L437" i="9"/>
  <c r="L438" i="9"/>
  <c r="L439" i="9"/>
  <c r="L440" i="9"/>
  <c r="L441" i="9"/>
  <c r="L442" i="9"/>
  <c r="L443" i="9"/>
  <c r="L444" i="9"/>
  <c r="L445" i="9"/>
  <c r="L446" i="9"/>
  <c r="L447" i="9"/>
  <c r="L448" i="9"/>
  <c r="L449" i="9"/>
  <c r="L450" i="9"/>
  <c r="L451" i="9"/>
  <c r="L452" i="9"/>
  <c r="L453" i="9"/>
  <c r="L454" i="9"/>
  <c r="L455" i="9"/>
  <c r="L456" i="9"/>
  <c r="L457" i="9"/>
  <c r="L458" i="9"/>
  <c r="L459" i="9"/>
  <c r="L460" i="9"/>
  <c r="L461" i="9"/>
  <c r="L462" i="9"/>
  <c r="L463" i="9"/>
  <c r="L464" i="9"/>
  <c r="L465" i="9"/>
  <c r="L466" i="9"/>
  <c r="L467" i="9"/>
  <c r="L468" i="9"/>
  <c r="L469" i="9"/>
  <c r="L470" i="9"/>
  <c r="L471" i="9"/>
  <c r="L472" i="9"/>
  <c r="L473" i="9"/>
  <c r="L474" i="9"/>
  <c r="L475" i="9"/>
  <c r="L476" i="9"/>
  <c r="L477" i="9"/>
  <c r="L478" i="9"/>
  <c r="L479" i="9"/>
  <c r="L480" i="9"/>
  <c r="L481" i="9"/>
  <c r="L482" i="9"/>
  <c r="L483" i="9"/>
  <c r="L484" i="9"/>
  <c r="L485" i="9"/>
  <c r="L486" i="9"/>
  <c r="L487" i="9"/>
  <c r="L488" i="9"/>
  <c r="L489" i="9"/>
  <c r="L490" i="9"/>
  <c r="L491" i="9"/>
  <c r="L492" i="9"/>
  <c r="L493" i="9"/>
  <c r="L494" i="9"/>
  <c r="L495" i="9"/>
  <c r="L496" i="9"/>
  <c r="L497" i="9"/>
  <c r="L498" i="9"/>
  <c r="L499" i="9"/>
  <c r="L500" i="9"/>
  <c r="L501" i="9"/>
  <c r="L502" i="9"/>
  <c r="L503" i="9"/>
  <c r="L504" i="9"/>
  <c r="L505" i="9"/>
  <c r="L506" i="9"/>
  <c r="L507" i="9"/>
  <c r="L508" i="9"/>
  <c r="L509" i="9"/>
  <c r="L510" i="9"/>
  <c r="L511" i="9"/>
  <c r="L512" i="9"/>
  <c r="L513" i="9"/>
  <c r="L514" i="9"/>
  <c r="L515" i="9"/>
  <c r="L516" i="9"/>
  <c r="L517" i="9"/>
  <c r="L518" i="9"/>
  <c r="L519" i="9"/>
  <c r="L520" i="9"/>
  <c r="L521" i="9"/>
  <c r="L522" i="9"/>
  <c r="L523" i="9"/>
  <c r="L524" i="9"/>
  <c r="L525" i="9"/>
  <c r="L526" i="9"/>
  <c r="L527" i="9"/>
  <c r="L528" i="9"/>
  <c r="L529" i="9"/>
  <c r="L530" i="9"/>
  <c r="L531" i="9"/>
  <c r="L532" i="9"/>
  <c r="L533" i="9"/>
  <c r="L534" i="9"/>
  <c r="L535" i="9"/>
  <c r="M5" i="9" a="1"/>
  <c r="M5" i="9"/>
  <c r="J15" i="20"/>
  <c r="J16" i="20"/>
  <c r="J14" i="20"/>
  <c r="I15" i="20"/>
  <c r="I16" i="20"/>
  <c r="I14" i="20"/>
  <c r="H15" i="20"/>
  <c r="H16" i="20"/>
  <c r="H14" i="20"/>
  <c r="G15" i="20"/>
  <c r="G16" i="20"/>
  <c r="G14" i="20"/>
  <c r="K29" i="20"/>
  <c r="K28" i="20"/>
  <c r="L28" i="20" s="1"/>
  <c r="J29" i="20"/>
  <c r="J28" i="20"/>
  <c r="K12" i="23" l="1"/>
  <c r="K16" i="23"/>
  <c r="K19" i="23"/>
  <c r="L29" i="20"/>
  <c r="M535" i="9" a="1"/>
  <c r="M535" i="9" s="1"/>
  <c r="K535" i="9"/>
  <c r="J535" i="9"/>
  <c r="M534" i="9" a="1"/>
  <c r="M534" i="9" s="1"/>
  <c r="K534" i="9"/>
  <c r="J534" i="9"/>
  <c r="M533" i="9" a="1"/>
  <c r="M533" i="9" s="1"/>
  <c r="K533" i="9"/>
  <c r="J533" i="9"/>
  <c r="M532" i="9" a="1"/>
  <c r="M532" i="9" s="1"/>
  <c r="K532" i="9"/>
  <c r="J532" i="9"/>
  <c r="M531" i="9" a="1"/>
  <c r="M531" i="9" s="1"/>
  <c r="K531" i="9"/>
  <c r="J531" i="9"/>
  <c r="M530" i="9" a="1"/>
  <c r="M530" i="9" s="1"/>
  <c r="K530" i="9"/>
  <c r="J530" i="9"/>
  <c r="M529" i="9" a="1"/>
  <c r="M529" i="9" s="1"/>
  <c r="K529" i="9"/>
  <c r="J529" i="9"/>
  <c r="M528" i="9" a="1"/>
  <c r="M528" i="9" s="1"/>
  <c r="K528" i="9"/>
  <c r="J528" i="9"/>
  <c r="M527" i="9" a="1"/>
  <c r="M527" i="9" s="1"/>
  <c r="K527" i="9"/>
  <c r="J527" i="9"/>
  <c r="M526" i="9" a="1"/>
  <c r="M526" i="9" s="1"/>
  <c r="K526" i="9"/>
  <c r="J526" i="9"/>
  <c r="M525" i="9" a="1"/>
  <c r="M525" i="9" s="1"/>
  <c r="K525" i="9"/>
  <c r="J525" i="9"/>
  <c r="M524" i="9" a="1"/>
  <c r="M524" i="9" s="1"/>
  <c r="K524" i="9"/>
  <c r="J524" i="9"/>
  <c r="M523" i="9" a="1"/>
  <c r="M523" i="9" s="1"/>
  <c r="K523" i="9"/>
  <c r="J523" i="9"/>
  <c r="M522" i="9" a="1"/>
  <c r="M522" i="9" s="1"/>
  <c r="K522" i="9"/>
  <c r="J522" i="9"/>
  <c r="M521" i="9" a="1"/>
  <c r="M521" i="9" s="1"/>
  <c r="K521" i="9"/>
  <c r="J521" i="9"/>
  <c r="M520" i="9" a="1"/>
  <c r="M520" i="9" s="1"/>
  <c r="K520" i="9"/>
  <c r="J520" i="9"/>
  <c r="M519" i="9" a="1"/>
  <c r="M519" i="9" s="1"/>
  <c r="K519" i="9"/>
  <c r="J519" i="9"/>
  <c r="M518" i="9" a="1"/>
  <c r="M518" i="9" s="1"/>
  <c r="K518" i="9"/>
  <c r="J518" i="9"/>
  <c r="M517" i="9" a="1"/>
  <c r="M517" i="9" s="1"/>
  <c r="K517" i="9"/>
  <c r="J517" i="9"/>
  <c r="M516" i="9" a="1"/>
  <c r="M516" i="9" s="1"/>
  <c r="K516" i="9"/>
  <c r="J516" i="9"/>
  <c r="M515" i="9" a="1"/>
  <c r="M515" i="9" s="1"/>
  <c r="K515" i="9"/>
  <c r="J515" i="9"/>
  <c r="M514" i="9" a="1"/>
  <c r="M514" i="9" s="1"/>
  <c r="K514" i="9"/>
  <c r="J514" i="9"/>
  <c r="M513" i="9" a="1"/>
  <c r="M513" i="9" s="1"/>
  <c r="K513" i="9"/>
  <c r="J513" i="9"/>
  <c r="M512" i="9" a="1"/>
  <c r="M512" i="9" s="1"/>
  <c r="K512" i="9"/>
  <c r="J512" i="9"/>
  <c r="M511" i="9" a="1"/>
  <c r="M511" i="9" s="1"/>
  <c r="K511" i="9"/>
  <c r="J511" i="9"/>
  <c r="M510" i="9" a="1"/>
  <c r="M510" i="9" s="1"/>
  <c r="K510" i="9"/>
  <c r="J510" i="9"/>
  <c r="M509" i="9" a="1"/>
  <c r="M509" i="9" s="1"/>
  <c r="K509" i="9"/>
  <c r="J509" i="9"/>
  <c r="M508" i="9" a="1"/>
  <c r="M508" i="9" s="1"/>
  <c r="K508" i="9"/>
  <c r="J508" i="9"/>
  <c r="M507" i="9" a="1"/>
  <c r="M507" i="9" s="1"/>
  <c r="K507" i="9"/>
  <c r="J507" i="9"/>
  <c r="M506" i="9" a="1"/>
  <c r="M506" i="9" s="1"/>
  <c r="K506" i="9"/>
  <c r="J506" i="9"/>
  <c r="M505" i="9" a="1"/>
  <c r="M505" i="9" s="1"/>
  <c r="K505" i="9"/>
  <c r="J505" i="9"/>
  <c r="M504" i="9" a="1"/>
  <c r="M504" i="9" s="1"/>
  <c r="K504" i="9"/>
  <c r="J504" i="9"/>
  <c r="M503" i="9" a="1"/>
  <c r="M503" i="9" s="1"/>
  <c r="K503" i="9"/>
  <c r="J503" i="9"/>
  <c r="M502" i="9" a="1"/>
  <c r="M502" i="9" s="1"/>
  <c r="K502" i="9"/>
  <c r="J502" i="9"/>
  <c r="M501" i="9" a="1"/>
  <c r="M501" i="9" s="1"/>
  <c r="K501" i="9"/>
  <c r="J501" i="9"/>
  <c r="M500" i="9" a="1"/>
  <c r="M500" i="9" s="1"/>
  <c r="K500" i="9"/>
  <c r="J500" i="9"/>
  <c r="M499" i="9" a="1"/>
  <c r="M499" i="9" s="1"/>
  <c r="K499" i="9"/>
  <c r="J499" i="9"/>
  <c r="M498" i="9" a="1"/>
  <c r="M498" i="9" s="1"/>
  <c r="K498" i="9"/>
  <c r="J498" i="9"/>
  <c r="M497" i="9" a="1"/>
  <c r="M497" i="9" s="1"/>
  <c r="K497" i="9"/>
  <c r="J497" i="9"/>
  <c r="M496" i="9" a="1"/>
  <c r="M496" i="9" s="1"/>
  <c r="K496" i="9"/>
  <c r="J496" i="9"/>
  <c r="M495" i="9" a="1"/>
  <c r="M495" i="9" s="1"/>
  <c r="K495" i="9"/>
  <c r="J495" i="9"/>
  <c r="M494" i="9" a="1"/>
  <c r="M494" i="9" s="1"/>
  <c r="K494" i="9"/>
  <c r="J494" i="9"/>
  <c r="M493" i="9" a="1"/>
  <c r="M493" i="9" s="1"/>
  <c r="K493" i="9"/>
  <c r="J493" i="9"/>
  <c r="M492" i="9" a="1"/>
  <c r="M492" i="9" s="1"/>
  <c r="K492" i="9"/>
  <c r="J492" i="9"/>
  <c r="M491" i="9" a="1"/>
  <c r="M491" i="9" s="1"/>
  <c r="K491" i="9"/>
  <c r="J491" i="9"/>
  <c r="M490" i="9" a="1"/>
  <c r="M490" i="9" s="1"/>
  <c r="K490" i="9"/>
  <c r="J490" i="9"/>
  <c r="M489" i="9" a="1"/>
  <c r="M489" i="9" s="1"/>
  <c r="K489" i="9"/>
  <c r="J489" i="9"/>
  <c r="M488" i="9" a="1"/>
  <c r="M488" i="9" s="1"/>
  <c r="K488" i="9"/>
  <c r="J488" i="9"/>
  <c r="M487" i="9" a="1"/>
  <c r="M487" i="9" s="1"/>
  <c r="K487" i="9"/>
  <c r="J487" i="9"/>
  <c r="M486" i="9" a="1"/>
  <c r="M486" i="9" s="1"/>
  <c r="K486" i="9"/>
  <c r="J486" i="9"/>
  <c r="M485" i="9" a="1"/>
  <c r="M485" i="9" s="1"/>
  <c r="K485" i="9"/>
  <c r="J485" i="9"/>
  <c r="M484" i="9" a="1"/>
  <c r="M484" i="9" s="1"/>
  <c r="K484" i="9"/>
  <c r="J484" i="9"/>
  <c r="M483" i="9" a="1"/>
  <c r="M483" i="9" s="1"/>
  <c r="K483" i="9"/>
  <c r="J483" i="9"/>
  <c r="M482" i="9" a="1"/>
  <c r="M482" i="9" s="1"/>
  <c r="K482" i="9"/>
  <c r="J482" i="9"/>
  <c r="M481" i="9" a="1"/>
  <c r="M481" i="9" s="1"/>
  <c r="K481" i="9"/>
  <c r="J481" i="9"/>
  <c r="M480" i="9" a="1"/>
  <c r="M480" i="9" s="1"/>
  <c r="K480" i="9"/>
  <c r="J480" i="9"/>
  <c r="M479" i="9" a="1"/>
  <c r="M479" i="9" s="1"/>
  <c r="K479" i="9"/>
  <c r="J479" i="9"/>
  <c r="M478" i="9" a="1"/>
  <c r="M478" i="9" s="1"/>
  <c r="K478" i="9"/>
  <c r="J478" i="9"/>
  <c r="M477" i="9" a="1"/>
  <c r="M477" i="9" s="1"/>
  <c r="K477" i="9"/>
  <c r="J477" i="9"/>
  <c r="M476" i="9" a="1"/>
  <c r="M476" i="9" s="1"/>
  <c r="K476" i="9"/>
  <c r="J476" i="9"/>
  <c r="M475" i="9" a="1"/>
  <c r="M475" i="9" s="1"/>
  <c r="K475" i="9"/>
  <c r="J475" i="9"/>
  <c r="M474" i="9" a="1"/>
  <c r="M474" i="9" s="1"/>
  <c r="K474" i="9"/>
  <c r="J474" i="9"/>
  <c r="M473" i="9" a="1"/>
  <c r="M473" i="9" s="1"/>
  <c r="K473" i="9"/>
  <c r="J473" i="9"/>
  <c r="M472" i="9" a="1"/>
  <c r="M472" i="9" s="1"/>
  <c r="K472" i="9"/>
  <c r="J472" i="9"/>
  <c r="M471" i="9" a="1"/>
  <c r="M471" i="9" s="1"/>
  <c r="K471" i="9"/>
  <c r="J471" i="9"/>
  <c r="M470" i="9" a="1"/>
  <c r="M470" i="9" s="1"/>
  <c r="K470" i="9"/>
  <c r="J470" i="9"/>
  <c r="M469" i="9" a="1"/>
  <c r="M469" i="9" s="1"/>
  <c r="K469" i="9"/>
  <c r="J469" i="9"/>
  <c r="M468" i="9" a="1"/>
  <c r="M468" i="9" s="1"/>
  <c r="K468" i="9"/>
  <c r="J468" i="9"/>
  <c r="M467" i="9" a="1"/>
  <c r="M467" i="9" s="1"/>
  <c r="K467" i="9"/>
  <c r="J467" i="9"/>
  <c r="M466" i="9" a="1"/>
  <c r="M466" i="9" s="1"/>
  <c r="K466" i="9"/>
  <c r="J466" i="9"/>
  <c r="M465" i="9" a="1"/>
  <c r="M465" i="9" s="1"/>
  <c r="K465" i="9"/>
  <c r="J465" i="9"/>
  <c r="M464" i="9" a="1"/>
  <c r="M464" i="9" s="1"/>
  <c r="K464" i="9"/>
  <c r="J464" i="9"/>
  <c r="M463" i="9" a="1"/>
  <c r="M463" i="9" s="1"/>
  <c r="K463" i="9"/>
  <c r="J463" i="9"/>
  <c r="M462" i="9" a="1"/>
  <c r="M462" i="9" s="1"/>
  <c r="K462" i="9"/>
  <c r="J462" i="9"/>
  <c r="M461" i="9" a="1"/>
  <c r="M461" i="9" s="1"/>
  <c r="K461" i="9"/>
  <c r="J461" i="9"/>
  <c r="M460" i="9" a="1"/>
  <c r="M460" i="9" s="1"/>
  <c r="K460" i="9"/>
  <c r="J460" i="9"/>
  <c r="M459" i="9" a="1"/>
  <c r="M459" i="9" s="1"/>
  <c r="K459" i="9"/>
  <c r="J459" i="9"/>
  <c r="M458" i="9" a="1"/>
  <c r="M458" i="9" s="1"/>
  <c r="K458" i="9"/>
  <c r="J458" i="9"/>
  <c r="M457" i="9" a="1"/>
  <c r="M457" i="9" s="1"/>
  <c r="K457" i="9"/>
  <c r="J457" i="9"/>
  <c r="M456" i="9" a="1"/>
  <c r="M456" i="9" s="1"/>
  <c r="K456" i="9"/>
  <c r="J456" i="9"/>
  <c r="M455" i="9" a="1"/>
  <c r="M455" i="9" s="1"/>
  <c r="K455" i="9"/>
  <c r="J455" i="9"/>
  <c r="M454" i="9" a="1"/>
  <c r="M454" i="9" s="1"/>
  <c r="K454" i="9"/>
  <c r="J454" i="9"/>
  <c r="M453" i="9" a="1"/>
  <c r="M453" i="9" s="1"/>
  <c r="K453" i="9"/>
  <c r="J453" i="9"/>
  <c r="M452" i="9" a="1"/>
  <c r="M452" i="9" s="1"/>
  <c r="K452" i="9"/>
  <c r="J452" i="9"/>
  <c r="M451" i="9" a="1"/>
  <c r="M451" i="9" s="1"/>
  <c r="K451" i="9"/>
  <c r="J451" i="9"/>
  <c r="M450" i="9" a="1"/>
  <c r="M450" i="9" s="1"/>
  <c r="K450" i="9"/>
  <c r="J450" i="9"/>
  <c r="M449" i="9" a="1"/>
  <c r="M449" i="9" s="1"/>
  <c r="K449" i="9"/>
  <c r="J449" i="9"/>
  <c r="M448" i="9" a="1"/>
  <c r="M448" i="9" s="1"/>
  <c r="K448" i="9"/>
  <c r="J448" i="9"/>
  <c r="M447" i="9" a="1"/>
  <c r="M447" i="9" s="1"/>
  <c r="K447" i="9"/>
  <c r="J447" i="9"/>
  <c r="M446" i="9" a="1"/>
  <c r="M446" i="9" s="1"/>
  <c r="K446" i="9"/>
  <c r="J446" i="9"/>
  <c r="M445" i="9" a="1"/>
  <c r="M445" i="9" s="1"/>
  <c r="K445" i="9"/>
  <c r="J445" i="9"/>
  <c r="M444" i="9" a="1"/>
  <c r="M444" i="9" s="1"/>
  <c r="K444" i="9"/>
  <c r="J444" i="9"/>
  <c r="M443" i="9" a="1"/>
  <c r="M443" i="9" s="1"/>
  <c r="K443" i="9"/>
  <c r="J443" i="9"/>
  <c r="M442" i="9" a="1"/>
  <c r="M442" i="9" s="1"/>
  <c r="K442" i="9"/>
  <c r="J442" i="9"/>
  <c r="M441" i="9" a="1"/>
  <c r="M441" i="9" s="1"/>
  <c r="K441" i="9"/>
  <c r="J441" i="9"/>
  <c r="M440" i="9" a="1"/>
  <c r="M440" i="9" s="1"/>
  <c r="K440" i="9"/>
  <c r="J440" i="9"/>
  <c r="M439" i="9" a="1"/>
  <c r="M439" i="9" s="1"/>
  <c r="K439" i="9"/>
  <c r="J439" i="9"/>
  <c r="M438" i="9" a="1"/>
  <c r="M438" i="9" s="1"/>
  <c r="K438" i="9"/>
  <c r="J438" i="9"/>
  <c r="M437" i="9" a="1"/>
  <c r="M437" i="9" s="1"/>
  <c r="K437" i="9"/>
  <c r="J437" i="9"/>
  <c r="M436" i="9" a="1"/>
  <c r="M436" i="9" s="1"/>
  <c r="K436" i="9"/>
  <c r="J436" i="9"/>
  <c r="M435" i="9" a="1"/>
  <c r="M435" i="9" s="1"/>
  <c r="K435" i="9"/>
  <c r="J435" i="9"/>
  <c r="M434" i="9" a="1"/>
  <c r="M434" i="9" s="1"/>
  <c r="K434" i="9"/>
  <c r="J434" i="9"/>
  <c r="M433" i="9" a="1"/>
  <c r="M433" i="9" s="1"/>
  <c r="K433" i="9"/>
  <c r="J433" i="9"/>
  <c r="M432" i="9" a="1"/>
  <c r="M432" i="9" s="1"/>
  <c r="K432" i="9"/>
  <c r="J432" i="9"/>
  <c r="M431" i="9" a="1"/>
  <c r="M431" i="9" s="1"/>
  <c r="K431" i="9"/>
  <c r="J431" i="9"/>
  <c r="M430" i="9" a="1"/>
  <c r="M430" i="9" s="1"/>
  <c r="K430" i="9"/>
  <c r="J430" i="9"/>
  <c r="M429" i="9" a="1"/>
  <c r="M429" i="9" s="1"/>
  <c r="K429" i="9"/>
  <c r="J429" i="9"/>
  <c r="M428" i="9" a="1"/>
  <c r="M428" i="9" s="1"/>
  <c r="K428" i="9"/>
  <c r="J428" i="9"/>
  <c r="M427" i="9" a="1"/>
  <c r="M427" i="9" s="1"/>
  <c r="K427" i="9"/>
  <c r="J427" i="9"/>
  <c r="M426" i="9" a="1"/>
  <c r="M426" i="9" s="1"/>
  <c r="K426" i="9"/>
  <c r="J426" i="9"/>
  <c r="M425" i="9" a="1"/>
  <c r="M425" i="9" s="1"/>
  <c r="K425" i="9"/>
  <c r="J425" i="9"/>
  <c r="M424" i="9" a="1"/>
  <c r="M424" i="9" s="1"/>
  <c r="K424" i="9"/>
  <c r="J424" i="9"/>
  <c r="M423" i="9" a="1"/>
  <c r="M423" i="9" s="1"/>
  <c r="K423" i="9"/>
  <c r="J423" i="9"/>
  <c r="M422" i="9" a="1"/>
  <c r="M422" i="9" s="1"/>
  <c r="K422" i="9"/>
  <c r="J422" i="9"/>
  <c r="M421" i="9" a="1"/>
  <c r="M421" i="9" s="1"/>
  <c r="K421" i="9"/>
  <c r="J421" i="9"/>
  <c r="M420" i="9" a="1"/>
  <c r="M420" i="9" s="1"/>
  <c r="K420" i="9"/>
  <c r="J420" i="9"/>
  <c r="M419" i="9" a="1"/>
  <c r="M419" i="9" s="1"/>
  <c r="K419" i="9"/>
  <c r="J419" i="9"/>
  <c r="M418" i="9" a="1"/>
  <c r="M418" i="9" s="1"/>
  <c r="K418" i="9"/>
  <c r="J418" i="9"/>
  <c r="M417" i="9" a="1"/>
  <c r="M417" i="9" s="1"/>
  <c r="K417" i="9"/>
  <c r="J417" i="9"/>
  <c r="M416" i="9" a="1"/>
  <c r="M416" i="9" s="1"/>
  <c r="K416" i="9"/>
  <c r="J416" i="9"/>
  <c r="M415" i="9" a="1"/>
  <c r="M415" i="9" s="1"/>
  <c r="K415" i="9"/>
  <c r="J415" i="9"/>
  <c r="M414" i="9" a="1"/>
  <c r="M414" i="9" s="1"/>
  <c r="K414" i="9"/>
  <c r="J414" i="9"/>
  <c r="M413" i="9" a="1"/>
  <c r="M413" i="9" s="1"/>
  <c r="K413" i="9"/>
  <c r="J413" i="9"/>
  <c r="M412" i="9" a="1"/>
  <c r="M412" i="9" s="1"/>
  <c r="K412" i="9"/>
  <c r="J412" i="9"/>
  <c r="M411" i="9" a="1"/>
  <c r="M411" i="9" s="1"/>
  <c r="K411" i="9"/>
  <c r="J411" i="9"/>
  <c r="M410" i="9" a="1"/>
  <c r="M410" i="9" s="1"/>
  <c r="K410" i="9"/>
  <c r="J410" i="9"/>
  <c r="M409" i="9" a="1"/>
  <c r="M409" i="9" s="1"/>
  <c r="K409" i="9"/>
  <c r="J409" i="9"/>
  <c r="M408" i="9" a="1"/>
  <c r="M408" i="9" s="1"/>
  <c r="K408" i="9"/>
  <c r="J408" i="9"/>
  <c r="M407" i="9" a="1"/>
  <c r="M407" i="9" s="1"/>
  <c r="K407" i="9"/>
  <c r="J407" i="9"/>
  <c r="M406" i="9" a="1"/>
  <c r="M406" i="9" s="1"/>
  <c r="K406" i="9"/>
  <c r="J406" i="9"/>
  <c r="M405" i="9" a="1"/>
  <c r="M405" i="9" s="1"/>
  <c r="K405" i="9"/>
  <c r="J405" i="9"/>
  <c r="M404" i="9" a="1"/>
  <c r="M404" i="9" s="1"/>
  <c r="K404" i="9"/>
  <c r="J404" i="9"/>
  <c r="M403" i="9" a="1"/>
  <c r="M403" i="9" s="1"/>
  <c r="K403" i="9"/>
  <c r="J403" i="9"/>
  <c r="M402" i="9" a="1"/>
  <c r="M402" i="9" s="1"/>
  <c r="K402" i="9"/>
  <c r="J402" i="9"/>
  <c r="M401" i="9" a="1"/>
  <c r="M401" i="9" s="1"/>
  <c r="K401" i="9"/>
  <c r="J401" i="9"/>
  <c r="M400" i="9" a="1"/>
  <c r="M400" i="9" s="1"/>
  <c r="K400" i="9"/>
  <c r="J400" i="9"/>
  <c r="M399" i="9" a="1"/>
  <c r="M399" i="9" s="1"/>
  <c r="K399" i="9"/>
  <c r="J399" i="9"/>
  <c r="M398" i="9" a="1"/>
  <c r="M398" i="9" s="1"/>
  <c r="K398" i="9"/>
  <c r="J398" i="9"/>
  <c r="M397" i="9" a="1"/>
  <c r="M397" i="9" s="1"/>
  <c r="K397" i="9"/>
  <c r="J397" i="9"/>
  <c r="M396" i="9" a="1"/>
  <c r="M396" i="9" s="1"/>
  <c r="K396" i="9"/>
  <c r="J396" i="9"/>
  <c r="M395" i="9" a="1"/>
  <c r="M395" i="9" s="1"/>
  <c r="K395" i="9"/>
  <c r="J395" i="9"/>
  <c r="M394" i="9" a="1"/>
  <c r="M394" i="9" s="1"/>
  <c r="K394" i="9"/>
  <c r="J394" i="9"/>
  <c r="M393" i="9" a="1"/>
  <c r="M393" i="9" s="1"/>
  <c r="K393" i="9"/>
  <c r="J393" i="9"/>
  <c r="M392" i="9" a="1"/>
  <c r="M392" i="9" s="1"/>
  <c r="K392" i="9"/>
  <c r="J392" i="9"/>
  <c r="M391" i="9" a="1"/>
  <c r="M391" i="9" s="1"/>
  <c r="K391" i="9"/>
  <c r="J391" i="9"/>
  <c r="M390" i="9" a="1"/>
  <c r="M390" i="9" s="1"/>
  <c r="K390" i="9"/>
  <c r="J390" i="9"/>
  <c r="M389" i="9" a="1"/>
  <c r="M389" i="9" s="1"/>
  <c r="K389" i="9"/>
  <c r="J389" i="9"/>
  <c r="M388" i="9" a="1"/>
  <c r="M388" i="9" s="1"/>
  <c r="K388" i="9"/>
  <c r="J388" i="9"/>
  <c r="M387" i="9" a="1"/>
  <c r="M387" i="9" s="1"/>
  <c r="K387" i="9"/>
  <c r="J387" i="9"/>
  <c r="M386" i="9" a="1"/>
  <c r="M386" i="9" s="1"/>
  <c r="K386" i="9"/>
  <c r="J386" i="9"/>
  <c r="M385" i="9" a="1"/>
  <c r="M385" i="9" s="1"/>
  <c r="K385" i="9"/>
  <c r="J385" i="9"/>
  <c r="M384" i="9" a="1"/>
  <c r="M384" i="9" s="1"/>
  <c r="K384" i="9"/>
  <c r="J384" i="9"/>
  <c r="M383" i="9" a="1"/>
  <c r="M383" i="9" s="1"/>
  <c r="K383" i="9"/>
  <c r="J383" i="9"/>
  <c r="M382" i="9" a="1"/>
  <c r="M382" i="9" s="1"/>
  <c r="K382" i="9"/>
  <c r="J382" i="9"/>
  <c r="M381" i="9" a="1"/>
  <c r="M381" i="9" s="1"/>
  <c r="K381" i="9"/>
  <c r="J381" i="9"/>
  <c r="M380" i="9" a="1"/>
  <c r="M380" i="9" s="1"/>
  <c r="K380" i="9"/>
  <c r="J380" i="9"/>
  <c r="M379" i="9" a="1"/>
  <c r="M379" i="9" s="1"/>
  <c r="K379" i="9"/>
  <c r="J379" i="9"/>
  <c r="M378" i="9" a="1"/>
  <c r="M378" i="9" s="1"/>
  <c r="K378" i="9"/>
  <c r="J378" i="9"/>
  <c r="M377" i="9" a="1"/>
  <c r="M377" i="9" s="1"/>
  <c r="K377" i="9"/>
  <c r="J377" i="9"/>
  <c r="M376" i="9" a="1"/>
  <c r="M376" i="9" s="1"/>
  <c r="K376" i="9"/>
  <c r="J376" i="9"/>
  <c r="M375" i="9" a="1"/>
  <c r="M375" i="9" s="1"/>
  <c r="K375" i="9"/>
  <c r="J375" i="9"/>
  <c r="M374" i="9" a="1"/>
  <c r="M374" i="9" s="1"/>
  <c r="K374" i="9"/>
  <c r="J374" i="9"/>
  <c r="M373" i="9" a="1"/>
  <c r="M373" i="9" s="1"/>
  <c r="K373" i="9"/>
  <c r="J373" i="9"/>
  <c r="M372" i="9" a="1"/>
  <c r="M372" i="9" s="1"/>
  <c r="K372" i="9"/>
  <c r="J372" i="9"/>
  <c r="M371" i="9" a="1"/>
  <c r="M371" i="9" s="1"/>
  <c r="K371" i="9"/>
  <c r="J371" i="9"/>
  <c r="M370" i="9" a="1"/>
  <c r="M370" i="9" s="1"/>
  <c r="K370" i="9"/>
  <c r="J370" i="9"/>
  <c r="M369" i="9" a="1"/>
  <c r="M369" i="9" s="1"/>
  <c r="K369" i="9"/>
  <c r="J369" i="9"/>
  <c r="M368" i="9" a="1"/>
  <c r="M368" i="9" s="1"/>
  <c r="K368" i="9"/>
  <c r="J368" i="9"/>
  <c r="M367" i="9" a="1"/>
  <c r="M367" i="9" s="1"/>
  <c r="K367" i="9"/>
  <c r="J367" i="9"/>
  <c r="M366" i="9" a="1"/>
  <c r="M366" i="9" s="1"/>
  <c r="K366" i="9"/>
  <c r="J366" i="9"/>
  <c r="M365" i="9" a="1"/>
  <c r="M365" i="9" s="1"/>
  <c r="K365" i="9"/>
  <c r="J365" i="9"/>
  <c r="M364" i="9" a="1"/>
  <c r="M364" i="9" s="1"/>
  <c r="K364" i="9"/>
  <c r="J364" i="9"/>
  <c r="M363" i="9" a="1"/>
  <c r="M363" i="9" s="1"/>
  <c r="K363" i="9"/>
  <c r="J363" i="9"/>
  <c r="M362" i="9" a="1"/>
  <c r="M362" i="9" s="1"/>
  <c r="K362" i="9"/>
  <c r="J362" i="9"/>
  <c r="M361" i="9" a="1"/>
  <c r="M361" i="9" s="1"/>
  <c r="K361" i="9"/>
  <c r="J361" i="9"/>
  <c r="M360" i="9" a="1"/>
  <c r="M360" i="9" s="1"/>
  <c r="K360" i="9"/>
  <c r="J360" i="9"/>
  <c r="M359" i="9" a="1"/>
  <c r="M359" i="9" s="1"/>
  <c r="K359" i="9"/>
  <c r="J359" i="9"/>
  <c r="M358" i="9" a="1"/>
  <c r="M358" i="9" s="1"/>
  <c r="K358" i="9"/>
  <c r="J358" i="9"/>
  <c r="M357" i="9" a="1"/>
  <c r="M357" i="9" s="1"/>
  <c r="K357" i="9"/>
  <c r="J357" i="9"/>
  <c r="M356" i="9" a="1"/>
  <c r="M356" i="9" s="1"/>
  <c r="K356" i="9"/>
  <c r="J356" i="9"/>
  <c r="M355" i="9" a="1"/>
  <c r="M355" i="9" s="1"/>
  <c r="K355" i="9"/>
  <c r="J355" i="9"/>
  <c r="M354" i="9" a="1"/>
  <c r="M354" i="9" s="1"/>
  <c r="K354" i="9"/>
  <c r="J354" i="9"/>
  <c r="M353" i="9" a="1"/>
  <c r="M353" i="9" s="1"/>
  <c r="K353" i="9"/>
  <c r="J353" i="9"/>
  <c r="M352" i="9" a="1"/>
  <c r="M352" i="9" s="1"/>
  <c r="K352" i="9"/>
  <c r="J352" i="9"/>
  <c r="M351" i="9" a="1"/>
  <c r="M351" i="9" s="1"/>
  <c r="K351" i="9"/>
  <c r="J351" i="9"/>
  <c r="M350" i="9" a="1"/>
  <c r="M350" i="9" s="1"/>
  <c r="K350" i="9"/>
  <c r="J350" i="9"/>
  <c r="M349" i="9" a="1"/>
  <c r="M349" i="9" s="1"/>
  <c r="K349" i="9"/>
  <c r="J349" i="9"/>
  <c r="M348" i="9" a="1"/>
  <c r="M348" i="9" s="1"/>
  <c r="K348" i="9"/>
  <c r="J348" i="9"/>
  <c r="M347" i="9" a="1"/>
  <c r="M347" i="9" s="1"/>
  <c r="K347" i="9"/>
  <c r="J347" i="9"/>
  <c r="M346" i="9" a="1"/>
  <c r="M346" i="9" s="1"/>
  <c r="K346" i="9"/>
  <c r="J346" i="9"/>
  <c r="M345" i="9" a="1"/>
  <c r="M345" i="9" s="1"/>
  <c r="K345" i="9"/>
  <c r="J345" i="9"/>
  <c r="M344" i="9" a="1"/>
  <c r="M344" i="9" s="1"/>
  <c r="K344" i="9"/>
  <c r="J344" i="9"/>
  <c r="M343" i="9" a="1"/>
  <c r="M343" i="9" s="1"/>
  <c r="K343" i="9"/>
  <c r="J343" i="9"/>
  <c r="M342" i="9" a="1"/>
  <c r="M342" i="9" s="1"/>
  <c r="K342" i="9"/>
  <c r="J342" i="9"/>
  <c r="M341" i="9" a="1"/>
  <c r="M341" i="9" s="1"/>
  <c r="K341" i="9"/>
  <c r="J341" i="9"/>
  <c r="M340" i="9" a="1"/>
  <c r="M340" i="9" s="1"/>
  <c r="K340" i="9"/>
  <c r="J340" i="9"/>
  <c r="M339" i="9" a="1"/>
  <c r="M339" i="9" s="1"/>
  <c r="K339" i="9"/>
  <c r="J339" i="9"/>
  <c r="M338" i="9" a="1"/>
  <c r="M338" i="9" s="1"/>
  <c r="K338" i="9"/>
  <c r="J338" i="9"/>
  <c r="M337" i="9" a="1"/>
  <c r="M337" i="9" s="1"/>
  <c r="K337" i="9"/>
  <c r="J337" i="9"/>
  <c r="M336" i="9" a="1"/>
  <c r="M336" i="9" s="1"/>
  <c r="K336" i="9"/>
  <c r="J336" i="9"/>
  <c r="M335" i="9" a="1"/>
  <c r="M335" i="9" s="1"/>
  <c r="K335" i="9"/>
  <c r="J335" i="9"/>
  <c r="M334" i="9" a="1"/>
  <c r="M334" i="9" s="1"/>
  <c r="K334" i="9"/>
  <c r="J334" i="9"/>
  <c r="M333" i="9" a="1"/>
  <c r="M333" i="9" s="1"/>
  <c r="K333" i="9"/>
  <c r="J333" i="9"/>
  <c r="M332" i="9" a="1"/>
  <c r="M332" i="9" s="1"/>
  <c r="K332" i="9"/>
  <c r="J332" i="9"/>
  <c r="M331" i="9" a="1"/>
  <c r="M331" i="9" s="1"/>
  <c r="K331" i="9"/>
  <c r="J331" i="9"/>
  <c r="M330" i="9" a="1"/>
  <c r="M330" i="9" s="1"/>
  <c r="K330" i="9"/>
  <c r="J330" i="9"/>
  <c r="M329" i="9" a="1"/>
  <c r="M329" i="9" s="1"/>
  <c r="K329" i="9"/>
  <c r="J329" i="9"/>
  <c r="M328" i="9" a="1"/>
  <c r="M328" i="9" s="1"/>
  <c r="K328" i="9"/>
  <c r="J328" i="9"/>
  <c r="M327" i="9" a="1"/>
  <c r="M327" i="9" s="1"/>
  <c r="K327" i="9"/>
  <c r="J327" i="9"/>
  <c r="M326" i="9" a="1"/>
  <c r="M326" i="9" s="1"/>
  <c r="K326" i="9"/>
  <c r="J326" i="9"/>
  <c r="M325" i="9" a="1"/>
  <c r="M325" i="9" s="1"/>
  <c r="K325" i="9"/>
  <c r="J325" i="9"/>
  <c r="M324" i="9" a="1"/>
  <c r="M324" i="9" s="1"/>
  <c r="K324" i="9"/>
  <c r="J324" i="9"/>
  <c r="M323" i="9" a="1"/>
  <c r="M323" i="9" s="1"/>
  <c r="K323" i="9"/>
  <c r="J323" i="9"/>
  <c r="M322" i="9" a="1"/>
  <c r="M322" i="9" s="1"/>
  <c r="K322" i="9"/>
  <c r="J322" i="9"/>
  <c r="M321" i="9" a="1"/>
  <c r="M321" i="9" s="1"/>
  <c r="K321" i="9"/>
  <c r="J321" i="9"/>
  <c r="M320" i="9" a="1"/>
  <c r="M320" i="9" s="1"/>
  <c r="K320" i="9"/>
  <c r="J320" i="9"/>
  <c r="M319" i="9" a="1"/>
  <c r="M319" i="9" s="1"/>
  <c r="K319" i="9"/>
  <c r="J319" i="9"/>
  <c r="M318" i="9" a="1"/>
  <c r="M318" i="9" s="1"/>
  <c r="K318" i="9"/>
  <c r="J318" i="9"/>
  <c r="M317" i="9" a="1"/>
  <c r="M317" i="9" s="1"/>
  <c r="K317" i="9"/>
  <c r="J317" i="9"/>
  <c r="M316" i="9" a="1"/>
  <c r="M316" i="9" s="1"/>
  <c r="K316" i="9"/>
  <c r="J316" i="9"/>
  <c r="M315" i="9" a="1"/>
  <c r="M315" i="9" s="1"/>
  <c r="K315" i="9"/>
  <c r="J315" i="9"/>
  <c r="M314" i="9" a="1"/>
  <c r="M314" i="9" s="1"/>
  <c r="K314" i="9"/>
  <c r="J314" i="9"/>
  <c r="M313" i="9" a="1"/>
  <c r="M313" i="9" s="1"/>
  <c r="K313" i="9"/>
  <c r="J313" i="9"/>
  <c r="M312" i="9" a="1"/>
  <c r="M312" i="9" s="1"/>
  <c r="K312" i="9"/>
  <c r="J312" i="9"/>
  <c r="M311" i="9" a="1"/>
  <c r="M311" i="9" s="1"/>
  <c r="K311" i="9"/>
  <c r="J311" i="9"/>
  <c r="M310" i="9" a="1"/>
  <c r="M310" i="9" s="1"/>
  <c r="K310" i="9"/>
  <c r="J310" i="9"/>
  <c r="M309" i="9" a="1"/>
  <c r="M309" i="9" s="1"/>
  <c r="K309" i="9"/>
  <c r="J309" i="9"/>
  <c r="M308" i="9" a="1"/>
  <c r="M308" i="9" s="1"/>
  <c r="K308" i="9"/>
  <c r="J308" i="9"/>
  <c r="M307" i="9" a="1"/>
  <c r="M307" i="9" s="1"/>
  <c r="K307" i="9"/>
  <c r="J307" i="9"/>
  <c r="M306" i="9" a="1"/>
  <c r="M306" i="9" s="1"/>
  <c r="K306" i="9"/>
  <c r="J306" i="9"/>
  <c r="M305" i="9" a="1"/>
  <c r="M305" i="9" s="1"/>
  <c r="K305" i="9"/>
  <c r="J305" i="9"/>
  <c r="M304" i="9" a="1"/>
  <c r="M304" i="9" s="1"/>
  <c r="K304" i="9"/>
  <c r="J304" i="9"/>
  <c r="M303" i="9" a="1"/>
  <c r="M303" i="9" s="1"/>
  <c r="K303" i="9"/>
  <c r="J303" i="9"/>
  <c r="M302" i="9" a="1"/>
  <c r="M302" i="9" s="1"/>
  <c r="K302" i="9"/>
  <c r="J302" i="9"/>
  <c r="M301" i="9" a="1"/>
  <c r="M301" i="9" s="1"/>
  <c r="K301" i="9"/>
  <c r="J301" i="9"/>
  <c r="M300" i="9" a="1"/>
  <c r="M300" i="9" s="1"/>
  <c r="K300" i="9"/>
  <c r="J300" i="9"/>
  <c r="M299" i="9" a="1"/>
  <c r="M299" i="9" s="1"/>
  <c r="K299" i="9"/>
  <c r="J299" i="9"/>
  <c r="M298" i="9" a="1"/>
  <c r="M298" i="9" s="1"/>
  <c r="K298" i="9"/>
  <c r="J298" i="9"/>
  <c r="M297" i="9" a="1"/>
  <c r="M297" i="9" s="1"/>
  <c r="K297" i="9"/>
  <c r="J297" i="9"/>
  <c r="M296" i="9" a="1"/>
  <c r="M296" i="9" s="1"/>
  <c r="K296" i="9"/>
  <c r="J296" i="9"/>
  <c r="M295" i="9" a="1"/>
  <c r="M295" i="9" s="1"/>
  <c r="K295" i="9"/>
  <c r="J295" i="9"/>
  <c r="M294" i="9" a="1"/>
  <c r="M294" i="9" s="1"/>
  <c r="K294" i="9"/>
  <c r="J294" i="9"/>
  <c r="M293" i="9" a="1"/>
  <c r="M293" i="9" s="1"/>
  <c r="K293" i="9"/>
  <c r="J293" i="9"/>
  <c r="M292" i="9" a="1"/>
  <c r="M292" i="9" s="1"/>
  <c r="K292" i="9"/>
  <c r="J292" i="9"/>
  <c r="M291" i="9" a="1"/>
  <c r="M291" i="9" s="1"/>
  <c r="K291" i="9"/>
  <c r="J291" i="9"/>
  <c r="M290" i="9" a="1"/>
  <c r="M290" i="9" s="1"/>
  <c r="K290" i="9"/>
  <c r="J290" i="9"/>
  <c r="M289" i="9" a="1"/>
  <c r="M289" i="9" s="1"/>
  <c r="K289" i="9"/>
  <c r="J289" i="9"/>
  <c r="M288" i="9" a="1"/>
  <c r="M288" i="9" s="1"/>
  <c r="K288" i="9"/>
  <c r="J288" i="9"/>
  <c r="M287" i="9" a="1"/>
  <c r="M287" i="9" s="1"/>
  <c r="K287" i="9"/>
  <c r="J287" i="9"/>
  <c r="M286" i="9" a="1"/>
  <c r="M286" i="9" s="1"/>
  <c r="K286" i="9"/>
  <c r="J286" i="9"/>
  <c r="M285" i="9" a="1"/>
  <c r="M285" i="9" s="1"/>
  <c r="K285" i="9"/>
  <c r="J285" i="9"/>
  <c r="M284" i="9" a="1"/>
  <c r="M284" i="9" s="1"/>
  <c r="K284" i="9"/>
  <c r="J284" i="9"/>
  <c r="M283" i="9" a="1"/>
  <c r="M283" i="9" s="1"/>
  <c r="K283" i="9"/>
  <c r="J283" i="9"/>
  <c r="M282" i="9" a="1"/>
  <c r="M282" i="9" s="1"/>
  <c r="K282" i="9"/>
  <c r="J282" i="9"/>
  <c r="M281" i="9" a="1"/>
  <c r="M281" i="9" s="1"/>
  <c r="K281" i="9"/>
  <c r="J281" i="9"/>
  <c r="M280" i="9" a="1"/>
  <c r="M280" i="9" s="1"/>
  <c r="K280" i="9"/>
  <c r="J280" i="9"/>
  <c r="M279" i="9" a="1"/>
  <c r="M279" i="9" s="1"/>
  <c r="K279" i="9"/>
  <c r="J279" i="9"/>
  <c r="M278" i="9" a="1"/>
  <c r="M278" i="9" s="1"/>
  <c r="K278" i="9"/>
  <c r="J278" i="9"/>
  <c r="M277" i="9" a="1"/>
  <c r="M277" i="9" s="1"/>
  <c r="K277" i="9"/>
  <c r="J277" i="9"/>
  <c r="M276" i="9" a="1"/>
  <c r="M276" i="9" s="1"/>
  <c r="K276" i="9"/>
  <c r="J276" i="9"/>
  <c r="M275" i="9" a="1"/>
  <c r="M275" i="9" s="1"/>
  <c r="K275" i="9"/>
  <c r="J275" i="9"/>
  <c r="M274" i="9" a="1"/>
  <c r="M274" i="9" s="1"/>
  <c r="K274" i="9"/>
  <c r="J274" i="9"/>
  <c r="M273" i="9" a="1"/>
  <c r="M273" i="9" s="1"/>
  <c r="K273" i="9"/>
  <c r="J273" i="9"/>
  <c r="M272" i="9" a="1"/>
  <c r="M272" i="9" s="1"/>
  <c r="K272" i="9"/>
  <c r="J272" i="9"/>
  <c r="M271" i="9" a="1"/>
  <c r="M271" i="9" s="1"/>
  <c r="K271" i="9"/>
  <c r="J271" i="9"/>
  <c r="M270" i="9" a="1"/>
  <c r="M270" i="9" s="1"/>
  <c r="K270" i="9"/>
  <c r="J270" i="9"/>
  <c r="M269" i="9" a="1"/>
  <c r="M269" i="9" s="1"/>
  <c r="K269" i="9"/>
  <c r="J269" i="9"/>
  <c r="M268" i="9" a="1"/>
  <c r="M268" i="9" s="1"/>
  <c r="K268" i="9"/>
  <c r="J268" i="9"/>
  <c r="M267" i="9" a="1"/>
  <c r="M267" i="9" s="1"/>
  <c r="K267" i="9"/>
  <c r="J267" i="9"/>
  <c r="M266" i="9" a="1"/>
  <c r="M266" i="9" s="1"/>
  <c r="K266" i="9"/>
  <c r="J266" i="9"/>
  <c r="M265" i="9" a="1"/>
  <c r="M265" i="9" s="1"/>
  <c r="K265" i="9"/>
  <c r="J265" i="9"/>
  <c r="M264" i="9" a="1"/>
  <c r="M264" i="9" s="1"/>
  <c r="K264" i="9"/>
  <c r="J264" i="9"/>
  <c r="M263" i="9" a="1"/>
  <c r="M263" i="9" s="1"/>
  <c r="K263" i="9"/>
  <c r="J263" i="9"/>
  <c r="M262" i="9" a="1"/>
  <c r="M262" i="9" s="1"/>
  <c r="K262" i="9"/>
  <c r="J262" i="9"/>
  <c r="M261" i="9" a="1"/>
  <c r="M261" i="9" s="1"/>
  <c r="K261" i="9"/>
  <c r="J261" i="9"/>
  <c r="M260" i="9" a="1"/>
  <c r="M260" i="9" s="1"/>
  <c r="K260" i="9"/>
  <c r="J260" i="9"/>
  <c r="M259" i="9" a="1"/>
  <c r="M259" i="9" s="1"/>
  <c r="K259" i="9"/>
  <c r="J259" i="9"/>
  <c r="M258" i="9" a="1"/>
  <c r="M258" i="9" s="1"/>
  <c r="K258" i="9"/>
  <c r="J258" i="9"/>
  <c r="M257" i="9" a="1"/>
  <c r="M257" i="9" s="1"/>
  <c r="K257" i="9"/>
  <c r="J257" i="9"/>
  <c r="M256" i="9" a="1"/>
  <c r="M256" i="9" s="1"/>
  <c r="K256" i="9"/>
  <c r="J256" i="9"/>
  <c r="M255" i="9" a="1"/>
  <c r="M255" i="9" s="1"/>
  <c r="K255" i="9"/>
  <c r="J255" i="9"/>
  <c r="M254" i="9" a="1"/>
  <c r="M254" i="9" s="1"/>
  <c r="K254" i="9"/>
  <c r="J254" i="9"/>
  <c r="M253" i="9" a="1"/>
  <c r="M253" i="9" s="1"/>
  <c r="K253" i="9"/>
  <c r="J253" i="9"/>
  <c r="M252" i="9" a="1"/>
  <c r="M252" i="9" s="1"/>
  <c r="K252" i="9"/>
  <c r="J252" i="9"/>
  <c r="M251" i="9" a="1"/>
  <c r="M251" i="9" s="1"/>
  <c r="K251" i="9"/>
  <c r="J251" i="9"/>
  <c r="M250" i="9" a="1"/>
  <c r="M250" i="9" s="1"/>
  <c r="K250" i="9"/>
  <c r="J250" i="9"/>
  <c r="M249" i="9" a="1"/>
  <c r="M249" i="9" s="1"/>
  <c r="K249" i="9"/>
  <c r="J249" i="9"/>
  <c r="M248" i="9" a="1"/>
  <c r="M248" i="9" s="1"/>
  <c r="K248" i="9"/>
  <c r="J248" i="9"/>
  <c r="M247" i="9" a="1"/>
  <c r="M247" i="9" s="1"/>
  <c r="K247" i="9"/>
  <c r="J247" i="9"/>
  <c r="M246" i="9" a="1"/>
  <c r="M246" i="9" s="1"/>
  <c r="K246" i="9"/>
  <c r="J246" i="9"/>
  <c r="M245" i="9" a="1"/>
  <c r="M245" i="9" s="1"/>
  <c r="K245" i="9"/>
  <c r="J245" i="9"/>
  <c r="M244" i="9" a="1"/>
  <c r="M244" i="9" s="1"/>
  <c r="K244" i="9"/>
  <c r="J244" i="9"/>
  <c r="M243" i="9" a="1"/>
  <c r="M243" i="9" s="1"/>
  <c r="K243" i="9"/>
  <c r="J243" i="9"/>
  <c r="M242" i="9" a="1"/>
  <c r="M242" i="9" s="1"/>
  <c r="K242" i="9"/>
  <c r="J242" i="9"/>
  <c r="M241" i="9" a="1"/>
  <c r="M241" i="9" s="1"/>
  <c r="K241" i="9"/>
  <c r="J241" i="9"/>
  <c r="M240" i="9" a="1"/>
  <c r="M240" i="9" s="1"/>
  <c r="K240" i="9"/>
  <c r="J240" i="9"/>
  <c r="M239" i="9" a="1"/>
  <c r="M239" i="9" s="1"/>
  <c r="K239" i="9"/>
  <c r="J239" i="9"/>
  <c r="M238" i="9" a="1"/>
  <c r="M238" i="9" s="1"/>
  <c r="K238" i="9"/>
  <c r="J238" i="9"/>
  <c r="M237" i="9" a="1"/>
  <c r="M237" i="9" s="1"/>
  <c r="K237" i="9"/>
  <c r="J237" i="9"/>
  <c r="M236" i="9" a="1"/>
  <c r="M236" i="9" s="1"/>
  <c r="K236" i="9"/>
  <c r="J236" i="9"/>
  <c r="M235" i="9" a="1"/>
  <c r="M235" i="9" s="1"/>
  <c r="K235" i="9"/>
  <c r="J235" i="9"/>
  <c r="M234" i="9" a="1"/>
  <c r="M234" i="9" s="1"/>
  <c r="K234" i="9"/>
  <c r="J234" i="9"/>
  <c r="M233" i="9" a="1"/>
  <c r="M233" i="9" s="1"/>
  <c r="K233" i="9"/>
  <c r="J233" i="9"/>
  <c r="M232" i="9" a="1"/>
  <c r="M232" i="9" s="1"/>
  <c r="K232" i="9"/>
  <c r="J232" i="9"/>
  <c r="M231" i="9" a="1"/>
  <c r="M231" i="9" s="1"/>
  <c r="K231" i="9"/>
  <c r="J231" i="9"/>
  <c r="M230" i="9" a="1"/>
  <c r="M230" i="9" s="1"/>
  <c r="K230" i="9"/>
  <c r="J230" i="9"/>
  <c r="M229" i="9" a="1"/>
  <c r="M229" i="9" s="1"/>
  <c r="K229" i="9"/>
  <c r="J229" i="9"/>
  <c r="M228" i="9" a="1"/>
  <c r="M228" i="9" s="1"/>
  <c r="K228" i="9"/>
  <c r="J228" i="9"/>
  <c r="M227" i="9" a="1"/>
  <c r="M227" i="9" s="1"/>
  <c r="K227" i="9"/>
  <c r="J227" i="9"/>
  <c r="M226" i="9" a="1"/>
  <c r="M226" i="9" s="1"/>
  <c r="K226" i="9"/>
  <c r="J226" i="9"/>
  <c r="M225" i="9" a="1"/>
  <c r="M225" i="9" s="1"/>
  <c r="K225" i="9"/>
  <c r="J225" i="9"/>
  <c r="M224" i="9" a="1"/>
  <c r="M224" i="9" s="1"/>
  <c r="K224" i="9"/>
  <c r="J224" i="9"/>
  <c r="M223" i="9" a="1"/>
  <c r="M223" i="9" s="1"/>
  <c r="K223" i="9"/>
  <c r="J223" i="9"/>
  <c r="M222" i="9" a="1"/>
  <c r="M222" i="9" s="1"/>
  <c r="K222" i="9"/>
  <c r="J222" i="9"/>
  <c r="M221" i="9" a="1"/>
  <c r="M221" i="9" s="1"/>
  <c r="K221" i="9"/>
  <c r="J221" i="9"/>
  <c r="M220" i="9" a="1"/>
  <c r="M220" i="9" s="1"/>
  <c r="K220" i="9"/>
  <c r="J220" i="9"/>
  <c r="M219" i="9" a="1"/>
  <c r="M219" i="9" s="1"/>
  <c r="K219" i="9"/>
  <c r="J219" i="9"/>
  <c r="M218" i="9" a="1"/>
  <c r="M218" i="9" s="1"/>
  <c r="K218" i="9"/>
  <c r="J218" i="9"/>
  <c r="M217" i="9" a="1"/>
  <c r="M217" i="9" s="1"/>
  <c r="K217" i="9"/>
  <c r="J217" i="9"/>
  <c r="M216" i="9" a="1"/>
  <c r="M216" i="9" s="1"/>
  <c r="K216" i="9"/>
  <c r="J216" i="9"/>
  <c r="M215" i="9" a="1"/>
  <c r="M215" i="9" s="1"/>
  <c r="K215" i="9"/>
  <c r="J215" i="9"/>
  <c r="M214" i="9" a="1"/>
  <c r="M214" i="9" s="1"/>
  <c r="K214" i="9"/>
  <c r="J214" i="9"/>
  <c r="M213" i="9" a="1"/>
  <c r="M213" i="9" s="1"/>
  <c r="K213" i="9"/>
  <c r="J213" i="9"/>
  <c r="M212" i="9" a="1"/>
  <c r="M212" i="9" s="1"/>
  <c r="K212" i="9"/>
  <c r="J212" i="9"/>
  <c r="M211" i="9" a="1"/>
  <c r="M211" i="9" s="1"/>
  <c r="K211" i="9"/>
  <c r="J211" i="9"/>
  <c r="M210" i="9" a="1"/>
  <c r="M210" i="9" s="1"/>
  <c r="K210" i="9"/>
  <c r="J210" i="9"/>
  <c r="M209" i="9" a="1"/>
  <c r="M209" i="9" s="1"/>
  <c r="K209" i="9"/>
  <c r="J209" i="9"/>
  <c r="M208" i="9" a="1"/>
  <c r="M208" i="9" s="1"/>
  <c r="K208" i="9"/>
  <c r="J208" i="9"/>
  <c r="M207" i="9" a="1"/>
  <c r="M207" i="9" s="1"/>
  <c r="K207" i="9"/>
  <c r="J207" i="9"/>
  <c r="M206" i="9" a="1"/>
  <c r="M206" i="9" s="1"/>
  <c r="K206" i="9"/>
  <c r="J206" i="9"/>
  <c r="M205" i="9" a="1"/>
  <c r="M205" i="9" s="1"/>
  <c r="K205" i="9"/>
  <c r="J205" i="9"/>
  <c r="M204" i="9" a="1"/>
  <c r="M204" i="9" s="1"/>
  <c r="K204" i="9"/>
  <c r="J204" i="9"/>
  <c r="M203" i="9" a="1"/>
  <c r="M203" i="9" s="1"/>
  <c r="K203" i="9"/>
  <c r="J203" i="9"/>
  <c r="M202" i="9" a="1"/>
  <c r="M202" i="9" s="1"/>
  <c r="K202" i="9"/>
  <c r="J202" i="9"/>
  <c r="M201" i="9" a="1"/>
  <c r="M201" i="9" s="1"/>
  <c r="K201" i="9"/>
  <c r="J201" i="9"/>
  <c r="M200" i="9" a="1"/>
  <c r="M200" i="9" s="1"/>
  <c r="K200" i="9"/>
  <c r="J200" i="9"/>
  <c r="M199" i="9" a="1"/>
  <c r="M199" i="9" s="1"/>
  <c r="K199" i="9"/>
  <c r="J199" i="9"/>
  <c r="M198" i="9" a="1"/>
  <c r="M198" i="9" s="1"/>
  <c r="K198" i="9"/>
  <c r="J198" i="9"/>
  <c r="M197" i="9" a="1"/>
  <c r="M197" i="9" s="1"/>
  <c r="K197" i="9"/>
  <c r="J197" i="9"/>
  <c r="M196" i="9" a="1"/>
  <c r="M196" i="9" s="1"/>
  <c r="K196" i="9"/>
  <c r="J196" i="9"/>
  <c r="M195" i="9" a="1"/>
  <c r="M195" i="9" s="1"/>
  <c r="K195" i="9"/>
  <c r="J195" i="9"/>
  <c r="M194" i="9" a="1"/>
  <c r="M194" i="9" s="1"/>
  <c r="K194" i="9"/>
  <c r="J194" i="9"/>
  <c r="M193" i="9" a="1"/>
  <c r="M193" i="9" s="1"/>
  <c r="K193" i="9"/>
  <c r="J193" i="9"/>
  <c r="M192" i="9" a="1"/>
  <c r="M192" i="9" s="1"/>
  <c r="K192" i="9"/>
  <c r="J192" i="9"/>
  <c r="M191" i="9" a="1"/>
  <c r="M191" i="9" s="1"/>
  <c r="K191" i="9"/>
  <c r="J191" i="9"/>
  <c r="M190" i="9" a="1"/>
  <c r="M190" i="9" s="1"/>
  <c r="K190" i="9"/>
  <c r="J190" i="9"/>
  <c r="M189" i="9" a="1"/>
  <c r="M189" i="9" s="1"/>
  <c r="K189" i="9"/>
  <c r="J189" i="9"/>
  <c r="M188" i="9" a="1"/>
  <c r="M188" i="9" s="1"/>
  <c r="K188" i="9"/>
  <c r="J188" i="9"/>
  <c r="M187" i="9" a="1"/>
  <c r="M187" i="9" s="1"/>
  <c r="K187" i="9"/>
  <c r="J187" i="9"/>
  <c r="M186" i="9" a="1"/>
  <c r="M186" i="9" s="1"/>
  <c r="K186" i="9"/>
  <c r="J186" i="9"/>
  <c r="M185" i="9" a="1"/>
  <c r="M185" i="9" s="1"/>
  <c r="K185" i="9"/>
  <c r="J185" i="9"/>
  <c r="M184" i="9" a="1"/>
  <c r="M184" i="9" s="1"/>
  <c r="K184" i="9"/>
  <c r="J184" i="9"/>
  <c r="M183" i="9" a="1"/>
  <c r="M183" i="9" s="1"/>
  <c r="K183" i="9"/>
  <c r="J183" i="9"/>
  <c r="M182" i="9" a="1"/>
  <c r="M182" i="9" s="1"/>
  <c r="K182" i="9"/>
  <c r="J182" i="9"/>
  <c r="M181" i="9" a="1"/>
  <c r="M181" i="9" s="1"/>
  <c r="K181" i="9"/>
  <c r="J181" i="9"/>
  <c r="M180" i="9" a="1"/>
  <c r="M180" i="9" s="1"/>
  <c r="K180" i="9"/>
  <c r="J180" i="9"/>
  <c r="M179" i="9" a="1"/>
  <c r="M179" i="9" s="1"/>
  <c r="K179" i="9"/>
  <c r="J179" i="9"/>
  <c r="M178" i="9" a="1"/>
  <c r="M178" i="9" s="1"/>
  <c r="K178" i="9"/>
  <c r="J178" i="9"/>
  <c r="M177" i="9" a="1"/>
  <c r="M177" i="9" s="1"/>
  <c r="K177" i="9"/>
  <c r="J177" i="9"/>
  <c r="M176" i="9" a="1"/>
  <c r="M176" i="9" s="1"/>
  <c r="K176" i="9"/>
  <c r="J176" i="9"/>
  <c r="M175" i="9" a="1"/>
  <c r="M175" i="9" s="1"/>
  <c r="K175" i="9"/>
  <c r="J175" i="9"/>
  <c r="M174" i="9" a="1"/>
  <c r="M174" i="9" s="1"/>
  <c r="K174" i="9"/>
  <c r="J174" i="9"/>
  <c r="M173" i="9" a="1"/>
  <c r="M173" i="9" s="1"/>
  <c r="K173" i="9"/>
  <c r="J173" i="9"/>
  <c r="M172" i="9" a="1"/>
  <c r="M172" i="9" s="1"/>
  <c r="K172" i="9"/>
  <c r="J172" i="9"/>
  <c r="M171" i="9" a="1"/>
  <c r="M171" i="9" s="1"/>
  <c r="K171" i="9"/>
  <c r="J171" i="9"/>
  <c r="M170" i="9" a="1"/>
  <c r="M170" i="9" s="1"/>
  <c r="K170" i="9"/>
  <c r="J170" i="9"/>
  <c r="M169" i="9" a="1"/>
  <c r="M169" i="9" s="1"/>
  <c r="K169" i="9"/>
  <c r="J169" i="9"/>
  <c r="M168" i="9" a="1"/>
  <c r="M168" i="9" s="1"/>
  <c r="K168" i="9"/>
  <c r="J168" i="9"/>
  <c r="M167" i="9" a="1"/>
  <c r="M167" i="9" s="1"/>
  <c r="K167" i="9"/>
  <c r="J167" i="9"/>
  <c r="M166" i="9" a="1"/>
  <c r="M166" i="9" s="1"/>
  <c r="K166" i="9"/>
  <c r="J166" i="9"/>
  <c r="M165" i="9" a="1"/>
  <c r="M165" i="9" s="1"/>
  <c r="K165" i="9"/>
  <c r="J165" i="9"/>
  <c r="M164" i="9" a="1"/>
  <c r="M164" i="9" s="1"/>
  <c r="K164" i="9"/>
  <c r="J164" i="9"/>
  <c r="M163" i="9" a="1"/>
  <c r="M163" i="9" s="1"/>
  <c r="K163" i="9"/>
  <c r="J163" i="9"/>
  <c r="M162" i="9" a="1"/>
  <c r="M162" i="9" s="1"/>
  <c r="K162" i="9"/>
  <c r="J162" i="9"/>
  <c r="M161" i="9" a="1"/>
  <c r="M161" i="9" s="1"/>
  <c r="K161" i="9"/>
  <c r="J161" i="9"/>
  <c r="M160" i="9" a="1"/>
  <c r="M160" i="9" s="1"/>
  <c r="K160" i="9"/>
  <c r="J160" i="9"/>
  <c r="M159" i="9" a="1"/>
  <c r="M159" i="9" s="1"/>
  <c r="K159" i="9"/>
  <c r="J159" i="9"/>
  <c r="M158" i="9" a="1"/>
  <c r="M158" i="9" s="1"/>
  <c r="K158" i="9"/>
  <c r="J158" i="9"/>
  <c r="M157" i="9" a="1"/>
  <c r="M157" i="9" s="1"/>
  <c r="K157" i="9"/>
  <c r="J157" i="9"/>
  <c r="M156" i="9" a="1"/>
  <c r="M156" i="9" s="1"/>
  <c r="K156" i="9"/>
  <c r="J156" i="9"/>
  <c r="M155" i="9" a="1"/>
  <c r="M155" i="9" s="1"/>
  <c r="K155" i="9"/>
  <c r="J155" i="9"/>
  <c r="M154" i="9" a="1"/>
  <c r="M154" i="9" s="1"/>
  <c r="K154" i="9"/>
  <c r="J154" i="9"/>
  <c r="M153" i="9" a="1"/>
  <c r="M153" i="9" s="1"/>
  <c r="K153" i="9"/>
  <c r="J153" i="9"/>
  <c r="M152" i="9" a="1"/>
  <c r="M152" i="9" s="1"/>
  <c r="K152" i="9"/>
  <c r="J152" i="9"/>
  <c r="M151" i="9" a="1"/>
  <c r="M151" i="9" s="1"/>
  <c r="K151" i="9"/>
  <c r="J151" i="9"/>
  <c r="M150" i="9" a="1"/>
  <c r="M150" i="9" s="1"/>
  <c r="K150" i="9"/>
  <c r="J150" i="9"/>
  <c r="M149" i="9" a="1"/>
  <c r="M149" i="9" s="1"/>
  <c r="K149" i="9"/>
  <c r="J149" i="9"/>
  <c r="M148" i="9" a="1"/>
  <c r="M148" i="9" s="1"/>
  <c r="K148" i="9"/>
  <c r="J148" i="9"/>
  <c r="M147" i="9" a="1"/>
  <c r="M147" i="9" s="1"/>
  <c r="K147" i="9"/>
  <c r="J147" i="9"/>
  <c r="M146" i="9" a="1"/>
  <c r="M146" i="9" s="1"/>
  <c r="K146" i="9"/>
  <c r="J146" i="9"/>
  <c r="M145" i="9" a="1"/>
  <c r="M145" i="9" s="1"/>
  <c r="K145" i="9"/>
  <c r="J145" i="9"/>
  <c r="M144" i="9" a="1"/>
  <c r="M144" i="9" s="1"/>
  <c r="K144" i="9"/>
  <c r="J144" i="9"/>
  <c r="M143" i="9" a="1"/>
  <c r="M143" i="9" s="1"/>
  <c r="K143" i="9"/>
  <c r="J143" i="9"/>
  <c r="M142" i="9" a="1"/>
  <c r="M142" i="9" s="1"/>
  <c r="K142" i="9"/>
  <c r="J142" i="9"/>
  <c r="M141" i="9" a="1"/>
  <c r="M141" i="9" s="1"/>
  <c r="K141" i="9"/>
  <c r="J141" i="9"/>
  <c r="M140" i="9" a="1"/>
  <c r="M140" i="9" s="1"/>
  <c r="K140" i="9"/>
  <c r="J140" i="9"/>
  <c r="M139" i="9" a="1"/>
  <c r="M139" i="9" s="1"/>
  <c r="K139" i="9"/>
  <c r="J139" i="9"/>
  <c r="M138" i="9" a="1"/>
  <c r="M138" i="9" s="1"/>
  <c r="K138" i="9"/>
  <c r="J138" i="9"/>
  <c r="M137" i="9" a="1"/>
  <c r="M137" i="9" s="1"/>
  <c r="K137" i="9"/>
  <c r="J137" i="9"/>
  <c r="M136" i="9" a="1"/>
  <c r="M136" i="9" s="1"/>
  <c r="K136" i="9"/>
  <c r="J136" i="9"/>
  <c r="M135" i="9" a="1"/>
  <c r="M135" i="9" s="1"/>
  <c r="K135" i="9"/>
  <c r="J135" i="9"/>
  <c r="M134" i="9" a="1"/>
  <c r="M134" i="9" s="1"/>
  <c r="K134" i="9"/>
  <c r="J134" i="9"/>
  <c r="M133" i="9" a="1"/>
  <c r="M133" i="9" s="1"/>
  <c r="K133" i="9"/>
  <c r="J133" i="9"/>
  <c r="M132" i="9" a="1"/>
  <c r="M132" i="9" s="1"/>
  <c r="K132" i="9"/>
  <c r="J132" i="9"/>
  <c r="M131" i="9" a="1"/>
  <c r="M131" i="9" s="1"/>
  <c r="K131" i="9"/>
  <c r="J131" i="9"/>
  <c r="M130" i="9" a="1"/>
  <c r="M130" i="9" s="1"/>
  <c r="K130" i="9"/>
  <c r="J130" i="9"/>
  <c r="M129" i="9" a="1"/>
  <c r="M129" i="9" s="1"/>
  <c r="K129" i="9"/>
  <c r="J129" i="9"/>
  <c r="M128" i="9" a="1"/>
  <c r="M128" i="9" s="1"/>
  <c r="K128" i="9"/>
  <c r="J128" i="9"/>
  <c r="M127" i="9" a="1"/>
  <c r="M127" i="9" s="1"/>
  <c r="K127" i="9"/>
  <c r="J127" i="9"/>
  <c r="M126" i="9" a="1"/>
  <c r="M126" i="9" s="1"/>
  <c r="K126" i="9"/>
  <c r="J126" i="9"/>
  <c r="M125" i="9" a="1"/>
  <c r="M125" i="9" s="1"/>
  <c r="K125" i="9"/>
  <c r="J125" i="9"/>
  <c r="M124" i="9" a="1"/>
  <c r="M124" i="9" s="1"/>
  <c r="K124" i="9"/>
  <c r="J124" i="9"/>
  <c r="M123" i="9" a="1"/>
  <c r="M123" i="9" s="1"/>
  <c r="K123" i="9"/>
  <c r="J123" i="9"/>
  <c r="M122" i="9" a="1"/>
  <c r="M122" i="9" s="1"/>
  <c r="K122" i="9"/>
  <c r="J122" i="9"/>
  <c r="M121" i="9" a="1"/>
  <c r="M121" i="9" s="1"/>
  <c r="K121" i="9"/>
  <c r="J121" i="9"/>
  <c r="M120" i="9" a="1"/>
  <c r="M120" i="9" s="1"/>
  <c r="K120" i="9"/>
  <c r="J120" i="9"/>
  <c r="M119" i="9" a="1"/>
  <c r="M119" i="9" s="1"/>
  <c r="K119" i="9"/>
  <c r="J119" i="9"/>
  <c r="M118" i="9" a="1"/>
  <c r="M118" i="9" s="1"/>
  <c r="K118" i="9"/>
  <c r="J118" i="9"/>
  <c r="M117" i="9" a="1"/>
  <c r="M117" i="9" s="1"/>
  <c r="K117" i="9"/>
  <c r="J117" i="9"/>
  <c r="M116" i="9" a="1"/>
  <c r="M116" i="9" s="1"/>
  <c r="K116" i="9"/>
  <c r="J116" i="9"/>
  <c r="M115" i="9" a="1"/>
  <c r="M115" i="9" s="1"/>
  <c r="K115" i="9"/>
  <c r="J115" i="9"/>
  <c r="M114" i="9" a="1"/>
  <c r="M114" i="9" s="1"/>
  <c r="K114" i="9"/>
  <c r="J114" i="9"/>
  <c r="M113" i="9" a="1"/>
  <c r="M113" i="9" s="1"/>
  <c r="K113" i="9"/>
  <c r="J113" i="9"/>
  <c r="M112" i="9" a="1"/>
  <c r="M112" i="9" s="1"/>
  <c r="K112" i="9"/>
  <c r="J112" i="9"/>
  <c r="M111" i="9" a="1"/>
  <c r="M111" i="9" s="1"/>
  <c r="K111" i="9"/>
  <c r="J111" i="9"/>
  <c r="M110" i="9" a="1"/>
  <c r="M110" i="9" s="1"/>
  <c r="K110" i="9"/>
  <c r="J110" i="9"/>
  <c r="M109" i="9" a="1"/>
  <c r="M109" i="9" s="1"/>
  <c r="K109" i="9"/>
  <c r="J109" i="9"/>
  <c r="M108" i="9" a="1"/>
  <c r="M108" i="9" s="1"/>
  <c r="K108" i="9"/>
  <c r="J108" i="9"/>
  <c r="M107" i="9" a="1"/>
  <c r="M107" i="9" s="1"/>
  <c r="K107" i="9"/>
  <c r="J107" i="9"/>
  <c r="M106" i="9" a="1"/>
  <c r="M106" i="9" s="1"/>
  <c r="K106" i="9"/>
  <c r="J106" i="9"/>
  <c r="M105" i="9" a="1"/>
  <c r="M105" i="9" s="1"/>
  <c r="K105" i="9"/>
  <c r="J105" i="9"/>
  <c r="M104" i="9" a="1"/>
  <c r="M104" i="9" s="1"/>
  <c r="K104" i="9"/>
  <c r="J104" i="9"/>
  <c r="M103" i="9" a="1"/>
  <c r="M103" i="9" s="1"/>
  <c r="K103" i="9"/>
  <c r="J103" i="9"/>
  <c r="M102" i="9" a="1"/>
  <c r="M102" i="9" s="1"/>
  <c r="K102" i="9"/>
  <c r="J102" i="9"/>
  <c r="M101" i="9" a="1"/>
  <c r="M101" i="9" s="1"/>
  <c r="K101" i="9"/>
  <c r="J101" i="9"/>
  <c r="M100" i="9" a="1"/>
  <c r="M100" i="9" s="1"/>
  <c r="K100" i="9"/>
  <c r="J100" i="9"/>
  <c r="M99" i="9" a="1"/>
  <c r="M99" i="9" s="1"/>
  <c r="K99" i="9"/>
  <c r="J99" i="9"/>
  <c r="M98" i="9" a="1"/>
  <c r="M98" i="9" s="1"/>
  <c r="K98" i="9"/>
  <c r="J98" i="9"/>
  <c r="M97" i="9" a="1"/>
  <c r="M97" i="9" s="1"/>
  <c r="K97" i="9"/>
  <c r="J97" i="9"/>
  <c r="M96" i="9" a="1"/>
  <c r="M96" i="9" s="1"/>
  <c r="K96" i="9"/>
  <c r="J96" i="9"/>
  <c r="M95" i="9" a="1"/>
  <c r="M95" i="9" s="1"/>
  <c r="K95" i="9"/>
  <c r="J95" i="9"/>
  <c r="M94" i="9" a="1"/>
  <c r="M94" i="9" s="1"/>
  <c r="K94" i="9"/>
  <c r="J94" i="9"/>
  <c r="M93" i="9" a="1"/>
  <c r="M93" i="9" s="1"/>
  <c r="K93" i="9"/>
  <c r="J93" i="9"/>
  <c r="M92" i="9" a="1"/>
  <c r="M92" i="9" s="1"/>
  <c r="K92" i="9"/>
  <c r="J92" i="9"/>
  <c r="M91" i="9" a="1"/>
  <c r="M91" i="9" s="1"/>
  <c r="K91" i="9"/>
  <c r="J91" i="9"/>
  <c r="M90" i="9" a="1"/>
  <c r="M90" i="9" s="1"/>
  <c r="K90" i="9"/>
  <c r="J90" i="9"/>
  <c r="M89" i="9" a="1"/>
  <c r="M89" i="9" s="1"/>
  <c r="K89" i="9"/>
  <c r="J89" i="9"/>
  <c r="M88" i="9" a="1"/>
  <c r="M88" i="9" s="1"/>
  <c r="K88" i="9"/>
  <c r="J88" i="9"/>
  <c r="M87" i="9" a="1"/>
  <c r="M87" i="9" s="1"/>
  <c r="K87" i="9"/>
  <c r="J87" i="9"/>
  <c r="M86" i="9" a="1"/>
  <c r="M86" i="9" s="1"/>
  <c r="K86" i="9"/>
  <c r="J86" i="9"/>
  <c r="M85" i="9" a="1"/>
  <c r="M85" i="9" s="1"/>
  <c r="K85" i="9"/>
  <c r="J85" i="9"/>
  <c r="M84" i="9" a="1"/>
  <c r="M84" i="9" s="1"/>
  <c r="K84" i="9"/>
  <c r="J84" i="9"/>
  <c r="M83" i="9" a="1"/>
  <c r="M83" i="9" s="1"/>
  <c r="K83" i="9"/>
  <c r="J83" i="9"/>
  <c r="M82" i="9" a="1"/>
  <c r="M82" i="9" s="1"/>
  <c r="K82" i="9"/>
  <c r="J82" i="9"/>
  <c r="M81" i="9" a="1"/>
  <c r="M81" i="9" s="1"/>
  <c r="K81" i="9"/>
  <c r="J81" i="9"/>
  <c r="M80" i="9" a="1"/>
  <c r="M80" i="9" s="1"/>
  <c r="K80" i="9"/>
  <c r="J80" i="9"/>
  <c r="M79" i="9" a="1"/>
  <c r="M79" i="9" s="1"/>
  <c r="K79" i="9"/>
  <c r="J79" i="9"/>
  <c r="M78" i="9" a="1"/>
  <c r="M78" i="9" s="1"/>
  <c r="K78" i="9"/>
  <c r="J78" i="9"/>
  <c r="M77" i="9" a="1"/>
  <c r="M77" i="9" s="1"/>
  <c r="K77" i="9"/>
  <c r="J77" i="9"/>
  <c r="M76" i="9" a="1"/>
  <c r="M76" i="9" s="1"/>
  <c r="K76" i="9"/>
  <c r="J76" i="9"/>
  <c r="M75" i="9" a="1"/>
  <c r="M75" i="9" s="1"/>
  <c r="K75" i="9"/>
  <c r="J75" i="9"/>
  <c r="M74" i="9" a="1"/>
  <c r="M74" i="9" s="1"/>
  <c r="K74" i="9"/>
  <c r="J74" i="9"/>
  <c r="M73" i="9" a="1"/>
  <c r="M73" i="9" s="1"/>
  <c r="K73" i="9"/>
  <c r="J73" i="9"/>
  <c r="M72" i="9" a="1"/>
  <c r="M72" i="9" s="1"/>
  <c r="K72" i="9"/>
  <c r="J72" i="9"/>
  <c r="M71" i="9" a="1"/>
  <c r="M71" i="9" s="1"/>
  <c r="K71" i="9"/>
  <c r="J71" i="9"/>
  <c r="M70" i="9" a="1"/>
  <c r="M70" i="9" s="1"/>
  <c r="K70" i="9"/>
  <c r="J70" i="9"/>
  <c r="M69" i="9" a="1"/>
  <c r="M69" i="9" s="1"/>
  <c r="K69" i="9"/>
  <c r="J69" i="9"/>
  <c r="M68" i="9" a="1"/>
  <c r="M68" i="9" s="1"/>
  <c r="K68" i="9"/>
  <c r="J68" i="9"/>
  <c r="M67" i="9" a="1"/>
  <c r="M67" i="9" s="1"/>
  <c r="K67" i="9"/>
  <c r="J67" i="9"/>
  <c r="M66" i="9" a="1"/>
  <c r="M66" i="9" s="1"/>
  <c r="K66" i="9"/>
  <c r="J66" i="9"/>
  <c r="M65" i="9" a="1"/>
  <c r="M65" i="9" s="1"/>
  <c r="K65" i="9"/>
  <c r="J65" i="9"/>
  <c r="M64" i="9" a="1"/>
  <c r="M64" i="9" s="1"/>
  <c r="K64" i="9"/>
  <c r="J64" i="9"/>
  <c r="M63" i="9" a="1"/>
  <c r="M63" i="9" s="1"/>
  <c r="K63" i="9"/>
  <c r="J63" i="9"/>
  <c r="M62" i="9" a="1"/>
  <c r="M62" i="9" s="1"/>
  <c r="K62" i="9"/>
  <c r="J62" i="9"/>
  <c r="M61" i="9" a="1"/>
  <c r="M61" i="9" s="1"/>
  <c r="K61" i="9"/>
  <c r="J61" i="9"/>
  <c r="M60" i="9" a="1"/>
  <c r="M60" i="9" s="1"/>
  <c r="K60" i="9"/>
  <c r="J60" i="9"/>
  <c r="M59" i="9" a="1"/>
  <c r="M59" i="9" s="1"/>
  <c r="K59" i="9"/>
  <c r="J59" i="9"/>
  <c r="M58" i="9" a="1"/>
  <c r="M58" i="9" s="1"/>
  <c r="K58" i="9"/>
  <c r="J58" i="9"/>
  <c r="M57" i="9" a="1"/>
  <c r="M57" i="9" s="1"/>
  <c r="K57" i="9"/>
  <c r="J57" i="9"/>
  <c r="M56" i="9" a="1"/>
  <c r="M56" i="9" s="1"/>
  <c r="K56" i="9"/>
  <c r="J56" i="9"/>
  <c r="M55" i="9" a="1"/>
  <c r="M55" i="9" s="1"/>
  <c r="K55" i="9"/>
  <c r="J55" i="9"/>
  <c r="M54" i="9" a="1"/>
  <c r="M54" i="9" s="1"/>
  <c r="K54" i="9"/>
  <c r="J54" i="9"/>
  <c r="M53" i="9" a="1"/>
  <c r="M53" i="9" s="1"/>
  <c r="K53" i="9"/>
  <c r="J53" i="9"/>
  <c r="M52" i="9" a="1"/>
  <c r="M52" i="9" s="1"/>
  <c r="K52" i="9"/>
  <c r="J52" i="9"/>
  <c r="M51" i="9" a="1"/>
  <c r="M51" i="9" s="1"/>
  <c r="K51" i="9"/>
  <c r="J51" i="9"/>
  <c r="M50" i="9" a="1"/>
  <c r="M50" i="9" s="1"/>
  <c r="K50" i="9"/>
  <c r="J50" i="9"/>
  <c r="M49" i="9" a="1"/>
  <c r="M49" i="9" s="1"/>
  <c r="K49" i="9"/>
  <c r="J49" i="9"/>
  <c r="M48" i="9" a="1"/>
  <c r="M48" i="9" s="1"/>
  <c r="K48" i="9"/>
  <c r="J48" i="9"/>
  <c r="M47" i="9" a="1"/>
  <c r="M47" i="9" s="1"/>
  <c r="K47" i="9"/>
  <c r="J47" i="9"/>
  <c r="M46" i="9" a="1"/>
  <c r="M46" i="9" s="1"/>
  <c r="K46" i="9"/>
  <c r="J46" i="9"/>
  <c r="M45" i="9" a="1"/>
  <c r="M45" i="9" s="1"/>
  <c r="K45" i="9"/>
  <c r="J45" i="9"/>
  <c r="M44" i="9" a="1"/>
  <c r="M44" i="9" s="1"/>
  <c r="K44" i="9"/>
  <c r="J44" i="9"/>
  <c r="M43" i="9" a="1"/>
  <c r="M43" i="9" s="1"/>
  <c r="K43" i="9"/>
  <c r="J43" i="9"/>
  <c r="M42" i="9" a="1"/>
  <c r="M42" i="9" s="1"/>
  <c r="K42" i="9"/>
  <c r="J42" i="9"/>
  <c r="M41" i="9" a="1"/>
  <c r="M41" i="9" s="1"/>
  <c r="K41" i="9"/>
  <c r="J41" i="9"/>
  <c r="M40" i="9" a="1"/>
  <c r="M40" i="9" s="1"/>
  <c r="K40" i="9"/>
  <c r="J40" i="9"/>
  <c r="M39" i="9" a="1"/>
  <c r="M39" i="9" s="1"/>
  <c r="K39" i="9"/>
  <c r="J39" i="9"/>
  <c r="M38" i="9" a="1"/>
  <c r="M38" i="9" s="1"/>
  <c r="K38" i="9"/>
  <c r="J38" i="9"/>
  <c r="M37" i="9" a="1"/>
  <c r="M37" i="9" s="1"/>
  <c r="K37" i="9"/>
  <c r="J37" i="9"/>
  <c r="M36" i="9" a="1"/>
  <c r="M36" i="9" s="1"/>
  <c r="K36" i="9"/>
  <c r="J36" i="9"/>
  <c r="M35" i="9" a="1"/>
  <c r="M35" i="9" s="1"/>
  <c r="K35" i="9"/>
  <c r="J35" i="9"/>
  <c r="M34" i="9" a="1"/>
  <c r="M34" i="9" s="1"/>
  <c r="K34" i="9"/>
  <c r="J34" i="9"/>
  <c r="M33" i="9" a="1"/>
  <c r="M33" i="9" s="1"/>
  <c r="K33" i="9"/>
  <c r="J33" i="9"/>
  <c r="M32" i="9" a="1"/>
  <c r="M32" i="9" s="1"/>
  <c r="K32" i="9"/>
  <c r="J32" i="9"/>
  <c r="M31" i="9" a="1"/>
  <c r="M31" i="9" s="1"/>
  <c r="K31" i="9"/>
  <c r="J31" i="9"/>
  <c r="M30" i="9" a="1"/>
  <c r="M30" i="9" s="1"/>
  <c r="K30" i="9"/>
  <c r="J30" i="9"/>
  <c r="M29" i="9" a="1"/>
  <c r="M29" i="9" s="1"/>
  <c r="K29" i="9"/>
  <c r="J29" i="9"/>
  <c r="M28" i="9" a="1"/>
  <c r="M28" i="9" s="1"/>
  <c r="K28" i="9"/>
  <c r="J28" i="9"/>
  <c r="M27" i="9" a="1"/>
  <c r="M27" i="9" s="1"/>
  <c r="K27" i="9"/>
  <c r="J27" i="9"/>
  <c r="M26" i="9" a="1"/>
  <c r="M26" i="9" s="1"/>
  <c r="K26" i="9"/>
  <c r="J26" i="9"/>
  <c r="M25" i="9" a="1"/>
  <c r="M25" i="9" s="1"/>
  <c r="K25" i="9"/>
  <c r="J25" i="9"/>
  <c r="M24" i="9" a="1"/>
  <c r="M24" i="9" s="1"/>
  <c r="K24" i="9"/>
  <c r="J24" i="9"/>
  <c r="M23" i="9" a="1"/>
  <c r="M23" i="9" s="1"/>
  <c r="K23" i="9"/>
  <c r="J23" i="9"/>
  <c r="M22" i="9" a="1"/>
  <c r="M22" i="9" s="1"/>
  <c r="K22" i="9"/>
  <c r="J22" i="9"/>
  <c r="M21" i="9" a="1"/>
  <c r="M21" i="9" s="1"/>
  <c r="K21" i="9"/>
  <c r="J21" i="9"/>
  <c r="M20" i="9" a="1"/>
  <c r="M20" i="9" s="1"/>
  <c r="K20" i="9"/>
  <c r="J20" i="9"/>
  <c r="M19" i="9" a="1"/>
  <c r="M19" i="9" s="1"/>
  <c r="K19" i="9"/>
  <c r="J19" i="9"/>
  <c r="M18" i="9" a="1"/>
  <c r="M18" i="9" s="1"/>
  <c r="K18" i="9"/>
  <c r="J18" i="9"/>
  <c r="M17" i="9" a="1"/>
  <c r="M17" i="9" s="1"/>
  <c r="K17" i="9"/>
  <c r="J17" i="9"/>
  <c r="M16" i="9" a="1"/>
  <c r="M16" i="9" s="1"/>
  <c r="K16" i="9"/>
  <c r="J16" i="9"/>
  <c r="M15" i="9" a="1"/>
  <c r="M15" i="9" s="1"/>
  <c r="K15" i="9"/>
  <c r="J15" i="9"/>
  <c r="M14" i="9" a="1"/>
  <c r="M14" i="9" s="1"/>
  <c r="K14" i="9"/>
  <c r="J14" i="9"/>
  <c r="M13" i="9" a="1"/>
  <c r="M13" i="9" s="1"/>
  <c r="K13" i="9"/>
  <c r="J13" i="9"/>
  <c r="M12" i="9" a="1"/>
  <c r="M12" i="9" s="1"/>
  <c r="K12" i="9"/>
  <c r="J12" i="9"/>
  <c r="M11" i="9" a="1"/>
  <c r="M11" i="9" s="1"/>
  <c r="K11" i="9"/>
  <c r="J11" i="9"/>
  <c r="M10" i="9" a="1"/>
  <c r="M10" i="9" s="1"/>
  <c r="K10" i="9"/>
  <c r="J10" i="9"/>
  <c r="M9" i="9" a="1"/>
  <c r="M9" i="9" s="1"/>
  <c r="K9" i="9"/>
  <c r="J9" i="9"/>
  <c r="M8" i="9" a="1"/>
  <c r="M8" i="9" s="1"/>
  <c r="K8" i="9"/>
  <c r="J8" i="9"/>
  <c r="M7" i="9" a="1"/>
  <c r="M7" i="9" s="1"/>
  <c r="K7" i="9"/>
  <c r="J7" i="9"/>
  <c r="M6" i="9" a="1"/>
  <c r="M6" i="9" s="1"/>
  <c r="K6" i="9"/>
  <c r="J6" i="9"/>
  <c r="K5" i="9"/>
  <c r="J5" i="9"/>
  <c r="M4" i="9" a="1"/>
  <c r="M4" i="9" s="1"/>
  <c r="K4" i="9"/>
  <c r="J4" i="9"/>
  <c r="M3" i="9" a="1"/>
  <c r="M3" i="9" s="1"/>
  <c r="K3" i="9"/>
  <c r="J3" i="9"/>
  <c r="M2" i="9" a="1"/>
  <c r="M2" i="9" s="1"/>
  <c r="K2" i="9"/>
  <c r="J2" i="9"/>
  <c r="P535" i="3"/>
  <c r="N535" i="3"/>
  <c r="K535" i="3"/>
  <c r="J535" i="3"/>
  <c r="P534" i="3"/>
  <c r="N534" i="3"/>
  <c r="K534" i="3"/>
  <c r="J534" i="3"/>
  <c r="P533" i="3"/>
  <c r="N533" i="3"/>
  <c r="K533" i="3"/>
  <c r="J533" i="3"/>
  <c r="P532" i="3"/>
  <c r="N532" i="3"/>
  <c r="K532" i="3"/>
  <c r="J532" i="3"/>
  <c r="P531" i="3"/>
  <c r="N531" i="3"/>
  <c r="K531" i="3"/>
  <c r="J531" i="3"/>
  <c r="P530" i="3"/>
  <c r="N530" i="3"/>
  <c r="K530" i="3"/>
  <c r="J530" i="3"/>
  <c r="P529" i="3"/>
  <c r="N529" i="3"/>
  <c r="K529" i="3"/>
  <c r="J529" i="3"/>
  <c r="P528" i="3"/>
  <c r="N528" i="3"/>
  <c r="K528" i="3"/>
  <c r="J528" i="3"/>
  <c r="P527" i="3"/>
  <c r="N527" i="3"/>
  <c r="K527" i="3"/>
  <c r="J527" i="3"/>
  <c r="P526" i="3"/>
  <c r="N526" i="3"/>
  <c r="K526" i="3"/>
  <c r="J526" i="3"/>
  <c r="P525" i="3"/>
  <c r="N525" i="3"/>
  <c r="K525" i="3"/>
  <c r="J525" i="3"/>
  <c r="P524" i="3"/>
  <c r="N524" i="3"/>
  <c r="K524" i="3"/>
  <c r="J524" i="3"/>
  <c r="P523" i="3"/>
  <c r="N523" i="3"/>
  <c r="K523" i="3"/>
  <c r="J523" i="3"/>
  <c r="P522" i="3"/>
  <c r="N522" i="3"/>
  <c r="K522" i="3"/>
  <c r="J522" i="3"/>
  <c r="P521" i="3"/>
  <c r="N521" i="3"/>
  <c r="K521" i="3"/>
  <c r="J521" i="3"/>
  <c r="P520" i="3"/>
  <c r="N520" i="3"/>
  <c r="K520" i="3"/>
  <c r="J520" i="3"/>
  <c r="P519" i="3"/>
  <c r="N519" i="3"/>
  <c r="K519" i="3"/>
  <c r="J519" i="3"/>
  <c r="P518" i="3"/>
  <c r="N518" i="3"/>
  <c r="K518" i="3"/>
  <c r="J518" i="3"/>
  <c r="P517" i="3"/>
  <c r="N517" i="3"/>
  <c r="K517" i="3"/>
  <c r="J517" i="3"/>
  <c r="P516" i="3"/>
  <c r="N516" i="3"/>
  <c r="K516" i="3"/>
  <c r="J516" i="3"/>
  <c r="P515" i="3"/>
  <c r="N515" i="3"/>
  <c r="K515" i="3"/>
  <c r="J515" i="3"/>
  <c r="P514" i="3"/>
  <c r="N514" i="3"/>
  <c r="K514" i="3"/>
  <c r="J514" i="3"/>
  <c r="P513" i="3"/>
  <c r="N513" i="3"/>
  <c r="K513" i="3"/>
  <c r="J513" i="3"/>
  <c r="P512" i="3"/>
  <c r="N512" i="3"/>
  <c r="K512" i="3"/>
  <c r="J512" i="3"/>
  <c r="P511" i="3"/>
  <c r="N511" i="3"/>
  <c r="K511" i="3"/>
  <c r="J511" i="3"/>
  <c r="P510" i="3"/>
  <c r="N510" i="3"/>
  <c r="K510" i="3"/>
  <c r="J510" i="3"/>
  <c r="P509" i="3"/>
  <c r="N509" i="3"/>
  <c r="K509" i="3"/>
  <c r="J509" i="3"/>
  <c r="P508" i="3"/>
  <c r="N508" i="3"/>
  <c r="K508" i="3"/>
  <c r="J508" i="3"/>
  <c r="P507" i="3"/>
  <c r="N507" i="3"/>
  <c r="K507" i="3"/>
  <c r="J507" i="3"/>
  <c r="P506" i="3"/>
  <c r="N506" i="3"/>
  <c r="K506" i="3"/>
  <c r="J506" i="3"/>
  <c r="P505" i="3"/>
  <c r="N505" i="3"/>
  <c r="K505" i="3"/>
  <c r="J505" i="3"/>
  <c r="P504" i="3"/>
  <c r="N504" i="3"/>
  <c r="K504" i="3"/>
  <c r="J504" i="3"/>
  <c r="P503" i="3"/>
  <c r="N503" i="3"/>
  <c r="K503" i="3"/>
  <c r="J503" i="3"/>
  <c r="P502" i="3"/>
  <c r="N502" i="3"/>
  <c r="K502" i="3"/>
  <c r="J502" i="3"/>
  <c r="P501" i="3"/>
  <c r="N501" i="3"/>
  <c r="K501" i="3"/>
  <c r="J501" i="3"/>
  <c r="P500" i="3"/>
  <c r="N500" i="3"/>
  <c r="K500" i="3"/>
  <c r="J500" i="3"/>
  <c r="P499" i="3"/>
  <c r="N499" i="3"/>
  <c r="K499" i="3"/>
  <c r="J499" i="3"/>
  <c r="P498" i="3"/>
  <c r="N498" i="3"/>
  <c r="K498" i="3"/>
  <c r="J498" i="3"/>
  <c r="P497" i="3"/>
  <c r="N497" i="3"/>
  <c r="K497" i="3"/>
  <c r="J497" i="3"/>
  <c r="P496" i="3"/>
  <c r="N496" i="3"/>
  <c r="K496" i="3"/>
  <c r="J496" i="3"/>
  <c r="P495" i="3"/>
  <c r="N495" i="3"/>
  <c r="K495" i="3"/>
  <c r="J495" i="3"/>
  <c r="P494" i="3"/>
  <c r="N494" i="3"/>
  <c r="K494" i="3"/>
  <c r="J494" i="3"/>
  <c r="P493" i="3"/>
  <c r="N493" i="3"/>
  <c r="K493" i="3"/>
  <c r="J493" i="3"/>
  <c r="P492" i="3"/>
  <c r="N492" i="3"/>
  <c r="K492" i="3"/>
  <c r="J492" i="3"/>
  <c r="P491" i="3"/>
  <c r="N491" i="3"/>
  <c r="K491" i="3"/>
  <c r="J491" i="3"/>
  <c r="P490" i="3"/>
  <c r="N490" i="3"/>
  <c r="K490" i="3"/>
  <c r="J490" i="3"/>
  <c r="P489" i="3"/>
  <c r="N489" i="3"/>
  <c r="K489" i="3"/>
  <c r="J489" i="3"/>
  <c r="P488" i="3"/>
  <c r="N488" i="3"/>
  <c r="K488" i="3"/>
  <c r="J488" i="3"/>
  <c r="P487" i="3"/>
  <c r="N487" i="3"/>
  <c r="K487" i="3"/>
  <c r="J487" i="3"/>
  <c r="P486" i="3"/>
  <c r="N486" i="3"/>
  <c r="K486" i="3"/>
  <c r="J486" i="3"/>
  <c r="P485" i="3"/>
  <c r="N485" i="3"/>
  <c r="K485" i="3"/>
  <c r="J485" i="3"/>
  <c r="P484" i="3"/>
  <c r="N484" i="3"/>
  <c r="K484" i="3"/>
  <c r="J484" i="3"/>
  <c r="P483" i="3"/>
  <c r="N483" i="3"/>
  <c r="K483" i="3"/>
  <c r="J483" i="3"/>
  <c r="P482" i="3"/>
  <c r="N482" i="3"/>
  <c r="K482" i="3"/>
  <c r="J482" i="3"/>
  <c r="P481" i="3"/>
  <c r="N481" i="3"/>
  <c r="K481" i="3"/>
  <c r="J481" i="3"/>
  <c r="P480" i="3"/>
  <c r="N480" i="3"/>
  <c r="K480" i="3"/>
  <c r="J480" i="3"/>
  <c r="P479" i="3"/>
  <c r="N479" i="3"/>
  <c r="K479" i="3"/>
  <c r="J479" i="3"/>
  <c r="P478" i="3"/>
  <c r="N478" i="3"/>
  <c r="K478" i="3"/>
  <c r="J478" i="3"/>
  <c r="P477" i="3"/>
  <c r="N477" i="3"/>
  <c r="K477" i="3"/>
  <c r="J477" i="3"/>
  <c r="P476" i="3"/>
  <c r="N476" i="3"/>
  <c r="K476" i="3"/>
  <c r="J476" i="3"/>
  <c r="P475" i="3"/>
  <c r="N475" i="3"/>
  <c r="K475" i="3"/>
  <c r="J475" i="3"/>
  <c r="P474" i="3"/>
  <c r="N474" i="3"/>
  <c r="K474" i="3"/>
  <c r="J474" i="3"/>
  <c r="P473" i="3"/>
  <c r="N473" i="3"/>
  <c r="K473" i="3"/>
  <c r="J473" i="3"/>
  <c r="P472" i="3"/>
  <c r="N472" i="3"/>
  <c r="K472" i="3"/>
  <c r="J472" i="3"/>
  <c r="P471" i="3"/>
  <c r="N471" i="3"/>
  <c r="K471" i="3"/>
  <c r="J471" i="3"/>
  <c r="P470" i="3"/>
  <c r="N470" i="3"/>
  <c r="K470" i="3"/>
  <c r="J470" i="3"/>
  <c r="P469" i="3"/>
  <c r="N469" i="3"/>
  <c r="K469" i="3"/>
  <c r="J469" i="3"/>
  <c r="P468" i="3"/>
  <c r="N468" i="3"/>
  <c r="K468" i="3"/>
  <c r="J468" i="3"/>
  <c r="P467" i="3"/>
  <c r="N467" i="3"/>
  <c r="K467" i="3"/>
  <c r="J467" i="3"/>
  <c r="P466" i="3"/>
  <c r="N466" i="3"/>
  <c r="K466" i="3"/>
  <c r="J466" i="3"/>
  <c r="P465" i="3"/>
  <c r="N465" i="3"/>
  <c r="K465" i="3"/>
  <c r="J465" i="3"/>
  <c r="P464" i="3"/>
  <c r="N464" i="3"/>
  <c r="K464" i="3"/>
  <c r="J464" i="3"/>
  <c r="P463" i="3"/>
  <c r="N463" i="3"/>
  <c r="K463" i="3"/>
  <c r="J463" i="3"/>
  <c r="P462" i="3"/>
  <c r="N462" i="3"/>
  <c r="K462" i="3"/>
  <c r="J462" i="3"/>
  <c r="P461" i="3"/>
  <c r="N461" i="3"/>
  <c r="K461" i="3"/>
  <c r="J461" i="3"/>
  <c r="P460" i="3"/>
  <c r="N460" i="3"/>
  <c r="K460" i="3"/>
  <c r="J460" i="3"/>
  <c r="P459" i="3"/>
  <c r="N459" i="3"/>
  <c r="K459" i="3"/>
  <c r="J459" i="3"/>
  <c r="P458" i="3"/>
  <c r="N458" i="3"/>
  <c r="K458" i="3"/>
  <c r="J458" i="3"/>
  <c r="P457" i="3"/>
  <c r="N457" i="3"/>
  <c r="K457" i="3"/>
  <c r="J457" i="3"/>
  <c r="P456" i="3"/>
  <c r="N456" i="3"/>
  <c r="K456" i="3"/>
  <c r="J456" i="3"/>
  <c r="P455" i="3"/>
  <c r="N455" i="3"/>
  <c r="K455" i="3"/>
  <c r="J455" i="3"/>
  <c r="P454" i="3"/>
  <c r="N454" i="3"/>
  <c r="K454" i="3"/>
  <c r="J454" i="3"/>
  <c r="P453" i="3"/>
  <c r="N453" i="3"/>
  <c r="K453" i="3"/>
  <c r="J453" i="3"/>
  <c r="P452" i="3"/>
  <c r="N452" i="3"/>
  <c r="K452" i="3"/>
  <c r="J452" i="3"/>
  <c r="P451" i="3"/>
  <c r="N451" i="3"/>
  <c r="K451" i="3"/>
  <c r="J451" i="3"/>
  <c r="P450" i="3"/>
  <c r="N450" i="3"/>
  <c r="K450" i="3"/>
  <c r="J450" i="3"/>
  <c r="P449" i="3"/>
  <c r="N449" i="3"/>
  <c r="K449" i="3"/>
  <c r="J449" i="3"/>
  <c r="P448" i="3"/>
  <c r="N448" i="3"/>
  <c r="K448" i="3"/>
  <c r="J448" i="3"/>
  <c r="P447" i="3"/>
  <c r="N447" i="3"/>
  <c r="K447" i="3"/>
  <c r="J447" i="3"/>
  <c r="P446" i="3"/>
  <c r="N446" i="3"/>
  <c r="K446" i="3"/>
  <c r="J446" i="3"/>
  <c r="P445" i="3"/>
  <c r="N445" i="3"/>
  <c r="K445" i="3"/>
  <c r="J445" i="3"/>
  <c r="P444" i="3"/>
  <c r="N444" i="3"/>
  <c r="K444" i="3"/>
  <c r="J444" i="3"/>
  <c r="P443" i="3"/>
  <c r="N443" i="3"/>
  <c r="K443" i="3"/>
  <c r="J443" i="3"/>
  <c r="P442" i="3"/>
  <c r="N442" i="3"/>
  <c r="K442" i="3"/>
  <c r="J442" i="3"/>
  <c r="P441" i="3"/>
  <c r="N441" i="3"/>
  <c r="K441" i="3"/>
  <c r="J441" i="3"/>
  <c r="P440" i="3"/>
  <c r="N440" i="3"/>
  <c r="K440" i="3"/>
  <c r="J440" i="3"/>
  <c r="P439" i="3"/>
  <c r="N439" i="3"/>
  <c r="K439" i="3"/>
  <c r="J439" i="3"/>
  <c r="P438" i="3"/>
  <c r="N438" i="3"/>
  <c r="K438" i="3"/>
  <c r="J438" i="3"/>
  <c r="P437" i="3"/>
  <c r="N437" i="3"/>
  <c r="K437" i="3"/>
  <c r="J437" i="3"/>
  <c r="P436" i="3"/>
  <c r="N436" i="3"/>
  <c r="K436" i="3"/>
  <c r="J436" i="3"/>
  <c r="P435" i="3"/>
  <c r="N435" i="3"/>
  <c r="K435" i="3"/>
  <c r="J435" i="3"/>
  <c r="P434" i="3"/>
  <c r="N434" i="3"/>
  <c r="K434" i="3"/>
  <c r="J434" i="3"/>
  <c r="P433" i="3"/>
  <c r="N433" i="3"/>
  <c r="K433" i="3"/>
  <c r="J433" i="3"/>
  <c r="P432" i="3"/>
  <c r="N432" i="3"/>
  <c r="K432" i="3"/>
  <c r="J432" i="3"/>
  <c r="P431" i="3"/>
  <c r="N431" i="3"/>
  <c r="K431" i="3"/>
  <c r="J431" i="3"/>
  <c r="P430" i="3"/>
  <c r="N430" i="3"/>
  <c r="K430" i="3"/>
  <c r="J430" i="3"/>
  <c r="P429" i="3"/>
  <c r="N429" i="3"/>
  <c r="K429" i="3"/>
  <c r="J429" i="3"/>
  <c r="P428" i="3"/>
  <c r="N428" i="3"/>
  <c r="K428" i="3"/>
  <c r="J428" i="3"/>
  <c r="P427" i="3"/>
  <c r="N427" i="3"/>
  <c r="K427" i="3"/>
  <c r="J427" i="3"/>
  <c r="P426" i="3"/>
  <c r="N426" i="3"/>
  <c r="K426" i="3"/>
  <c r="J426" i="3"/>
  <c r="P425" i="3"/>
  <c r="N425" i="3"/>
  <c r="K425" i="3"/>
  <c r="J425" i="3"/>
  <c r="P424" i="3"/>
  <c r="N424" i="3"/>
  <c r="K424" i="3"/>
  <c r="J424" i="3"/>
  <c r="P423" i="3"/>
  <c r="N423" i="3"/>
  <c r="K423" i="3"/>
  <c r="J423" i="3"/>
  <c r="P422" i="3"/>
  <c r="N422" i="3"/>
  <c r="K422" i="3"/>
  <c r="J422" i="3"/>
  <c r="P421" i="3"/>
  <c r="N421" i="3"/>
  <c r="K421" i="3"/>
  <c r="J421" i="3"/>
  <c r="P420" i="3"/>
  <c r="N420" i="3"/>
  <c r="K420" i="3"/>
  <c r="J420" i="3"/>
  <c r="P419" i="3"/>
  <c r="N419" i="3"/>
  <c r="K419" i="3"/>
  <c r="J419" i="3"/>
  <c r="P418" i="3"/>
  <c r="N418" i="3"/>
  <c r="K418" i="3"/>
  <c r="J418" i="3"/>
  <c r="P417" i="3"/>
  <c r="N417" i="3"/>
  <c r="K417" i="3"/>
  <c r="J417" i="3"/>
  <c r="P416" i="3"/>
  <c r="N416" i="3"/>
  <c r="K416" i="3"/>
  <c r="J416" i="3"/>
  <c r="P415" i="3"/>
  <c r="N415" i="3"/>
  <c r="K415" i="3"/>
  <c r="J415" i="3"/>
  <c r="P414" i="3"/>
  <c r="N414" i="3"/>
  <c r="K414" i="3"/>
  <c r="J414" i="3"/>
  <c r="P413" i="3"/>
  <c r="N413" i="3"/>
  <c r="K413" i="3"/>
  <c r="J413" i="3"/>
  <c r="P412" i="3"/>
  <c r="N412" i="3"/>
  <c r="K412" i="3"/>
  <c r="J412" i="3"/>
  <c r="P411" i="3"/>
  <c r="N411" i="3"/>
  <c r="K411" i="3"/>
  <c r="J411" i="3"/>
  <c r="P410" i="3"/>
  <c r="N410" i="3"/>
  <c r="K410" i="3"/>
  <c r="J410" i="3"/>
  <c r="P409" i="3"/>
  <c r="N409" i="3"/>
  <c r="K409" i="3"/>
  <c r="J409" i="3"/>
  <c r="P408" i="3"/>
  <c r="N408" i="3"/>
  <c r="K408" i="3"/>
  <c r="J408" i="3"/>
  <c r="P407" i="3"/>
  <c r="N407" i="3"/>
  <c r="K407" i="3"/>
  <c r="J407" i="3"/>
  <c r="P406" i="3"/>
  <c r="N406" i="3"/>
  <c r="K406" i="3"/>
  <c r="J406" i="3"/>
  <c r="P405" i="3"/>
  <c r="N405" i="3"/>
  <c r="K405" i="3"/>
  <c r="J405" i="3"/>
  <c r="P404" i="3"/>
  <c r="N404" i="3"/>
  <c r="K404" i="3"/>
  <c r="J404" i="3"/>
  <c r="P403" i="3"/>
  <c r="N403" i="3"/>
  <c r="K403" i="3"/>
  <c r="J403" i="3"/>
  <c r="P402" i="3"/>
  <c r="N402" i="3"/>
  <c r="K402" i="3"/>
  <c r="J402" i="3"/>
  <c r="P401" i="3"/>
  <c r="N401" i="3"/>
  <c r="K401" i="3"/>
  <c r="J401" i="3"/>
  <c r="P400" i="3"/>
  <c r="N400" i="3"/>
  <c r="K400" i="3"/>
  <c r="J400" i="3"/>
  <c r="P399" i="3"/>
  <c r="N399" i="3"/>
  <c r="K399" i="3"/>
  <c r="J399" i="3"/>
  <c r="P398" i="3"/>
  <c r="N398" i="3"/>
  <c r="K398" i="3"/>
  <c r="J398" i="3"/>
  <c r="P397" i="3"/>
  <c r="N397" i="3"/>
  <c r="K397" i="3"/>
  <c r="J397" i="3"/>
  <c r="P396" i="3"/>
  <c r="N396" i="3"/>
  <c r="K396" i="3"/>
  <c r="J396" i="3"/>
  <c r="P395" i="3"/>
  <c r="N395" i="3"/>
  <c r="K395" i="3"/>
  <c r="J395" i="3"/>
  <c r="P394" i="3"/>
  <c r="N394" i="3"/>
  <c r="K394" i="3"/>
  <c r="J394" i="3"/>
  <c r="P393" i="3"/>
  <c r="N393" i="3"/>
  <c r="K393" i="3"/>
  <c r="J393" i="3"/>
  <c r="P392" i="3"/>
  <c r="N392" i="3"/>
  <c r="K392" i="3"/>
  <c r="J392" i="3"/>
  <c r="P391" i="3"/>
  <c r="N391" i="3"/>
  <c r="K391" i="3"/>
  <c r="J391" i="3"/>
  <c r="P390" i="3"/>
  <c r="N390" i="3"/>
  <c r="K390" i="3"/>
  <c r="J390" i="3"/>
  <c r="P389" i="3"/>
  <c r="N389" i="3"/>
  <c r="K389" i="3"/>
  <c r="J389" i="3"/>
  <c r="P388" i="3"/>
  <c r="N388" i="3"/>
  <c r="K388" i="3"/>
  <c r="J388" i="3"/>
  <c r="P387" i="3"/>
  <c r="N387" i="3"/>
  <c r="K387" i="3"/>
  <c r="J387" i="3"/>
  <c r="P386" i="3"/>
  <c r="N386" i="3"/>
  <c r="K386" i="3"/>
  <c r="J386" i="3"/>
  <c r="P385" i="3"/>
  <c r="N385" i="3"/>
  <c r="K385" i="3"/>
  <c r="J385" i="3"/>
  <c r="P384" i="3"/>
  <c r="N384" i="3"/>
  <c r="K384" i="3"/>
  <c r="J384" i="3"/>
  <c r="P383" i="3"/>
  <c r="N383" i="3"/>
  <c r="K383" i="3"/>
  <c r="J383" i="3"/>
  <c r="P382" i="3"/>
  <c r="N382" i="3"/>
  <c r="K382" i="3"/>
  <c r="J382" i="3"/>
  <c r="P381" i="3"/>
  <c r="N381" i="3"/>
  <c r="K381" i="3"/>
  <c r="J381" i="3"/>
  <c r="P380" i="3"/>
  <c r="N380" i="3"/>
  <c r="K380" i="3"/>
  <c r="J380" i="3"/>
  <c r="P379" i="3"/>
  <c r="N379" i="3"/>
  <c r="K379" i="3"/>
  <c r="J379" i="3"/>
  <c r="P378" i="3"/>
  <c r="N378" i="3"/>
  <c r="K378" i="3"/>
  <c r="J378" i="3"/>
  <c r="P377" i="3"/>
  <c r="N377" i="3"/>
  <c r="K377" i="3"/>
  <c r="J377" i="3"/>
  <c r="P376" i="3"/>
  <c r="N376" i="3"/>
  <c r="K376" i="3"/>
  <c r="J376" i="3"/>
  <c r="P375" i="3"/>
  <c r="N375" i="3"/>
  <c r="K375" i="3"/>
  <c r="J375" i="3"/>
  <c r="P374" i="3"/>
  <c r="N374" i="3"/>
  <c r="K374" i="3"/>
  <c r="J374" i="3"/>
  <c r="P373" i="3"/>
  <c r="N373" i="3"/>
  <c r="K373" i="3"/>
  <c r="J373" i="3"/>
  <c r="P372" i="3"/>
  <c r="N372" i="3"/>
  <c r="K372" i="3"/>
  <c r="J372" i="3"/>
  <c r="P371" i="3"/>
  <c r="N371" i="3"/>
  <c r="K371" i="3"/>
  <c r="J371" i="3"/>
  <c r="P370" i="3"/>
  <c r="N370" i="3"/>
  <c r="K370" i="3"/>
  <c r="J370" i="3"/>
  <c r="P369" i="3"/>
  <c r="N369" i="3"/>
  <c r="K369" i="3"/>
  <c r="J369" i="3"/>
  <c r="P368" i="3"/>
  <c r="N368" i="3"/>
  <c r="K368" i="3"/>
  <c r="J368" i="3"/>
  <c r="P367" i="3"/>
  <c r="N367" i="3"/>
  <c r="K367" i="3"/>
  <c r="J367" i="3"/>
  <c r="P366" i="3"/>
  <c r="N366" i="3"/>
  <c r="K366" i="3"/>
  <c r="J366" i="3"/>
  <c r="P365" i="3"/>
  <c r="N365" i="3"/>
  <c r="K365" i="3"/>
  <c r="J365" i="3"/>
  <c r="P364" i="3"/>
  <c r="N364" i="3"/>
  <c r="K364" i="3"/>
  <c r="J364" i="3"/>
  <c r="P363" i="3"/>
  <c r="N363" i="3"/>
  <c r="K363" i="3"/>
  <c r="J363" i="3"/>
  <c r="P362" i="3"/>
  <c r="N362" i="3"/>
  <c r="K362" i="3"/>
  <c r="J362" i="3"/>
  <c r="P361" i="3"/>
  <c r="N361" i="3"/>
  <c r="K361" i="3"/>
  <c r="J361" i="3"/>
  <c r="P360" i="3"/>
  <c r="N360" i="3"/>
  <c r="K360" i="3"/>
  <c r="J360" i="3"/>
  <c r="P359" i="3"/>
  <c r="N359" i="3"/>
  <c r="K359" i="3"/>
  <c r="J359" i="3"/>
  <c r="P358" i="3"/>
  <c r="N358" i="3"/>
  <c r="K358" i="3"/>
  <c r="J358" i="3"/>
  <c r="P357" i="3"/>
  <c r="N357" i="3"/>
  <c r="K357" i="3"/>
  <c r="J357" i="3"/>
  <c r="P356" i="3"/>
  <c r="N356" i="3"/>
  <c r="K356" i="3"/>
  <c r="J356" i="3"/>
  <c r="P355" i="3"/>
  <c r="N355" i="3"/>
  <c r="K355" i="3"/>
  <c r="J355" i="3"/>
  <c r="P354" i="3"/>
  <c r="N354" i="3"/>
  <c r="K354" i="3"/>
  <c r="J354" i="3"/>
  <c r="P353" i="3"/>
  <c r="N353" i="3"/>
  <c r="K353" i="3"/>
  <c r="J353" i="3"/>
  <c r="P352" i="3"/>
  <c r="N352" i="3"/>
  <c r="K352" i="3"/>
  <c r="J352" i="3"/>
  <c r="P351" i="3"/>
  <c r="N351" i="3"/>
  <c r="K351" i="3"/>
  <c r="J351" i="3"/>
  <c r="P350" i="3"/>
  <c r="N350" i="3"/>
  <c r="K350" i="3"/>
  <c r="J350" i="3"/>
  <c r="P349" i="3"/>
  <c r="N349" i="3"/>
  <c r="K349" i="3"/>
  <c r="J349" i="3"/>
  <c r="P348" i="3"/>
  <c r="N348" i="3"/>
  <c r="K348" i="3"/>
  <c r="J348" i="3"/>
  <c r="P347" i="3"/>
  <c r="N347" i="3"/>
  <c r="K347" i="3"/>
  <c r="J347" i="3"/>
  <c r="P346" i="3"/>
  <c r="N346" i="3"/>
  <c r="K346" i="3"/>
  <c r="J346" i="3"/>
  <c r="P345" i="3"/>
  <c r="N345" i="3"/>
  <c r="K345" i="3"/>
  <c r="J345" i="3"/>
  <c r="P344" i="3"/>
  <c r="N344" i="3"/>
  <c r="K344" i="3"/>
  <c r="J344" i="3"/>
  <c r="P343" i="3"/>
  <c r="N343" i="3"/>
  <c r="K343" i="3"/>
  <c r="J343" i="3"/>
  <c r="P342" i="3"/>
  <c r="N342" i="3"/>
  <c r="K342" i="3"/>
  <c r="J342" i="3"/>
  <c r="P341" i="3"/>
  <c r="N341" i="3"/>
  <c r="K341" i="3"/>
  <c r="J341" i="3"/>
  <c r="P340" i="3"/>
  <c r="N340" i="3"/>
  <c r="K340" i="3"/>
  <c r="J340" i="3"/>
  <c r="P339" i="3"/>
  <c r="N339" i="3"/>
  <c r="K339" i="3"/>
  <c r="J339" i="3"/>
  <c r="P338" i="3"/>
  <c r="N338" i="3"/>
  <c r="K338" i="3"/>
  <c r="J338" i="3"/>
  <c r="P337" i="3"/>
  <c r="N337" i="3"/>
  <c r="K337" i="3"/>
  <c r="J337" i="3"/>
  <c r="P336" i="3"/>
  <c r="N336" i="3"/>
  <c r="K336" i="3"/>
  <c r="J336" i="3"/>
  <c r="P335" i="3"/>
  <c r="N335" i="3"/>
  <c r="K335" i="3"/>
  <c r="J335" i="3"/>
  <c r="P334" i="3"/>
  <c r="N334" i="3"/>
  <c r="K334" i="3"/>
  <c r="J334" i="3"/>
  <c r="P333" i="3"/>
  <c r="N333" i="3"/>
  <c r="K333" i="3"/>
  <c r="J333" i="3"/>
  <c r="P332" i="3"/>
  <c r="N332" i="3"/>
  <c r="K332" i="3"/>
  <c r="J332" i="3"/>
  <c r="P331" i="3"/>
  <c r="N331" i="3"/>
  <c r="K331" i="3"/>
  <c r="J331" i="3"/>
  <c r="P330" i="3"/>
  <c r="N330" i="3"/>
  <c r="K330" i="3"/>
  <c r="J330" i="3"/>
  <c r="P329" i="3"/>
  <c r="N329" i="3"/>
  <c r="K329" i="3"/>
  <c r="J329" i="3"/>
  <c r="P328" i="3"/>
  <c r="N328" i="3"/>
  <c r="K328" i="3"/>
  <c r="J328" i="3"/>
  <c r="P327" i="3"/>
  <c r="N327" i="3"/>
  <c r="K327" i="3"/>
  <c r="J327" i="3"/>
  <c r="P326" i="3"/>
  <c r="N326" i="3"/>
  <c r="K326" i="3"/>
  <c r="J326" i="3"/>
  <c r="P325" i="3"/>
  <c r="N325" i="3"/>
  <c r="K325" i="3"/>
  <c r="J325" i="3"/>
  <c r="P324" i="3"/>
  <c r="N324" i="3"/>
  <c r="K324" i="3"/>
  <c r="J324" i="3"/>
  <c r="P323" i="3"/>
  <c r="N323" i="3"/>
  <c r="K323" i="3"/>
  <c r="J323" i="3"/>
  <c r="P322" i="3"/>
  <c r="N322" i="3"/>
  <c r="K322" i="3"/>
  <c r="J322" i="3"/>
  <c r="P321" i="3"/>
  <c r="N321" i="3"/>
  <c r="K321" i="3"/>
  <c r="J321" i="3"/>
  <c r="P320" i="3"/>
  <c r="N320" i="3"/>
  <c r="K320" i="3"/>
  <c r="J320" i="3"/>
  <c r="P319" i="3"/>
  <c r="N319" i="3"/>
  <c r="K319" i="3"/>
  <c r="J319" i="3"/>
  <c r="P318" i="3"/>
  <c r="N318" i="3"/>
  <c r="K318" i="3"/>
  <c r="J318" i="3"/>
  <c r="P317" i="3"/>
  <c r="N317" i="3"/>
  <c r="K317" i="3"/>
  <c r="J317" i="3"/>
  <c r="P316" i="3"/>
  <c r="N316" i="3"/>
  <c r="K316" i="3"/>
  <c r="J316" i="3"/>
  <c r="P315" i="3"/>
  <c r="N315" i="3"/>
  <c r="K315" i="3"/>
  <c r="J315" i="3"/>
  <c r="P314" i="3"/>
  <c r="N314" i="3"/>
  <c r="K314" i="3"/>
  <c r="J314" i="3"/>
  <c r="P313" i="3"/>
  <c r="N313" i="3"/>
  <c r="K313" i="3"/>
  <c r="J313" i="3"/>
  <c r="P312" i="3"/>
  <c r="N312" i="3"/>
  <c r="K312" i="3"/>
  <c r="J312" i="3"/>
  <c r="P311" i="3"/>
  <c r="N311" i="3"/>
  <c r="K311" i="3"/>
  <c r="J311" i="3"/>
  <c r="P310" i="3"/>
  <c r="N310" i="3"/>
  <c r="K310" i="3"/>
  <c r="J310" i="3"/>
  <c r="P309" i="3"/>
  <c r="N309" i="3"/>
  <c r="K309" i="3"/>
  <c r="J309" i="3"/>
  <c r="P308" i="3"/>
  <c r="N308" i="3"/>
  <c r="K308" i="3"/>
  <c r="J308" i="3"/>
  <c r="P307" i="3"/>
  <c r="N307" i="3"/>
  <c r="K307" i="3"/>
  <c r="J307" i="3"/>
  <c r="P306" i="3"/>
  <c r="N306" i="3"/>
  <c r="K306" i="3"/>
  <c r="J306" i="3"/>
  <c r="P305" i="3"/>
  <c r="N305" i="3"/>
  <c r="K305" i="3"/>
  <c r="J305" i="3"/>
  <c r="P304" i="3"/>
  <c r="N304" i="3"/>
  <c r="K304" i="3"/>
  <c r="J304" i="3"/>
  <c r="P303" i="3"/>
  <c r="N303" i="3"/>
  <c r="K303" i="3"/>
  <c r="J303" i="3"/>
  <c r="P302" i="3"/>
  <c r="N302" i="3"/>
  <c r="K302" i="3"/>
  <c r="J302" i="3"/>
  <c r="P301" i="3"/>
  <c r="N301" i="3"/>
  <c r="K301" i="3"/>
  <c r="J301" i="3"/>
  <c r="P300" i="3"/>
  <c r="N300" i="3"/>
  <c r="K300" i="3"/>
  <c r="J300" i="3"/>
  <c r="P299" i="3"/>
  <c r="N299" i="3"/>
  <c r="K299" i="3"/>
  <c r="J299" i="3"/>
  <c r="P298" i="3"/>
  <c r="N298" i="3"/>
  <c r="K298" i="3"/>
  <c r="J298" i="3"/>
  <c r="P297" i="3"/>
  <c r="N297" i="3"/>
  <c r="K297" i="3"/>
  <c r="J297" i="3"/>
  <c r="P296" i="3"/>
  <c r="N296" i="3"/>
  <c r="K296" i="3"/>
  <c r="J296" i="3"/>
  <c r="P295" i="3"/>
  <c r="N295" i="3"/>
  <c r="K295" i="3"/>
  <c r="J295" i="3"/>
  <c r="P294" i="3"/>
  <c r="N294" i="3"/>
  <c r="K294" i="3"/>
  <c r="J294" i="3"/>
  <c r="P293" i="3"/>
  <c r="N293" i="3"/>
  <c r="K293" i="3"/>
  <c r="J293" i="3"/>
  <c r="P292" i="3"/>
  <c r="N292" i="3"/>
  <c r="K292" i="3"/>
  <c r="J292" i="3"/>
  <c r="P291" i="3"/>
  <c r="N291" i="3"/>
  <c r="K291" i="3"/>
  <c r="J291" i="3"/>
  <c r="P290" i="3"/>
  <c r="N290" i="3"/>
  <c r="K290" i="3"/>
  <c r="J290" i="3"/>
  <c r="P289" i="3"/>
  <c r="N289" i="3"/>
  <c r="K289" i="3"/>
  <c r="J289" i="3"/>
  <c r="P288" i="3"/>
  <c r="N288" i="3"/>
  <c r="K288" i="3"/>
  <c r="J288" i="3"/>
  <c r="P287" i="3"/>
  <c r="N287" i="3"/>
  <c r="K287" i="3"/>
  <c r="J287" i="3"/>
  <c r="P286" i="3"/>
  <c r="N286" i="3"/>
  <c r="K286" i="3"/>
  <c r="J286" i="3"/>
  <c r="P285" i="3"/>
  <c r="N285" i="3"/>
  <c r="K285" i="3"/>
  <c r="J285" i="3"/>
  <c r="P284" i="3"/>
  <c r="N284" i="3"/>
  <c r="K284" i="3"/>
  <c r="J284" i="3"/>
  <c r="P283" i="3"/>
  <c r="N283" i="3"/>
  <c r="K283" i="3"/>
  <c r="J283" i="3"/>
  <c r="P282" i="3"/>
  <c r="N282" i="3"/>
  <c r="K282" i="3"/>
  <c r="J282" i="3"/>
  <c r="P281" i="3"/>
  <c r="N281" i="3"/>
  <c r="K281" i="3"/>
  <c r="J281" i="3"/>
  <c r="P280" i="3"/>
  <c r="N280" i="3"/>
  <c r="K280" i="3"/>
  <c r="J280" i="3"/>
  <c r="P279" i="3"/>
  <c r="N279" i="3"/>
  <c r="K279" i="3"/>
  <c r="J279" i="3"/>
  <c r="P278" i="3"/>
  <c r="N278" i="3"/>
  <c r="K278" i="3"/>
  <c r="J278" i="3"/>
  <c r="P277" i="3"/>
  <c r="N277" i="3"/>
  <c r="K277" i="3"/>
  <c r="J277" i="3"/>
  <c r="P276" i="3"/>
  <c r="N276" i="3"/>
  <c r="K276" i="3"/>
  <c r="J276" i="3"/>
  <c r="P275" i="3"/>
  <c r="N275" i="3"/>
  <c r="K275" i="3"/>
  <c r="J275" i="3"/>
  <c r="P274" i="3"/>
  <c r="N274" i="3"/>
  <c r="K274" i="3"/>
  <c r="J274" i="3"/>
  <c r="P273" i="3"/>
  <c r="N273" i="3"/>
  <c r="K273" i="3"/>
  <c r="J273" i="3"/>
  <c r="P272" i="3"/>
  <c r="N272" i="3"/>
  <c r="K272" i="3"/>
  <c r="J272" i="3"/>
  <c r="P271" i="3"/>
  <c r="N271" i="3"/>
  <c r="K271" i="3"/>
  <c r="J271" i="3"/>
  <c r="P270" i="3"/>
  <c r="N270" i="3"/>
  <c r="K270" i="3"/>
  <c r="J270" i="3"/>
  <c r="P269" i="3"/>
  <c r="N269" i="3"/>
  <c r="K269" i="3"/>
  <c r="J269" i="3"/>
  <c r="P268" i="3"/>
  <c r="N268" i="3"/>
  <c r="K268" i="3"/>
  <c r="J268" i="3"/>
  <c r="P267" i="3"/>
  <c r="N267" i="3"/>
  <c r="K267" i="3"/>
  <c r="J267" i="3"/>
  <c r="P266" i="3"/>
  <c r="N266" i="3"/>
  <c r="K266" i="3"/>
  <c r="J266" i="3"/>
  <c r="P265" i="3"/>
  <c r="N265" i="3"/>
  <c r="K265" i="3"/>
  <c r="J265" i="3"/>
  <c r="P264" i="3"/>
  <c r="N264" i="3"/>
  <c r="K264" i="3"/>
  <c r="J264" i="3"/>
  <c r="P263" i="3"/>
  <c r="N263" i="3"/>
  <c r="K263" i="3"/>
  <c r="J263" i="3"/>
  <c r="P262" i="3"/>
  <c r="N262" i="3"/>
  <c r="K262" i="3"/>
  <c r="J262" i="3"/>
  <c r="P261" i="3"/>
  <c r="N261" i="3"/>
  <c r="K261" i="3"/>
  <c r="J261" i="3"/>
  <c r="P260" i="3"/>
  <c r="N260" i="3"/>
  <c r="K260" i="3"/>
  <c r="J260" i="3"/>
  <c r="P259" i="3"/>
  <c r="N259" i="3"/>
  <c r="K259" i="3"/>
  <c r="J259" i="3"/>
  <c r="P258" i="3"/>
  <c r="N258" i="3"/>
  <c r="K258" i="3"/>
  <c r="J258" i="3"/>
  <c r="P257" i="3"/>
  <c r="N257" i="3"/>
  <c r="K257" i="3"/>
  <c r="J257" i="3"/>
  <c r="P256" i="3"/>
  <c r="N256" i="3"/>
  <c r="K256" i="3"/>
  <c r="J256" i="3"/>
  <c r="P255" i="3"/>
  <c r="N255" i="3"/>
  <c r="K255" i="3"/>
  <c r="J255" i="3"/>
  <c r="P254" i="3"/>
  <c r="N254" i="3"/>
  <c r="K254" i="3"/>
  <c r="J254" i="3"/>
  <c r="P253" i="3"/>
  <c r="N253" i="3"/>
  <c r="K253" i="3"/>
  <c r="J253" i="3"/>
  <c r="P252" i="3"/>
  <c r="N252" i="3"/>
  <c r="K252" i="3"/>
  <c r="J252" i="3"/>
  <c r="P251" i="3"/>
  <c r="N251" i="3"/>
  <c r="K251" i="3"/>
  <c r="J251" i="3"/>
  <c r="P250" i="3"/>
  <c r="N250" i="3"/>
  <c r="K250" i="3"/>
  <c r="J250" i="3"/>
  <c r="P249" i="3"/>
  <c r="N249" i="3"/>
  <c r="K249" i="3"/>
  <c r="J249" i="3"/>
  <c r="P248" i="3"/>
  <c r="N248" i="3"/>
  <c r="K248" i="3"/>
  <c r="J248" i="3"/>
  <c r="P247" i="3"/>
  <c r="N247" i="3"/>
  <c r="K247" i="3"/>
  <c r="J247" i="3"/>
  <c r="P246" i="3"/>
  <c r="N246" i="3"/>
  <c r="K246" i="3"/>
  <c r="J246" i="3"/>
  <c r="P245" i="3"/>
  <c r="N245" i="3"/>
  <c r="K245" i="3"/>
  <c r="J245" i="3"/>
  <c r="P244" i="3"/>
  <c r="N244" i="3"/>
  <c r="K244" i="3"/>
  <c r="J244" i="3"/>
  <c r="P243" i="3"/>
  <c r="N243" i="3"/>
  <c r="K243" i="3"/>
  <c r="J243" i="3"/>
  <c r="P242" i="3"/>
  <c r="N242" i="3"/>
  <c r="K242" i="3"/>
  <c r="J242" i="3"/>
  <c r="P241" i="3"/>
  <c r="N241" i="3"/>
  <c r="K241" i="3"/>
  <c r="J241" i="3"/>
  <c r="P240" i="3"/>
  <c r="N240" i="3"/>
  <c r="K240" i="3"/>
  <c r="J240" i="3"/>
  <c r="P239" i="3"/>
  <c r="N239" i="3"/>
  <c r="K239" i="3"/>
  <c r="J239" i="3"/>
  <c r="P238" i="3"/>
  <c r="N238" i="3"/>
  <c r="K238" i="3"/>
  <c r="J238" i="3"/>
  <c r="P237" i="3"/>
  <c r="N237" i="3"/>
  <c r="K237" i="3"/>
  <c r="J237" i="3"/>
  <c r="P236" i="3"/>
  <c r="N236" i="3"/>
  <c r="K236" i="3"/>
  <c r="J236" i="3"/>
  <c r="P235" i="3"/>
  <c r="N235" i="3"/>
  <c r="K235" i="3"/>
  <c r="J235" i="3"/>
  <c r="P234" i="3"/>
  <c r="N234" i="3"/>
  <c r="K234" i="3"/>
  <c r="J234" i="3"/>
  <c r="P233" i="3"/>
  <c r="N233" i="3"/>
  <c r="K233" i="3"/>
  <c r="J233" i="3"/>
  <c r="P232" i="3"/>
  <c r="N232" i="3"/>
  <c r="K232" i="3"/>
  <c r="J232" i="3"/>
  <c r="P231" i="3"/>
  <c r="N231" i="3"/>
  <c r="K231" i="3"/>
  <c r="J231" i="3"/>
  <c r="P230" i="3"/>
  <c r="N230" i="3"/>
  <c r="K230" i="3"/>
  <c r="J230" i="3"/>
  <c r="P229" i="3"/>
  <c r="N229" i="3"/>
  <c r="K229" i="3"/>
  <c r="J229" i="3"/>
  <c r="P228" i="3"/>
  <c r="N228" i="3"/>
  <c r="K228" i="3"/>
  <c r="J228" i="3"/>
  <c r="P227" i="3"/>
  <c r="N227" i="3"/>
  <c r="K227" i="3"/>
  <c r="J227" i="3"/>
  <c r="P226" i="3"/>
  <c r="N226" i="3"/>
  <c r="K226" i="3"/>
  <c r="J226" i="3"/>
  <c r="P225" i="3"/>
  <c r="N225" i="3"/>
  <c r="K225" i="3"/>
  <c r="J225" i="3"/>
  <c r="P224" i="3"/>
  <c r="N224" i="3"/>
  <c r="K224" i="3"/>
  <c r="J224" i="3"/>
  <c r="P223" i="3"/>
  <c r="N223" i="3"/>
  <c r="K223" i="3"/>
  <c r="J223" i="3"/>
  <c r="P222" i="3"/>
  <c r="N222" i="3"/>
  <c r="K222" i="3"/>
  <c r="J222" i="3"/>
  <c r="P221" i="3"/>
  <c r="N221" i="3"/>
  <c r="K221" i="3"/>
  <c r="J221" i="3"/>
  <c r="P220" i="3"/>
  <c r="N220" i="3"/>
  <c r="K220" i="3"/>
  <c r="J220" i="3"/>
  <c r="P219" i="3"/>
  <c r="N219" i="3"/>
  <c r="K219" i="3"/>
  <c r="J219" i="3"/>
  <c r="P218" i="3"/>
  <c r="N218" i="3"/>
  <c r="K218" i="3"/>
  <c r="J218" i="3"/>
  <c r="P217" i="3"/>
  <c r="N217" i="3"/>
  <c r="K217" i="3"/>
  <c r="J217" i="3"/>
  <c r="P216" i="3"/>
  <c r="N216" i="3"/>
  <c r="K216" i="3"/>
  <c r="J216" i="3"/>
  <c r="P215" i="3"/>
  <c r="N215" i="3"/>
  <c r="K215" i="3"/>
  <c r="J215" i="3"/>
  <c r="P214" i="3"/>
  <c r="N214" i="3"/>
  <c r="K214" i="3"/>
  <c r="J214" i="3"/>
  <c r="P213" i="3"/>
  <c r="N213" i="3"/>
  <c r="K213" i="3"/>
  <c r="J213" i="3"/>
  <c r="P212" i="3"/>
  <c r="N212" i="3"/>
  <c r="K212" i="3"/>
  <c r="J212" i="3"/>
  <c r="P211" i="3"/>
  <c r="N211" i="3"/>
  <c r="K211" i="3"/>
  <c r="J211" i="3"/>
  <c r="P210" i="3"/>
  <c r="N210" i="3"/>
  <c r="K210" i="3"/>
  <c r="J210" i="3"/>
  <c r="P209" i="3"/>
  <c r="N209" i="3"/>
  <c r="K209" i="3"/>
  <c r="J209" i="3"/>
  <c r="P208" i="3"/>
  <c r="N208" i="3"/>
  <c r="K208" i="3"/>
  <c r="J208" i="3"/>
  <c r="P207" i="3"/>
  <c r="N207" i="3"/>
  <c r="K207" i="3"/>
  <c r="J207" i="3"/>
  <c r="P206" i="3"/>
  <c r="N206" i="3"/>
  <c r="K206" i="3"/>
  <c r="J206" i="3"/>
  <c r="P205" i="3"/>
  <c r="N205" i="3"/>
  <c r="K205" i="3"/>
  <c r="J205" i="3"/>
  <c r="P204" i="3"/>
  <c r="N204" i="3"/>
  <c r="K204" i="3"/>
  <c r="J204" i="3"/>
  <c r="P203" i="3"/>
  <c r="N203" i="3"/>
  <c r="K203" i="3"/>
  <c r="J203" i="3"/>
  <c r="P202" i="3"/>
  <c r="N202" i="3"/>
  <c r="K202" i="3"/>
  <c r="J202" i="3"/>
  <c r="P201" i="3"/>
  <c r="N201" i="3"/>
  <c r="K201" i="3"/>
  <c r="J201" i="3"/>
  <c r="P200" i="3"/>
  <c r="N200" i="3"/>
  <c r="K200" i="3"/>
  <c r="J200" i="3"/>
  <c r="P199" i="3"/>
  <c r="N199" i="3"/>
  <c r="K199" i="3"/>
  <c r="J199" i="3"/>
  <c r="P198" i="3"/>
  <c r="N198" i="3"/>
  <c r="K198" i="3"/>
  <c r="J198" i="3"/>
  <c r="P197" i="3"/>
  <c r="N197" i="3"/>
  <c r="K197" i="3"/>
  <c r="J197" i="3"/>
  <c r="P196" i="3"/>
  <c r="N196" i="3"/>
  <c r="K196" i="3"/>
  <c r="J196" i="3"/>
  <c r="P195" i="3"/>
  <c r="N195" i="3"/>
  <c r="K195" i="3"/>
  <c r="J195" i="3"/>
  <c r="P194" i="3"/>
  <c r="N194" i="3"/>
  <c r="K194" i="3"/>
  <c r="J194" i="3"/>
  <c r="P193" i="3"/>
  <c r="N193" i="3"/>
  <c r="K193" i="3"/>
  <c r="J193" i="3"/>
  <c r="P192" i="3"/>
  <c r="N192" i="3"/>
  <c r="K192" i="3"/>
  <c r="J192" i="3"/>
  <c r="P191" i="3"/>
  <c r="N191" i="3"/>
  <c r="K191" i="3"/>
  <c r="J191" i="3"/>
  <c r="P190" i="3"/>
  <c r="N190" i="3"/>
  <c r="K190" i="3"/>
  <c r="J190" i="3"/>
  <c r="P189" i="3"/>
  <c r="N189" i="3"/>
  <c r="K189" i="3"/>
  <c r="J189" i="3"/>
  <c r="P188" i="3"/>
  <c r="N188" i="3"/>
  <c r="K188" i="3"/>
  <c r="J188" i="3"/>
  <c r="P187" i="3"/>
  <c r="N187" i="3"/>
  <c r="K187" i="3"/>
  <c r="J187" i="3"/>
  <c r="P186" i="3"/>
  <c r="N186" i="3"/>
  <c r="K186" i="3"/>
  <c r="J186" i="3"/>
  <c r="P185" i="3"/>
  <c r="N185" i="3"/>
  <c r="K185" i="3"/>
  <c r="J185" i="3"/>
  <c r="P184" i="3"/>
  <c r="N184" i="3"/>
  <c r="K184" i="3"/>
  <c r="J184" i="3"/>
  <c r="P183" i="3"/>
  <c r="N183" i="3"/>
  <c r="K183" i="3"/>
  <c r="J183" i="3"/>
  <c r="P182" i="3"/>
  <c r="N182" i="3"/>
  <c r="K182" i="3"/>
  <c r="J182" i="3"/>
  <c r="P181" i="3"/>
  <c r="N181" i="3"/>
  <c r="K181" i="3"/>
  <c r="J181" i="3"/>
  <c r="P180" i="3"/>
  <c r="N180" i="3"/>
  <c r="K180" i="3"/>
  <c r="J180" i="3"/>
  <c r="P179" i="3"/>
  <c r="N179" i="3"/>
  <c r="K179" i="3"/>
  <c r="J179" i="3"/>
  <c r="P178" i="3"/>
  <c r="N178" i="3"/>
  <c r="K178" i="3"/>
  <c r="J178" i="3"/>
  <c r="P177" i="3"/>
  <c r="N177" i="3"/>
  <c r="K177" i="3"/>
  <c r="J177" i="3"/>
  <c r="P176" i="3"/>
  <c r="N176" i="3"/>
  <c r="K176" i="3"/>
  <c r="J176" i="3"/>
  <c r="P175" i="3"/>
  <c r="N175" i="3"/>
  <c r="K175" i="3"/>
  <c r="J175" i="3"/>
  <c r="P174" i="3"/>
  <c r="N174" i="3"/>
  <c r="K174" i="3"/>
  <c r="J174" i="3"/>
  <c r="P173" i="3"/>
  <c r="N173" i="3"/>
  <c r="K173" i="3"/>
  <c r="J173" i="3"/>
  <c r="P172" i="3"/>
  <c r="N172" i="3"/>
  <c r="K172" i="3"/>
  <c r="J172" i="3"/>
  <c r="P171" i="3"/>
  <c r="N171" i="3"/>
  <c r="K171" i="3"/>
  <c r="J171" i="3"/>
  <c r="P170" i="3"/>
  <c r="N170" i="3"/>
  <c r="K170" i="3"/>
  <c r="J170" i="3"/>
  <c r="P169" i="3"/>
  <c r="N169" i="3"/>
  <c r="K169" i="3"/>
  <c r="J169" i="3"/>
  <c r="P168" i="3"/>
  <c r="N168" i="3"/>
  <c r="K168" i="3"/>
  <c r="J168" i="3"/>
  <c r="P167" i="3"/>
  <c r="N167" i="3"/>
  <c r="K167" i="3"/>
  <c r="J167" i="3"/>
  <c r="P166" i="3"/>
  <c r="N166" i="3"/>
  <c r="K166" i="3"/>
  <c r="J166" i="3"/>
  <c r="P165" i="3"/>
  <c r="N165" i="3"/>
  <c r="K165" i="3"/>
  <c r="J165" i="3"/>
  <c r="P164" i="3"/>
  <c r="N164" i="3"/>
  <c r="K164" i="3"/>
  <c r="J164" i="3"/>
  <c r="P163" i="3"/>
  <c r="N163" i="3"/>
  <c r="K163" i="3"/>
  <c r="J163" i="3"/>
  <c r="P162" i="3"/>
  <c r="N162" i="3"/>
  <c r="K162" i="3"/>
  <c r="J162" i="3"/>
  <c r="P161" i="3"/>
  <c r="N161" i="3"/>
  <c r="K161" i="3"/>
  <c r="J161" i="3"/>
  <c r="P160" i="3"/>
  <c r="N160" i="3"/>
  <c r="K160" i="3"/>
  <c r="J160" i="3"/>
  <c r="P159" i="3"/>
  <c r="N159" i="3"/>
  <c r="K159" i="3"/>
  <c r="J159" i="3"/>
  <c r="P158" i="3"/>
  <c r="N158" i="3"/>
  <c r="K158" i="3"/>
  <c r="J158" i="3"/>
  <c r="P157" i="3"/>
  <c r="N157" i="3"/>
  <c r="K157" i="3"/>
  <c r="J157" i="3"/>
  <c r="P156" i="3"/>
  <c r="N156" i="3"/>
  <c r="K156" i="3"/>
  <c r="J156" i="3"/>
  <c r="P155" i="3"/>
  <c r="N155" i="3"/>
  <c r="K155" i="3"/>
  <c r="J155" i="3"/>
  <c r="P154" i="3"/>
  <c r="N154" i="3"/>
  <c r="K154" i="3"/>
  <c r="J154" i="3"/>
  <c r="P153" i="3"/>
  <c r="N153" i="3"/>
  <c r="K153" i="3"/>
  <c r="J153" i="3"/>
  <c r="P152" i="3"/>
  <c r="N152" i="3"/>
  <c r="K152" i="3"/>
  <c r="J152" i="3"/>
  <c r="P151" i="3"/>
  <c r="N151" i="3"/>
  <c r="K151" i="3"/>
  <c r="J151" i="3"/>
  <c r="P150" i="3"/>
  <c r="N150" i="3"/>
  <c r="K150" i="3"/>
  <c r="J150" i="3"/>
  <c r="P149" i="3"/>
  <c r="N149" i="3"/>
  <c r="K149" i="3"/>
  <c r="J149" i="3"/>
  <c r="P148" i="3"/>
  <c r="N148" i="3"/>
  <c r="K148" i="3"/>
  <c r="J148" i="3"/>
  <c r="P147" i="3"/>
  <c r="N147" i="3"/>
  <c r="K147" i="3"/>
  <c r="J147" i="3"/>
  <c r="P146" i="3"/>
  <c r="N146" i="3"/>
  <c r="K146" i="3"/>
  <c r="J146" i="3"/>
  <c r="P145" i="3"/>
  <c r="N145" i="3"/>
  <c r="K145" i="3"/>
  <c r="J145" i="3"/>
  <c r="P144" i="3"/>
  <c r="N144" i="3"/>
  <c r="K144" i="3"/>
  <c r="J144" i="3"/>
  <c r="P143" i="3"/>
  <c r="N143" i="3"/>
  <c r="K143" i="3"/>
  <c r="J143" i="3"/>
  <c r="P142" i="3"/>
  <c r="N142" i="3"/>
  <c r="K142" i="3"/>
  <c r="J142" i="3"/>
  <c r="P141" i="3"/>
  <c r="N141" i="3"/>
  <c r="K141" i="3"/>
  <c r="J141" i="3"/>
  <c r="P140" i="3"/>
  <c r="N140" i="3"/>
  <c r="K140" i="3"/>
  <c r="J140" i="3"/>
  <c r="P139" i="3"/>
  <c r="N139" i="3"/>
  <c r="K139" i="3"/>
  <c r="J139" i="3"/>
  <c r="P138" i="3"/>
  <c r="N138" i="3"/>
  <c r="K138" i="3"/>
  <c r="J138" i="3"/>
  <c r="P137" i="3"/>
  <c r="N137" i="3"/>
  <c r="K137" i="3"/>
  <c r="J137" i="3"/>
  <c r="P136" i="3"/>
  <c r="N136" i="3"/>
  <c r="K136" i="3"/>
  <c r="J136" i="3"/>
  <c r="P135" i="3"/>
  <c r="N135" i="3"/>
  <c r="K135" i="3"/>
  <c r="J135" i="3"/>
  <c r="P134" i="3"/>
  <c r="N134" i="3"/>
  <c r="K134" i="3"/>
  <c r="J134" i="3"/>
  <c r="P133" i="3"/>
  <c r="N133" i="3"/>
  <c r="K133" i="3"/>
  <c r="J133" i="3"/>
  <c r="P132" i="3"/>
  <c r="N132" i="3"/>
  <c r="K132" i="3"/>
  <c r="J132" i="3"/>
  <c r="P131" i="3"/>
  <c r="N131" i="3"/>
  <c r="K131" i="3"/>
  <c r="J131" i="3"/>
  <c r="P130" i="3"/>
  <c r="N130" i="3"/>
  <c r="K130" i="3"/>
  <c r="J130" i="3"/>
  <c r="P129" i="3"/>
  <c r="N129" i="3"/>
  <c r="K129" i="3"/>
  <c r="J129" i="3"/>
  <c r="P128" i="3"/>
  <c r="N128" i="3"/>
  <c r="K128" i="3"/>
  <c r="J128" i="3"/>
  <c r="P127" i="3"/>
  <c r="N127" i="3"/>
  <c r="K127" i="3"/>
  <c r="J127" i="3"/>
  <c r="P126" i="3"/>
  <c r="N126" i="3"/>
  <c r="K126" i="3"/>
  <c r="J126" i="3"/>
  <c r="P125" i="3"/>
  <c r="N125" i="3"/>
  <c r="K125" i="3"/>
  <c r="J125" i="3"/>
  <c r="P124" i="3"/>
  <c r="N124" i="3"/>
  <c r="K124" i="3"/>
  <c r="J124" i="3"/>
  <c r="P123" i="3"/>
  <c r="N123" i="3"/>
  <c r="K123" i="3"/>
  <c r="J123" i="3"/>
  <c r="P122" i="3"/>
  <c r="N122" i="3"/>
  <c r="K122" i="3"/>
  <c r="J122" i="3"/>
  <c r="P121" i="3"/>
  <c r="N121" i="3"/>
  <c r="K121" i="3"/>
  <c r="J121" i="3"/>
  <c r="P120" i="3"/>
  <c r="N120" i="3"/>
  <c r="K120" i="3"/>
  <c r="J120" i="3"/>
  <c r="P119" i="3"/>
  <c r="N119" i="3"/>
  <c r="K119" i="3"/>
  <c r="J119" i="3"/>
  <c r="P118" i="3"/>
  <c r="N118" i="3"/>
  <c r="K118" i="3"/>
  <c r="J118" i="3"/>
  <c r="P117" i="3"/>
  <c r="N117" i="3"/>
  <c r="K117" i="3"/>
  <c r="J117" i="3"/>
  <c r="P116" i="3"/>
  <c r="N116" i="3"/>
  <c r="K116" i="3"/>
  <c r="J116" i="3"/>
  <c r="P115" i="3"/>
  <c r="N115" i="3"/>
  <c r="K115" i="3"/>
  <c r="J115" i="3"/>
  <c r="P114" i="3"/>
  <c r="N114" i="3"/>
  <c r="K114" i="3"/>
  <c r="J114" i="3"/>
  <c r="P113" i="3"/>
  <c r="N113" i="3"/>
  <c r="K113" i="3"/>
  <c r="J113" i="3"/>
  <c r="P112" i="3"/>
  <c r="N112" i="3"/>
  <c r="K112" i="3"/>
  <c r="J112" i="3"/>
  <c r="P111" i="3"/>
  <c r="N111" i="3"/>
  <c r="K111" i="3"/>
  <c r="J111" i="3"/>
  <c r="P110" i="3"/>
  <c r="N110" i="3"/>
  <c r="K110" i="3"/>
  <c r="J110" i="3"/>
  <c r="P109" i="3"/>
  <c r="N109" i="3"/>
  <c r="K109" i="3"/>
  <c r="J109" i="3"/>
  <c r="P108" i="3"/>
  <c r="N108" i="3"/>
  <c r="K108" i="3"/>
  <c r="J108" i="3"/>
  <c r="P107" i="3"/>
  <c r="N107" i="3"/>
  <c r="K107" i="3"/>
  <c r="J107" i="3"/>
  <c r="P106" i="3"/>
  <c r="N106" i="3"/>
  <c r="K106" i="3"/>
  <c r="J106" i="3"/>
  <c r="P105" i="3"/>
  <c r="N105" i="3"/>
  <c r="K105" i="3"/>
  <c r="J105" i="3"/>
  <c r="P104" i="3"/>
  <c r="N104" i="3"/>
  <c r="K104" i="3"/>
  <c r="J104" i="3"/>
  <c r="P103" i="3"/>
  <c r="N103" i="3"/>
  <c r="K103" i="3"/>
  <c r="J103" i="3"/>
  <c r="P102" i="3"/>
  <c r="N102" i="3"/>
  <c r="K102" i="3"/>
  <c r="J102" i="3"/>
  <c r="P101" i="3"/>
  <c r="N101" i="3"/>
  <c r="K101" i="3"/>
  <c r="J101" i="3"/>
  <c r="P100" i="3"/>
  <c r="N100" i="3"/>
  <c r="K100" i="3"/>
  <c r="J100" i="3"/>
  <c r="P99" i="3"/>
  <c r="N99" i="3"/>
  <c r="K99" i="3"/>
  <c r="J99" i="3"/>
  <c r="P98" i="3"/>
  <c r="N98" i="3"/>
  <c r="K98" i="3"/>
  <c r="J98" i="3"/>
  <c r="P97" i="3"/>
  <c r="N97" i="3"/>
  <c r="K97" i="3"/>
  <c r="J97" i="3"/>
  <c r="P96" i="3"/>
  <c r="N96" i="3"/>
  <c r="K96" i="3"/>
  <c r="J96" i="3"/>
  <c r="P95" i="3"/>
  <c r="N95" i="3"/>
  <c r="K95" i="3"/>
  <c r="J95" i="3"/>
  <c r="P94" i="3"/>
  <c r="N94" i="3"/>
  <c r="K94" i="3"/>
  <c r="J94" i="3"/>
  <c r="P93" i="3"/>
  <c r="N93" i="3"/>
  <c r="K93" i="3"/>
  <c r="J93" i="3"/>
  <c r="P92" i="3"/>
  <c r="N92" i="3"/>
  <c r="K92" i="3"/>
  <c r="J92" i="3"/>
  <c r="P91" i="3"/>
  <c r="N91" i="3"/>
  <c r="K91" i="3"/>
  <c r="J91" i="3"/>
  <c r="P90" i="3"/>
  <c r="N90" i="3"/>
  <c r="K90" i="3"/>
  <c r="J90" i="3"/>
  <c r="P89" i="3"/>
  <c r="N89" i="3"/>
  <c r="K89" i="3"/>
  <c r="J89" i="3"/>
  <c r="P88" i="3"/>
  <c r="N88" i="3"/>
  <c r="K88" i="3"/>
  <c r="J88" i="3"/>
  <c r="P87" i="3"/>
  <c r="N87" i="3"/>
  <c r="K87" i="3"/>
  <c r="J87" i="3"/>
  <c r="P86" i="3"/>
  <c r="N86" i="3"/>
  <c r="K86" i="3"/>
  <c r="J86" i="3"/>
  <c r="P85" i="3"/>
  <c r="N85" i="3"/>
  <c r="K85" i="3"/>
  <c r="J85" i="3"/>
  <c r="P84" i="3"/>
  <c r="N84" i="3"/>
  <c r="K84" i="3"/>
  <c r="J84" i="3"/>
  <c r="P83" i="3"/>
  <c r="N83" i="3"/>
  <c r="K83" i="3"/>
  <c r="J83" i="3"/>
  <c r="P82" i="3"/>
  <c r="N82" i="3"/>
  <c r="K82" i="3"/>
  <c r="J82" i="3"/>
  <c r="P81" i="3"/>
  <c r="N81" i="3"/>
  <c r="K81" i="3"/>
  <c r="J81" i="3"/>
  <c r="P80" i="3"/>
  <c r="N80" i="3"/>
  <c r="K80" i="3"/>
  <c r="J80" i="3"/>
  <c r="P79" i="3"/>
  <c r="N79" i="3"/>
  <c r="K79" i="3"/>
  <c r="J79" i="3"/>
  <c r="P78" i="3"/>
  <c r="N78" i="3"/>
  <c r="K78" i="3"/>
  <c r="J78" i="3"/>
  <c r="P77" i="3"/>
  <c r="N77" i="3"/>
  <c r="K77" i="3"/>
  <c r="J77" i="3"/>
  <c r="P76" i="3"/>
  <c r="N76" i="3"/>
  <c r="K76" i="3"/>
  <c r="J76" i="3"/>
  <c r="P75" i="3"/>
  <c r="N75" i="3"/>
  <c r="K75" i="3"/>
  <c r="J75" i="3"/>
  <c r="P74" i="3"/>
  <c r="N74" i="3"/>
  <c r="K74" i="3"/>
  <c r="J74" i="3"/>
  <c r="P73" i="3"/>
  <c r="N73" i="3"/>
  <c r="K73" i="3"/>
  <c r="J73" i="3"/>
  <c r="P72" i="3"/>
  <c r="N72" i="3"/>
  <c r="K72" i="3"/>
  <c r="J72" i="3"/>
  <c r="P71" i="3"/>
  <c r="N71" i="3"/>
  <c r="K71" i="3"/>
  <c r="J71" i="3"/>
  <c r="P70" i="3"/>
  <c r="N70" i="3"/>
  <c r="K70" i="3"/>
  <c r="J70" i="3"/>
  <c r="P69" i="3"/>
  <c r="N69" i="3"/>
  <c r="K69" i="3"/>
  <c r="J69" i="3"/>
  <c r="P68" i="3"/>
  <c r="N68" i="3"/>
  <c r="K68" i="3"/>
  <c r="J68" i="3"/>
  <c r="P67" i="3"/>
  <c r="N67" i="3"/>
  <c r="K67" i="3"/>
  <c r="J67" i="3"/>
  <c r="P66" i="3"/>
  <c r="N66" i="3"/>
  <c r="K66" i="3"/>
  <c r="J66" i="3"/>
  <c r="P65" i="3"/>
  <c r="N65" i="3"/>
  <c r="K65" i="3"/>
  <c r="J65" i="3"/>
  <c r="P64" i="3"/>
  <c r="N64" i="3"/>
  <c r="K64" i="3"/>
  <c r="J64" i="3"/>
  <c r="P63" i="3"/>
  <c r="N63" i="3"/>
  <c r="K63" i="3"/>
  <c r="J63" i="3"/>
  <c r="P62" i="3"/>
  <c r="N62" i="3"/>
  <c r="K62" i="3"/>
  <c r="J62" i="3"/>
  <c r="P61" i="3"/>
  <c r="N61" i="3"/>
  <c r="K61" i="3"/>
  <c r="J61" i="3"/>
  <c r="P60" i="3"/>
  <c r="N60" i="3"/>
  <c r="K60" i="3"/>
  <c r="J60" i="3"/>
  <c r="P59" i="3"/>
  <c r="N59" i="3"/>
  <c r="K59" i="3"/>
  <c r="J59" i="3"/>
  <c r="P58" i="3"/>
  <c r="N58" i="3"/>
  <c r="K58" i="3"/>
  <c r="J58" i="3"/>
  <c r="P57" i="3"/>
  <c r="N57" i="3"/>
  <c r="K57" i="3"/>
  <c r="J57" i="3"/>
  <c r="P56" i="3"/>
  <c r="N56" i="3"/>
  <c r="K56" i="3"/>
  <c r="J56" i="3"/>
  <c r="P55" i="3"/>
  <c r="N55" i="3"/>
  <c r="K55" i="3"/>
  <c r="J55" i="3"/>
  <c r="P54" i="3"/>
  <c r="N54" i="3"/>
  <c r="K54" i="3"/>
  <c r="J54" i="3"/>
  <c r="P53" i="3"/>
  <c r="N53" i="3"/>
  <c r="K53" i="3"/>
  <c r="J53" i="3"/>
  <c r="P52" i="3"/>
  <c r="N52" i="3"/>
  <c r="K52" i="3"/>
  <c r="J52" i="3"/>
  <c r="P51" i="3"/>
  <c r="N51" i="3"/>
  <c r="K51" i="3"/>
  <c r="J51" i="3"/>
  <c r="P50" i="3"/>
  <c r="N50" i="3"/>
  <c r="K50" i="3"/>
  <c r="J50" i="3"/>
  <c r="P49" i="3"/>
  <c r="N49" i="3"/>
  <c r="K49" i="3"/>
  <c r="J49" i="3"/>
  <c r="P48" i="3"/>
  <c r="N48" i="3"/>
  <c r="K48" i="3"/>
  <c r="J48" i="3"/>
  <c r="P47" i="3"/>
  <c r="N47" i="3"/>
  <c r="K47" i="3"/>
  <c r="J47" i="3"/>
  <c r="P46" i="3"/>
  <c r="N46" i="3"/>
  <c r="K46" i="3"/>
  <c r="J46" i="3"/>
  <c r="P45" i="3"/>
  <c r="N45" i="3"/>
  <c r="K45" i="3"/>
  <c r="J45" i="3"/>
  <c r="P44" i="3"/>
  <c r="N44" i="3"/>
  <c r="K44" i="3"/>
  <c r="J44" i="3"/>
  <c r="P43" i="3"/>
  <c r="N43" i="3"/>
  <c r="K43" i="3"/>
  <c r="J43" i="3"/>
  <c r="P42" i="3"/>
  <c r="N42" i="3"/>
  <c r="K42" i="3"/>
  <c r="J42" i="3"/>
  <c r="P41" i="3"/>
  <c r="N41" i="3"/>
  <c r="K41" i="3"/>
  <c r="J41" i="3"/>
  <c r="P40" i="3"/>
  <c r="N40" i="3"/>
  <c r="K40" i="3"/>
  <c r="J40" i="3"/>
  <c r="P39" i="3"/>
  <c r="N39" i="3"/>
  <c r="K39" i="3"/>
  <c r="J39" i="3"/>
  <c r="P38" i="3"/>
  <c r="N38" i="3"/>
  <c r="K38" i="3"/>
  <c r="J38" i="3"/>
  <c r="P37" i="3"/>
  <c r="N37" i="3"/>
  <c r="K37" i="3"/>
  <c r="J37" i="3"/>
  <c r="P36" i="3"/>
  <c r="N36" i="3"/>
  <c r="K36" i="3"/>
  <c r="J36" i="3"/>
  <c r="P35" i="3"/>
  <c r="N35" i="3"/>
  <c r="K35" i="3"/>
  <c r="J35" i="3"/>
  <c r="P34" i="3"/>
  <c r="N34" i="3"/>
  <c r="K34" i="3"/>
  <c r="J34" i="3"/>
  <c r="P33" i="3"/>
  <c r="N33" i="3"/>
  <c r="K33" i="3"/>
  <c r="J33" i="3"/>
  <c r="P32" i="3"/>
  <c r="N32" i="3"/>
  <c r="K32" i="3"/>
  <c r="J32" i="3"/>
  <c r="P31" i="3"/>
  <c r="N31" i="3"/>
  <c r="K31" i="3"/>
  <c r="J31" i="3"/>
  <c r="P30" i="3"/>
  <c r="N30" i="3"/>
  <c r="K30" i="3"/>
  <c r="J30" i="3"/>
  <c r="P29" i="3"/>
  <c r="N29" i="3"/>
  <c r="K29" i="3"/>
  <c r="J29" i="3"/>
  <c r="P28" i="3"/>
  <c r="N28" i="3"/>
  <c r="K28" i="3"/>
  <c r="J28" i="3"/>
  <c r="P27" i="3"/>
  <c r="N27" i="3"/>
  <c r="K27" i="3"/>
  <c r="J27" i="3"/>
  <c r="P26" i="3"/>
  <c r="N26" i="3"/>
  <c r="K26" i="3"/>
  <c r="J26" i="3"/>
  <c r="P25" i="3"/>
  <c r="N25" i="3"/>
  <c r="K25" i="3"/>
  <c r="J25" i="3"/>
  <c r="P24" i="3"/>
  <c r="N24" i="3"/>
  <c r="K24" i="3"/>
  <c r="J24" i="3"/>
  <c r="P23" i="3"/>
  <c r="N23" i="3"/>
  <c r="K23" i="3"/>
  <c r="J23" i="3"/>
  <c r="P22" i="3"/>
  <c r="N22" i="3"/>
  <c r="K22" i="3"/>
  <c r="J22" i="3"/>
  <c r="P21" i="3"/>
  <c r="N21" i="3"/>
  <c r="K21" i="3"/>
  <c r="J21" i="3"/>
  <c r="P20" i="3"/>
  <c r="N20" i="3"/>
  <c r="K20" i="3"/>
  <c r="J20" i="3"/>
  <c r="P19" i="3"/>
  <c r="N19" i="3"/>
  <c r="K19" i="3"/>
  <c r="J19" i="3"/>
  <c r="P18" i="3"/>
  <c r="N18" i="3"/>
  <c r="K18" i="3"/>
  <c r="J18" i="3"/>
  <c r="P17" i="3"/>
  <c r="N17" i="3"/>
  <c r="K17" i="3"/>
  <c r="J17" i="3"/>
  <c r="P16" i="3"/>
  <c r="N16" i="3"/>
  <c r="K16" i="3"/>
  <c r="J16" i="3"/>
  <c r="P15" i="3"/>
  <c r="N15" i="3"/>
  <c r="K15" i="3"/>
  <c r="J15" i="3"/>
  <c r="P14" i="3"/>
  <c r="N14" i="3"/>
  <c r="K14" i="3"/>
  <c r="J14" i="3"/>
  <c r="P13" i="3"/>
  <c r="N13" i="3"/>
  <c r="K13" i="3"/>
  <c r="J13" i="3"/>
  <c r="P12" i="3"/>
  <c r="N12" i="3"/>
  <c r="K12" i="3"/>
  <c r="J12" i="3"/>
  <c r="P11" i="3"/>
  <c r="N11" i="3"/>
  <c r="K11" i="3"/>
  <c r="J11" i="3"/>
  <c r="P10" i="3"/>
  <c r="N10" i="3"/>
  <c r="K10" i="3"/>
  <c r="J10" i="3"/>
  <c r="P9" i="3"/>
  <c r="N9" i="3"/>
  <c r="K9" i="3"/>
  <c r="J9" i="3"/>
  <c r="P8" i="3"/>
  <c r="N8" i="3"/>
  <c r="K8" i="3"/>
  <c r="J8" i="3"/>
  <c r="P7" i="3"/>
  <c r="N7" i="3"/>
  <c r="K7" i="3"/>
  <c r="J7" i="3"/>
  <c r="P6" i="3"/>
  <c r="N6" i="3"/>
  <c r="K6" i="3"/>
  <c r="J6" i="3"/>
  <c r="P5" i="3"/>
  <c r="N5" i="3"/>
  <c r="K5" i="3"/>
  <c r="J5" i="3"/>
  <c r="P4" i="3"/>
  <c r="N4" i="3"/>
  <c r="K4" i="3"/>
  <c r="J4" i="3"/>
  <c r="P3" i="3"/>
  <c r="N3" i="3"/>
  <c r="K3" i="3"/>
  <c r="J3" i="3"/>
  <c r="P2" i="3"/>
  <c r="O2" i="3"/>
  <c r="N2" i="3"/>
  <c r="M2" i="3"/>
  <c r="L2" i="3"/>
  <c r="K2" i="3"/>
  <c r="J2"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<sst xmlns="http://schemas.openxmlformats.org/spreadsheetml/2006/main" count="126" uniqueCount="44">
  <si>
    <t>Pregnancies</t>
  </si>
  <si>
    <t>Glucose</t>
  </si>
  <si>
    <t>BloodPressure</t>
  </si>
  <si>
    <t>SkinThickness</t>
  </si>
  <si>
    <t>Insulin</t>
  </si>
  <si>
    <t>BMI</t>
  </si>
  <si>
    <t>DiabetesPedigreeFunction</t>
  </si>
  <si>
    <t>Age</t>
  </si>
  <si>
    <t>Outcome</t>
  </si>
  <si>
    <t>Missing Row</t>
  </si>
  <si>
    <t>Remove Rows</t>
  </si>
  <si>
    <t>Glucose Mean</t>
  </si>
  <si>
    <t>Insulin Mean</t>
  </si>
  <si>
    <t>BMI Weightclass</t>
  </si>
  <si>
    <t>BMI Mean</t>
  </si>
  <si>
    <t>Row Labels</t>
  </si>
  <si>
    <t>Grand Total</t>
  </si>
  <si>
    <t>Sum of Outcome</t>
  </si>
  <si>
    <t>Column Labels</t>
  </si>
  <si>
    <t>Average of Glucose</t>
  </si>
  <si>
    <t>No diabetes</t>
  </si>
  <si>
    <t>Diabetes</t>
  </si>
  <si>
    <t>Glucose Average Table</t>
  </si>
  <si>
    <t>Underweight</t>
  </si>
  <si>
    <t>Normalweight</t>
  </si>
  <si>
    <t>Overweight</t>
  </si>
  <si>
    <t>Obese</t>
  </si>
  <si>
    <t>Age Group</t>
  </si>
  <si>
    <t>19-35</t>
  </si>
  <si>
    <t>36-50</t>
  </si>
  <si>
    <t>51+</t>
  </si>
  <si>
    <t>Count of Diabetes</t>
  </si>
  <si>
    <t>BP Catergory</t>
  </si>
  <si>
    <t>Patients</t>
  </si>
  <si>
    <t>Low_BP</t>
  </si>
  <si>
    <t>Elevate BP</t>
  </si>
  <si>
    <t>Normal BP</t>
  </si>
  <si>
    <t>Outcome Percentage</t>
  </si>
  <si>
    <t>Blood Pressure analysis</t>
  </si>
  <si>
    <t>No Diabetes</t>
  </si>
  <si>
    <t>(blank)</t>
  </si>
  <si>
    <t>Age Outcome 19-35</t>
  </si>
  <si>
    <t>Age Outcome 36-50</t>
  </si>
  <si>
    <t xml:space="preserve">Age Outcome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</si>
</sst>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0.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9">
    <xf numFmtId="0" fontId="0" fillId="0" borderId="0" xfId="0"/>
    <xf numFmtId="164" fontId="0" fillId="0" borderId="0" xfId="0" applyNumberFormat="1"/>
    <xf numFmtId="1" fontId="0" fillId="0" borderId="0" xfId="0" applyNumberFormat="1"/>
    <xf numFmtId="0" fontId="0" fillId="0" borderId="0" xfId="0" pivotButton="1"/>
    <xf numFmtId="0" fontId="0" fillId="0" borderId="0" xfId="0" applyAlignment="1">
      <alignment horizontal="left"/>
    </xf>
    <xf numFmtId="165" fontId="0" fillId="0" borderId="0" xfId="42" applyNumberFormat="1" applyFont="1"/>
    <xf numFmtId="0" fontId="0" fillId="33" borderId="0" xfId="0" applyFill="1"/>
    <xf numFmtId="0" fontId="0" fillId="0" borderId="0" xfId="0" applyNumberFormat="1"/>
    <xf numFmtId="0" fontId="0" fillId="0" borderId="0" xfId="0" applyAlignment="1">
      <alignment horizontal="left" inden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52">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color theme="1"/>
      </font>
      <border>
        <bottom style="thin">
          <color theme="0" tint="-0.34998626667073579"/>
        </bottom>
        <vertical/>
        <horizontal/>
      </border>
    </dxf>
    <dxf>
      <font>
        <color theme="1"/>
      </font>
      <fill>
        <patternFill>
          <bgColor theme="0" tint="-0.34998626667073579"/>
        </patternFill>
      </fill>
      <border>
        <left style="thin">
          <color theme="0" tint="-0.499984740745262"/>
        </left>
        <right style="thin">
          <color theme="0" tint="-0.499984740745262"/>
        </right>
        <top style="thin">
          <color theme="0" tint="-0.499984740745262"/>
        </top>
        <bottom style="thin">
          <color theme="0" tint="-0.499984740745262"/>
        </bottom>
        <vertical/>
        <horizontal/>
      </border>
    </dxf>
    <dxf>
      <fill>
        <patternFill>
          <fgColor theme="0"/>
          <bgColor theme="0" tint="-0.14993743705557422"/>
        </patternFill>
      </fill>
    </dxf>
    <dxf>
      <numFmt numFmtId="164" formatCode="0.0"/>
    </dxf>
    <dxf>
      <numFmt numFmtId="164" formatCode="0.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64" formatCode="0.0"/>
    </dxf>
    <dxf>
      <numFmt numFmtId="164" formatCode="0.0"/>
    </dxf>
  </dxfs>
  <tableStyles count="2" defaultTableStyle="TableStyleMedium2" defaultPivotStyle="PivotStyleLight16">
    <tableStyle name="Slicer Style 1" pivot="0" table="0" count="1" xr9:uid="{BD4D1388-DCBA-4CD1-9D39-03E869A2B4C2}">
      <tableStyleElement type="wholeTable" dxfId="42"/>
    </tableStyle>
    <tableStyle name="SlicerStyleOther1 2" pivot="0" table="0" count="10" xr9:uid="{EEA8C2BB-3B8B-408D-A0E4-B3FFCE45DA81}">
      <tableStyleElement type="wholeTable" dxfId="41"/>
      <tableStyleElement type="headerRow" dxfId="40"/>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0" tint="-0.249977111117893"/>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Style 1"/>
        <x14:slicerStyle name="SlicerStyleOther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4.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6.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7.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 care diabetes Dataset - Cleaned Data Set (version 2) (version 1).xlsx]Sheet2!PivotTable6</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W"/>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3688212927756654"/>
              <c:y val="-0.2424243430225610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W"/>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23320659062103929"/>
              <c:y val="0.1581028324060180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W"/>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Sheet2!$B$19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9A55-43AA-9067-C31E73E2D30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9A55-43AA-9067-C31E73E2D307}"/>
              </c:ext>
            </c:extLst>
          </c:dPt>
          <c:dLbls>
            <c:dLbl>
              <c:idx val="0"/>
              <c:layout>
                <c:manualLayout>
                  <c:x val="0.23320659062103929"/>
                  <c:y val="0.1581028324060180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A55-43AA-9067-C31E73E2D307}"/>
                </c:ext>
              </c:extLst>
            </c:dLbl>
            <c:dLbl>
              <c:idx val="1"/>
              <c:layout>
                <c:manualLayout>
                  <c:x val="-0.13688212927756654"/>
                  <c:y val="-0.2424243430225610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A55-43AA-9067-C31E73E2D30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W"/>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Sheet2!$A$20:$A$22</c:f>
              <c:strCache>
                <c:ptCount val="2"/>
                <c:pt idx="0">
                  <c:v>0</c:v>
                </c:pt>
                <c:pt idx="1">
                  <c:v>1</c:v>
                </c:pt>
              </c:strCache>
            </c:strRef>
          </c:cat>
          <c:val>
            <c:numRef>
              <c:f>Sheet2!$B$20:$B$22</c:f>
              <c:numCache>
                <c:formatCode>0.0</c:formatCode>
                <c:ptCount val="2"/>
                <c:pt idx="0">
                  <c:v>110.07002801120449</c:v>
                </c:pt>
                <c:pt idx="1">
                  <c:v>143.11864406779662</c:v>
                </c:pt>
              </c:numCache>
            </c:numRef>
          </c:val>
          <c:extLst>
            <c:ext xmlns:c16="http://schemas.microsoft.com/office/drawing/2014/chart" uri="{C3380CC4-5D6E-409C-BE32-E72D297353CC}">
              <c16:uniqueId val="{00000000-9A55-43AA-9067-C31E73E2D307}"/>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W"/>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 care diabetes Dataset - Cleaned Data Set (version 2) (version 1).xlsx]Sheet2!PivotTable7</c:name>
    <c:fmtId val="1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W"/>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Sheet2!$B$25</c:f>
              <c:strCache>
                <c:ptCount val="1"/>
                <c:pt idx="0">
                  <c:v>Total</c:v>
                </c:pt>
              </c:strCache>
            </c:strRef>
          </c:tx>
          <c:spPr>
            <a:solidFill>
              <a:schemeClr val="accent1"/>
            </a:solidFill>
            <a:ln>
              <a:noFill/>
            </a:ln>
            <a:effectLst/>
          </c:spPr>
          <c:invertIfNegative val="0"/>
          <c:cat>
            <c:strRef>
              <c:f>Sheet2!$A$26:$A$30</c:f>
              <c:strCache>
                <c:ptCount val="4"/>
                <c:pt idx="0">
                  <c:v>Normalweight</c:v>
                </c:pt>
                <c:pt idx="1">
                  <c:v>Obese</c:v>
                </c:pt>
                <c:pt idx="2">
                  <c:v>Overweight</c:v>
                </c:pt>
                <c:pt idx="3">
                  <c:v>Underweight</c:v>
                </c:pt>
              </c:strCache>
            </c:strRef>
          </c:cat>
          <c:val>
            <c:numRef>
              <c:f>Sheet2!$B$26:$B$30</c:f>
              <c:numCache>
                <c:formatCode>General</c:formatCode>
                <c:ptCount val="4"/>
                <c:pt idx="0">
                  <c:v>2</c:v>
                </c:pt>
                <c:pt idx="1">
                  <c:v>150</c:v>
                </c:pt>
                <c:pt idx="2">
                  <c:v>25</c:v>
                </c:pt>
                <c:pt idx="3">
                  <c:v>0</c:v>
                </c:pt>
              </c:numCache>
            </c:numRef>
          </c:val>
          <c:extLst>
            <c:ext xmlns:c16="http://schemas.microsoft.com/office/drawing/2014/chart" uri="{C3380CC4-5D6E-409C-BE32-E72D297353CC}">
              <c16:uniqueId val="{00000000-7F1B-478F-A8EE-46AE81DB8C94}"/>
            </c:ext>
          </c:extLst>
        </c:ser>
        <c:dLbls>
          <c:showLegendKey val="0"/>
          <c:showVal val="0"/>
          <c:showCatName val="0"/>
          <c:showSerName val="0"/>
          <c:showPercent val="0"/>
          <c:showBubbleSize val="0"/>
        </c:dLbls>
        <c:gapWidth val="182"/>
        <c:axId val="117638815"/>
        <c:axId val="117628735"/>
      </c:barChart>
      <c:catAx>
        <c:axId val="1176388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W"/>
          </a:p>
        </c:txPr>
        <c:crossAx val="117628735"/>
        <c:crosses val="autoZero"/>
        <c:auto val="1"/>
        <c:lblAlgn val="ctr"/>
        <c:lblOffset val="100"/>
        <c:noMultiLvlLbl val="0"/>
      </c:catAx>
      <c:valAx>
        <c:axId val="1176287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W"/>
          </a:p>
        </c:txPr>
        <c:crossAx val="117638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W"/>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2-552C-4D78-A0F9-97AFF04C67A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1-552C-4D78-A0F9-97AFF04C67AF}"/>
              </c:ext>
            </c:extLst>
          </c:dPt>
          <c:dLbls>
            <c:dLbl>
              <c:idx val="0"/>
              <c:layout>
                <c:manualLayout>
                  <c:x val="8.3550936740866555E-2"/>
                  <c:y val="0.242424312538213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52C-4D78-A0F9-97AFF04C67AF}"/>
                </c:ext>
              </c:extLst>
            </c:dLbl>
            <c:dLbl>
              <c:idx val="1"/>
              <c:layout>
                <c:manualLayout>
                  <c:x val="-0.10443867092608319"/>
                  <c:y val="-0.1395776344916985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52C-4D78-A0F9-97AFF04C67A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W"/>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Sheet2!$L$28:$L$29</c:f>
              <c:numCache>
                <c:formatCode>0.0%</c:formatCode>
                <c:ptCount val="2"/>
                <c:pt idx="0">
                  <c:v>0.6685393258426966</c:v>
                </c:pt>
                <c:pt idx="1">
                  <c:v>0.33146067415730335</c:v>
                </c:pt>
              </c:numCache>
            </c:numRef>
          </c:val>
          <c:extLst>
            <c:ext xmlns:c16="http://schemas.microsoft.com/office/drawing/2014/chart" uri="{C3380CC4-5D6E-409C-BE32-E72D297353CC}">
              <c16:uniqueId val="{00000000-552C-4D78-A0F9-97AFF04C67AF}"/>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W"/>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C81-40CC-B981-EEDE07B4DC2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6C81-40CC-B981-EEDE07B4DC25}"/>
              </c:ext>
            </c:extLst>
          </c:dPt>
          <c:dLbls>
            <c:dLbl>
              <c:idx val="0"/>
              <c:layout>
                <c:manualLayout>
                  <c:x val="0.19379856790488184"/>
                  <c:y val="0"/>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6C81-40CC-B981-EEDE07B4DC25}"/>
                </c:ext>
              </c:extLst>
            </c:dLbl>
            <c:dLbl>
              <c:idx val="1"/>
              <c:layout>
                <c:manualLayout>
                  <c:x val="-0.23255828148585819"/>
                  <c:y val="-5.4700943052872583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6C81-40CC-B981-EEDE07B4DC2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W"/>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Sheet4!$K$11:$K$12</c:f>
              <c:numCache>
                <c:formatCode>0.0%</c:formatCode>
                <c:ptCount val="2"/>
                <c:pt idx="0">
                  <c:v>0.75466666666666671</c:v>
                </c:pt>
                <c:pt idx="1">
                  <c:v>0.24533333333333332</c:v>
                </c:pt>
              </c:numCache>
            </c:numRef>
          </c:val>
          <c:extLst>
            <c:ext xmlns:c16="http://schemas.microsoft.com/office/drawing/2014/chart" uri="{C3380CC4-5D6E-409C-BE32-E72D297353CC}">
              <c16:uniqueId val="{00000000-6C81-40CC-B981-EEDE07B4DC25}"/>
            </c:ext>
          </c:extLst>
        </c:ser>
        <c:dLbls>
          <c:showLegendKey val="0"/>
          <c:showVal val="0"/>
          <c:showCatName val="0"/>
          <c:showSerName val="0"/>
          <c:showPercent val="1"/>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W"/>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2-CDCA-4B75-A296-662AC468973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1-CDCA-4B75-A296-662AC4689738}"/>
              </c:ext>
            </c:extLst>
          </c:dPt>
          <c:dLbls>
            <c:dLbl>
              <c:idx val="0"/>
              <c:layout>
                <c:manualLayout>
                  <c:x val="0.15300546448087432"/>
                  <c:y val="0.15770609318996415"/>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CDCA-4B75-A296-662AC4689738}"/>
                </c:ext>
              </c:extLst>
            </c:dLbl>
            <c:dLbl>
              <c:idx val="1"/>
              <c:layout>
                <c:manualLayout>
                  <c:x val="-0.10928961748633884"/>
                  <c:y val="-0.28673835125448027"/>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CDCA-4B75-A296-662AC468973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W"/>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Sheet4!$K$15:$K$16</c:f>
              <c:numCache>
                <c:formatCode>0.0%</c:formatCode>
                <c:ptCount val="2"/>
                <c:pt idx="0">
                  <c:v>0.49152542372881358</c:v>
                </c:pt>
                <c:pt idx="1">
                  <c:v>0.50847457627118642</c:v>
                </c:pt>
              </c:numCache>
            </c:numRef>
          </c:val>
          <c:extLst>
            <c:ext xmlns:c16="http://schemas.microsoft.com/office/drawing/2014/chart" uri="{C3380CC4-5D6E-409C-BE32-E72D297353CC}">
              <c16:uniqueId val="{00000000-CDCA-4B75-A296-662AC4689738}"/>
            </c:ext>
          </c:extLst>
        </c:ser>
        <c:dLbls>
          <c:showLegendKey val="0"/>
          <c:showVal val="0"/>
          <c:showCatName val="0"/>
          <c:showSerName val="0"/>
          <c:showPercent val="1"/>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W"/>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2-50BB-4EC0-9E7B-0CC4258698B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1-50BB-4EC0-9E7B-0CC4258698BE}"/>
              </c:ext>
            </c:extLst>
          </c:dPt>
          <c:dLbls>
            <c:dLbl>
              <c:idx val="0"/>
              <c:layout>
                <c:manualLayout>
                  <c:x val="0.13333333333333322"/>
                  <c:y val="6.018518518518518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0BB-4EC0-9E7B-0CC4258698BE}"/>
                </c:ext>
              </c:extLst>
            </c:dLbl>
            <c:dLbl>
              <c:idx val="1"/>
              <c:layout>
                <c:manualLayout>
                  <c:x val="-0.125"/>
                  <c:y val="-4.6296296296296294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0BB-4EC0-9E7B-0CC4258698B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W"/>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Sheet4!$K$18:$K$19</c:f>
              <c:numCache>
                <c:formatCode>0.0%</c:formatCode>
                <c:ptCount val="2"/>
                <c:pt idx="0">
                  <c:v>0.3902439024390244</c:v>
                </c:pt>
                <c:pt idx="1">
                  <c:v>0.6097560975609756</c:v>
                </c:pt>
              </c:numCache>
            </c:numRef>
          </c:val>
          <c:extLst>
            <c:ext xmlns:c16="http://schemas.microsoft.com/office/drawing/2014/chart" uri="{C3380CC4-5D6E-409C-BE32-E72D297353CC}">
              <c16:uniqueId val="{00000000-50BB-4EC0-9E7B-0CC4258698BE}"/>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W"/>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 care diabetes Dataset - Cleaned Data Set (version 2) (version 1).xlsx]Sheet4!PivotTable5</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W"/>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W"/>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Sheet4!$B$9:$B$10</c:f>
              <c:strCache>
                <c:ptCount val="1"/>
                <c:pt idx="0">
                  <c:v>0</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W"/>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Sheet4!$A$11:$A$14</c:f>
              <c:strCache>
                <c:ptCount val="3"/>
                <c:pt idx="0">
                  <c:v>19-35</c:v>
                </c:pt>
                <c:pt idx="1">
                  <c:v>36-50</c:v>
                </c:pt>
                <c:pt idx="2">
                  <c:v>51+</c:v>
                </c:pt>
              </c:strCache>
            </c:strRef>
          </c:cat>
          <c:val>
            <c:numRef>
              <c:f>Sheet4!$B$11:$B$14</c:f>
              <c:numCache>
                <c:formatCode>General</c:formatCode>
                <c:ptCount val="3"/>
                <c:pt idx="0">
                  <c:v>283</c:v>
                </c:pt>
                <c:pt idx="1">
                  <c:v>58</c:v>
                </c:pt>
                <c:pt idx="2">
                  <c:v>16</c:v>
                </c:pt>
              </c:numCache>
            </c:numRef>
          </c:val>
          <c:extLst>
            <c:ext xmlns:c16="http://schemas.microsoft.com/office/drawing/2014/chart" uri="{C3380CC4-5D6E-409C-BE32-E72D297353CC}">
              <c16:uniqueId val="{00000000-BE14-4973-9723-A9FFA0007186}"/>
            </c:ext>
          </c:extLst>
        </c:ser>
        <c:ser>
          <c:idx val="1"/>
          <c:order val="1"/>
          <c:tx>
            <c:strRef>
              <c:f>Sheet4!$C$9:$C$10</c:f>
              <c:strCache>
                <c:ptCount val="1"/>
                <c:pt idx="0">
                  <c:v>1</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W"/>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Sheet4!$A$11:$A$14</c:f>
              <c:strCache>
                <c:ptCount val="3"/>
                <c:pt idx="0">
                  <c:v>19-35</c:v>
                </c:pt>
                <c:pt idx="1">
                  <c:v>36-50</c:v>
                </c:pt>
                <c:pt idx="2">
                  <c:v>51+</c:v>
                </c:pt>
              </c:strCache>
            </c:strRef>
          </c:cat>
          <c:val>
            <c:numRef>
              <c:f>Sheet4!$C$11:$C$14</c:f>
              <c:numCache>
                <c:formatCode>General</c:formatCode>
                <c:ptCount val="3"/>
                <c:pt idx="0">
                  <c:v>92</c:v>
                </c:pt>
                <c:pt idx="1">
                  <c:v>60</c:v>
                </c:pt>
                <c:pt idx="2">
                  <c:v>25</c:v>
                </c:pt>
              </c:numCache>
            </c:numRef>
          </c:val>
          <c:extLst>
            <c:ext xmlns:c16="http://schemas.microsoft.com/office/drawing/2014/chart" uri="{C3380CC4-5D6E-409C-BE32-E72D297353CC}">
              <c16:uniqueId val="{00000001-BE14-4973-9723-A9FFA0007186}"/>
            </c:ext>
          </c:extLst>
        </c:ser>
        <c:dLbls>
          <c:showLegendKey val="0"/>
          <c:showVal val="0"/>
          <c:showCatName val="0"/>
          <c:showSerName val="0"/>
          <c:showPercent val="0"/>
          <c:showBubbleSize val="0"/>
        </c:dLbls>
        <c:gapWidth val="182"/>
        <c:axId val="384347024"/>
        <c:axId val="384334544"/>
      </c:barChart>
      <c:catAx>
        <c:axId val="3843470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W"/>
          </a:p>
        </c:txPr>
        <c:crossAx val="384334544"/>
        <c:crosses val="autoZero"/>
        <c:auto val="1"/>
        <c:lblAlgn val="ctr"/>
        <c:lblOffset val="100"/>
        <c:noMultiLvlLbl val="0"/>
      </c:catAx>
      <c:valAx>
        <c:axId val="3843345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W"/>
          </a:p>
        </c:txPr>
        <c:crossAx val="3843470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BW"/>
          </a:p>
        </c:txPr>
      </c:dTable>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W"/>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 care diabetes Dataset - Cleaned Data Set (version 2) (version 1).xlsx]Sheet2!PivotTable6</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W"/>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3688212927756654"/>
              <c:y val="-0.2424243430225610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W"/>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23320659062103929"/>
              <c:y val="0.1581028324060180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W"/>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W"/>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23320659062103929"/>
              <c:y val="0.1581028324060180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W"/>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3688212927756654"/>
              <c:y val="-0.2424243430225610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W"/>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W"/>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23320659062103929"/>
              <c:y val="0.1581028324060180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W"/>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0.13688212927756654"/>
              <c:y val="-0.2424243430225610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W"/>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Sheet2!$B$19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815-4E80-AAF1-D94CA78935C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815-4E80-AAF1-D94CA78935C6}"/>
              </c:ext>
            </c:extLst>
          </c:dPt>
          <c:dLbls>
            <c:dLbl>
              <c:idx val="0"/>
              <c:layout>
                <c:manualLayout>
                  <c:x val="0.23320659062103929"/>
                  <c:y val="0.1581028324060180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815-4E80-AAF1-D94CA78935C6}"/>
                </c:ext>
              </c:extLst>
            </c:dLbl>
            <c:dLbl>
              <c:idx val="1"/>
              <c:layout>
                <c:manualLayout>
                  <c:x val="-0.13688212927756654"/>
                  <c:y val="-0.2424243430225610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815-4E80-AAF1-D94CA78935C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W"/>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Sheet2!$A$20:$A$22</c:f>
              <c:strCache>
                <c:ptCount val="2"/>
                <c:pt idx="0">
                  <c:v>0</c:v>
                </c:pt>
                <c:pt idx="1">
                  <c:v>1</c:v>
                </c:pt>
              </c:strCache>
            </c:strRef>
          </c:cat>
          <c:val>
            <c:numRef>
              <c:f>Sheet2!$B$20:$B$22</c:f>
              <c:numCache>
                <c:formatCode>0.0</c:formatCode>
                <c:ptCount val="2"/>
                <c:pt idx="0">
                  <c:v>110.07002801120449</c:v>
                </c:pt>
                <c:pt idx="1">
                  <c:v>143.11864406779662</c:v>
                </c:pt>
              </c:numCache>
            </c:numRef>
          </c:val>
          <c:extLst>
            <c:ext xmlns:c16="http://schemas.microsoft.com/office/drawing/2014/chart" uri="{C3380CC4-5D6E-409C-BE32-E72D297353CC}">
              <c16:uniqueId val="{00000004-D815-4E80-AAF1-D94CA78935C6}"/>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W"/>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 care diabetes Dataset - Cleaned Data Set (version 2) (version 1).xlsx]Sheet2!PivotTable7</c:name>
    <c:fmtId val="2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W"/>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W"/>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W"/>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Sheet2!$B$25</c:f>
              <c:strCache>
                <c:ptCount val="1"/>
                <c:pt idx="0">
                  <c:v>Total</c:v>
                </c:pt>
              </c:strCache>
            </c:strRef>
          </c:tx>
          <c:spPr>
            <a:solidFill>
              <a:schemeClr val="accent1"/>
            </a:solidFill>
            <a:ln>
              <a:noFill/>
            </a:ln>
            <a:effectLst/>
          </c:spPr>
          <c:invertIfNegative val="0"/>
          <c:cat>
            <c:strRef>
              <c:f>Sheet2!$A$26:$A$30</c:f>
              <c:strCache>
                <c:ptCount val="4"/>
                <c:pt idx="0">
                  <c:v>Normalweight</c:v>
                </c:pt>
                <c:pt idx="1">
                  <c:v>Obese</c:v>
                </c:pt>
                <c:pt idx="2">
                  <c:v>Overweight</c:v>
                </c:pt>
                <c:pt idx="3">
                  <c:v>Underweight</c:v>
                </c:pt>
              </c:strCache>
            </c:strRef>
          </c:cat>
          <c:val>
            <c:numRef>
              <c:f>Sheet2!$B$26:$B$30</c:f>
              <c:numCache>
                <c:formatCode>General</c:formatCode>
                <c:ptCount val="4"/>
                <c:pt idx="0">
                  <c:v>2</c:v>
                </c:pt>
                <c:pt idx="1">
                  <c:v>150</c:v>
                </c:pt>
                <c:pt idx="2">
                  <c:v>25</c:v>
                </c:pt>
                <c:pt idx="3">
                  <c:v>0</c:v>
                </c:pt>
              </c:numCache>
            </c:numRef>
          </c:val>
          <c:extLst>
            <c:ext xmlns:c16="http://schemas.microsoft.com/office/drawing/2014/chart" uri="{C3380CC4-5D6E-409C-BE32-E72D297353CC}">
              <c16:uniqueId val="{00000000-28A0-4CDB-9032-3BF4D594D0C9}"/>
            </c:ext>
          </c:extLst>
        </c:ser>
        <c:dLbls>
          <c:showLegendKey val="0"/>
          <c:showVal val="0"/>
          <c:showCatName val="0"/>
          <c:showSerName val="0"/>
          <c:showPercent val="0"/>
          <c:showBubbleSize val="0"/>
        </c:dLbls>
        <c:gapWidth val="182"/>
        <c:axId val="117638815"/>
        <c:axId val="117628735"/>
      </c:barChart>
      <c:catAx>
        <c:axId val="1176388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W"/>
          </a:p>
        </c:txPr>
        <c:crossAx val="117628735"/>
        <c:crosses val="autoZero"/>
        <c:auto val="1"/>
        <c:lblAlgn val="ctr"/>
        <c:lblOffset val="100"/>
        <c:noMultiLvlLbl val="0"/>
      </c:catAx>
      <c:valAx>
        <c:axId val="1176287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W"/>
          </a:p>
        </c:txPr>
        <c:crossAx val="117638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W"/>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7FB-47D5-9C60-F889FF38974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7FB-47D5-9C60-F889FF38974A}"/>
              </c:ext>
            </c:extLst>
          </c:dPt>
          <c:dLbls>
            <c:dLbl>
              <c:idx val="0"/>
              <c:layout>
                <c:manualLayout>
                  <c:x val="8.3550936740866555E-2"/>
                  <c:y val="0.242424312538213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7FB-47D5-9C60-F889FF38974A}"/>
                </c:ext>
              </c:extLst>
            </c:dLbl>
            <c:dLbl>
              <c:idx val="1"/>
              <c:layout>
                <c:manualLayout>
                  <c:x val="-0.10443867092608319"/>
                  <c:y val="-0.1395776344916985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7FB-47D5-9C60-F889FF38974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W"/>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Sheet2!$L$28:$L$29</c:f>
              <c:numCache>
                <c:formatCode>0.0%</c:formatCode>
                <c:ptCount val="2"/>
                <c:pt idx="0">
                  <c:v>0.6685393258426966</c:v>
                </c:pt>
                <c:pt idx="1">
                  <c:v>0.33146067415730335</c:v>
                </c:pt>
              </c:numCache>
            </c:numRef>
          </c:val>
          <c:extLst>
            <c:ext xmlns:c16="http://schemas.microsoft.com/office/drawing/2014/chart" uri="{C3380CC4-5D6E-409C-BE32-E72D297353CC}">
              <c16:uniqueId val="{00000004-97FB-47D5-9C60-F889FF38974A}"/>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W"/>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clustered"/>
        <c:varyColors val="0"/>
        <c:dLbls>
          <c:showLegendKey val="0"/>
          <c:showVal val="0"/>
          <c:showCatName val="0"/>
          <c:showSerName val="0"/>
          <c:showPercent val="0"/>
          <c:showBubbleSize val="0"/>
        </c:dLbls>
        <c:gapWidth val="182"/>
        <c:axId val="1048817648"/>
        <c:axId val="1048819568"/>
      </c:barChart>
      <c:catAx>
        <c:axId val="1048817648"/>
        <c:scaling>
          <c:orientation val="minMax"/>
        </c:scaling>
        <c:delete val="0"/>
        <c:axPos val="l"/>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BW"/>
          </a:p>
        </c:txPr>
        <c:crossAx val="1048819568"/>
        <c:crosses val="autoZero"/>
        <c:auto val="1"/>
        <c:lblAlgn val="ctr"/>
        <c:lblOffset val="100"/>
        <c:noMultiLvlLbl val="0"/>
      </c:catAx>
      <c:valAx>
        <c:axId val="1048819568"/>
        <c:scaling>
          <c:orientation val="minMax"/>
        </c:scaling>
        <c:delete val="0"/>
        <c:axPos val="b"/>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BW"/>
          </a:p>
        </c:txPr>
        <c:crossAx val="1048817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W"/>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 care diabetes Dataset - Cleaned Data Set (version 2) (version 1).xlsx]Sheet2!PivotTable6</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W"/>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3688212927756654"/>
              <c:y val="-0.2424243430225610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W"/>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23320659062103929"/>
              <c:y val="0.1581028324060180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W"/>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W"/>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23320659062103929"/>
              <c:y val="0.1581028324060180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W"/>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3688212927756654"/>
              <c:y val="-0.2424243430225610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W"/>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BW"/>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noFill/>
          </a:ln>
          <a:effectLst/>
        </c:spPr>
        <c:dLbl>
          <c:idx val="0"/>
          <c:layout>
            <c:manualLayout>
              <c:x val="0.23320659062103929"/>
              <c:y val="0.1581028324060180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BW"/>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noFill/>
          </a:ln>
          <a:effectLst/>
        </c:spPr>
        <c:dLbl>
          <c:idx val="0"/>
          <c:layout>
            <c:manualLayout>
              <c:x val="-0.30691179752000258"/>
              <c:y val="-0.18601585066676143"/>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BW"/>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Sheet2!$B$19</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60FF-4959-9E13-9300C62F0759}"/>
              </c:ext>
            </c:extLst>
          </c:dPt>
          <c:dPt>
            <c:idx val="1"/>
            <c:bubble3D val="0"/>
            <c:spPr>
              <a:solidFill>
                <a:schemeClr val="accent2"/>
              </a:solidFill>
              <a:ln w="19050">
                <a:noFill/>
              </a:ln>
              <a:effectLst/>
            </c:spPr>
            <c:extLst>
              <c:ext xmlns:c16="http://schemas.microsoft.com/office/drawing/2014/chart" uri="{C3380CC4-5D6E-409C-BE32-E72D297353CC}">
                <c16:uniqueId val="{00000003-60FF-4959-9E13-9300C62F0759}"/>
              </c:ext>
            </c:extLst>
          </c:dPt>
          <c:dLbls>
            <c:dLbl>
              <c:idx val="0"/>
              <c:layout>
                <c:manualLayout>
                  <c:x val="0.23320659062103929"/>
                  <c:y val="0.1581028324060180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0FF-4959-9E13-9300C62F0759}"/>
                </c:ext>
              </c:extLst>
            </c:dLbl>
            <c:dLbl>
              <c:idx val="1"/>
              <c:layout>
                <c:manualLayout>
                  <c:x val="-0.30691179752000258"/>
                  <c:y val="-0.1860158506667614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0FF-4959-9E13-9300C62F0759}"/>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BW"/>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Sheet2!$A$20:$A$22</c:f>
              <c:strCache>
                <c:ptCount val="2"/>
                <c:pt idx="0">
                  <c:v>0</c:v>
                </c:pt>
                <c:pt idx="1">
                  <c:v>1</c:v>
                </c:pt>
              </c:strCache>
            </c:strRef>
          </c:cat>
          <c:val>
            <c:numRef>
              <c:f>Sheet2!$B$20:$B$22</c:f>
              <c:numCache>
                <c:formatCode>0.0</c:formatCode>
                <c:ptCount val="2"/>
                <c:pt idx="0">
                  <c:v>110.07002801120449</c:v>
                </c:pt>
                <c:pt idx="1">
                  <c:v>143.11864406779662</c:v>
                </c:pt>
              </c:numCache>
            </c:numRef>
          </c:val>
          <c:extLst>
            <c:ext xmlns:c16="http://schemas.microsoft.com/office/drawing/2014/chart" uri="{C3380CC4-5D6E-409C-BE32-E72D297353CC}">
              <c16:uniqueId val="{00000004-60FF-4959-9E13-9300C62F0759}"/>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W"/>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 care diabetes Dataset - Cleaned Data Set (version 2) (version 1).xlsx]Sheet2!PivotTable7</c:name>
    <c:fmtId val="19"/>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BW"/>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Sheet2!$B$25</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BW"/>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Sheet2!$A$26:$A$30</c:f>
              <c:strCache>
                <c:ptCount val="4"/>
                <c:pt idx="0">
                  <c:v>Normalweight</c:v>
                </c:pt>
                <c:pt idx="1">
                  <c:v>Obese</c:v>
                </c:pt>
                <c:pt idx="2">
                  <c:v>Overweight</c:v>
                </c:pt>
                <c:pt idx="3">
                  <c:v>Underweight</c:v>
                </c:pt>
              </c:strCache>
            </c:strRef>
          </c:cat>
          <c:val>
            <c:numRef>
              <c:f>Sheet2!$B$26:$B$30</c:f>
              <c:numCache>
                <c:formatCode>General</c:formatCode>
                <c:ptCount val="4"/>
                <c:pt idx="0">
                  <c:v>2</c:v>
                </c:pt>
                <c:pt idx="1">
                  <c:v>150</c:v>
                </c:pt>
                <c:pt idx="2">
                  <c:v>25</c:v>
                </c:pt>
                <c:pt idx="3">
                  <c:v>0</c:v>
                </c:pt>
              </c:numCache>
            </c:numRef>
          </c:val>
          <c:extLst>
            <c:ext xmlns:c16="http://schemas.microsoft.com/office/drawing/2014/chart" uri="{C3380CC4-5D6E-409C-BE32-E72D297353CC}">
              <c16:uniqueId val="{00000000-B751-4080-B64E-7DD858EDD623}"/>
            </c:ext>
          </c:extLst>
        </c:ser>
        <c:dLbls>
          <c:dLblPos val="inEnd"/>
          <c:showLegendKey val="0"/>
          <c:showVal val="1"/>
          <c:showCatName val="0"/>
          <c:showSerName val="0"/>
          <c:showPercent val="0"/>
          <c:showBubbleSize val="0"/>
        </c:dLbls>
        <c:gapWidth val="65"/>
        <c:axId val="117638815"/>
        <c:axId val="117628735"/>
      </c:barChart>
      <c:catAx>
        <c:axId val="117638815"/>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bg1"/>
                </a:solidFill>
                <a:latin typeface="+mn-lt"/>
                <a:ea typeface="+mn-ea"/>
                <a:cs typeface="+mn-cs"/>
              </a:defRPr>
            </a:pPr>
            <a:endParaRPr lang="en-BW"/>
          </a:p>
        </c:txPr>
        <c:crossAx val="117628735"/>
        <c:crosses val="autoZero"/>
        <c:auto val="1"/>
        <c:lblAlgn val="ctr"/>
        <c:lblOffset val="100"/>
        <c:noMultiLvlLbl val="0"/>
      </c:catAx>
      <c:valAx>
        <c:axId val="1176287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BW"/>
          </a:p>
        </c:txPr>
        <c:crossAx val="117638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W"/>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accent1"/>
              </a:solidFill>
              <a:ln w="19050">
                <a:noFill/>
              </a:ln>
              <a:effectLst/>
            </c:spPr>
            <c:extLst>
              <c:ext xmlns:c16="http://schemas.microsoft.com/office/drawing/2014/chart" uri="{C3380CC4-5D6E-409C-BE32-E72D297353CC}">
                <c16:uniqueId val="{00000001-3467-4482-9BAC-DE400DF6834C}"/>
              </c:ext>
            </c:extLst>
          </c:dPt>
          <c:dPt>
            <c:idx val="1"/>
            <c:bubble3D val="0"/>
            <c:spPr>
              <a:solidFill>
                <a:schemeClr val="accent2"/>
              </a:solidFill>
              <a:ln w="19050">
                <a:noFill/>
              </a:ln>
              <a:effectLst/>
            </c:spPr>
            <c:extLst>
              <c:ext xmlns:c16="http://schemas.microsoft.com/office/drawing/2014/chart" uri="{C3380CC4-5D6E-409C-BE32-E72D297353CC}">
                <c16:uniqueId val="{00000003-3467-4482-9BAC-DE400DF6834C}"/>
              </c:ext>
            </c:extLst>
          </c:dPt>
          <c:dLbls>
            <c:dLbl>
              <c:idx val="0"/>
              <c:layout>
                <c:manualLayout>
                  <c:x val="0.21142746023994483"/>
                  <c:y val="5.474074199962611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467-4482-9BAC-DE400DF6834C}"/>
                </c:ext>
              </c:extLst>
            </c:dLbl>
            <c:dLbl>
              <c:idx val="1"/>
              <c:layout>
                <c:manualLayout>
                  <c:x val="-0.20434232916643591"/>
                  <c:y val="0.1044110768666923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467-4482-9BAC-DE400DF6834C}"/>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BW"/>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Sheet2!$L$28:$L$29</c:f>
              <c:numCache>
                <c:formatCode>0.0%</c:formatCode>
                <c:ptCount val="2"/>
                <c:pt idx="0">
                  <c:v>0.6685393258426966</c:v>
                </c:pt>
                <c:pt idx="1">
                  <c:v>0.33146067415730335</c:v>
                </c:pt>
              </c:numCache>
            </c:numRef>
          </c:val>
          <c:extLst>
            <c:ext xmlns:c16="http://schemas.microsoft.com/office/drawing/2014/chart" uri="{C3380CC4-5D6E-409C-BE32-E72D297353CC}">
              <c16:uniqueId val="{00000004-3467-4482-9BAC-DE400DF6834C}"/>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W"/>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dLbls>
          <c:showLegendKey val="0"/>
          <c:showVal val="0"/>
          <c:showCatName val="0"/>
          <c:showSerName val="0"/>
          <c:showPercent val="1"/>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W"/>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 care diabetes Dataset - Cleaned Data Set (version 2) (version 1).xlsx]Sheet4!PivotTable5</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W"/>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W"/>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W"/>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W"/>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BW"/>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BW"/>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382476157700021"/>
          <c:y val="6.2287098894992537E-2"/>
          <c:w val="0.81964406970356796"/>
          <c:h val="0.73271624964963511"/>
        </c:manualLayout>
      </c:layout>
      <c:barChart>
        <c:barDir val="bar"/>
        <c:grouping val="clustered"/>
        <c:varyColors val="0"/>
        <c:ser>
          <c:idx val="0"/>
          <c:order val="0"/>
          <c:tx>
            <c:strRef>
              <c:f>Sheet4!$B$9:$B$10</c:f>
              <c:strCache>
                <c:ptCount val="1"/>
                <c:pt idx="0">
                  <c:v>0</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BW"/>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Sheet4!$A$11:$A$14</c:f>
              <c:strCache>
                <c:ptCount val="3"/>
                <c:pt idx="0">
                  <c:v>19-35</c:v>
                </c:pt>
                <c:pt idx="1">
                  <c:v>36-50</c:v>
                </c:pt>
                <c:pt idx="2">
                  <c:v>51+</c:v>
                </c:pt>
              </c:strCache>
            </c:strRef>
          </c:cat>
          <c:val>
            <c:numRef>
              <c:f>Sheet4!$B$11:$B$14</c:f>
              <c:numCache>
                <c:formatCode>General</c:formatCode>
                <c:ptCount val="3"/>
                <c:pt idx="0">
                  <c:v>283</c:v>
                </c:pt>
                <c:pt idx="1">
                  <c:v>58</c:v>
                </c:pt>
                <c:pt idx="2">
                  <c:v>16</c:v>
                </c:pt>
              </c:numCache>
            </c:numRef>
          </c:val>
          <c:extLst>
            <c:ext xmlns:c16="http://schemas.microsoft.com/office/drawing/2014/chart" uri="{C3380CC4-5D6E-409C-BE32-E72D297353CC}">
              <c16:uniqueId val="{00000000-4106-4519-A86C-8EF5671A09FE}"/>
            </c:ext>
          </c:extLst>
        </c:ser>
        <c:ser>
          <c:idx val="1"/>
          <c:order val="1"/>
          <c:tx>
            <c:strRef>
              <c:f>Sheet4!$C$9:$C$10</c:f>
              <c:strCache>
                <c:ptCount val="1"/>
                <c:pt idx="0">
                  <c:v>1</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BW"/>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Sheet4!$A$11:$A$14</c:f>
              <c:strCache>
                <c:ptCount val="3"/>
                <c:pt idx="0">
                  <c:v>19-35</c:v>
                </c:pt>
                <c:pt idx="1">
                  <c:v>36-50</c:v>
                </c:pt>
                <c:pt idx="2">
                  <c:v>51+</c:v>
                </c:pt>
              </c:strCache>
            </c:strRef>
          </c:cat>
          <c:val>
            <c:numRef>
              <c:f>Sheet4!$C$11:$C$14</c:f>
              <c:numCache>
                <c:formatCode>General</c:formatCode>
                <c:ptCount val="3"/>
                <c:pt idx="0">
                  <c:v>92</c:v>
                </c:pt>
                <c:pt idx="1">
                  <c:v>60</c:v>
                </c:pt>
                <c:pt idx="2">
                  <c:v>25</c:v>
                </c:pt>
              </c:numCache>
            </c:numRef>
          </c:val>
          <c:extLst>
            <c:ext xmlns:c16="http://schemas.microsoft.com/office/drawing/2014/chart" uri="{C3380CC4-5D6E-409C-BE32-E72D297353CC}">
              <c16:uniqueId val="{00000001-4106-4519-A86C-8EF5671A09FE}"/>
            </c:ext>
          </c:extLst>
        </c:ser>
        <c:dLbls>
          <c:showLegendKey val="0"/>
          <c:showVal val="0"/>
          <c:showCatName val="0"/>
          <c:showSerName val="0"/>
          <c:showPercent val="0"/>
          <c:showBubbleSize val="0"/>
        </c:dLbls>
        <c:gapWidth val="182"/>
        <c:axId val="384347024"/>
        <c:axId val="384334544"/>
      </c:barChart>
      <c:catAx>
        <c:axId val="3843470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BW"/>
          </a:p>
        </c:txPr>
        <c:crossAx val="384334544"/>
        <c:crosses val="autoZero"/>
        <c:auto val="1"/>
        <c:lblAlgn val="ctr"/>
        <c:lblOffset val="100"/>
        <c:noMultiLvlLbl val="0"/>
      </c:catAx>
      <c:valAx>
        <c:axId val="3843345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BW"/>
          </a:p>
        </c:txPr>
        <c:crossAx val="3843470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050" b="0" i="0" u="none" strike="noStrike" kern="1200" baseline="0">
                <a:solidFill>
                  <a:schemeClr val="bg1"/>
                </a:solidFill>
                <a:latin typeface="+mn-lt"/>
                <a:ea typeface="+mn-ea"/>
                <a:cs typeface="+mn-cs"/>
              </a:defRPr>
            </a:pPr>
            <a:endParaRPr lang="en-BW"/>
          </a:p>
        </c:txPr>
      </c:dTable>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W"/>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 care diabetes Dataset - Cleaned Data Set (version 2) (version 1).xlsx]Average Glucose KPI!PivotTable1</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W"/>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'Average Glucose KPI'!$B$3</c:f>
              <c:strCache>
                <c:ptCount val="1"/>
                <c:pt idx="0">
                  <c:v>Total</c:v>
                </c:pt>
              </c:strCache>
            </c:strRef>
          </c:tx>
          <c:spPr>
            <a:solidFill>
              <a:schemeClr val="accent1"/>
            </a:solidFill>
            <a:ln>
              <a:noFill/>
            </a:ln>
            <a:effectLst/>
          </c:spPr>
          <c:invertIfNegative val="0"/>
          <c:cat>
            <c:strRef>
              <c:f>'Average Glucose KPI'!$A$4:$A$6</c:f>
              <c:strCache>
                <c:ptCount val="2"/>
                <c:pt idx="0">
                  <c:v>0</c:v>
                </c:pt>
                <c:pt idx="1">
                  <c:v>1</c:v>
                </c:pt>
              </c:strCache>
            </c:strRef>
          </c:cat>
          <c:val>
            <c:numRef>
              <c:f>'Average Glucose KPI'!$B$4:$B$6</c:f>
              <c:numCache>
                <c:formatCode>0.0</c:formatCode>
                <c:ptCount val="2"/>
                <c:pt idx="0">
                  <c:v>110.07002801120449</c:v>
                </c:pt>
                <c:pt idx="1">
                  <c:v>143.11864406779662</c:v>
                </c:pt>
              </c:numCache>
            </c:numRef>
          </c:val>
          <c:extLst>
            <c:ext xmlns:c16="http://schemas.microsoft.com/office/drawing/2014/chart" uri="{C3380CC4-5D6E-409C-BE32-E72D297353CC}">
              <c16:uniqueId val="{00000000-8E43-42A3-9F2A-10F40508A8E5}"/>
            </c:ext>
          </c:extLst>
        </c:ser>
        <c:dLbls>
          <c:showLegendKey val="0"/>
          <c:showVal val="0"/>
          <c:showCatName val="0"/>
          <c:showSerName val="0"/>
          <c:showPercent val="0"/>
          <c:showBubbleSize val="0"/>
        </c:dLbls>
        <c:gapWidth val="182"/>
        <c:axId val="1508185535"/>
        <c:axId val="1508187455"/>
      </c:barChart>
      <c:catAx>
        <c:axId val="150818553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BW"/>
          </a:p>
        </c:txPr>
        <c:crossAx val="1508187455"/>
        <c:crosses val="autoZero"/>
        <c:auto val="1"/>
        <c:lblAlgn val="ctr"/>
        <c:lblOffset val="100"/>
        <c:noMultiLvlLbl val="0"/>
      </c:catAx>
      <c:valAx>
        <c:axId val="1508187455"/>
        <c:scaling>
          <c:orientation val="minMax"/>
        </c:scaling>
        <c:delete val="0"/>
        <c:axPos val="b"/>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BW"/>
          </a:p>
        </c:txPr>
        <c:crossAx val="1508185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W"/>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size">
        <cx:f dir="row">_xlchart.v1.9</cx:f>
      </cx:numDim>
    </cx:data>
    <cx:data id="1">
      <cx:numDim type="size">
        <cx:f dir="row">_xlchart.v1.10</cx:f>
      </cx:numDim>
    </cx:data>
    <cx:data id="2">
      <cx:numDim type="size">
        <cx:f dir="row">_xlchart.v1.11</cx:f>
      </cx:numDim>
    </cx:data>
  </cx:chartData>
  <cx:chart>
    <cx:plotArea>
      <cx:plotAreaRegion>
        <cx:series layoutId="treemap" uniqueId="{DA7A1759-9793-4425-B8B0-D0EF9C9F051E}" formatIdx="0">
          <cx:tx>
            <cx:txData>
              <cx:f>_xlchart.v1.6</cx:f>
              <cx:v>Elevate BP</cx:v>
            </cx:txData>
          </cx:tx>
          <cx:dataLabels>
            <cx:visibility seriesName="0" categoryName="0" value="1"/>
            <cx:separator>
</cx:separator>
          </cx:dataLabels>
          <cx:dataId val="0"/>
          <cx:layoutPr>
            <cx:parentLabelLayout val="overlapping"/>
          </cx:layoutPr>
        </cx:series>
        <cx:series layoutId="treemap" hidden="1" uniqueId="{A56E6647-7F25-4F95-848A-FD5ED56AC0A6}" formatIdx="1">
          <cx:tx>
            <cx:txData>
              <cx:f>_xlchart.v1.7</cx:f>
              <cx:v>Low_BP</cx:v>
            </cx:txData>
          </cx:tx>
          <cx:dataLabels>
            <cx:visibility seriesName="0" categoryName="1" value="0"/>
          </cx:dataLabels>
          <cx:dataId val="1"/>
          <cx:layoutPr>
            <cx:parentLabelLayout val="overlapping"/>
          </cx:layoutPr>
        </cx:series>
        <cx:series layoutId="treemap" hidden="1" uniqueId="{D4AC7309-8AB7-4933-875A-21EC14443367}" formatIdx="2">
          <cx:tx>
            <cx:txData>
              <cx:f>_xlchart.v1.8</cx:f>
              <cx:v>Normal BP</cx:v>
            </cx:txData>
          </cx:tx>
          <cx:dataLabels>
            <cx:visibility seriesName="0" categoryName="1" value="0"/>
          </cx:dataLabels>
          <cx:dataId val="2"/>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size">
        <cx:f dir="row">_xlchart.v1.15</cx:f>
      </cx:numDim>
    </cx:data>
    <cx:data id="1">
      <cx:numDim type="size">
        <cx:f dir="row">_xlchart.v1.16</cx:f>
      </cx:numDim>
    </cx:data>
    <cx:data id="2">
      <cx:numDim type="size">
        <cx:f dir="row">_xlchart.v1.17</cx:f>
      </cx:numDim>
    </cx:data>
  </cx:chartData>
  <cx:chart>
    <cx:plotArea>
      <cx:plotAreaRegion>
        <cx:series layoutId="treemap" uniqueId="{DA7A1759-9793-4425-B8B0-D0EF9C9F051E}" formatIdx="0">
          <cx:tx>
            <cx:txData>
              <cx:f>_xlchart.v1.12</cx:f>
              <cx:v>Elevate BP</cx:v>
            </cx:txData>
          </cx:tx>
          <cx:dataLabels>
            <cx:visibility seriesName="0" categoryName="0" value="1"/>
            <cx:separator>
</cx:separator>
          </cx:dataLabels>
          <cx:dataId val="0"/>
          <cx:layoutPr>
            <cx:parentLabelLayout val="overlapping"/>
          </cx:layoutPr>
        </cx:series>
        <cx:series layoutId="treemap" hidden="1" uniqueId="{A56E6647-7F25-4F95-848A-FD5ED56AC0A6}" formatIdx="1">
          <cx:tx>
            <cx:txData>
              <cx:f>_xlchart.v1.13</cx:f>
              <cx:v>Low_BP</cx:v>
            </cx:txData>
          </cx:tx>
          <cx:dataLabels>
            <cx:visibility seriesName="0" categoryName="1" value="0"/>
          </cx:dataLabels>
          <cx:dataId val="1"/>
          <cx:layoutPr>
            <cx:parentLabelLayout val="overlapping"/>
          </cx:layoutPr>
        </cx:series>
        <cx:series layoutId="treemap" hidden="1" uniqueId="{D4AC7309-8AB7-4933-875A-21EC14443367}" formatIdx="2">
          <cx:tx>
            <cx:txData>
              <cx:f>_xlchart.v1.14</cx:f>
              <cx:v>Normal BP</cx:v>
            </cx:txData>
          </cx:tx>
          <cx:dataLabels>
            <cx:visibility seriesName="0" categoryName="1" value="0"/>
          </cx:dataLabels>
          <cx:dataId val="2"/>
          <cx:layoutPr>
            <cx:parentLabelLayout val="overlapping"/>
          </cx:layoutPr>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size">
        <cx:f dir="row">_xlchart.v1.21</cx:f>
      </cx:numDim>
    </cx:data>
    <cx:data id="1">
      <cx:numDim type="size">
        <cx:f dir="row">_xlchart.v1.22</cx:f>
      </cx:numDim>
    </cx:data>
    <cx:data id="2">
      <cx:numDim type="size">
        <cx:f dir="row">_xlchart.v1.23</cx:f>
      </cx:numDim>
    </cx:data>
  </cx:chartData>
  <cx:chart>
    <cx:plotArea>
      <cx:plotAreaRegion>
        <cx:series layoutId="treemap" uniqueId="{DA7A1759-9793-4425-B8B0-D0EF9C9F051E}" formatIdx="0">
          <cx:tx>
            <cx:txData>
              <cx:f>_xlchart.v1.18</cx:f>
              <cx:v>Elevate BP</cx:v>
            </cx:txData>
          </cx:tx>
          <cx:dataPt idx="0">
            <cx:spPr>
              <a:ln>
                <a:noFill/>
              </a:ln>
            </cx:spPr>
          </cx:dataPt>
          <cx:dataPt idx="1">
            <cx:spPr>
              <a:ln>
                <a:noFill/>
              </a:ln>
            </cx:spPr>
          </cx:dataPt>
          <cx:dataPt idx="2">
            <cx:spPr>
              <a:ln>
                <a:noFill/>
              </a:ln>
            </cx:spPr>
          </cx:dataPt>
          <cx:dataLabels>
            <cx:txPr>
              <a:bodyPr spcFirstLastPara="1" vertOverflow="ellipsis" horzOverflow="overflow" wrap="square" lIns="38100" tIns="19050" rIns="38100" bIns="19050" anchor="ctr" anchorCtr="1">
                <a:spAutoFit/>
              </a:bodyPr>
              <a:lstStyle/>
              <a:p>
                <a:pPr algn="ctr" rtl="0">
                  <a:defRPr sz="1400">
                    <a:solidFill>
                      <a:schemeClr val="bg1"/>
                    </a:solidFill>
                  </a:defRPr>
                </a:pPr>
                <a:endParaRPr lang="en-US" sz="1400" b="0" i="0" u="none" strike="noStrike" baseline="0">
                  <a:solidFill>
                    <a:schemeClr val="bg1"/>
                  </a:solidFill>
                  <a:latin typeface="Aptos Narrow" panose="02110004020202020204"/>
                </a:endParaRPr>
              </a:p>
            </cx:txPr>
            <cx:visibility seriesName="0" categoryName="0" value="1"/>
            <cx:separator>
</cx:separator>
          </cx:dataLabels>
          <cx:dataId val="0"/>
          <cx:layoutPr>
            <cx:parentLabelLayout val="overlapping"/>
          </cx:layoutPr>
        </cx:series>
        <cx:series layoutId="treemap" hidden="1" uniqueId="{A56E6647-7F25-4F95-848A-FD5ED56AC0A6}" formatIdx="1">
          <cx:tx>
            <cx:txData>
              <cx:f>_xlchart.v1.19</cx:f>
              <cx:v>Low_BP</cx:v>
            </cx:txData>
          </cx:tx>
          <cx:dataLabels>
            <cx:visibility seriesName="0" categoryName="1" value="0"/>
          </cx:dataLabels>
          <cx:dataId val="1"/>
          <cx:layoutPr>
            <cx:parentLabelLayout val="overlapping"/>
          </cx:layoutPr>
        </cx:series>
        <cx:series layoutId="treemap" hidden="1" uniqueId="{D4AC7309-8AB7-4933-875A-21EC14443367}" formatIdx="2">
          <cx:tx>
            <cx:txData>
              <cx:f>_xlchart.v1.20</cx:f>
              <cx:v>Normal BP</cx:v>
            </cx:txData>
          </cx:tx>
          <cx:dataLabels>
            <cx:visibility seriesName="0" categoryName="1" value="0"/>
          </cx:dataLabels>
          <cx:dataId val="2"/>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8" Type="http://schemas.microsoft.com/office/2014/relationships/chartEx" Target="../charts/chartEx2.xml"/><Relationship Id="rId3" Type="http://schemas.openxmlformats.org/officeDocument/2006/relationships/chart" Target="../charts/chart6.xml"/><Relationship Id="rId7" Type="http://schemas.openxmlformats.org/officeDocument/2006/relationships/chart" Target="../charts/chart10.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chart" Target="../charts/chart16.xml"/><Relationship Id="rId3" Type="http://schemas.openxmlformats.org/officeDocument/2006/relationships/image" Target="../media/image2.svg"/><Relationship Id="rId7" Type="http://schemas.openxmlformats.org/officeDocument/2006/relationships/image" Target="../media/image6.svg"/><Relationship Id="rId12" Type="http://schemas.openxmlformats.org/officeDocument/2006/relationships/chart" Target="../charts/chart15.xml"/><Relationship Id="rId2" Type="http://schemas.openxmlformats.org/officeDocument/2006/relationships/image" Target="../media/image1.png"/><Relationship Id="rId1" Type="http://schemas.openxmlformats.org/officeDocument/2006/relationships/chart" Target="../charts/chart11.xml"/><Relationship Id="rId6" Type="http://schemas.openxmlformats.org/officeDocument/2006/relationships/image" Target="../media/image5.png"/><Relationship Id="rId11" Type="http://schemas.microsoft.com/office/2014/relationships/chartEx" Target="../charts/chartEx3.xml"/><Relationship Id="rId5" Type="http://schemas.openxmlformats.org/officeDocument/2006/relationships/image" Target="../media/image4.svg"/><Relationship Id="rId10" Type="http://schemas.openxmlformats.org/officeDocument/2006/relationships/chart" Target="../charts/chart14.xml"/><Relationship Id="rId4" Type="http://schemas.openxmlformats.org/officeDocument/2006/relationships/image" Target="../media/image3.png"/><Relationship Id="rId9"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editAs="oneCell">
    <xdr:from>
      <xdr:col>10</xdr:col>
      <xdr:colOff>400050</xdr:colOff>
      <xdr:row>6</xdr:row>
      <xdr:rowOff>28575</xdr:rowOff>
    </xdr:from>
    <xdr:to>
      <xdr:col>14</xdr:col>
      <xdr:colOff>419100</xdr:colOff>
      <xdr:row>12</xdr:row>
      <xdr:rowOff>152400</xdr:rowOff>
    </xdr:to>
    <mc:AlternateContent xmlns:mc="http://schemas.openxmlformats.org/markup-compatibility/2006">
      <mc:Choice xmlns:a14="http://schemas.microsoft.com/office/drawing/2010/main" Requires="a14">
        <xdr:graphicFrame macro="">
          <xdr:nvGraphicFramePr>
            <xdr:cNvPr id="2" name="Age Group">
              <a:extLst>
                <a:ext uri="{FF2B5EF4-FFF2-40B4-BE49-F238E27FC236}">
                  <a16:creationId xmlns:a16="http://schemas.microsoft.com/office/drawing/2014/main" id="{630B1D9A-5782-AF3C-7C0D-300993C16985}"/>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dr:sp macro="" textlink="">
          <xdr:nvSpPr>
            <xdr:cNvPr id="0" name=""/>
            <xdr:cNvSpPr>
              <a:spLocks noTextEdit="1"/>
            </xdr:cNvSpPr>
          </xdr:nvSpPr>
          <xdr:spPr>
            <a:xfrm>
              <a:off x="8258175" y="1171575"/>
              <a:ext cx="1828800" cy="1266825"/>
            </a:xfrm>
            <a:prstGeom prst="rect">
              <a:avLst/>
            </a:prstGeom>
            <a:solidFill>
              <a:prstClr val="white"/>
            </a:solidFill>
            <a:ln w="1">
              <a:solidFill>
                <a:prstClr val="green"/>
              </a:solidFill>
            </a:ln>
          </xdr:spPr>
          <xdr:txBody>
            <a:bodyPr vertOverflow="clip" horzOverflow="clip"/>
            <a:lstStyle/>
            <a:p>
              <a:r>
                <a:rPr lang="en-BW"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295275</xdr:colOff>
      <xdr:row>13</xdr:row>
      <xdr:rowOff>47625</xdr:rowOff>
    </xdr:from>
    <xdr:to>
      <xdr:col>14</xdr:col>
      <xdr:colOff>1066800</xdr:colOff>
      <xdr:row>18</xdr:row>
      <xdr:rowOff>104775</xdr:rowOff>
    </xdr:to>
    <mc:AlternateContent xmlns:mc="http://schemas.openxmlformats.org/markup-compatibility/2006">
      <mc:Choice xmlns:a14="http://schemas.microsoft.com/office/drawing/2010/main" Requires="a14">
        <xdr:graphicFrame macro="">
          <xdr:nvGraphicFramePr>
            <xdr:cNvPr id="3" name="Diabetes">
              <a:extLst>
                <a:ext uri="{FF2B5EF4-FFF2-40B4-BE49-F238E27FC236}">
                  <a16:creationId xmlns:a16="http://schemas.microsoft.com/office/drawing/2014/main" id="{1DB38DD8-AD1A-895A-7E35-DF0574123F9A}"/>
                </a:ext>
              </a:extLst>
            </xdr:cNvPr>
            <xdr:cNvGraphicFramePr/>
          </xdr:nvGraphicFramePr>
          <xdr:xfrm>
            <a:off x="0" y="0"/>
            <a:ext cx="0" cy="0"/>
          </xdr:xfrm>
          <a:graphic>
            <a:graphicData uri="http://schemas.microsoft.com/office/drawing/2010/slicer">
              <sle:slicer xmlns:sle="http://schemas.microsoft.com/office/drawing/2010/slicer" name="Diabetes"/>
            </a:graphicData>
          </a:graphic>
        </xdr:graphicFrame>
      </mc:Choice>
      <mc:Fallback>
        <xdr:sp macro="" textlink="">
          <xdr:nvSpPr>
            <xdr:cNvPr id="0" name=""/>
            <xdr:cNvSpPr>
              <a:spLocks noTextEdit="1"/>
            </xdr:cNvSpPr>
          </xdr:nvSpPr>
          <xdr:spPr>
            <a:xfrm>
              <a:off x="8905875" y="2524125"/>
              <a:ext cx="1828800" cy="1009650"/>
            </a:xfrm>
            <a:prstGeom prst="rect">
              <a:avLst/>
            </a:prstGeom>
            <a:solidFill>
              <a:prstClr val="white"/>
            </a:solidFill>
            <a:ln w="1">
              <a:solidFill>
                <a:prstClr val="green"/>
              </a:solidFill>
            </a:ln>
          </xdr:spPr>
          <xdr:txBody>
            <a:bodyPr vertOverflow="clip" horzOverflow="clip"/>
            <a:lstStyle/>
            <a:p>
              <a:r>
                <a:rPr lang="en-BW"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247650</xdr:colOff>
      <xdr:row>18</xdr:row>
      <xdr:rowOff>85725</xdr:rowOff>
    </xdr:from>
    <xdr:to>
      <xdr:col>14</xdr:col>
      <xdr:colOff>1019175</xdr:colOff>
      <xdr:row>24</xdr:row>
      <xdr:rowOff>180975</xdr:rowOff>
    </xdr:to>
    <mc:AlternateContent xmlns:mc="http://schemas.openxmlformats.org/markup-compatibility/2006">
      <mc:Choice xmlns:a14="http://schemas.microsoft.com/office/drawing/2010/main" Requires="a14">
        <xdr:graphicFrame macro="">
          <xdr:nvGraphicFramePr>
            <xdr:cNvPr id="4" name="BP Catergory">
              <a:extLst>
                <a:ext uri="{FF2B5EF4-FFF2-40B4-BE49-F238E27FC236}">
                  <a16:creationId xmlns:a16="http://schemas.microsoft.com/office/drawing/2014/main" id="{ED2EBCAB-8D3F-28D7-FEFC-219FDC1B5D2F}"/>
                </a:ext>
              </a:extLst>
            </xdr:cNvPr>
            <xdr:cNvGraphicFramePr/>
          </xdr:nvGraphicFramePr>
          <xdr:xfrm>
            <a:off x="0" y="0"/>
            <a:ext cx="0" cy="0"/>
          </xdr:xfrm>
          <a:graphic>
            <a:graphicData uri="http://schemas.microsoft.com/office/drawing/2010/slicer">
              <sle:slicer xmlns:sle="http://schemas.microsoft.com/office/drawing/2010/slicer" name="BP Catergory"/>
            </a:graphicData>
          </a:graphic>
        </xdr:graphicFrame>
      </mc:Choice>
      <mc:Fallback>
        <xdr:sp macro="" textlink="">
          <xdr:nvSpPr>
            <xdr:cNvPr id="0" name=""/>
            <xdr:cNvSpPr>
              <a:spLocks noTextEdit="1"/>
            </xdr:cNvSpPr>
          </xdr:nvSpPr>
          <xdr:spPr>
            <a:xfrm>
              <a:off x="8858250" y="3514725"/>
              <a:ext cx="1828800" cy="1238250"/>
            </a:xfrm>
            <a:prstGeom prst="rect">
              <a:avLst/>
            </a:prstGeom>
            <a:solidFill>
              <a:prstClr val="white"/>
            </a:solidFill>
            <a:ln w="1">
              <a:solidFill>
                <a:prstClr val="green"/>
              </a:solidFill>
            </a:ln>
          </xdr:spPr>
          <xdr:txBody>
            <a:bodyPr vertOverflow="clip" horzOverflow="clip"/>
            <a:lstStyle/>
            <a:p>
              <a:r>
                <a:rPr lang="en-BW"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123825</xdr:colOff>
      <xdr:row>17</xdr:row>
      <xdr:rowOff>19050</xdr:rowOff>
    </xdr:from>
    <xdr:to>
      <xdr:col>5</xdr:col>
      <xdr:colOff>247651</xdr:colOff>
      <xdr:row>23</xdr:row>
      <xdr:rowOff>80962</xdr:rowOff>
    </xdr:to>
    <xdr:graphicFrame macro="">
      <xdr:nvGraphicFramePr>
        <xdr:cNvPr id="5" name="Chart 4">
          <a:extLst>
            <a:ext uri="{FF2B5EF4-FFF2-40B4-BE49-F238E27FC236}">
              <a16:creationId xmlns:a16="http://schemas.microsoft.com/office/drawing/2014/main" id="{A01B5D8B-F733-1402-6C8E-4955040C40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47624</xdr:colOff>
      <xdr:row>23</xdr:row>
      <xdr:rowOff>133350</xdr:rowOff>
    </xdr:from>
    <xdr:to>
      <xdr:col>5</xdr:col>
      <xdr:colOff>695325</xdr:colOff>
      <xdr:row>30</xdr:row>
      <xdr:rowOff>80961</xdr:rowOff>
    </xdr:to>
    <xdr:graphicFrame macro="">
      <xdr:nvGraphicFramePr>
        <xdr:cNvPr id="6" name="Chart 5">
          <a:extLst>
            <a:ext uri="{FF2B5EF4-FFF2-40B4-BE49-F238E27FC236}">
              <a16:creationId xmlns:a16="http://schemas.microsoft.com/office/drawing/2014/main" id="{0C4F6AC6-D945-D0BC-8E73-298208F10F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276225</xdr:colOff>
      <xdr:row>29</xdr:row>
      <xdr:rowOff>38099</xdr:rowOff>
    </xdr:from>
    <xdr:to>
      <xdr:col>12</xdr:col>
      <xdr:colOff>200025</xdr:colOff>
      <xdr:row>36</xdr:row>
      <xdr:rowOff>76200</xdr:rowOff>
    </xdr:to>
    <xdr:graphicFrame macro="">
      <xdr:nvGraphicFramePr>
        <xdr:cNvPr id="12" name="Chart 11">
          <a:extLst>
            <a:ext uri="{FF2B5EF4-FFF2-40B4-BE49-F238E27FC236}">
              <a16:creationId xmlns:a16="http://schemas.microsoft.com/office/drawing/2014/main" id="{704E8C35-B5AC-75E3-E6B7-F14A8D0379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380999</xdr:colOff>
      <xdr:row>3</xdr:row>
      <xdr:rowOff>0</xdr:rowOff>
    </xdr:from>
    <xdr:to>
      <xdr:col>9</xdr:col>
      <xdr:colOff>247649</xdr:colOff>
      <xdr:row>12</xdr:row>
      <xdr:rowOff>157162</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29952718-A4AE-2C92-CD0E-DEEADA48360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4914899" y="571500"/>
              <a:ext cx="1666875" cy="1871662"/>
            </a:xfrm>
            <a:prstGeom prst="rect">
              <a:avLst/>
            </a:prstGeom>
            <a:solidFill>
              <a:prstClr val="white"/>
            </a:solidFill>
            <a:ln w="1">
              <a:solidFill>
                <a:prstClr val="green"/>
              </a:solidFill>
            </a:ln>
          </xdr:spPr>
          <xdr:txBody>
            <a:bodyPr vertOverflow="clip" horzOverflow="clip"/>
            <a:lstStyle/>
            <a:p>
              <a:r>
                <a:rPr lang="en-BW"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13</xdr:col>
      <xdr:colOff>171450</xdr:colOff>
      <xdr:row>26</xdr:row>
      <xdr:rowOff>180974</xdr:rowOff>
    </xdr:from>
    <xdr:to>
      <xdr:col>15</xdr:col>
      <xdr:colOff>581025</xdr:colOff>
      <xdr:row>36</xdr:row>
      <xdr:rowOff>38099</xdr:rowOff>
    </xdr:to>
    <mc:AlternateContent xmlns:mc="http://schemas.openxmlformats.org/markup-compatibility/2006">
      <mc:Choice xmlns:a14="http://schemas.microsoft.com/office/drawing/2010/main" Requires="a14">
        <xdr:graphicFrame macro="">
          <xdr:nvGraphicFramePr>
            <xdr:cNvPr id="9" name="BMI Weightclass">
              <a:extLst>
                <a:ext uri="{FF2B5EF4-FFF2-40B4-BE49-F238E27FC236}">
                  <a16:creationId xmlns:a16="http://schemas.microsoft.com/office/drawing/2014/main" id="{22EF17E1-AC5F-411B-B3B6-050771EA7F30}"/>
                </a:ext>
              </a:extLst>
            </xdr:cNvPr>
            <xdr:cNvGraphicFramePr/>
          </xdr:nvGraphicFramePr>
          <xdr:xfrm>
            <a:off x="0" y="0"/>
            <a:ext cx="0" cy="0"/>
          </xdr:xfrm>
          <a:graphic>
            <a:graphicData uri="http://schemas.microsoft.com/office/drawing/2010/slicer">
              <sle:slicer xmlns:sle="http://schemas.microsoft.com/office/drawing/2010/slicer" name="BMI Weightclass"/>
            </a:graphicData>
          </a:graphic>
        </xdr:graphicFrame>
      </mc:Choice>
      <mc:Fallback>
        <xdr:sp macro="" textlink="">
          <xdr:nvSpPr>
            <xdr:cNvPr id="0" name=""/>
            <xdr:cNvSpPr>
              <a:spLocks noTextEdit="1"/>
            </xdr:cNvSpPr>
          </xdr:nvSpPr>
          <xdr:spPr>
            <a:xfrm>
              <a:off x="9572625" y="5133974"/>
              <a:ext cx="1828800" cy="1762125"/>
            </a:xfrm>
            <a:prstGeom prst="rect">
              <a:avLst/>
            </a:prstGeom>
            <a:solidFill>
              <a:prstClr val="white"/>
            </a:solidFill>
            <a:ln w="1">
              <a:solidFill>
                <a:prstClr val="green"/>
              </a:solidFill>
            </a:ln>
          </xdr:spPr>
          <xdr:txBody>
            <a:bodyPr vertOverflow="clip" horzOverflow="clip"/>
            <a:lstStyle/>
            <a:p>
              <a:r>
                <a:rPr lang="en-BW"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276225</xdr:colOff>
      <xdr:row>32</xdr:row>
      <xdr:rowOff>57150</xdr:rowOff>
    </xdr:from>
    <xdr:to>
      <xdr:col>7</xdr:col>
      <xdr:colOff>923925</xdr:colOff>
      <xdr:row>38</xdr:row>
      <xdr:rowOff>76199</xdr:rowOff>
    </xdr:to>
    <mc:AlternateContent xmlns:mc="http://schemas.openxmlformats.org/markup-compatibility/2006">
      <mc:Choice xmlns:a14="http://schemas.microsoft.com/office/drawing/2010/main" Requires="a14">
        <xdr:graphicFrame macro="">
          <xdr:nvGraphicFramePr>
            <xdr:cNvPr id="10" name="Outcome">
              <a:extLst>
                <a:ext uri="{FF2B5EF4-FFF2-40B4-BE49-F238E27FC236}">
                  <a16:creationId xmlns:a16="http://schemas.microsoft.com/office/drawing/2014/main" id="{4568CC41-05BE-EFDD-7F9E-FAA0F8D101E0}"/>
                </a:ext>
              </a:extLst>
            </xdr:cNvPr>
            <xdr:cNvGraphicFramePr/>
          </xdr:nvGraphicFramePr>
          <xdr:xfrm>
            <a:off x="0" y="0"/>
            <a:ext cx="0" cy="0"/>
          </xdr:xfrm>
          <a:graphic>
            <a:graphicData uri="http://schemas.microsoft.com/office/drawing/2010/slicer">
              <sle:slicer xmlns:sle="http://schemas.microsoft.com/office/drawing/2010/slicer" name="Outcome"/>
            </a:graphicData>
          </a:graphic>
        </xdr:graphicFrame>
      </mc:Choice>
      <mc:Fallback>
        <xdr:sp macro="" textlink="">
          <xdr:nvSpPr>
            <xdr:cNvPr id="0" name=""/>
            <xdr:cNvSpPr>
              <a:spLocks noTextEdit="1"/>
            </xdr:cNvSpPr>
          </xdr:nvSpPr>
          <xdr:spPr>
            <a:xfrm>
              <a:off x="5181600" y="6153150"/>
              <a:ext cx="1828800" cy="1162049"/>
            </a:xfrm>
            <a:prstGeom prst="rect">
              <a:avLst/>
            </a:prstGeom>
            <a:solidFill>
              <a:prstClr val="white"/>
            </a:solidFill>
            <a:ln w="1">
              <a:solidFill>
                <a:prstClr val="green"/>
              </a:solidFill>
            </a:ln>
          </xdr:spPr>
          <xdr:txBody>
            <a:bodyPr vertOverflow="clip" horzOverflow="clip"/>
            <a:lstStyle/>
            <a:p>
              <a:r>
                <a:rPr lang="en-BW"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11</xdr:col>
      <xdr:colOff>295275</xdr:colOff>
      <xdr:row>6</xdr:row>
      <xdr:rowOff>66675</xdr:rowOff>
    </xdr:from>
    <xdr:to>
      <xdr:col>14</xdr:col>
      <xdr:colOff>104774</xdr:colOff>
      <xdr:row>11</xdr:row>
      <xdr:rowOff>42861</xdr:rowOff>
    </xdr:to>
    <xdr:graphicFrame macro="">
      <xdr:nvGraphicFramePr>
        <xdr:cNvPr id="2" name="Chart 1">
          <a:extLst>
            <a:ext uri="{FF2B5EF4-FFF2-40B4-BE49-F238E27FC236}">
              <a16:creationId xmlns:a16="http://schemas.microsoft.com/office/drawing/2014/main" id="{C1E410EC-D788-4885-BC4A-A00159E341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266700</xdr:colOff>
      <xdr:row>11</xdr:row>
      <xdr:rowOff>76200</xdr:rowOff>
    </xdr:from>
    <xdr:to>
      <xdr:col>14</xdr:col>
      <xdr:colOff>180975</xdr:colOff>
      <xdr:row>16</xdr:row>
      <xdr:rowOff>9525</xdr:rowOff>
    </xdr:to>
    <xdr:graphicFrame macro="">
      <xdr:nvGraphicFramePr>
        <xdr:cNvPr id="3" name="Chart 2">
          <a:extLst>
            <a:ext uri="{FF2B5EF4-FFF2-40B4-BE49-F238E27FC236}">
              <a16:creationId xmlns:a16="http://schemas.microsoft.com/office/drawing/2014/main" id="{68AE0E81-B41C-20F5-B565-D9DC1904AE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209549</xdr:colOff>
      <xdr:row>16</xdr:row>
      <xdr:rowOff>114300</xdr:rowOff>
    </xdr:from>
    <xdr:to>
      <xdr:col>14</xdr:col>
      <xdr:colOff>295274</xdr:colOff>
      <xdr:row>21</xdr:row>
      <xdr:rowOff>157161</xdr:rowOff>
    </xdr:to>
    <xdr:graphicFrame macro="">
      <xdr:nvGraphicFramePr>
        <xdr:cNvPr id="4" name="Chart 3">
          <a:extLst>
            <a:ext uri="{FF2B5EF4-FFF2-40B4-BE49-F238E27FC236}">
              <a16:creationId xmlns:a16="http://schemas.microsoft.com/office/drawing/2014/main" id="{75F03742-E0BE-8947-509B-130C358CA1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76199</xdr:colOff>
      <xdr:row>14</xdr:row>
      <xdr:rowOff>104775</xdr:rowOff>
    </xdr:from>
    <xdr:to>
      <xdr:col>3</xdr:col>
      <xdr:colOff>200024</xdr:colOff>
      <xdr:row>26</xdr:row>
      <xdr:rowOff>147637</xdr:rowOff>
    </xdr:to>
    <xdr:graphicFrame macro="">
      <xdr:nvGraphicFramePr>
        <xdr:cNvPr id="7" name="Chart 6">
          <a:extLst>
            <a:ext uri="{FF2B5EF4-FFF2-40B4-BE49-F238E27FC236}">
              <a16:creationId xmlns:a16="http://schemas.microsoft.com/office/drawing/2014/main" id="{539D0B86-64CC-B3D1-CBC9-B8B6438E15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228601</xdr:colOff>
      <xdr:row>17</xdr:row>
      <xdr:rowOff>85725</xdr:rowOff>
    </xdr:from>
    <xdr:to>
      <xdr:col>7</xdr:col>
      <xdr:colOff>180977</xdr:colOff>
      <xdr:row>23</xdr:row>
      <xdr:rowOff>147637</xdr:rowOff>
    </xdr:to>
    <xdr:graphicFrame macro="">
      <xdr:nvGraphicFramePr>
        <xdr:cNvPr id="8" name="Chart 7">
          <a:extLst>
            <a:ext uri="{FF2B5EF4-FFF2-40B4-BE49-F238E27FC236}">
              <a16:creationId xmlns:a16="http://schemas.microsoft.com/office/drawing/2014/main" id="{E2F9A781-3C1E-42EE-BA61-D4603092DD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152400</xdr:colOff>
      <xdr:row>24</xdr:row>
      <xdr:rowOff>9525</xdr:rowOff>
    </xdr:from>
    <xdr:to>
      <xdr:col>8</xdr:col>
      <xdr:colOff>19051</xdr:colOff>
      <xdr:row>30</xdr:row>
      <xdr:rowOff>147636</xdr:rowOff>
    </xdr:to>
    <xdr:graphicFrame macro="">
      <xdr:nvGraphicFramePr>
        <xdr:cNvPr id="9" name="Chart 8">
          <a:extLst>
            <a:ext uri="{FF2B5EF4-FFF2-40B4-BE49-F238E27FC236}">
              <a16:creationId xmlns:a16="http://schemas.microsoft.com/office/drawing/2014/main" id="{AD3F1B86-84F3-4DEC-B65C-219E2BB0D9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171451</xdr:colOff>
      <xdr:row>23</xdr:row>
      <xdr:rowOff>9524</xdr:rowOff>
    </xdr:from>
    <xdr:to>
      <xdr:col>14</xdr:col>
      <xdr:colOff>76201</xdr:colOff>
      <xdr:row>30</xdr:row>
      <xdr:rowOff>47625</xdr:rowOff>
    </xdr:to>
    <xdr:graphicFrame macro="">
      <xdr:nvGraphicFramePr>
        <xdr:cNvPr id="10" name="Chart 9">
          <a:extLst>
            <a:ext uri="{FF2B5EF4-FFF2-40B4-BE49-F238E27FC236}">
              <a16:creationId xmlns:a16="http://schemas.microsoft.com/office/drawing/2014/main" id="{6F2C3D8D-6668-4544-978A-E321870B97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161925</xdr:colOff>
      <xdr:row>19</xdr:row>
      <xdr:rowOff>66675</xdr:rowOff>
    </xdr:from>
    <xdr:to>
      <xdr:col>10</xdr:col>
      <xdr:colOff>561975</xdr:colOff>
      <xdr:row>29</xdr:row>
      <xdr:rowOff>33337</xdr:rowOff>
    </xdr:to>
    <mc:AlternateContent xmlns:mc="http://schemas.openxmlformats.org/markup-compatibility/2006">
      <mc:Choice xmlns:cx1="http://schemas.microsoft.com/office/drawing/2015/9/8/chartex" Requires="cx1">
        <xdr:graphicFrame macro="">
          <xdr:nvGraphicFramePr>
            <xdr:cNvPr id="11" name="Chart 10">
              <a:extLst>
                <a:ext uri="{FF2B5EF4-FFF2-40B4-BE49-F238E27FC236}">
                  <a16:creationId xmlns:a16="http://schemas.microsoft.com/office/drawing/2014/main" id="{16608C36-CB16-4FDF-816E-86F279910D9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5553075" y="3686175"/>
              <a:ext cx="2552700" cy="1871662"/>
            </a:xfrm>
            <a:prstGeom prst="rect">
              <a:avLst/>
            </a:prstGeom>
            <a:solidFill>
              <a:prstClr val="white"/>
            </a:solidFill>
            <a:ln w="1">
              <a:solidFill>
                <a:prstClr val="green"/>
              </a:solidFill>
            </a:ln>
          </xdr:spPr>
          <xdr:txBody>
            <a:bodyPr vertOverflow="clip" horzOverflow="clip"/>
            <a:lstStyle/>
            <a:p>
              <a:r>
                <a:rPr lang="en-BW"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180975</xdr:colOff>
      <xdr:row>0</xdr:row>
      <xdr:rowOff>95250</xdr:rowOff>
    </xdr:from>
    <xdr:to>
      <xdr:col>21</xdr:col>
      <xdr:colOff>152400</xdr:colOff>
      <xdr:row>5</xdr:row>
      <xdr:rowOff>76200</xdr:rowOff>
    </xdr:to>
    <xdr:sp macro="" textlink="">
      <xdr:nvSpPr>
        <xdr:cNvPr id="2" name="Rectangle: Rounded Corners 1">
          <a:extLst>
            <a:ext uri="{FF2B5EF4-FFF2-40B4-BE49-F238E27FC236}">
              <a16:creationId xmlns:a16="http://schemas.microsoft.com/office/drawing/2014/main" id="{EFD12CD4-9896-FCA0-65DF-4D3ED8289651}"/>
            </a:ext>
          </a:extLst>
        </xdr:cNvPr>
        <xdr:cNvSpPr/>
      </xdr:nvSpPr>
      <xdr:spPr>
        <a:xfrm>
          <a:off x="1407482" y="95250"/>
          <a:ext cx="11623240" cy="959546"/>
        </a:xfrm>
        <a:prstGeom prst="roundRect">
          <a:avLst>
            <a:gd name="adj" fmla="val 4422"/>
          </a:avLst>
        </a:prstGeom>
        <a:solidFill>
          <a:schemeClr val="bg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W" sz="1100" kern="1200"/>
        </a:p>
      </xdr:txBody>
    </xdr:sp>
    <xdr:clientData/>
  </xdr:twoCellAnchor>
  <xdr:twoCellAnchor>
    <xdr:from>
      <xdr:col>4</xdr:col>
      <xdr:colOff>447675</xdr:colOff>
      <xdr:row>1</xdr:row>
      <xdr:rowOff>133350</xdr:rowOff>
    </xdr:from>
    <xdr:to>
      <xdr:col>13</xdr:col>
      <xdr:colOff>38100</xdr:colOff>
      <xdr:row>3</xdr:row>
      <xdr:rowOff>142875</xdr:rowOff>
    </xdr:to>
    <xdr:sp macro="" textlink="">
      <xdr:nvSpPr>
        <xdr:cNvPr id="3" name="TextBox 2">
          <a:extLst>
            <a:ext uri="{FF2B5EF4-FFF2-40B4-BE49-F238E27FC236}">
              <a16:creationId xmlns:a16="http://schemas.microsoft.com/office/drawing/2014/main" id="{BD398C86-BE41-C886-E322-6BBC3FEAD87F}"/>
            </a:ext>
          </a:extLst>
        </xdr:cNvPr>
        <xdr:cNvSpPr txBox="1"/>
      </xdr:nvSpPr>
      <xdr:spPr>
        <a:xfrm>
          <a:off x="2886075" y="323850"/>
          <a:ext cx="507682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kern="1200">
              <a:latin typeface="ADLaM Display" panose="02010000000000000000" pitchFamily="2" charset="0"/>
              <a:ea typeface="ADLaM Display" panose="02010000000000000000" pitchFamily="2" charset="0"/>
              <a:cs typeface="ADLaM Display" panose="02010000000000000000" pitchFamily="2" charset="0"/>
            </a:rPr>
            <a:t>PATIENT</a:t>
          </a:r>
          <a:r>
            <a:rPr lang="en-US" sz="1600" kern="1200" baseline="0">
              <a:latin typeface="ADLaM Display" panose="02010000000000000000" pitchFamily="2" charset="0"/>
              <a:ea typeface="ADLaM Display" panose="02010000000000000000" pitchFamily="2" charset="0"/>
              <a:cs typeface="ADLaM Display" panose="02010000000000000000" pitchFamily="2" charset="0"/>
            </a:rPr>
            <a:t> HEALTH METRICS OVERVIEW</a:t>
          </a:r>
          <a:endParaRPr lang="en-BW" sz="1600" kern="1200">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2</xdr:col>
      <xdr:colOff>171451</xdr:colOff>
      <xdr:row>5</xdr:row>
      <xdr:rowOff>171450</xdr:rowOff>
    </xdr:from>
    <xdr:to>
      <xdr:col>8</xdr:col>
      <xdr:colOff>341923</xdr:colOff>
      <xdr:row>15</xdr:row>
      <xdr:rowOff>143774</xdr:rowOff>
    </xdr:to>
    <xdr:sp macro="" textlink="">
      <xdr:nvSpPr>
        <xdr:cNvPr id="5" name="Rectangle: Rounded Corners 4">
          <a:extLst>
            <a:ext uri="{FF2B5EF4-FFF2-40B4-BE49-F238E27FC236}">
              <a16:creationId xmlns:a16="http://schemas.microsoft.com/office/drawing/2014/main" id="{9847E55D-91BA-BA7F-C211-897A18AA0891}"/>
            </a:ext>
          </a:extLst>
        </xdr:cNvPr>
        <xdr:cNvSpPr/>
      </xdr:nvSpPr>
      <xdr:spPr>
        <a:xfrm>
          <a:off x="1377951" y="1123950"/>
          <a:ext cx="3789972" cy="1877324"/>
        </a:xfrm>
        <a:prstGeom prst="roundRect">
          <a:avLst>
            <a:gd name="adj" fmla="val 4598"/>
          </a:avLst>
        </a:prstGeom>
        <a:solidFill>
          <a:schemeClr val="bg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W" sz="1100" kern="1200"/>
        </a:p>
      </xdr:txBody>
    </xdr:sp>
    <xdr:clientData/>
  </xdr:twoCellAnchor>
  <xdr:twoCellAnchor>
    <xdr:from>
      <xdr:col>15</xdr:col>
      <xdr:colOff>75483</xdr:colOff>
      <xdr:row>5</xdr:row>
      <xdr:rowOff>135507</xdr:rowOff>
    </xdr:from>
    <xdr:to>
      <xdr:col>21</xdr:col>
      <xdr:colOff>189783</xdr:colOff>
      <xdr:row>15</xdr:row>
      <xdr:rowOff>89859</xdr:rowOff>
    </xdr:to>
    <xdr:sp macro="" textlink="">
      <xdr:nvSpPr>
        <xdr:cNvPr id="6" name="Rectangle: Rounded Corners 5">
          <a:extLst>
            <a:ext uri="{FF2B5EF4-FFF2-40B4-BE49-F238E27FC236}">
              <a16:creationId xmlns:a16="http://schemas.microsoft.com/office/drawing/2014/main" id="{6312B6BB-9BEC-B287-4B9F-448C804EBD11}"/>
            </a:ext>
          </a:extLst>
        </xdr:cNvPr>
        <xdr:cNvSpPr/>
      </xdr:nvSpPr>
      <xdr:spPr>
        <a:xfrm>
          <a:off x="9124233" y="1088007"/>
          <a:ext cx="3733800" cy="1859352"/>
        </a:xfrm>
        <a:prstGeom prst="roundRect">
          <a:avLst>
            <a:gd name="adj" fmla="val 4598"/>
          </a:avLst>
        </a:prstGeom>
        <a:solidFill>
          <a:schemeClr val="bg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W" sz="1100" kern="1200"/>
        </a:p>
      </xdr:txBody>
    </xdr:sp>
    <xdr:clientData/>
  </xdr:twoCellAnchor>
  <xdr:twoCellAnchor>
    <xdr:from>
      <xdr:col>2</xdr:col>
      <xdr:colOff>200026</xdr:colOff>
      <xdr:row>16</xdr:row>
      <xdr:rowOff>89858</xdr:rowOff>
    </xdr:from>
    <xdr:to>
      <xdr:col>8</xdr:col>
      <xdr:colOff>354135</xdr:colOff>
      <xdr:row>29</xdr:row>
      <xdr:rowOff>107829</xdr:rowOff>
    </xdr:to>
    <xdr:sp macro="" textlink="">
      <xdr:nvSpPr>
        <xdr:cNvPr id="8" name="Rectangle: Rounded Corners 7">
          <a:extLst>
            <a:ext uri="{FF2B5EF4-FFF2-40B4-BE49-F238E27FC236}">
              <a16:creationId xmlns:a16="http://schemas.microsoft.com/office/drawing/2014/main" id="{2CC9D324-5791-5452-EC82-F8627C4715A0}"/>
            </a:ext>
          </a:extLst>
        </xdr:cNvPr>
        <xdr:cNvSpPr/>
      </xdr:nvSpPr>
      <xdr:spPr>
        <a:xfrm>
          <a:off x="1421180" y="3216012"/>
          <a:ext cx="3817570" cy="2557971"/>
        </a:xfrm>
        <a:prstGeom prst="roundRect">
          <a:avLst>
            <a:gd name="adj" fmla="val 4598"/>
          </a:avLst>
        </a:prstGeom>
        <a:solidFill>
          <a:schemeClr val="bg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W" sz="1100" kern="1200"/>
        </a:p>
      </xdr:txBody>
    </xdr:sp>
    <xdr:clientData/>
  </xdr:twoCellAnchor>
  <xdr:twoCellAnchor>
    <xdr:from>
      <xdr:col>15</xdr:col>
      <xdr:colOff>32170</xdr:colOff>
      <xdr:row>16</xdr:row>
      <xdr:rowOff>17972</xdr:rowOff>
    </xdr:from>
    <xdr:to>
      <xdr:col>21</xdr:col>
      <xdr:colOff>190500</xdr:colOff>
      <xdr:row>29</xdr:row>
      <xdr:rowOff>143772</xdr:rowOff>
    </xdr:to>
    <xdr:sp macro="" textlink="">
      <xdr:nvSpPr>
        <xdr:cNvPr id="9" name="Rectangle: Rounded Corners 8">
          <a:extLst>
            <a:ext uri="{FF2B5EF4-FFF2-40B4-BE49-F238E27FC236}">
              <a16:creationId xmlns:a16="http://schemas.microsoft.com/office/drawing/2014/main" id="{3F1D8427-47D5-DF9A-8D68-52694AEDB778}"/>
            </a:ext>
          </a:extLst>
        </xdr:cNvPr>
        <xdr:cNvSpPr/>
      </xdr:nvSpPr>
      <xdr:spPr>
        <a:xfrm>
          <a:off x="9080920" y="3065972"/>
          <a:ext cx="3777830" cy="2602300"/>
        </a:xfrm>
        <a:prstGeom prst="roundRect">
          <a:avLst>
            <a:gd name="adj" fmla="val 4598"/>
          </a:avLst>
        </a:prstGeom>
        <a:solidFill>
          <a:schemeClr val="bg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W" sz="1100" kern="1200"/>
        </a:p>
      </xdr:txBody>
    </xdr:sp>
    <xdr:clientData/>
  </xdr:twoCellAnchor>
  <xdr:twoCellAnchor>
    <xdr:from>
      <xdr:col>2</xdr:col>
      <xdr:colOff>203381</xdr:colOff>
      <xdr:row>30</xdr:row>
      <xdr:rowOff>53915</xdr:rowOff>
    </xdr:from>
    <xdr:to>
      <xdr:col>21</xdr:col>
      <xdr:colOff>174625</xdr:colOff>
      <xdr:row>39</xdr:row>
      <xdr:rowOff>107831</xdr:rowOff>
    </xdr:to>
    <xdr:sp macro="" textlink="">
      <xdr:nvSpPr>
        <xdr:cNvPr id="10" name="Rectangle: Rounded Corners 9">
          <a:extLst>
            <a:ext uri="{FF2B5EF4-FFF2-40B4-BE49-F238E27FC236}">
              <a16:creationId xmlns:a16="http://schemas.microsoft.com/office/drawing/2014/main" id="{E4F988BB-DB5B-147E-22C6-8EF4301ED11B}"/>
            </a:ext>
          </a:extLst>
        </xdr:cNvPr>
        <xdr:cNvSpPr/>
      </xdr:nvSpPr>
      <xdr:spPr>
        <a:xfrm>
          <a:off x="1409881" y="5768915"/>
          <a:ext cx="11432994" cy="1768416"/>
        </a:xfrm>
        <a:prstGeom prst="roundRect">
          <a:avLst>
            <a:gd name="adj" fmla="val 4598"/>
          </a:avLst>
        </a:prstGeom>
        <a:solidFill>
          <a:schemeClr val="bg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W" sz="1100" kern="1200"/>
        </a:p>
      </xdr:txBody>
    </xdr:sp>
    <xdr:clientData/>
  </xdr:twoCellAnchor>
  <xdr:twoCellAnchor>
    <xdr:from>
      <xdr:col>0</xdr:col>
      <xdr:colOff>85482</xdr:colOff>
      <xdr:row>0</xdr:row>
      <xdr:rowOff>76199</xdr:rowOff>
    </xdr:from>
    <xdr:to>
      <xdr:col>2</xdr:col>
      <xdr:colOff>85726</xdr:colOff>
      <xdr:row>39</xdr:row>
      <xdr:rowOff>107831</xdr:rowOff>
    </xdr:to>
    <xdr:sp macro="" textlink="">
      <xdr:nvSpPr>
        <xdr:cNvPr id="13" name="Rectangle: Rounded Corners 12">
          <a:extLst>
            <a:ext uri="{FF2B5EF4-FFF2-40B4-BE49-F238E27FC236}">
              <a16:creationId xmlns:a16="http://schemas.microsoft.com/office/drawing/2014/main" id="{C605E61E-F4A8-B5B0-AFC6-4C2D3E541DF1}"/>
            </a:ext>
          </a:extLst>
        </xdr:cNvPr>
        <xdr:cNvSpPr/>
      </xdr:nvSpPr>
      <xdr:spPr>
        <a:xfrm>
          <a:off x="85482" y="76199"/>
          <a:ext cx="1221398" cy="7651632"/>
        </a:xfrm>
        <a:prstGeom prst="roundRect">
          <a:avLst>
            <a:gd name="adj" fmla="val 4598"/>
          </a:avLst>
        </a:prstGeom>
        <a:solidFill>
          <a:schemeClr val="bg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W" sz="1100" kern="1200"/>
        </a:p>
      </xdr:txBody>
    </xdr:sp>
    <xdr:clientData/>
  </xdr:twoCellAnchor>
  <xdr:twoCellAnchor>
    <xdr:from>
      <xdr:col>12</xdr:col>
      <xdr:colOff>590550</xdr:colOff>
      <xdr:row>1</xdr:row>
      <xdr:rowOff>123825</xdr:rowOff>
    </xdr:from>
    <xdr:to>
      <xdr:col>20</xdr:col>
      <xdr:colOff>200025</xdr:colOff>
      <xdr:row>3</xdr:row>
      <xdr:rowOff>133350</xdr:rowOff>
    </xdr:to>
    <xdr:sp macro="" textlink="">
      <xdr:nvSpPr>
        <xdr:cNvPr id="14" name="TextBox 13">
          <a:extLst>
            <a:ext uri="{FF2B5EF4-FFF2-40B4-BE49-F238E27FC236}">
              <a16:creationId xmlns:a16="http://schemas.microsoft.com/office/drawing/2014/main" id="{46413426-4B79-459A-0ACF-84C3F45F310A}"/>
            </a:ext>
          </a:extLst>
        </xdr:cNvPr>
        <xdr:cNvSpPr txBox="1"/>
      </xdr:nvSpPr>
      <xdr:spPr>
        <a:xfrm>
          <a:off x="7905750" y="314325"/>
          <a:ext cx="448627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kern="1200">
              <a:latin typeface="ADLaM Display" panose="02010000000000000000" pitchFamily="2" charset="0"/>
              <a:ea typeface="ADLaM Display" panose="02010000000000000000" pitchFamily="2" charset="0"/>
              <a:cs typeface="ADLaM Display" panose="02010000000000000000" pitchFamily="2" charset="0"/>
            </a:rPr>
            <a:t>TOTAL AMOUNT OF</a:t>
          </a:r>
          <a:r>
            <a:rPr lang="en-US" sz="1600" kern="1200" baseline="0">
              <a:latin typeface="ADLaM Display" panose="02010000000000000000" pitchFamily="2" charset="0"/>
              <a:ea typeface="ADLaM Display" panose="02010000000000000000" pitchFamily="2" charset="0"/>
              <a:cs typeface="ADLaM Display" panose="02010000000000000000" pitchFamily="2" charset="0"/>
            </a:rPr>
            <a:t> PATIENTS  = 534</a:t>
          </a:r>
          <a:endParaRPr lang="en-BW" sz="1600" kern="1200">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2</xdr:col>
      <xdr:colOff>276225</xdr:colOff>
      <xdr:row>6</xdr:row>
      <xdr:rowOff>66675</xdr:rowOff>
    </xdr:from>
    <xdr:to>
      <xdr:col>8</xdr:col>
      <xdr:colOff>133350</xdr:colOff>
      <xdr:row>8</xdr:row>
      <xdr:rowOff>76200</xdr:rowOff>
    </xdr:to>
    <xdr:sp macro="" textlink="">
      <xdr:nvSpPr>
        <xdr:cNvPr id="15" name="TextBox 14">
          <a:extLst>
            <a:ext uri="{FF2B5EF4-FFF2-40B4-BE49-F238E27FC236}">
              <a16:creationId xmlns:a16="http://schemas.microsoft.com/office/drawing/2014/main" id="{2C8A0ECB-D252-7A1C-2DAD-17B00E68273A}"/>
            </a:ext>
          </a:extLst>
        </xdr:cNvPr>
        <xdr:cNvSpPr txBox="1"/>
      </xdr:nvSpPr>
      <xdr:spPr>
        <a:xfrm>
          <a:off x="1495425" y="1209675"/>
          <a:ext cx="351472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kern="1200">
              <a:latin typeface="ADLaM Display" panose="02010000000000000000" pitchFamily="2" charset="0"/>
              <a:ea typeface="ADLaM Display" panose="02010000000000000000" pitchFamily="2" charset="0"/>
              <a:cs typeface="ADLaM Display" panose="02010000000000000000" pitchFamily="2" charset="0"/>
            </a:rPr>
            <a:t>AVERAGE</a:t>
          </a:r>
          <a:r>
            <a:rPr lang="en-US" sz="1600" kern="1200" baseline="0">
              <a:latin typeface="ADLaM Display" panose="02010000000000000000" pitchFamily="2" charset="0"/>
              <a:ea typeface="ADLaM Display" panose="02010000000000000000" pitchFamily="2" charset="0"/>
              <a:cs typeface="ADLaM Display" panose="02010000000000000000" pitchFamily="2" charset="0"/>
            </a:rPr>
            <a:t> GLUCOSE LEVELS</a:t>
          </a:r>
          <a:endParaRPr lang="en-BW" sz="1600" kern="1200">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16</xdr:col>
      <xdr:colOff>316721</xdr:colOff>
      <xdr:row>15</xdr:row>
      <xdr:rowOff>175644</xdr:rowOff>
    </xdr:from>
    <xdr:to>
      <xdr:col>22</xdr:col>
      <xdr:colOff>173846</xdr:colOff>
      <xdr:row>17</xdr:row>
      <xdr:rowOff>185168</xdr:rowOff>
    </xdr:to>
    <xdr:sp macro="" textlink="">
      <xdr:nvSpPr>
        <xdr:cNvPr id="19" name="TextBox 18">
          <a:extLst>
            <a:ext uri="{FF2B5EF4-FFF2-40B4-BE49-F238E27FC236}">
              <a16:creationId xmlns:a16="http://schemas.microsoft.com/office/drawing/2014/main" id="{CCD0C2E5-0845-183E-7BDA-2C48016129CF}"/>
            </a:ext>
          </a:extLst>
        </xdr:cNvPr>
        <xdr:cNvSpPr txBox="1"/>
      </xdr:nvSpPr>
      <xdr:spPr>
        <a:xfrm>
          <a:off x="9968721" y="3033144"/>
          <a:ext cx="3476625" cy="390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kern="1200">
              <a:latin typeface="ADLaM Display" panose="02010000000000000000" pitchFamily="2" charset="0"/>
              <a:ea typeface="ADLaM Display" panose="02010000000000000000" pitchFamily="2" charset="0"/>
              <a:cs typeface="ADLaM Display" panose="02010000000000000000" pitchFamily="2" charset="0"/>
            </a:rPr>
            <a:t>BMI DISTRIBUTION</a:t>
          </a:r>
          <a:endParaRPr lang="en-BW" sz="1600" kern="1200">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2</xdr:col>
      <xdr:colOff>443362</xdr:colOff>
      <xdr:row>17</xdr:row>
      <xdr:rowOff>8625</xdr:rowOff>
    </xdr:from>
    <xdr:to>
      <xdr:col>8</xdr:col>
      <xdr:colOff>300487</xdr:colOff>
      <xdr:row>19</xdr:row>
      <xdr:rowOff>18151</xdr:rowOff>
    </xdr:to>
    <xdr:sp macro="" textlink="">
      <xdr:nvSpPr>
        <xdr:cNvPr id="20" name="TextBox 19">
          <a:extLst>
            <a:ext uri="{FF2B5EF4-FFF2-40B4-BE49-F238E27FC236}">
              <a16:creationId xmlns:a16="http://schemas.microsoft.com/office/drawing/2014/main" id="{EEDDAC04-19D4-4461-F190-2C317A87B14C}"/>
            </a:ext>
          </a:extLst>
        </xdr:cNvPr>
        <xdr:cNvSpPr txBox="1"/>
      </xdr:nvSpPr>
      <xdr:spPr>
        <a:xfrm>
          <a:off x="1665437" y="3369333"/>
          <a:ext cx="3523352" cy="404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kern="1200">
              <a:latin typeface="ADLaM Display" panose="02010000000000000000" pitchFamily="2" charset="0"/>
              <a:ea typeface="ADLaM Display" panose="02010000000000000000" pitchFamily="2" charset="0"/>
              <a:cs typeface="ADLaM Display" panose="02010000000000000000" pitchFamily="2" charset="0"/>
            </a:rPr>
            <a:t>BLOOD PRESSURE</a:t>
          </a:r>
          <a:r>
            <a:rPr lang="en-US" sz="1600" kern="1200" baseline="0">
              <a:latin typeface="ADLaM Display" panose="02010000000000000000" pitchFamily="2" charset="0"/>
              <a:ea typeface="ADLaM Display" panose="02010000000000000000" pitchFamily="2" charset="0"/>
              <a:cs typeface="ADLaM Display" panose="02010000000000000000" pitchFamily="2" charset="0"/>
            </a:rPr>
            <a:t> ANALYSIS</a:t>
          </a:r>
          <a:endParaRPr lang="en-BW" sz="1600" kern="1200">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16</xdr:col>
      <xdr:colOff>167676</xdr:colOff>
      <xdr:row>5</xdr:row>
      <xdr:rowOff>143893</xdr:rowOff>
    </xdr:from>
    <xdr:to>
      <xdr:col>22</xdr:col>
      <xdr:colOff>24801</xdr:colOff>
      <xdr:row>7</xdr:row>
      <xdr:rowOff>153419</xdr:rowOff>
    </xdr:to>
    <xdr:sp macro="" textlink="">
      <xdr:nvSpPr>
        <xdr:cNvPr id="21" name="TextBox 20">
          <a:extLst>
            <a:ext uri="{FF2B5EF4-FFF2-40B4-BE49-F238E27FC236}">
              <a16:creationId xmlns:a16="http://schemas.microsoft.com/office/drawing/2014/main" id="{DEBD763E-5A3C-A565-520A-0130286AA6DB}"/>
            </a:ext>
          </a:extLst>
        </xdr:cNvPr>
        <xdr:cNvSpPr txBox="1"/>
      </xdr:nvSpPr>
      <xdr:spPr>
        <a:xfrm>
          <a:off x="9819676" y="1096393"/>
          <a:ext cx="3476625" cy="3905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kern="1200">
              <a:latin typeface="ADLaM Display" panose="02010000000000000000" pitchFamily="2" charset="0"/>
              <a:ea typeface="ADLaM Display" panose="02010000000000000000" pitchFamily="2" charset="0"/>
              <a:cs typeface="ADLaM Display" panose="02010000000000000000" pitchFamily="2" charset="0"/>
            </a:rPr>
            <a:t>OUTCOME</a:t>
          </a:r>
          <a:r>
            <a:rPr lang="en-US" sz="1600" kern="1200" baseline="0">
              <a:latin typeface="ADLaM Display" panose="02010000000000000000" pitchFamily="2" charset="0"/>
              <a:ea typeface="ADLaM Display" panose="02010000000000000000" pitchFamily="2" charset="0"/>
              <a:cs typeface="ADLaM Display" panose="02010000000000000000" pitchFamily="2" charset="0"/>
            </a:rPr>
            <a:t> PERCENTAGE</a:t>
          </a:r>
          <a:endParaRPr lang="en-BW" sz="1600" kern="1200">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10</xdr:col>
      <xdr:colOff>54094</xdr:colOff>
      <xdr:row>30</xdr:row>
      <xdr:rowOff>42414</xdr:rowOff>
    </xdr:from>
    <xdr:to>
      <xdr:col>15</xdr:col>
      <xdr:colOff>522256</xdr:colOff>
      <xdr:row>32</xdr:row>
      <xdr:rowOff>51939</xdr:rowOff>
    </xdr:to>
    <xdr:sp macro="" textlink="">
      <xdr:nvSpPr>
        <xdr:cNvPr id="22" name="TextBox 21">
          <a:extLst>
            <a:ext uri="{FF2B5EF4-FFF2-40B4-BE49-F238E27FC236}">
              <a16:creationId xmlns:a16="http://schemas.microsoft.com/office/drawing/2014/main" id="{4CFA93FA-3F9E-FE62-CE04-4420A10D076C}"/>
            </a:ext>
          </a:extLst>
        </xdr:cNvPr>
        <xdr:cNvSpPr txBox="1"/>
      </xdr:nvSpPr>
      <xdr:spPr>
        <a:xfrm>
          <a:off x="6164471" y="5973074"/>
          <a:ext cx="3523351" cy="404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kern="1200">
              <a:latin typeface="ADLaM Display" panose="02010000000000000000" pitchFamily="2" charset="0"/>
              <a:ea typeface="ADLaM Display" panose="02010000000000000000" pitchFamily="2" charset="0"/>
              <a:cs typeface="ADLaM Display" panose="02010000000000000000" pitchFamily="2" charset="0"/>
            </a:rPr>
            <a:t>FILTER PANEL</a:t>
          </a:r>
          <a:endParaRPr lang="en-BW" sz="1600" kern="1200">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2</xdr:col>
      <xdr:colOff>383544</xdr:colOff>
      <xdr:row>7</xdr:row>
      <xdr:rowOff>133637</xdr:rowOff>
    </xdr:from>
    <xdr:to>
      <xdr:col>7</xdr:col>
      <xdr:colOff>404930</xdr:colOff>
      <xdr:row>15</xdr:row>
      <xdr:rowOff>20112</xdr:rowOff>
    </xdr:to>
    <xdr:graphicFrame macro="">
      <xdr:nvGraphicFramePr>
        <xdr:cNvPr id="26" name="Chart 25">
          <a:extLst>
            <a:ext uri="{FF2B5EF4-FFF2-40B4-BE49-F238E27FC236}">
              <a16:creationId xmlns:a16="http://schemas.microsoft.com/office/drawing/2014/main" id="{FC9C871F-1EC6-462E-B7F7-3969F352D6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449293</xdr:colOff>
      <xdr:row>5</xdr:row>
      <xdr:rowOff>125802</xdr:rowOff>
    </xdr:from>
    <xdr:to>
      <xdr:col>14</xdr:col>
      <xdr:colOff>563593</xdr:colOff>
      <xdr:row>29</xdr:row>
      <xdr:rowOff>116097</xdr:rowOff>
    </xdr:to>
    <xdr:sp macro="" textlink="">
      <xdr:nvSpPr>
        <xdr:cNvPr id="27" name="Rectangle: Rounded Corners 26">
          <a:extLst>
            <a:ext uri="{FF2B5EF4-FFF2-40B4-BE49-F238E27FC236}">
              <a16:creationId xmlns:a16="http://schemas.microsoft.com/office/drawing/2014/main" id="{0B43B41F-EEF5-4956-9A34-C44847E8891E}"/>
            </a:ext>
          </a:extLst>
        </xdr:cNvPr>
        <xdr:cNvSpPr/>
      </xdr:nvSpPr>
      <xdr:spPr>
        <a:xfrm>
          <a:off x="5330856" y="1093185"/>
          <a:ext cx="3775471" cy="4633732"/>
        </a:xfrm>
        <a:prstGeom prst="roundRect">
          <a:avLst>
            <a:gd name="adj" fmla="val 4598"/>
          </a:avLst>
        </a:prstGeom>
        <a:solidFill>
          <a:schemeClr val="bg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W" sz="1100" kern="1200"/>
        </a:p>
      </xdr:txBody>
    </xdr:sp>
    <xdr:clientData/>
  </xdr:twoCellAnchor>
  <xdr:twoCellAnchor>
    <xdr:from>
      <xdr:col>8</xdr:col>
      <xdr:colOff>601692</xdr:colOff>
      <xdr:row>5</xdr:row>
      <xdr:rowOff>180616</xdr:rowOff>
    </xdr:from>
    <xdr:to>
      <xdr:col>15</xdr:col>
      <xdr:colOff>104954</xdr:colOff>
      <xdr:row>7</xdr:row>
      <xdr:rowOff>190140</xdr:rowOff>
    </xdr:to>
    <xdr:sp macro="" textlink="">
      <xdr:nvSpPr>
        <xdr:cNvPr id="28" name="TextBox 27">
          <a:extLst>
            <a:ext uri="{FF2B5EF4-FFF2-40B4-BE49-F238E27FC236}">
              <a16:creationId xmlns:a16="http://schemas.microsoft.com/office/drawing/2014/main" id="{D189AA9E-5F9F-49E6-A88B-E78F591393BA}"/>
            </a:ext>
          </a:extLst>
        </xdr:cNvPr>
        <xdr:cNvSpPr txBox="1"/>
      </xdr:nvSpPr>
      <xdr:spPr>
        <a:xfrm>
          <a:off x="5489994" y="1169059"/>
          <a:ext cx="3780526" cy="4049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kern="1200">
              <a:latin typeface="ADLaM Display" panose="02010000000000000000" pitchFamily="2" charset="0"/>
              <a:ea typeface="ADLaM Display" panose="02010000000000000000" pitchFamily="2" charset="0"/>
              <a:cs typeface="ADLaM Display" panose="02010000000000000000" pitchFamily="2" charset="0"/>
            </a:rPr>
            <a:t>AGE DISTRIBUTION BY OUTCOME</a:t>
          </a:r>
          <a:endParaRPr lang="en-BW" sz="1600" kern="1200">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editAs="oneCell">
    <xdr:from>
      <xdr:col>0</xdr:col>
      <xdr:colOff>183172</xdr:colOff>
      <xdr:row>0</xdr:row>
      <xdr:rowOff>146539</xdr:rowOff>
    </xdr:from>
    <xdr:to>
      <xdr:col>1</xdr:col>
      <xdr:colOff>486995</xdr:colOff>
      <xdr:row>5</xdr:row>
      <xdr:rowOff>84016</xdr:rowOff>
    </xdr:to>
    <xdr:pic>
      <xdr:nvPicPr>
        <xdr:cNvPr id="40" name="Graphic 39" descr="Care with solid fill">
          <a:extLst>
            <a:ext uri="{FF2B5EF4-FFF2-40B4-BE49-F238E27FC236}">
              <a16:creationId xmlns:a16="http://schemas.microsoft.com/office/drawing/2014/main" id="{D834188F-8C26-52D2-1384-D366C77571FF}"/>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83172" y="146539"/>
          <a:ext cx="914400" cy="914400"/>
        </a:xfrm>
        <a:prstGeom prst="rect">
          <a:avLst/>
        </a:prstGeom>
      </xdr:spPr>
    </xdr:pic>
    <xdr:clientData/>
  </xdr:twoCellAnchor>
  <xdr:twoCellAnchor editAs="oneCell">
    <xdr:from>
      <xdr:col>0</xdr:col>
      <xdr:colOff>162212</xdr:colOff>
      <xdr:row>15</xdr:row>
      <xdr:rowOff>113367</xdr:rowOff>
    </xdr:from>
    <xdr:to>
      <xdr:col>1</xdr:col>
      <xdr:colOff>466035</xdr:colOff>
      <xdr:row>20</xdr:row>
      <xdr:rowOff>50844</xdr:rowOff>
    </xdr:to>
    <xdr:pic>
      <xdr:nvPicPr>
        <xdr:cNvPr id="42" name="Graphic 41" descr="Covid-19 with solid fill">
          <a:extLst>
            <a:ext uri="{FF2B5EF4-FFF2-40B4-BE49-F238E27FC236}">
              <a16:creationId xmlns:a16="http://schemas.microsoft.com/office/drawing/2014/main" id="{C3FA6AE2-8A5A-8CD1-4FBC-845F864092AB}"/>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162212" y="3044136"/>
          <a:ext cx="914400" cy="914400"/>
        </a:xfrm>
        <a:prstGeom prst="rect">
          <a:avLst/>
        </a:prstGeom>
      </xdr:spPr>
    </xdr:pic>
    <xdr:clientData/>
  </xdr:twoCellAnchor>
  <xdr:twoCellAnchor editAs="oneCell">
    <xdr:from>
      <xdr:col>0</xdr:col>
      <xdr:colOff>207597</xdr:colOff>
      <xdr:row>7</xdr:row>
      <xdr:rowOff>177887</xdr:rowOff>
    </xdr:from>
    <xdr:to>
      <xdr:col>1</xdr:col>
      <xdr:colOff>511420</xdr:colOff>
      <xdr:row>12</xdr:row>
      <xdr:rowOff>115364</xdr:rowOff>
    </xdr:to>
    <xdr:pic>
      <xdr:nvPicPr>
        <xdr:cNvPr id="44" name="Graphic 43" descr="Heart with pulse with solid fill">
          <a:extLst>
            <a:ext uri="{FF2B5EF4-FFF2-40B4-BE49-F238E27FC236}">
              <a16:creationId xmlns:a16="http://schemas.microsoft.com/office/drawing/2014/main" id="{D79DBB8B-5C8D-ADA4-1FCB-691551460633}"/>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07597" y="1545579"/>
          <a:ext cx="914400" cy="914400"/>
        </a:xfrm>
        <a:prstGeom prst="rect">
          <a:avLst/>
        </a:prstGeom>
      </xdr:spPr>
    </xdr:pic>
    <xdr:clientData/>
  </xdr:twoCellAnchor>
  <xdr:twoCellAnchor>
    <xdr:from>
      <xdr:col>2</xdr:col>
      <xdr:colOff>339811</xdr:colOff>
      <xdr:row>8</xdr:row>
      <xdr:rowOff>-1</xdr:rowOff>
    </xdr:from>
    <xdr:to>
      <xdr:col>7</xdr:col>
      <xdr:colOff>460661</xdr:colOff>
      <xdr:row>15</xdr:row>
      <xdr:rowOff>17357</xdr:rowOff>
    </xdr:to>
    <xdr:graphicFrame macro="">
      <xdr:nvGraphicFramePr>
        <xdr:cNvPr id="4" name="Chart 3">
          <a:extLst>
            <a:ext uri="{FF2B5EF4-FFF2-40B4-BE49-F238E27FC236}">
              <a16:creationId xmlns:a16="http://schemas.microsoft.com/office/drawing/2014/main" id="{C441A12E-8FCC-40AB-9EA5-571F118497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14</xdr:col>
      <xdr:colOff>571500</xdr:colOff>
      <xdr:row>17</xdr:row>
      <xdr:rowOff>95250</xdr:rowOff>
    </xdr:from>
    <xdr:to>
      <xdr:col>21</xdr:col>
      <xdr:colOff>206376</xdr:colOff>
      <xdr:row>29</xdr:row>
      <xdr:rowOff>95250</xdr:rowOff>
    </xdr:to>
    <xdr:graphicFrame macro="">
      <xdr:nvGraphicFramePr>
        <xdr:cNvPr id="11" name="Chart 10">
          <a:extLst>
            <a:ext uri="{FF2B5EF4-FFF2-40B4-BE49-F238E27FC236}">
              <a16:creationId xmlns:a16="http://schemas.microsoft.com/office/drawing/2014/main" id="{862DD5E6-45FD-4576-953B-97856581D4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74413</xdr:colOff>
      <xdr:row>6</xdr:row>
      <xdr:rowOff>174626</xdr:rowOff>
    </xdr:from>
    <xdr:to>
      <xdr:col>21</xdr:col>
      <xdr:colOff>111124</xdr:colOff>
      <xdr:row>15</xdr:row>
      <xdr:rowOff>51594</xdr:rowOff>
    </xdr:to>
    <xdr:graphicFrame macro="">
      <xdr:nvGraphicFramePr>
        <xdr:cNvPr id="12" name="Chart 11">
          <a:extLst>
            <a:ext uri="{FF2B5EF4-FFF2-40B4-BE49-F238E27FC236}">
              <a16:creationId xmlns:a16="http://schemas.microsoft.com/office/drawing/2014/main" id="{CACB978E-77C3-4BA3-A956-E89F064B38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59533</xdr:colOff>
      <xdr:row>18</xdr:row>
      <xdr:rowOff>74415</xdr:rowOff>
    </xdr:from>
    <xdr:to>
      <xdr:col>7</xdr:col>
      <xdr:colOff>506017</xdr:colOff>
      <xdr:row>28</xdr:row>
      <xdr:rowOff>178593</xdr:rowOff>
    </xdr:to>
    <mc:AlternateContent xmlns:mc="http://schemas.openxmlformats.org/markup-compatibility/2006">
      <mc:Choice xmlns:cx1="http://schemas.microsoft.com/office/drawing/2015/9/8/chartex" Requires="cx1">
        <xdr:graphicFrame macro="">
          <xdr:nvGraphicFramePr>
            <xdr:cNvPr id="17" name="Chart 16">
              <a:extLst>
                <a:ext uri="{FF2B5EF4-FFF2-40B4-BE49-F238E27FC236}">
                  <a16:creationId xmlns:a16="http://schemas.microsoft.com/office/drawing/2014/main" id="{177A10F8-93B0-496A-9DE7-88707036393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1890119" y="3556993"/>
              <a:ext cx="2887265" cy="2038944"/>
            </a:xfrm>
            <a:prstGeom prst="rect">
              <a:avLst/>
            </a:prstGeom>
            <a:solidFill>
              <a:prstClr val="white"/>
            </a:solidFill>
            <a:ln w="1">
              <a:solidFill>
                <a:prstClr val="green"/>
              </a:solidFill>
            </a:ln>
          </xdr:spPr>
          <xdr:txBody>
            <a:bodyPr vertOverflow="clip" horzOverflow="clip"/>
            <a:lstStyle/>
            <a:p>
              <a:r>
                <a:rPr lang="en-BW"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xdr:col>
      <xdr:colOff>530504</xdr:colOff>
      <xdr:row>31</xdr:row>
      <xdr:rowOff>120746</xdr:rowOff>
    </xdr:from>
    <xdr:to>
      <xdr:col>5</xdr:col>
      <xdr:colOff>528718</xdr:colOff>
      <xdr:row>38</xdr:row>
      <xdr:rowOff>33235</xdr:rowOff>
    </xdr:to>
    <mc:AlternateContent xmlns:mc="http://schemas.openxmlformats.org/markup-compatibility/2006">
      <mc:Choice xmlns:a14="http://schemas.microsoft.com/office/drawing/2010/main" Requires="a14">
        <xdr:graphicFrame macro="">
          <xdr:nvGraphicFramePr>
            <xdr:cNvPr id="23" name="Age Group 1">
              <a:extLst>
                <a:ext uri="{FF2B5EF4-FFF2-40B4-BE49-F238E27FC236}">
                  <a16:creationId xmlns:a16="http://schemas.microsoft.com/office/drawing/2014/main" id="{DA077AA7-4B90-4D3E-8A40-99BF711C27D1}"/>
                </a:ext>
              </a:extLst>
            </xdr:cNvPr>
            <xdr:cNvGraphicFramePr/>
          </xdr:nvGraphicFramePr>
          <xdr:xfrm>
            <a:off x="0" y="0"/>
            <a:ext cx="0" cy="0"/>
          </xdr:xfrm>
          <a:graphic>
            <a:graphicData uri="http://schemas.microsoft.com/office/drawing/2010/slicer">
              <sle:slicer xmlns:sle="http://schemas.microsoft.com/office/drawing/2010/slicer" name="Age Group 1"/>
            </a:graphicData>
          </a:graphic>
        </xdr:graphicFrame>
      </mc:Choice>
      <mc:Fallback>
        <xdr:sp macro="" textlink="">
          <xdr:nvSpPr>
            <xdr:cNvPr id="0" name=""/>
            <xdr:cNvSpPr>
              <a:spLocks noTextEdit="1"/>
            </xdr:cNvSpPr>
          </xdr:nvSpPr>
          <xdr:spPr>
            <a:xfrm>
              <a:off x="1749704" y="6026246"/>
              <a:ext cx="1827014" cy="1245989"/>
            </a:xfrm>
            <a:prstGeom prst="rect">
              <a:avLst/>
            </a:prstGeom>
            <a:solidFill>
              <a:prstClr val="white"/>
            </a:solidFill>
            <a:ln w="1">
              <a:solidFill>
                <a:prstClr val="green"/>
              </a:solidFill>
            </a:ln>
          </xdr:spPr>
          <xdr:txBody>
            <a:bodyPr vertOverflow="clip" horzOverflow="clip"/>
            <a:lstStyle/>
            <a:p>
              <a:r>
                <a:rPr lang="en-BW"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315000</xdr:colOff>
      <xdr:row>32</xdr:row>
      <xdr:rowOff>78383</xdr:rowOff>
    </xdr:from>
    <xdr:to>
      <xdr:col>10</xdr:col>
      <xdr:colOff>236141</xdr:colOff>
      <xdr:row>38</xdr:row>
      <xdr:rowOff>36711</xdr:rowOff>
    </xdr:to>
    <mc:AlternateContent xmlns:mc="http://schemas.openxmlformats.org/markup-compatibility/2006">
      <mc:Choice xmlns:a14="http://schemas.microsoft.com/office/drawing/2010/main" Requires="a14">
        <xdr:graphicFrame macro="">
          <xdr:nvGraphicFramePr>
            <xdr:cNvPr id="24" name="Diabetes 1">
              <a:extLst>
                <a:ext uri="{FF2B5EF4-FFF2-40B4-BE49-F238E27FC236}">
                  <a16:creationId xmlns:a16="http://schemas.microsoft.com/office/drawing/2014/main" id="{95868DB2-21BD-4842-A34F-5EF005AB4515}"/>
                </a:ext>
              </a:extLst>
            </xdr:cNvPr>
            <xdr:cNvGraphicFramePr/>
          </xdr:nvGraphicFramePr>
          <xdr:xfrm>
            <a:off x="0" y="0"/>
            <a:ext cx="0" cy="0"/>
          </xdr:xfrm>
          <a:graphic>
            <a:graphicData uri="http://schemas.microsoft.com/office/drawing/2010/slicer">
              <sle:slicer xmlns:sle="http://schemas.microsoft.com/office/drawing/2010/slicer" name="Diabetes 1"/>
            </a:graphicData>
          </a:graphic>
        </xdr:graphicFrame>
      </mc:Choice>
      <mc:Fallback>
        <xdr:sp macro="" textlink="">
          <xdr:nvSpPr>
            <xdr:cNvPr id="0" name=""/>
            <xdr:cNvSpPr>
              <a:spLocks noTextEdit="1"/>
            </xdr:cNvSpPr>
          </xdr:nvSpPr>
          <xdr:spPr>
            <a:xfrm>
              <a:off x="3972600" y="6174383"/>
              <a:ext cx="2359541" cy="1101328"/>
            </a:xfrm>
            <a:prstGeom prst="rect">
              <a:avLst/>
            </a:prstGeom>
            <a:solidFill>
              <a:prstClr val="white"/>
            </a:solidFill>
            <a:ln w="1">
              <a:solidFill>
                <a:prstClr val="green"/>
              </a:solidFill>
            </a:ln>
          </xdr:spPr>
          <xdr:txBody>
            <a:bodyPr vertOverflow="clip" horzOverflow="clip"/>
            <a:lstStyle/>
            <a:p>
              <a:r>
                <a:rPr lang="en-BW"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412234</xdr:colOff>
      <xdr:row>31</xdr:row>
      <xdr:rowOff>74414</xdr:rowOff>
    </xdr:from>
    <xdr:to>
      <xdr:col>16</xdr:col>
      <xdr:colOff>98227</xdr:colOff>
      <xdr:row>38</xdr:row>
      <xdr:rowOff>189803</xdr:rowOff>
    </xdr:to>
    <mc:AlternateContent xmlns:mc="http://schemas.openxmlformats.org/markup-compatibility/2006">
      <mc:Choice xmlns:a14="http://schemas.microsoft.com/office/drawing/2010/main" Requires="a14">
        <xdr:graphicFrame macro="">
          <xdr:nvGraphicFramePr>
            <xdr:cNvPr id="25" name="BP Catergory 1">
              <a:extLst>
                <a:ext uri="{FF2B5EF4-FFF2-40B4-BE49-F238E27FC236}">
                  <a16:creationId xmlns:a16="http://schemas.microsoft.com/office/drawing/2014/main" id="{3417216E-6FB0-4B20-AA7C-FF177F27EFEC}"/>
                </a:ext>
              </a:extLst>
            </xdr:cNvPr>
            <xdr:cNvGraphicFramePr/>
          </xdr:nvGraphicFramePr>
          <xdr:xfrm>
            <a:off x="0" y="0"/>
            <a:ext cx="0" cy="0"/>
          </xdr:xfrm>
          <a:graphic>
            <a:graphicData uri="http://schemas.microsoft.com/office/drawing/2010/slicer">
              <sle:slicer xmlns:sle="http://schemas.microsoft.com/office/drawing/2010/slicer" name="BP Catergory 1"/>
            </a:graphicData>
          </a:graphic>
        </xdr:graphicFrame>
      </mc:Choice>
      <mc:Fallback>
        <xdr:sp macro="" textlink="">
          <xdr:nvSpPr>
            <xdr:cNvPr id="0" name=""/>
            <xdr:cNvSpPr>
              <a:spLocks noTextEdit="1"/>
            </xdr:cNvSpPr>
          </xdr:nvSpPr>
          <xdr:spPr>
            <a:xfrm>
              <a:off x="7727434" y="5979914"/>
              <a:ext cx="2124393" cy="1448889"/>
            </a:xfrm>
            <a:prstGeom prst="rect">
              <a:avLst/>
            </a:prstGeom>
            <a:solidFill>
              <a:prstClr val="white"/>
            </a:solidFill>
            <a:ln w="1">
              <a:solidFill>
                <a:prstClr val="green"/>
              </a:solidFill>
            </a:ln>
          </xdr:spPr>
          <xdr:txBody>
            <a:bodyPr vertOverflow="clip" horzOverflow="clip"/>
            <a:lstStyle/>
            <a:p>
              <a:r>
                <a:rPr lang="en-BW"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386953</xdr:colOff>
      <xdr:row>31</xdr:row>
      <xdr:rowOff>14883</xdr:rowOff>
    </xdr:from>
    <xdr:to>
      <xdr:col>20</xdr:col>
      <xdr:colOff>520899</xdr:colOff>
      <xdr:row>39</xdr:row>
      <xdr:rowOff>100504</xdr:rowOff>
    </xdr:to>
    <mc:AlternateContent xmlns:mc="http://schemas.openxmlformats.org/markup-compatibility/2006">
      <mc:Choice xmlns:a14="http://schemas.microsoft.com/office/drawing/2010/main" Requires="a14">
        <xdr:graphicFrame macro="">
          <xdr:nvGraphicFramePr>
            <xdr:cNvPr id="29" name="BMI Weightclass 1">
              <a:extLst>
                <a:ext uri="{FF2B5EF4-FFF2-40B4-BE49-F238E27FC236}">
                  <a16:creationId xmlns:a16="http://schemas.microsoft.com/office/drawing/2014/main" id="{C3093BC9-E060-40E8-9C31-F21AD429D359}"/>
                </a:ext>
              </a:extLst>
            </xdr:cNvPr>
            <xdr:cNvGraphicFramePr/>
          </xdr:nvGraphicFramePr>
          <xdr:xfrm>
            <a:off x="0" y="0"/>
            <a:ext cx="0" cy="0"/>
          </xdr:xfrm>
          <a:graphic>
            <a:graphicData uri="http://schemas.microsoft.com/office/drawing/2010/slicer">
              <sle:slicer xmlns:sle="http://schemas.microsoft.com/office/drawing/2010/slicer" name="BMI Weightclass 1"/>
            </a:graphicData>
          </a:graphic>
        </xdr:graphicFrame>
      </mc:Choice>
      <mc:Fallback>
        <xdr:sp macro="" textlink="">
          <xdr:nvSpPr>
            <xdr:cNvPr id="0" name=""/>
            <xdr:cNvSpPr>
              <a:spLocks noTextEdit="1"/>
            </xdr:cNvSpPr>
          </xdr:nvSpPr>
          <xdr:spPr>
            <a:xfrm>
              <a:off x="10140553" y="5920383"/>
              <a:ext cx="2572346" cy="1609621"/>
            </a:xfrm>
            <a:prstGeom prst="rect">
              <a:avLst/>
            </a:prstGeom>
            <a:solidFill>
              <a:prstClr val="white"/>
            </a:solidFill>
            <a:ln w="1">
              <a:solidFill>
                <a:prstClr val="green"/>
              </a:solidFill>
            </a:ln>
          </xdr:spPr>
          <xdr:txBody>
            <a:bodyPr vertOverflow="clip" horzOverflow="clip"/>
            <a:lstStyle/>
            <a:p>
              <a:r>
                <a:rPr lang="en-BW"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181996</xdr:colOff>
      <xdr:row>14</xdr:row>
      <xdr:rowOff>131875</xdr:rowOff>
    </xdr:from>
    <xdr:to>
      <xdr:col>14</xdr:col>
      <xdr:colOff>107931</xdr:colOff>
      <xdr:row>23</xdr:row>
      <xdr:rowOff>29766</xdr:rowOff>
    </xdr:to>
    <xdr:graphicFrame macro="">
      <xdr:nvGraphicFramePr>
        <xdr:cNvPr id="31" name="Chart 30">
          <a:extLst>
            <a:ext uri="{FF2B5EF4-FFF2-40B4-BE49-F238E27FC236}">
              <a16:creationId xmlns:a16="http://schemas.microsoft.com/office/drawing/2014/main" id="{B6B52FEE-852C-4A2B-A935-45004CF4F9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8</xdr:col>
      <xdr:colOff>583238</xdr:colOff>
      <xdr:row>7</xdr:row>
      <xdr:rowOff>148827</xdr:rowOff>
    </xdr:from>
    <xdr:to>
      <xdr:col>14</xdr:col>
      <xdr:colOff>506016</xdr:colOff>
      <xdr:row>28</xdr:row>
      <xdr:rowOff>163710</xdr:rowOff>
    </xdr:to>
    <xdr:graphicFrame macro="">
      <xdr:nvGraphicFramePr>
        <xdr:cNvPr id="36" name="Chart 35">
          <a:extLst>
            <a:ext uri="{FF2B5EF4-FFF2-40B4-BE49-F238E27FC236}">
              <a16:creationId xmlns:a16="http://schemas.microsoft.com/office/drawing/2014/main" id="{09D8DA80-DAC8-4C30-8F67-4BBD7A9753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19050</xdr:colOff>
      <xdr:row>0</xdr:row>
      <xdr:rowOff>180974</xdr:rowOff>
    </xdr:from>
    <xdr:to>
      <xdr:col>10</xdr:col>
      <xdr:colOff>533400</xdr:colOff>
      <xdr:row>8</xdr:row>
      <xdr:rowOff>142875</xdr:rowOff>
    </xdr:to>
    <xdr:graphicFrame macro="">
      <xdr:nvGraphicFramePr>
        <xdr:cNvPr id="3" name="Chart 2">
          <a:extLst>
            <a:ext uri="{FF2B5EF4-FFF2-40B4-BE49-F238E27FC236}">
              <a16:creationId xmlns:a16="http://schemas.microsoft.com/office/drawing/2014/main" id="{ED5A6F65-A726-2E71-E041-B1EE31E087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gom" refreshedDate="45681.902779629629" createdVersion="8" refreshedVersion="8" minRefreshableVersion="3" recordCount="534" xr:uid="{30269939-49AF-4E50-9557-B0815BE1C078}">
  <cacheSource type="worksheet">
    <worksheetSource ref="A1:O535" sheet="Cleaned DataSet"/>
  </cacheSource>
  <cacheFields count="16">
    <cacheField name="Pregnancies" numFmtId="0">
      <sharedItems containsSemiMixedTypes="0" containsString="0" containsNumber="1" containsInteger="1" minValue="0" maxValue="17"/>
    </cacheField>
    <cacheField name="Glucose" numFmtId="0">
      <sharedItems containsSemiMixedTypes="0" containsString="0" containsNumber="1" containsInteger="1" minValue="56" maxValue="199" count="126">
        <n v="148"/>
        <n v="85"/>
        <n v="89"/>
        <n v="137"/>
        <n v="78"/>
        <n v="197"/>
        <n v="189"/>
        <n v="166"/>
        <n v="118"/>
        <n v="103"/>
        <n v="115"/>
        <n v="126"/>
        <n v="119"/>
        <n v="143"/>
        <n v="125"/>
        <n v="97"/>
        <n v="145"/>
        <n v="109"/>
        <n v="158"/>
        <n v="88"/>
        <n v="122"/>
        <n v="102"/>
        <n v="90"/>
        <n v="111"/>
        <n v="180"/>
        <n v="106"/>
        <n v="171"/>
        <n v="71"/>
        <n v="101"/>
        <n v="176"/>
        <n v="150"/>
        <n v="73"/>
        <n v="187"/>
        <n v="100"/>
        <n v="105"/>
        <n v="141"/>
        <n v="99"/>
        <n v="95"/>
        <n v="146"/>
        <n v="139"/>
        <n v="129"/>
        <n v="79"/>
        <n v="112"/>
        <n v="113"/>
        <n v="83"/>
        <n v="110"/>
        <n v="136"/>
        <n v="107"/>
        <n v="123"/>
        <n v="81"/>
        <n v="142"/>
        <n v="144"/>
        <n v="92"/>
        <n v="93"/>
        <n v="155"/>
        <n v="160"/>
        <n v="162"/>
        <n v="120"/>
        <n v="117"/>
        <n v="173"/>
        <n v="170"/>
        <n v="84"/>
        <n v="96"/>
        <n v="108"/>
        <n v="154"/>
        <n v="57"/>
        <n v="156"/>
        <n v="153"/>
        <n v="152"/>
        <n v="163"/>
        <n v="151"/>
        <n v="114"/>
        <n v="104"/>
        <n v="134"/>
        <n v="75"/>
        <n v="179"/>
        <n v="121"/>
        <n v="194"/>
        <n v="181"/>
        <n v="128"/>
        <n v="196"/>
        <n v="184"/>
        <n v="147"/>
        <n v="140"/>
        <n v="177"/>
        <n v="87"/>
        <n v="74"/>
        <n v="164"/>
        <n v="91"/>
        <n v="165"/>
        <n v="124"/>
        <n v="86"/>
        <n v="193"/>
        <n v="191"/>
        <n v="133"/>
        <n v="77"/>
        <n v="161"/>
        <n v="80"/>
        <n v="157"/>
        <n v="130"/>
        <n v="61"/>
        <n v="98"/>
        <n v="116"/>
        <n v="131"/>
        <n v="127"/>
        <n v="72"/>
        <n v="172"/>
        <n v="138"/>
        <n v="94"/>
        <n v="135"/>
        <n v="82"/>
        <n v="175"/>
        <n v="132"/>
        <n v="195"/>
        <n v="68"/>
        <n v="186"/>
        <n v="198"/>
        <n v="188"/>
        <n v="174"/>
        <n v="168"/>
        <n v="167"/>
        <n v="199"/>
        <n v="56"/>
        <n v="169"/>
        <n v="149"/>
        <n v="65"/>
      </sharedItems>
    </cacheField>
    <cacheField name="BloodPressure" numFmtId="0">
      <sharedItems containsSemiMixedTypes="0" containsString="0" containsNumber="1" containsInteger="1" minValue="24" maxValue="110" count="42">
        <n v="72"/>
        <n v="66"/>
        <n v="40"/>
        <n v="50"/>
        <n v="70"/>
        <n v="60"/>
        <n v="84"/>
        <n v="30"/>
        <n v="88"/>
        <n v="80"/>
        <n v="94"/>
        <n v="82"/>
        <n v="75"/>
        <n v="76"/>
        <n v="58"/>
        <n v="78"/>
        <n v="68"/>
        <n v="64"/>
        <n v="92"/>
        <n v="110"/>
        <n v="90"/>
        <n v="74"/>
        <n v="85"/>
        <n v="86"/>
        <n v="44"/>
        <n v="65"/>
        <n v="62"/>
        <n v="48"/>
        <n v="56"/>
        <n v="54"/>
        <n v="52"/>
        <n v="98"/>
        <n v="55"/>
        <n v="95"/>
        <n v="46"/>
        <n v="108"/>
        <n v="102"/>
        <n v="100"/>
        <n v="104"/>
        <n v="24"/>
        <n v="38"/>
        <n v="106"/>
      </sharedItems>
    </cacheField>
    <cacheField name="SkinThickness" numFmtId="0">
      <sharedItems containsSemiMixedTypes="0" containsString="0" containsNumber="1" containsInteger="1" minValue="7" maxValue="99"/>
    </cacheField>
    <cacheField name="Insulin" numFmtId="0">
      <sharedItems containsSemiMixedTypes="0" containsString="0" containsNumber="1" containsInteger="1" minValue="14" maxValue="846"/>
    </cacheField>
    <cacheField name="BMI" numFmtId="0">
      <sharedItems containsSemiMixedTypes="0" containsString="0" containsNumber="1" minValue="18.2" maxValue="67.099999999999994" count="222">
        <n v="33.6"/>
        <n v="26.6"/>
        <n v="28.1"/>
        <n v="43.1"/>
        <n v="31"/>
        <n v="30.5"/>
        <n v="30.1"/>
        <n v="25.8"/>
        <n v="45.8"/>
        <n v="43.3"/>
        <n v="34.6"/>
        <n v="39.299999999999997"/>
        <n v="29"/>
        <n v="36.6"/>
        <n v="31.1"/>
        <n v="23.2"/>
        <n v="22.2"/>
        <n v="36"/>
        <n v="31.6"/>
        <n v="24.8"/>
        <n v="27.6"/>
        <n v="24"/>
        <n v="32.9"/>
        <n v="38.200000000000003"/>
        <n v="37.1"/>
        <n v="34"/>
        <n v="22.7"/>
        <n v="45.4"/>
        <n v="42"/>
        <n v="28"/>
        <n v="39.1"/>
        <n v="19.399999999999999"/>
        <n v="24.2"/>
        <n v="24.4"/>
        <n v="33.700000000000003"/>
        <n v="34.700000000000003"/>
        <n v="23"/>
        <n v="37.700000000000003"/>
        <n v="46.8"/>
        <n v="41.5"/>
        <n v="25.4"/>
        <n v="32.5"/>
        <n v="19.600000000000001"/>
        <n v="28.9"/>
        <n v="28.6"/>
        <n v="35.1"/>
        <n v="32"/>
        <n v="25"/>
        <n v="22.4"/>
        <n v="29.3"/>
        <n v="24.6"/>
        <n v="32.4"/>
        <n v="38.5"/>
        <n v="26.5"/>
        <n v="46.7"/>
        <n v="24.7"/>
        <n v="33.9"/>
        <n v="20.399999999999999"/>
        <n v="28.7"/>
        <n v="49.7"/>
        <n v="29.5"/>
        <n v="34.299999999999997"/>
        <n v="37.4"/>
        <n v="33.299999999999997"/>
        <n v="31.2"/>
        <n v="28.2"/>
        <n v="53.2"/>
        <n v="34.200000000000003"/>
        <n v="55"/>
        <n v="42.9"/>
        <n v="34.5"/>
        <n v="29.7"/>
        <n v="38.299999999999997"/>
        <n v="21.1"/>
        <n v="33.799999999999997"/>
        <n v="30.8"/>
        <n v="36.9"/>
        <n v="39.5"/>
        <n v="32.799999999999997"/>
        <n v="27.3"/>
        <n v="40.6"/>
        <n v="50"/>
        <n v="25.2"/>
        <n v="40.9"/>
        <n v="37.200000000000003"/>
        <n v="44.2"/>
        <n v="29.9"/>
        <n v="28.4"/>
        <n v="35.4"/>
        <n v="43.5"/>
        <n v="32.700000000000003"/>
        <n v="67.099999999999994"/>
        <n v="34.9"/>
        <n v="27.7"/>
        <n v="35.9"/>
        <n v="27.9"/>
        <n v="33.1"/>
        <n v="39.4"/>
        <n v="22.9"/>
        <n v="34.799999999999997"/>
        <n v="30.9"/>
        <n v="23.9"/>
        <n v="37.5"/>
        <n v="33.200000000000003"/>
        <n v="35.5"/>
        <n v="42.8"/>
        <n v="42.6"/>
        <n v="41.8"/>
        <n v="35.799999999999997"/>
        <n v="30"/>
        <n v="28.8"/>
        <n v="23.6"/>
        <n v="36.700000000000003"/>
        <n v="45.2"/>
        <n v="46.2"/>
        <n v="44.1"/>
        <n v="29.2"/>
        <n v="27.1"/>
        <n v="52.3"/>
        <n v="25.9"/>
        <n v="32.1"/>
        <n v="40"/>
        <n v="45.6"/>
        <n v="40.5"/>
        <n v="27.8"/>
        <n v="25.3"/>
        <n v="26"/>
        <n v="38.700000000000003"/>
        <n v="20.8"/>
        <n v="36.1"/>
        <n v="30.7"/>
        <n v="39.700000000000003"/>
        <n v="25.5"/>
        <n v="26.2"/>
        <n v="34.1"/>
        <n v="19.3"/>
        <n v="38.1"/>
        <n v="27.5"/>
        <n v="27.4"/>
        <n v="26.8"/>
        <n v="35.700000000000003"/>
        <n v="25.6"/>
        <n v="45.5"/>
        <n v="23.1"/>
        <n v="47.9"/>
        <n v="21.8"/>
        <n v="34.4"/>
        <n v="27.2"/>
        <n v="35.299999999999997"/>
        <n v="36.5"/>
        <n v="39.200000000000003"/>
        <n v="21"/>
        <n v="38.4"/>
        <n v="36.200000000000003"/>
        <n v="43.4"/>
        <n v="20"/>
        <n v="25.1"/>
        <n v="24.3"/>
        <n v="22.3"/>
        <n v="32.299999999999997"/>
        <n v="23.7"/>
        <n v="22.1"/>
        <n v="35"/>
        <n v="42.1"/>
        <n v="42.4"/>
        <n v="26.4"/>
        <n v="45.3"/>
        <n v="37"/>
        <n v="30.4"/>
        <n v="24.5"/>
        <n v="18.2"/>
        <n v="32.200000000000003"/>
        <n v="59.4"/>
        <n v="21.2"/>
        <n v="39.9"/>
        <n v="37.799999999999997"/>
        <n v="30.2"/>
        <n v="37.6"/>
        <n v="36.799999999999997"/>
        <n v="46.1"/>
        <n v="41.3"/>
        <n v="38.799999999999997"/>
        <n v="23.8"/>
        <n v="35.200000000000003"/>
        <n v="42.3"/>
        <n v="40.700000000000003"/>
        <n v="46.5"/>
        <n v="33.5"/>
        <n v="37.299999999999997"/>
        <n v="30.3"/>
        <n v="26.3"/>
        <n v="29.8"/>
        <n v="36.299999999999997"/>
        <n v="36.4"/>
        <n v="43.6"/>
        <n v="28.5"/>
        <n v="31.9"/>
        <n v="26.9"/>
        <n v="26.1"/>
        <n v="38.6"/>
        <n v="31.3"/>
        <n v="22.5"/>
        <n v="19.5"/>
        <n v="20.100000000000001"/>
        <n v="23.4"/>
        <n v="28.3"/>
        <n v="38.9"/>
        <n v="37.9"/>
        <n v="57.3"/>
        <n v="49.6"/>
        <n v="44.6"/>
        <n v="24.1"/>
        <n v="39.799999999999997"/>
        <n v="38"/>
        <n v="29.6"/>
        <n v="41.2"/>
        <n v="35.6"/>
        <n v="44.5"/>
        <n v="49.3"/>
        <n v="46.3"/>
        <n v="39"/>
        <n v="44"/>
      </sharedItems>
    </cacheField>
    <cacheField name="DiabetesPedigreeFunction" numFmtId="0">
      <sharedItems containsSemiMixedTypes="0" containsString="0" containsNumber="1" minValue="8.5000000000000006E-2" maxValue="2.42"/>
    </cacheField>
    <cacheField name="Age" numFmtId="0">
      <sharedItems containsSemiMixedTypes="0" containsString="0" containsNumber="1" containsInteger="1" minValue="21" maxValue="81" count="46">
        <n v="50"/>
        <n v="31"/>
        <n v="21"/>
        <n v="33"/>
        <n v="26"/>
        <n v="53"/>
        <n v="59"/>
        <n v="51"/>
        <n v="32"/>
        <n v="27"/>
        <n v="29"/>
        <n v="41"/>
        <n v="22"/>
        <n v="57"/>
        <n v="60"/>
        <n v="28"/>
        <n v="45"/>
        <n v="46"/>
        <n v="56"/>
        <n v="48"/>
        <n v="54"/>
        <n v="25"/>
        <n v="30"/>
        <n v="58"/>
        <n v="42"/>
        <n v="24"/>
        <n v="38"/>
        <n v="23"/>
        <n v="36"/>
        <n v="43"/>
        <n v="34"/>
        <n v="40"/>
        <n v="37"/>
        <n v="39"/>
        <n v="47"/>
        <n v="55"/>
        <n v="61"/>
        <n v="49"/>
        <n v="44"/>
        <n v="63"/>
        <n v="35"/>
        <n v="65"/>
        <n v="81"/>
        <n v="62"/>
        <n v="52"/>
        <n v="70"/>
      </sharedItems>
    </cacheField>
    <cacheField name="Outcome" numFmtId="0">
      <sharedItems containsSemiMixedTypes="0" containsString="0" containsNumber="1" containsInteger="1" minValue="0" maxValue="1" count="2">
        <n v="1"/>
        <n v="0"/>
      </sharedItems>
    </cacheField>
    <cacheField name="Missing Row" numFmtId="0">
      <sharedItems containsSemiMixedTypes="0" containsString="0" containsNumber="1" containsInteger="1" minValue="0" maxValue="1"/>
    </cacheField>
    <cacheField name="Remove Rows" numFmtId="0">
      <sharedItems/>
    </cacheField>
    <cacheField name="Glucose Mean" numFmtId="0">
      <sharedItems containsString="0" containsBlank="1" containsNumber="1" minValue="121.02434456928839" maxValue="121.02434456928839"/>
    </cacheField>
    <cacheField name="Insulin Mean" numFmtId="0">
      <sharedItems containsString="0" containsBlank="1" containsNumber="1" minValue="155.66666666666666" maxValue="155.66666666666666"/>
    </cacheField>
    <cacheField name="BMI Weightclass" numFmtId="0">
      <sharedItems count="4">
        <s v="Obese"/>
        <s v="Overweight"/>
        <s v="Normalweight"/>
        <s v="Underweight"/>
      </sharedItems>
    </cacheField>
    <cacheField name="BMI Mean" numFmtId="0">
      <sharedItems containsString="0" containsBlank="1" containsNumber="1" minValue="32.880524344569281" maxValue="32.880524344569281"/>
    </cacheField>
    <cacheField name="Ages" numFmtId="0" formula="Age" databaseField="0"/>
  </cacheFields>
  <extLst>
    <ext xmlns:x14="http://schemas.microsoft.com/office/spreadsheetml/2009/9/main" uri="{725AE2AE-9491-48be-B2B4-4EB974FC3084}">
      <x14:pivotCacheDefinition pivotCacheId="207590657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gom" refreshedDate="45683.772760532411" createdVersion="8" refreshedVersion="8" minRefreshableVersion="3" recordCount="534" xr:uid="{339F0890-038C-4EA3-853C-066A049E3F02}">
  <cacheSource type="worksheet">
    <worksheetSource ref="A1:N535" sheet="DataSet 2"/>
  </cacheSource>
  <cacheFields count="14">
    <cacheField name="Pregnancies" numFmtId="0">
      <sharedItems containsSemiMixedTypes="0" containsString="0" containsNumber="1" containsInteger="1" minValue="0" maxValue="17"/>
    </cacheField>
    <cacheField name="Glucose" numFmtId="0">
      <sharedItems containsSemiMixedTypes="0" containsString="0" containsNumber="1" containsInteger="1" minValue="56" maxValue="199" count="126">
        <n v="148"/>
        <n v="85"/>
        <n v="89"/>
        <n v="137"/>
        <n v="78"/>
        <n v="197"/>
        <n v="189"/>
        <n v="166"/>
        <n v="118"/>
        <n v="103"/>
        <n v="115"/>
        <n v="126"/>
        <n v="119"/>
        <n v="143"/>
        <n v="125"/>
        <n v="97"/>
        <n v="145"/>
        <n v="109"/>
        <n v="158"/>
        <n v="88"/>
        <n v="122"/>
        <n v="102"/>
        <n v="90"/>
        <n v="111"/>
        <n v="180"/>
        <n v="106"/>
        <n v="171"/>
        <n v="71"/>
        <n v="101"/>
        <n v="176"/>
        <n v="150"/>
        <n v="73"/>
        <n v="187"/>
        <n v="100"/>
        <n v="105"/>
        <n v="141"/>
        <n v="99"/>
        <n v="95"/>
        <n v="146"/>
        <n v="139"/>
        <n v="129"/>
        <n v="79"/>
        <n v="112"/>
        <n v="113"/>
        <n v="83"/>
        <n v="110"/>
        <n v="136"/>
        <n v="107"/>
        <n v="123"/>
        <n v="81"/>
        <n v="142"/>
        <n v="144"/>
        <n v="92"/>
        <n v="93"/>
        <n v="155"/>
        <n v="160"/>
        <n v="162"/>
        <n v="120"/>
        <n v="117"/>
        <n v="173"/>
        <n v="170"/>
        <n v="84"/>
        <n v="96"/>
        <n v="108"/>
        <n v="154"/>
        <n v="57"/>
        <n v="156"/>
        <n v="153"/>
        <n v="152"/>
        <n v="163"/>
        <n v="151"/>
        <n v="114"/>
        <n v="104"/>
        <n v="134"/>
        <n v="75"/>
        <n v="179"/>
        <n v="121"/>
        <n v="194"/>
        <n v="181"/>
        <n v="128"/>
        <n v="196"/>
        <n v="184"/>
        <n v="147"/>
        <n v="140"/>
        <n v="177"/>
        <n v="87"/>
        <n v="74"/>
        <n v="164"/>
        <n v="91"/>
        <n v="165"/>
        <n v="124"/>
        <n v="86"/>
        <n v="193"/>
        <n v="191"/>
        <n v="133"/>
        <n v="77"/>
        <n v="161"/>
        <n v="80"/>
        <n v="157"/>
        <n v="130"/>
        <n v="61"/>
        <n v="98"/>
        <n v="116"/>
        <n v="131"/>
        <n v="127"/>
        <n v="72"/>
        <n v="172"/>
        <n v="138"/>
        <n v="94"/>
        <n v="135"/>
        <n v="82"/>
        <n v="175"/>
        <n v="132"/>
        <n v="195"/>
        <n v="68"/>
        <n v="186"/>
        <n v="198"/>
        <n v="188"/>
        <n v="174"/>
        <n v="168"/>
        <n v="167"/>
        <n v="199"/>
        <n v="56"/>
        <n v="169"/>
        <n v="149"/>
        <n v="65"/>
      </sharedItems>
    </cacheField>
    <cacheField name="BloodPressure" numFmtId="0">
      <sharedItems containsSemiMixedTypes="0" containsString="0" containsNumber="1" containsInteger="1" minValue="24" maxValue="110"/>
    </cacheField>
    <cacheField name="SkinThickness" numFmtId="0">
      <sharedItems containsSemiMixedTypes="0" containsString="0" containsNumber="1" containsInteger="1" minValue="7" maxValue="99"/>
    </cacheField>
    <cacheField name="Insulin" numFmtId="0">
      <sharedItems containsSemiMixedTypes="0" containsString="0" containsNumber="1" containsInteger="1" minValue="14" maxValue="846"/>
    </cacheField>
    <cacheField name="BMI" numFmtId="0">
      <sharedItems containsSemiMixedTypes="0" containsString="0" containsNumber="1" minValue="18.2" maxValue="67.099999999999994"/>
    </cacheField>
    <cacheField name="DiabetesPedigreeFunction" numFmtId="0">
      <sharedItems containsSemiMixedTypes="0" containsString="0" containsNumber="1" minValue="8.5000000000000006E-2" maxValue="2.42"/>
    </cacheField>
    <cacheField name="Age" numFmtId="0">
      <sharedItems containsSemiMixedTypes="0" containsString="0" containsNumber="1" containsInteger="1" minValue="21" maxValue="81"/>
    </cacheField>
    <cacheField name="Outcome" numFmtId="0">
      <sharedItems containsSemiMixedTypes="0" containsString="0" containsNumber="1" containsInteger="1" minValue="0" maxValue="1" count="2">
        <n v="1"/>
        <n v="0"/>
      </sharedItems>
    </cacheField>
    <cacheField name="BMI Weightclass" numFmtId="0">
      <sharedItems count="4">
        <s v="Obese"/>
        <s v="Overweight"/>
        <s v="Normalweight"/>
        <s v="Underweight"/>
      </sharedItems>
    </cacheField>
    <cacheField name="Age Group" numFmtId="0">
      <sharedItems count="3">
        <s v="36-50"/>
        <s v="19-35"/>
        <s v="51+"/>
      </sharedItems>
    </cacheField>
    <cacheField name="Diabetes" numFmtId="0">
      <sharedItems count="2">
        <s v="Diabetes"/>
        <s v="No Diabetes"/>
      </sharedItems>
    </cacheField>
    <cacheField name="BP Catergory" numFmtId="0">
      <sharedItems count="3">
        <s v="Low_BP"/>
        <s v="Normal BP"/>
        <s v="Elevate BP"/>
      </sharedItems>
    </cacheField>
    <cacheField name="Patients" numFmtId="0">
      <sharedItems containsNonDate="0" containsString="0" containsBlank="1" count="1">
        <m/>
      </sharedItems>
    </cacheField>
  </cacheFields>
  <extLst>
    <ext xmlns:x14="http://schemas.microsoft.com/office/spreadsheetml/2009/9/main" uri="{725AE2AE-9491-48be-B2B4-4EB974FC3084}">
      <x14:pivotCacheDefinition pivotCacheId="8468240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4">
  <r>
    <n v="6"/>
    <x v="0"/>
    <x v="0"/>
    <n v="35"/>
    <n v="156"/>
    <x v="0"/>
    <n v="0.627"/>
    <x v="0"/>
    <x v="0"/>
    <n v="0"/>
    <s v="KEEP"/>
    <n v="121.02434456928839"/>
    <n v="155.66666666666666"/>
    <x v="0"/>
    <n v="32.880524344569281"/>
  </r>
  <r>
    <n v="1"/>
    <x v="1"/>
    <x v="1"/>
    <n v="29"/>
    <n v="156"/>
    <x v="1"/>
    <n v="0.35099999999999998"/>
    <x v="1"/>
    <x v="1"/>
    <n v="0"/>
    <s v="KEEP"/>
    <m/>
    <m/>
    <x v="1"/>
    <m/>
  </r>
  <r>
    <n v="1"/>
    <x v="2"/>
    <x v="1"/>
    <n v="23"/>
    <n v="94"/>
    <x v="2"/>
    <n v="0.16700000000000001"/>
    <x v="2"/>
    <x v="1"/>
    <n v="0"/>
    <s v="KEEP"/>
    <m/>
    <m/>
    <x v="1"/>
    <m/>
  </r>
  <r>
    <n v="0"/>
    <x v="3"/>
    <x v="2"/>
    <n v="35"/>
    <n v="168"/>
    <x v="3"/>
    <n v="2.2879999999999998"/>
    <x v="3"/>
    <x v="0"/>
    <n v="0"/>
    <s v="KEEP"/>
    <m/>
    <m/>
    <x v="0"/>
    <m/>
  </r>
  <r>
    <n v="3"/>
    <x v="4"/>
    <x v="3"/>
    <n v="32"/>
    <n v="88"/>
    <x v="4"/>
    <n v="0.248"/>
    <x v="4"/>
    <x v="0"/>
    <n v="0"/>
    <s v="KEEP"/>
    <m/>
    <m/>
    <x v="0"/>
    <m/>
  </r>
  <r>
    <n v="2"/>
    <x v="5"/>
    <x v="4"/>
    <n v="45"/>
    <n v="543"/>
    <x v="5"/>
    <n v="0.158"/>
    <x v="5"/>
    <x v="0"/>
    <n v="0"/>
    <s v="KEEP"/>
    <m/>
    <m/>
    <x v="0"/>
    <m/>
  </r>
  <r>
    <n v="1"/>
    <x v="6"/>
    <x v="5"/>
    <n v="23"/>
    <n v="846"/>
    <x v="6"/>
    <n v="0.39800000000000002"/>
    <x v="6"/>
    <x v="0"/>
    <n v="0"/>
    <s v="KEEP"/>
    <m/>
    <m/>
    <x v="0"/>
    <m/>
  </r>
  <r>
    <n v="5"/>
    <x v="7"/>
    <x v="0"/>
    <n v="19"/>
    <n v="175"/>
    <x v="7"/>
    <n v="0.58699999999999997"/>
    <x v="7"/>
    <x v="0"/>
    <n v="0"/>
    <s v="KEEP"/>
    <m/>
    <m/>
    <x v="1"/>
    <m/>
  </r>
  <r>
    <n v="0"/>
    <x v="8"/>
    <x v="6"/>
    <n v="47"/>
    <n v="230"/>
    <x v="8"/>
    <n v="0.55100000000000005"/>
    <x v="1"/>
    <x v="0"/>
    <n v="0"/>
    <s v="KEEP"/>
    <m/>
    <m/>
    <x v="0"/>
    <m/>
  </r>
  <r>
    <n v="1"/>
    <x v="9"/>
    <x v="7"/>
    <n v="38"/>
    <n v="83"/>
    <x v="9"/>
    <n v="0.183"/>
    <x v="3"/>
    <x v="1"/>
    <n v="0"/>
    <s v="KEEP"/>
    <m/>
    <m/>
    <x v="0"/>
    <m/>
  </r>
  <r>
    <n v="1"/>
    <x v="10"/>
    <x v="4"/>
    <n v="30"/>
    <n v="96"/>
    <x v="10"/>
    <n v="0.52900000000000003"/>
    <x v="8"/>
    <x v="0"/>
    <n v="0"/>
    <s v="KEEP"/>
    <m/>
    <m/>
    <x v="0"/>
    <m/>
  </r>
  <r>
    <n v="3"/>
    <x v="11"/>
    <x v="8"/>
    <n v="41"/>
    <n v="235"/>
    <x v="11"/>
    <n v="0.70399999999999996"/>
    <x v="9"/>
    <x v="1"/>
    <n v="0"/>
    <s v="KEEP"/>
    <m/>
    <m/>
    <x v="0"/>
    <m/>
  </r>
  <r>
    <n v="9"/>
    <x v="12"/>
    <x v="9"/>
    <n v="35"/>
    <n v="156"/>
    <x v="12"/>
    <n v="0.26300000000000001"/>
    <x v="10"/>
    <x v="0"/>
    <n v="0"/>
    <s v="KEEP"/>
    <m/>
    <m/>
    <x v="1"/>
    <m/>
  </r>
  <r>
    <n v="11"/>
    <x v="13"/>
    <x v="10"/>
    <n v="33"/>
    <n v="146"/>
    <x v="13"/>
    <n v="0.254"/>
    <x v="7"/>
    <x v="0"/>
    <n v="0"/>
    <s v="KEEP"/>
    <m/>
    <m/>
    <x v="0"/>
    <m/>
  </r>
  <r>
    <n v="10"/>
    <x v="14"/>
    <x v="4"/>
    <n v="26"/>
    <n v="115"/>
    <x v="14"/>
    <n v="0.20499999999999999"/>
    <x v="11"/>
    <x v="0"/>
    <n v="0"/>
    <s v="KEEP"/>
    <m/>
    <m/>
    <x v="0"/>
    <m/>
  </r>
  <r>
    <n v="1"/>
    <x v="15"/>
    <x v="1"/>
    <n v="15"/>
    <n v="140"/>
    <x v="15"/>
    <n v="0.48699999999999999"/>
    <x v="12"/>
    <x v="1"/>
    <n v="0"/>
    <s v="KEEP"/>
    <m/>
    <m/>
    <x v="2"/>
    <m/>
  </r>
  <r>
    <n v="13"/>
    <x v="16"/>
    <x v="11"/>
    <n v="19"/>
    <n v="110"/>
    <x v="16"/>
    <n v="0.245"/>
    <x v="13"/>
    <x v="1"/>
    <n v="0"/>
    <s v="KEEP"/>
    <m/>
    <m/>
    <x v="2"/>
    <m/>
  </r>
  <r>
    <n v="5"/>
    <x v="17"/>
    <x v="12"/>
    <n v="26"/>
    <n v="156"/>
    <x v="17"/>
    <n v="0.54600000000000004"/>
    <x v="14"/>
    <x v="1"/>
    <n v="0"/>
    <s v="KEEP"/>
    <m/>
    <m/>
    <x v="0"/>
    <m/>
  </r>
  <r>
    <n v="3"/>
    <x v="18"/>
    <x v="13"/>
    <n v="36"/>
    <n v="245"/>
    <x v="18"/>
    <n v="0.85099999999999998"/>
    <x v="15"/>
    <x v="0"/>
    <n v="0"/>
    <s v="KEEP"/>
    <m/>
    <m/>
    <x v="0"/>
    <m/>
  </r>
  <r>
    <n v="3"/>
    <x v="19"/>
    <x v="14"/>
    <n v="11"/>
    <n v="54"/>
    <x v="19"/>
    <n v="0.26700000000000002"/>
    <x v="12"/>
    <x v="1"/>
    <n v="0"/>
    <s v="KEEP"/>
    <m/>
    <m/>
    <x v="1"/>
    <m/>
  </r>
  <r>
    <n v="10"/>
    <x v="20"/>
    <x v="15"/>
    <n v="31"/>
    <n v="156"/>
    <x v="20"/>
    <n v="0.51200000000000001"/>
    <x v="16"/>
    <x v="1"/>
    <n v="0"/>
    <s v="KEEP"/>
    <m/>
    <m/>
    <x v="1"/>
    <m/>
  </r>
  <r>
    <n v="4"/>
    <x v="9"/>
    <x v="5"/>
    <n v="33"/>
    <n v="192"/>
    <x v="21"/>
    <n v="0.96599999999999997"/>
    <x v="3"/>
    <x v="1"/>
    <n v="0"/>
    <s v="KEEP"/>
    <m/>
    <m/>
    <x v="2"/>
    <m/>
  </r>
  <r>
    <n v="9"/>
    <x v="21"/>
    <x v="13"/>
    <n v="37"/>
    <n v="156"/>
    <x v="22"/>
    <n v="0.66500000000000004"/>
    <x v="17"/>
    <x v="0"/>
    <n v="0"/>
    <s v="KEEP"/>
    <m/>
    <m/>
    <x v="0"/>
    <m/>
  </r>
  <r>
    <n v="2"/>
    <x v="22"/>
    <x v="16"/>
    <n v="42"/>
    <n v="156"/>
    <x v="23"/>
    <n v="0.503"/>
    <x v="9"/>
    <x v="0"/>
    <n v="0"/>
    <s v="KEEP"/>
    <m/>
    <m/>
    <x v="0"/>
    <m/>
  </r>
  <r>
    <n v="4"/>
    <x v="23"/>
    <x v="0"/>
    <n v="47"/>
    <n v="207"/>
    <x v="24"/>
    <n v="1.39"/>
    <x v="18"/>
    <x v="0"/>
    <n v="0"/>
    <s v="KEEP"/>
    <m/>
    <m/>
    <x v="0"/>
    <m/>
  </r>
  <r>
    <n v="3"/>
    <x v="24"/>
    <x v="17"/>
    <n v="25"/>
    <n v="70"/>
    <x v="25"/>
    <n v="0.27100000000000002"/>
    <x v="4"/>
    <x v="1"/>
    <n v="0"/>
    <s v="KEEP"/>
    <m/>
    <m/>
    <x v="0"/>
    <m/>
  </r>
  <r>
    <n v="7"/>
    <x v="25"/>
    <x v="18"/>
    <n v="18"/>
    <n v="156"/>
    <x v="26"/>
    <n v="0.23499999999999999"/>
    <x v="19"/>
    <x v="1"/>
    <n v="0"/>
    <s v="KEEP"/>
    <m/>
    <m/>
    <x v="2"/>
    <m/>
  </r>
  <r>
    <n v="9"/>
    <x v="26"/>
    <x v="19"/>
    <n v="24"/>
    <n v="240"/>
    <x v="27"/>
    <n v="0.72099999999999997"/>
    <x v="20"/>
    <x v="0"/>
    <n v="0"/>
    <s v="KEEP"/>
    <m/>
    <m/>
    <x v="0"/>
    <m/>
  </r>
  <r>
    <n v="0"/>
    <x v="24"/>
    <x v="1"/>
    <n v="39"/>
    <n v="156"/>
    <x v="28"/>
    <n v="1.893"/>
    <x v="21"/>
    <x v="0"/>
    <n v="0"/>
    <s v="KEEP"/>
    <m/>
    <m/>
    <x v="0"/>
    <m/>
  </r>
  <r>
    <n v="2"/>
    <x v="27"/>
    <x v="4"/>
    <n v="27"/>
    <n v="156"/>
    <x v="29"/>
    <n v="0.58599999999999997"/>
    <x v="12"/>
    <x v="1"/>
    <n v="0"/>
    <s v="KEEP"/>
    <m/>
    <m/>
    <x v="1"/>
    <m/>
  </r>
  <r>
    <n v="7"/>
    <x v="9"/>
    <x v="1"/>
    <n v="32"/>
    <n v="156"/>
    <x v="30"/>
    <n v="0.34399999999999997"/>
    <x v="1"/>
    <x v="0"/>
    <n v="0"/>
    <s v="KEEP"/>
    <m/>
    <m/>
    <x v="0"/>
    <m/>
  </r>
  <r>
    <n v="1"/>
    <x v="9"/>
    <x v="9"/>
    <n v="11"/>
    <n v="82"/>
    <x v="31"/>
    <n v="0.49099999999999999"/>
    <x v="12"/>
    <x v="1"/>
    <n v="0"/>
    <s v="KEEP"/>
    <m/>
    <m/>
    <x v="2"/>
    <m/>
  </r>
  <r>
    <n v="1"/>
    <x v="28"/>
    <x v="3"/>
    <n v="15"/>
    <n v="36"/>
    <x v="32"/>
    <n v="0.52600000000000002"/>
    <x v="4"/>
    <x v="1"/>
    <n v="0"/>
    <s v="KEEP"/>
    <m/>
    <m/>
    <x v="2"/>
    <m/>
  </r>
  <r>
    <n v="5"/>
    <x v="19"/>
    <x v="1"/>
    <n v="21"/>
    <n v="23"/>
    <x v="33"/>
    <n v="0.34200000000000003"/>
    <x v="22"/>
    <x v="1"/>
    <n v="0"/>
    <s v="KEEP"/>
    <m/>
    <m/>
    <x v="2"/>
    <m/>
  </r>
  <r>
    <n v="8"/>
    <x v="29"/>
    <x v="20"/>
    <n v="34"/>
    <n v="300"/>
    <x v="34"/>
    <n v="0.46700000000000003"/>
    <x v="23"/>
    <x v="0"/>
    <n v="0"/>
    <s v="KEEP"/>
    <m/>
    <m/>
    <x v="0"/>
    <m/>
  </r>
  <r>
    <n v="7"/>
    <x v="30"/>
    <x v="1"/>
    <n v="42"/>
    <n v="342"/>
    <x v="35"/>
    <n v="0.71799999999999997"/>
    <x v="24"/>
    <x v="1"/>
    <n v="0"/>
    <s v="KEEP"/>
    <m/>
    <m/>
    <x v="0"/>
    <m/>
  </r>
  <r>
    <n v="1"/>
    <x v="31"/>
    <x v="3"/>
    <n v="10"/>
    <n v="156"/>
    <x v="36"/>
    <n v="0.248"/>
    <x v="2"/>
    <x v="1"/>
    <n v="0"/>
    <s v="KEEP"/>
    <m/>
    <m/>
    <x v="2"/>
    <m/>
  </r>
  <r>
    <n v="7"/>
    <x v="32"/>
    <x v="16"/>
    <n v="39"/>
    <n v="304"/>
    <x v="37"/>
    <n v="0.254"/>
    <x v="11"/>
    <x v="0"/>
    <n v="0"/>
    <s v="KEEP"/>
    <m/>
    <m/>
    <x v="0"/>
    <m/>
  </r>
  <r>
    <n v="0"/>
    <x v="33"/>
    <x v="8"/>
    <n v="60"/>
    <n v="110"/>
    <x v="38"/>
    <n v="0.96199999999999997"/>
    <x v="1"/>
    <x v="1"/>
    <n v="0"/>
    <s v="KEEP"/>
    <m/>
    <m/>
    <x v="0"/>
    <m/>
  </r>
  <r>
    <n v="0"/>
    <x v="34"/>
    <x v="17"/>
    <n v="41"/>
    <n v="142"/>
    <x v="39"/>
    <n v="0.17299999999999999"/>
    <x v="12"/>
    <x v="1"/>
    <n v="0"/>
    <s v="KEEP"/>
    <m/>
    <m/>
    <x v="0"/>
    <m/>
  </r>
  <r>
    <n v="2"/>
    <x v="35"/>
    <x v="14"/>
    <n v="34"/>
    <n v="128"/>
    <x v="40"/>
    <n v="0.69899999999999995"/>
    <x v="25"/>
    <x v="1"/>
    <n v="0"/>
    <s v="KEEP"/>
    <m/>
    <m/>
    <x v="1"/>
    <m/>
  </r>
  <r>
    <n v="5"/>
    <x v="36"/>
    <x v="21"/>
    <n v="27"/>
    <n v="156"/>
    <x v="12"/>
    <n v="0.20300000000000001"/>
    <x v="8"/>
    <x v="1"/>
    <n v="0"/>
    <s v="KEEP"/>
    <m/>
    <m/>
    <x v="1"/>
    <m/>
  </r>
  <r>
    <n v="0"/>
    <x v="17"/>
    <x v="8"/>
    <n v="30"/>
    <n v="156"/>
    <x v="41"/>
    <n v="0.85499999999999998"/>
    <x v="26"/>
    <x v="0"/>
    <n v="0"/>
    <s v="KEEP"/>
    <m/>
    <m/>
    <x v="0"/>
    <m/>
  </r>
  <r>
    <n v="1"/>
    <x v="37"/>
    <x v="1"/>
    <n v="13"/>
    <n v="38"/>
    <x v="42"/>
    <n v="0.33400000000000002"/>
    <x v="21"/>
    <x v="1"/>
    <n v="0"/>
    <s v="KEEP"/>
    <m/>
    <m/>
    <x v="2"/>
    <m/>
  </r>
  <r>
    <n v="4"/>
    <x v="38"/>
    <x v="22"/>
    <n v="27"/>
    <n v="100"/>
    <x v="43"/>
    <n v="0.189"/>
    <x v="9"/>
    <x v="1"/>
    <n v="0"/>
    <s v="KEEP"/>
    <m/>
    <m/>
    <x v="1"/>
    <m/>
  </r>
  <r>
    <n v="2"/>
    <x v="33"/>
    <x v="1"/>
    <n v="20"/>
    <n v="90"/>
    <x v="22"/>
    <n v="0.86699999999999999"/>
    <x v="15"/>
    <x v="0"/>
    <n v="0"/>
    <s v="KEEP"/>
    <m/>
    <m/>
    <x v="0"/>
    <m/>
  </r>
  <r>
    <n v="5"/>
    <x v="39"/>
    <x v="17"/>
    <n v="35"/>
    <n v="140"/>
    <x v="44"/>
    <n v="0.41099999999999998"/>
    <x v="4"/>
    <x v="1"/>
    <n v="0"/>
    <s v="KEEP"/>
    <m/>
    <m/>
    <x v="1"/>
    <m/>
  </r>
  <r>
    <n v="4"/>
    <x v="40"/>
    <x v="23"/>
    <n v="20"/>
    <n v="270"/>
    <x v="45"/>
    <n v="0.23100000000000001"/>
    <x v="27"/>
    <x v="1"/>
    <n v="0"/>
    <s v="KEEP"/>
    <m/>
    <m/>
    <x v="0"/>
    <m/>
  </r>
  <r>
    <n v="1"/>
    <x v="41"/>
    <x v="12"/>
    <n v="30"/>
    <n v="156"/>
    <x v="46"/>
    <n v="0.39600000000000002"/>
    <x v="12"/>
    <x v="1"/>
    <n v="0"/>
    <s v="KEEP"/>
    <m/>
    <m/>
    <x v="0"/>
    <m/>
  </r>
  <r>
    <n v="5"/>
    <x v="37"/>
    <x v="0"/>
    <n v="33"/>
    <n v="156"/>
    <x v="37"/>
    <n v="0.37"/>
    <x v="9"/>
    <x v="1"/>
    <n v="0"/>
    <s v="KEEP"/>
    <m/>
    <m/>
    <x v="0"/>
    <m/>
  </r>
  <r>
    <n v="2"/>
    <x v="42"/>
    <x v="1"/>
    <n v="22"/>
    <n v="156"/>
    <x v="47"/>
    <n v="0.307"/>
    <x v="25"/>
    <x v="1"/>
    <n v="0"/>
    <s v="KEEP"/>
    <m/>
    <m/>
    <x v="1"/>
    <m/>
  </r>
  <r>
    <n v="3"/>
    <x v="43"/>
    <x v="24"/>
    <n v="13"/>
    <n v="156"/>
    <x v="48"/>
    <n v="0.14000000000000001"/>
    <x v="12"/>
    <x v="1"/>
    <n v="0"/>
    <s v="KEEP"/>
    <m/>
    <m/>
    <x v="2"/>
    <m/>
  </r>
  <r>
    <n v="7"/>
    <x v="44"/>
    <x v="15"/>
    <n v="26"/>
    <n v="71"/>
    <x v="49"/>
    <n v="0.76700000000000002"/>
    <x v="28"/>
    <x v="1"/>
    <n v="0"/>
    <s v="KEEP"/>
    <m/>
    <m/>
    <x v="1"/>
    <m/>
  </r>
  <r>
    <n v="0"/>
    <x v="28"/>
    <x v="25"/>
    <n v="28"/>
    <n v="156"/>
    <x v="50"/>
    <n v="0.23699999999999999"/>
    <x v="12"/>
    <x v="1"/>
    <n v="0"/>
    <s v="KEEP"/>
    <m/>
    <m/>
    <x v="1"/>
    <m/>
  </r>
  <r>
    <n v="2"/>
    <x v="45"/>
    <x v="21"/>
    <n v="29"/>
    <n v="125"/>
    <x v="51"/>
    <n v="0.69799999999999995"/>
    <x v="9"/>
    <x v="1"/>
    <n v="0"/>
    <s v="KEEP"/>
    <m/>
    <m/>
    <x v="0"/>
    <m/>
  </r>
  <r>
    <n v="13"/>
    <x v="25"/>
    <x v="0"/>
    <n v="54"/>
    <n v="156"/>
    <x v="13"/>
    <n v="0.17799999999999999"/>
    <x v="16"/>
    <x v="1"/>
    <n v="0"/>
    <s v="KEEP"/>
    <m/>
    <m/>
    <x v="0"/>
    <m/>
  </r>
  <r>
    <n v="2"/>
    <x v="33"/>
    <x v="16"/>
    <n v="25"/>
    <n v="71"/>
    <x v="52"/>
    <n v="0.32400000000000001"/>
    <x v="4"/>
    <x v="1"/>
    <n v="0"/>
    <s v="KEEP"/>
    <m/>
    <m/>
    <x v="0"/>
    <m/>
  </r>
  <r>
    <n v="15"/>
    <x v="46"/>
    <x v="4"/>
    <n v="32"/>
    <n v="110"/>
    <x v="24"/>
    <n v="0.153"/>
    <x v="29"/>
    <x v="0"/>
    <n v="0"/>
    <s v="KEEP"/>
    <m/>
    <m/>
    <x v="0"/>
    <m/>
  </r>
  <r>
    <n v="1"/>
    <x v="47"/>
    <x v="16"/>
    <n v="19"/>
    <n v="156"/>
    <x v="53"/>
    <n v="0.16500000000000001"/>
    <x v="25"/>
    <x v="1"/>
    <n v="0"/>
    <s v="KEEP"/>
    <m/>
    <m/>
    <x v="1"/>
    <m/>
  </r>
  <r>
    <n v="4"/>
    <x v="48"/>
    <x v="9"/>
    <n v="15"/>
    <n v="176"/>
    <x v="46"/>
    <n v="0.443"/>
    <x v="30"/>
    <x v="1"/>
    <n v="0"/>
    <s v="KEEP"/>
    <m/>
    <m/>
    <x v="0"/>
    <m/>
  </r>
  <r>
    <n v="7"/>
    <x v="49"/>
    <x v="15"/>
    <n v="40"/>
    <n v="48"/>
    <x v="54"/>
    <n v="0.26100000000000001"/>
    <x v="24"/>
    <x v="1"/>
    <n v="0"/>
    <s v="KEEP"/>
    <m/>
    <m/>
    <x v="0"/>
    <m/>
  </r>
  <r>
    <n v="2"/>
    <x v="50"/>
    <x v="11"/>
    <n v="18"/>
    <n v="64"/>
    <x v="55"/>
    <n v="0.76100000000000001"/>
    <x v="2"/>
    <x v="1"/>
    <n v="0"/>
    <s v="KEEP"/>
    <m/>
    <m/>
    <x v="1"/>
    <m/>
  </r>
  <r>
    <n v="6"/>
    <x v="51"/>
    <x v="0"/>
    <n v="27"/>
    <n v="228"/>
    <x v="56"/>
    <n v="0.255"/>
    <x v="31"/>
    <x v="1"/>
    <n v="0"/>
    <s v="KEEP"/>
    <m/>
    <m/>
    <x v="0"/>
    <m/>
  </r>
  <r>
    <n v="2"/>
    <x v="52"/>
    <x v="26"/>
    <n v="28"/>
    <n v="156"/>
    <x v="18"/>
    <n v="0.13"/>
    <x v="25"/>
    <x v="1"/>
    <n v="0"/>
    <s v="KEEP"/>
    <m/>
    <m/>
    <x v="0"/>
    <m/>
  </r>
  <r>
    <n v="1"/>
    <x v="27"/>
    <x v="27"/>
    <n v="18"/>
    <n v="76"/>
    <x v="57"/>
    <n v="0.32300000000000001"/>
    <x v="12"/>
    <x v="1"/>
    <n v="0"/>
    <s v="KEEP"/>
    <m/>
    <m/>
    <x v="2"/>
    <m/>
  </r>
  <r>
    <n v="6"/>
    <x v="53"/>
    <x v="3"/>
    <n v="30"/>
    <n v="64"/>
    <x v="58"/>
    <n v="0.35599999999999998"/>
    <x v="27"/>
    <x v="1"/>
    <n v="0"/>
    <s v="KEEP"/>
    <m/>
    <m/>
    <x v="1"/>
    <m/>
  </r>
  <r>
    <n v="1"/>
    <x v="20"/>
    <x v="20"/>
    <n v="51"/>
    <n v="220"/>
    <x v="59"/>
    <n v="0.32500000000000001"/>
    <x v="1"/>
    <x v="0"/>
    <n v="0"/>
    <s v="KEEP"/>
    <m/>
    <m/>
    <x v="0"/>
    <m/>
  </r>
  <r>
    <n v="1"/>
    <x v="49"/>
    <x v="0"/>
    <n v="18"/>
    <n v="40"/>
    <x v="1"/>
    <n v="0.28299999999999997"/>
    <x v="25"/>
    <x v="1"/>
    <n v="0"/>
    <s v="KEEP"/>
    <m/>
    <m/>
    <x v="1"/>
    <m/>
  </r>
  <r>
    <n v="1"/>
    <x v="11"/>
    <x v="28"/>
    <n v="29"/>
    <n v="152"/>
    <x v="58"/>
    <n v="0.80100000000000005"/>
    <x v="2"/>
    <x v="1"/>
    <n v="0"/>
    <s v="KEEP"/>
    <m/>
    <m/>
    <x v="1"/>
    <m/>
  </r>
  <r>
    <n v="4"/>
    <x v="51"/>
    <x v="14"/>
    <n v="28"/>
    <n v="140"/>
    <x v="60"/>
    <n v="0.28699999999999998"/>
    <x v="32"/>
    <x v="1"/>
    <n v="0"/>
    <s v="KEEP"/>
    <m/>
    <m/>
    <x v="1"/>
    <m/>
  </r>
  <r>
    <n v="3"/>
    <x v="44"/>
    <x v="14"/>
    <n v="31"/>
    <n v="18"/>
    <x v="61"/>
    <n v="0.33600000000000002"/>
    <x v="21"/>
    <x v="1"/>
    <n v="0"/>
    <s v="KEEP"/>
    <m/>
    <m/>
    <x v="0"/>
    <m/>
  </r>
  <r>
    <n v="0"/>
    <x v="37"/>
    <x v="22"/>
    <n v="25"/>
    <n v="36"/>
    <x v="62"/>
    <n v="0.247"/>
    <x v="25"/>
    <x v="0"/>
    <n v="0"/>
    <s v="KEEP"/>
    <m/>
    <m/>
    <x v="0"/>
    <m/>
  </r>
  <r>
    <n v="3"/>
    <x v="26"/>
    <x v="0"/>
    <n v="33"/>
    <n v="135"/>
    <x v="63"/>
    <n v="0.19900000000000001"/>
    <x v="25"/>
    <x v="0"/>
    <n v="0"/>
    <s v="KEEP"/>
    <m/>
    <m/>
    <x v="0"/>
    <m/>
  </r>
  <r>
    <n v="8"/>
    <x v="54"/>
    <x v="26"/>
    <n v="26"/>
    <n v="495"/>
    <x v="25"/>
    <n v="0.54300000000000004"/>
    <x v="17"/>
    <x v="0"/>
    <n v="0"/>
    <s v="KEEP"/>
    <m/>
    <m/>
    <x v="0"/>
    <m/>
  </r>
  <r>
    <n v="1"/>
    <x v="2"/>
    <x v="13"/>
    <n v="34"/>
    <n v="37"/>
    <x v="64"/>
    <n v="0.192"/>
    <x v="27"/>
    <x v="1"/>
    <n v="0"/>
    <s v="KEEP"/>
    <m/>
    <m/>
    <x v="0"/>
    <m/>
  </r>
  <r>
    <n v="7"/>
    <x v="55"/>
    <x v="29"/>
    <n v="32"/>
    <n v="175"/>
    <x v="5"/>
    <n v="0.58799999999999997"/>
    <x v="33"/>
    <x v="0"/>
    <n v="0"/>
    <s v="KEEP"/>
    <m/>
    <m/>
    <x v="0"/>
    <m/>
  </r>
  <r>
    <n v="4"/>
    <x v="15"/>
    <x v="5"/>
    <n v="23"/>
    <n v="156"/>
    <x v="65"/>
    <n v="0.443"/>
    <x v="12"/>
    <x v="1"/>
    <n v="0"/>
    <s v="KEEP"/>
    <m/>
    <m/>
    <x v="1"/>
    <m/>
  </r>
  <r>
    <n v="4"/>
    <x v="36"/>
    <x v="13"/>
    <n v="15"/>
    <n v="51"/>
    <x v="15"/>
    <n v="0.223"/>
    <x v="2"/>
    <x v="1"/>
    <n v="0"/>
    <s v="KEEP"/>
    <m/>
    <m/>
    <x v="2"/>
    <m/>
  </r>
  <r>
    <n v="0"/>
    <x v="56"/>
    <x v="13"/>
    <n v="56"/>
    <n v="100"/>
    <x v="66"/>
    <n v="0.75900000000000001"/>
    <x v="21"/>
    <x v="0"/>
    <n v="0"/>
    <s v="KEEP"/>
    <m/>
    <m/>
    <x v="0"/>
    <m/>
  </r>
  <r>
    <n v="6"/>
    <x v="23"/>
    <x v="17"/>
    <n v="39"/>
    <n v="156"/>
    <x v="67"/>
    <n v="0.26"/>
    <x v="25"/>
    <x v="1"/>
    <n v="0"/>
    <s v="KEEP"/>
    <m/>
    <m/>
    <x v="0"/>
    <m/>
  </r>
  <r>
    <n v="2"/>
    <x v="47"/>
    <x v="21"/>
    <n v="30"/>
    <n v="100"/>
    <x v="0"/>
    <n v="0.40400000000000003"/>
    <x v="27"/>
    <x v="1"/>
    <n v="0"/>
    <s v="KEEP"/>
    <m/>
    <m/>
    <x v="0"/>
    <m/>
  </r>
  <r>
    <n v="1"/>
    <x v="19"/>
    <x v="7"/>
    <n v="42"/>
    <n v="99"/>
    <x v="68"/>
    <n v="0.496"/>
    <x v="4"/>
    <x v="0"/>
    <n v="0"/>
    <s v="KEEP"/>
    <m/>
    <m/>
    <x v="0"/>
    <m/>
  </r>
  <r>
    <n v="3"/>
    <x v="57"/>
    <x v="4"/>
    <n v="30"/>
    <n v="135"/>
    <x v="69"/>
    <n v="0.45200000000000001"/>
    <x v="22"/>
    <x v="1"/>
    <n v="0"/>
    <s v="KEEP"/>
    <m/>
    <m/>
    <x v="0"/>
    <m/>
  </r>
  <r>
    <n v="1"/>
    <x v="8"/>
    <x v="14"/>
    <n v="36"/>
    <n v="94"/>
    <x v="63"/>
    <n v="0.26100000000000001"/>
    <x v="27"/>
    <x v="1"/>
    <n v="0"/>
    <s v="KEEP"/>
    <m/>
    <m/>
    <x v="0"/>
    <m/>
  </r>
  <r>
    <n v="1"/>
    <x v="58"/>
    <x v="8"/>
    <n v="24"/>
    <n v="145"/>
    <x v="70"/>
    <n v="0.40300000000000002"/>
    <x v="31"/>
    <x v="0"/>
    <n v="0"/>
    <s v="KEEP"/>
    <m/>
    <m/>
    <x v="0"/>
    <m/>
  </r>
  <r>
    <n v="4"/>
    <x v="59"/>
    <x v="4"/>
    <n v="14"/>
    <n v="168"/>
    <x v="71"/>
    <n v="0.36099999999999999"/>
    <x v="3"/>
    <x v="0"/>
    <n v="0"/>
    <s v="KEEP"/>
    <m/>
    <m/>
    <x v="1"/>
    <m/>
  </r>
  <r>
    <n v="3"/>
    <x v="60"/>
    <x v="17"/>
    <n v="37"/>
    <n v="225"/>
    <x v="70"/>
    <n v="0.35599999999999998"/>
    <x v="22"/>
    <x v="0"/>
    <n v="0"/>
    <s v="KEEP"/>
    <m/>
    <m/>
    <x v="0"/>
    <m/>
  </r>
  <r>
    <n v="8"/>
    <x v="61"/>
    <x v="21"/>
    <n v="31"/>
    <n v="156"/>
    <x v="72"/>
    <n v="0.45700000000000002"/>
    <x v="33"/>
    <x v="1"/>
    <n v="0"/>
    <s v="KEEP"/>
    <m/>
    <m/>
    <x v="0"/>
    <m/>
  </r>
  <r>
    <n v="2"/>
    <x v="62"/>
    <x v="16"/>
    <n v="13"/>
    <n v="49"/>
    <x v="73"/>
    <n v="0.64700000000000002"/>
    <x v="4"/>
    <x v="1"/>
    <n v="0"/>
    <s v="KEEP"/>
    <m/>
    <m/>
    <x v="2"/>
    <m/>
  </r>
  <r>
    <n v="2"/>
    <x v="14"/>
    <x v="5"/>
    <n v="20"/>
    <n v="140"/>
    <x v="74"/>
    <n v="8.7999999999999995E-2"/>
    <x v="1"/>
    <x v="1"/>
    <n v="0"/>
    <s v="KEEP"/>
    <m/>
    <m/>
    <x v="0"/>
    <m/>
  </r>
  <r>
    <n v="0"/>
    <x v="33"/>
    <x v="4"/>
    <n v="26"/>
    <n v="50"/>
    <x v="75"/>
    <n v="0.59699999999999998"/>
    <x v="2"/>
    <x v="1"/>
    <n v="0"/>
    <s v="KEEP"/>
    <m/>
    <m/>
    <x v="0"/>
    <m/>
  </r>
  <r>
    <n v="0"/>
    <x v="53"/>
    <x v="5"/>
    <n v="25"/>
    <n v="92"/>
    <x v="58"/>
    <n v="0.53200000000000003"/>
    <x v="12"/>
    <x v="1"/>
    <n v="0"/>
    <s v="KEEP"/>
    <m/>
    <m/>
    <x v="1"/>
    <m/>
  </r>
  <r>
    <n v="5"/>
    <x v="34"/>
    <x v="0"/>
    <n v="29"/>
    <n v="325"/>
    <x v="76"/>
    <n v="0.159"/>
    <x v="15"/>
    <x v="1"/>
    <n v="0"/>
    <s v="KEEP"/>
    <m/>
    <m/>
    <x v="0"/>
    <m/>
  </r>
  <r>
    <n v="5"/>
    <x v="25"/>
    <x v="11"/>
    <n v="30"/>
    <n v="156"/>
    <x v="77"/>
    <n v="0.28599999999999998"/>
    <x v="26"/>
    <x v="1"/>
    <n v="0"/>
    <s v="KEEP"/>
    <m/>
    <m/>
    <x v="0"/>
    <m/>
  </r>
  <r>
    <n v="2"/>
    <x v="63"/>
    <x v="30"/>
    <n v="26"/>
    <n v="63"/>
    <x v="41"/>
    <n v="0.318"/>
    <x v="12"/>
    <x v="1"/>
    <n v="0"/>
    <s v="KEEP"/>
    <m/>
    <m/>
    <x v="0"/>
    <m/>
  </r>
  <r>
    <n v="4"/>
    <x v="64"/>
    <x v="26"/>
    <n v="31"/>
    <n v="284"/>
    <x v="78"/>
    <n v="0.23699999999999999"/>
    <x v="27"/>
    <x v="1"/>
    <n v="0"/>
    <s v="KEEP"/>
    <m/>
    <m/>
    <x v="0"/>
    <m/>
  </r>
  <r>
    <n v="9"/>
    <x v="65"/>
    <x v="9"/>
    <n v="37"/>
    <n v="156"/>
    <x v="78"/>
    <n v="9.6000000000000002E-2"/>
    <x v="11"/>
    <x v="1"/>
    <n v="0"/>
    <s v="KEEP"/>
    <m/>
    <m/>
    <x v="0"/>
    <m/>
  </r>
  <r>
    <n v="2"/>
    <x v="25"/>
    <x v="17"/>
    <n v="35"/>
    <n v="119"/>
    <x v="5"/>
    <n v="1.4"/>
    <x v="30"/>
    <x v="1"/>
    <n v="0"/>
    <s v="KEEP"/>
    <m/>
    <m/>
    <x v="0"/>
    <m/>
  </r>
  <r>
    <n v="2"/>
    <x v="22"/>
    <x v="4"/>
    <n v="17"/>
    <n v="156"/>
    <x v="79"/>
    <n v="8.5000000000000006E-2"/>
    <x v="12"/>
    <x v="1"/>
    <n v="0"/>
    <s v="KEEP"/>
    <m/>
    <m/>
    <x v="1"/>
    <m/>
  </r>
  <r>
    <n v="1"/>
    <x v="46"/>
    <x v="21"/>
    <n v="50"/>
    <n v="204"/>
    <x v="62"/>
    <n v="0.39900000000000002"/>
    <x v="25"/>
    <x v="1"/>
    <n v="0"/>
    <s v="KEEP"/>
    <m/>
    <m/>
    <x v="0"/>
    <m/>
  </r>
  <r>
    <n v="9"/>
    <x v="66"/>
    <x v="23"/>
    <n v="28"/>
    <n v="155"/>
    <x v="61"/>
    <n v="1.1890000000000001"/>
    <x v="24"/>
    <x v="0"/>
    <n v="0"/>
    <s v="KEEP"/>
    <m/>
    <m/>
    <x v="0"/>
    <m/>
  </r>
  <r>
    <n v="1"/>
    <x v="67"/>
    <x v="11"/>
    <n v="42"/>
    <n v="485"/>
    <x v="80"/>
    <n v="0.68700000000000006"/>
    <x v="27"/>
    <x v="1"/>
    <n v="0"/>
    <s v="KEEP"/>
    <m/>
    <m/>
    <x v="0"/>
    <m/>
  </r>
  <r>
    <n v="7"/>
    <x v="68"/>
    <x v="8"/>
    <n v="44"/>
    <n v="156"/>
    <x v="81"/>
    <n v="0.33700000000000002"/>
    <x v="28"/>
    <x v="0"/>
    <n v="0"/>
    <s v="KEEP"/>
    <m/>
    <m/>
    <x v="0"/>
    <m/>
  </r>
  <r>
    <n v="2"/>
    <x v="36"/>
    <x v="30"/>
    <n v="15"/>
    <n v="94"/>
    <x v="50"/>
    <n v="0.63700000000000001"/>
    <x v="2"/>
    <x v="1"/>
    <n v="0"/>
    <s v="KEEP"/>
    <m/>
    <m/>
    <x v="1"/>
    <m/>
  </r>
  <r>
    <n v="1"/>
    <x v="17"/>
    <x v="28"/>
    <n v="21"/>
    <n v="135"/>
    <x v="82"/>
    <n v="0.83299999999999996"/>
    <x v="27"/>
    <x v="1"/>
    <n v="0"/>
    <s v="KEEP"/>
    <m/>
    <m/>
    <x v="1"/>
    <m/>
  </r>
  <r>
    <n v="2"/>
    <x v="19"/>
    <x v="21"/>
    <n v="19"/>
    <n v="53"/>
    <x v="12"/>
    <n v="0.22900000000000001"/>
    <x v="12"/>
    <x v="1"/>
    <n v="0"/>
    <s v="KEEP"/>
    <m/>
    <m/>
    <x v="1"/>
    <m/>
  </r>
  <r>
    <n v="17"/>
    <x v="69"/>
    <x v="0"/>
    <n v="41"/>
    <n v="114"/>
    <x v="83"/>
    <n v="0.81699999999999995"/>
    <x v="34"/>
    <x v="0"/>
    <n v="0"/>
    <s v="KEEP"/>
    <m/>
    <m/>
    <x v="0"/>
    <m/>
  </r>
  <r>
    <n v="4"/>
    <x v="70"/>
    <x v="20"/>
    <n v="38"/>
    <n v="156"/>
    <x v="71"/>
    <n v="0.29399999999999998"/>
    <x v="28"/>
    <x v="1"/>
    <n v="0"/>
    <s v="KEEP"/>
    <m/>
    <m/>
    <x v="1"/>
    <m/>
  </r>
  <r>
    <n v="7"/>
    <x v="21"/>
    <x v="21"/>
    <n v="40"/>
    <n v="105"/>
    <x v="84"/>
    <n v="0.20399999999999999"/>
    <x v="16"/>
    <x v="1"/>
    <n v="0"/>
    <s v="KEEP"/>
    <m/>
    <m/>
    <x v="0"/>
    <m/>
  </r>
  <r>
    <n v="0"/>
    <x v="71"/>
    <x v="9"/>
    <n v="34"/>
    <n v="285"/>
    <x v="85"/>
    <n v="0.16700000000000001"/>
    <x v="9"/>
    <x v="1"/>
    <n v="0"/>
    <s v="KEEP"/>
    <m/>
    <m/>
    <x v="0"/>
    <m/>
  </r>
  <r>
    <n v="2"/>
    <x v="33"/>
    <x v="17"/>
    <n v="23"/>
    <n v="156"/>
    <x v="71"/>
    <n v="0.36799999999999999"/>
    <x v="2"/>
    <x v="1"/>
    <n v="0"/>
    <s v="KEEP"/>
    <m/>
    <m/>
    <x v="1"/>
    <m/>
  </r>
  <r>
    <n v="6"/>
    <x v="72"/>
    <x v="21"/>
    <n v="18"/>
    <n v="156"/>
    <x v="86"/>
    <n v="0.72199999999999998"/>
    <x v="11"/>
    <x v="0"/>
    <n v="0"/>
    <s v="KEEP"/>
    <m/>
    <m/>
    <x v="0"/>
    <m/>
  </r>
  <r>
    <n v="3"/>
    <x v="0"/>
    <x v="1"/>
    <n v="25"/>
    <n v="156"/>
    <x v="41"/>
    <n v="0.25600000000000001"/>
    <x v="12"/>
    <x v="1"/>
    <n v="0"/>
    <s v="KEEP"/>
    <m/>
    <m/>
    <x v="0"/>
    <m/>
  </r>
  <r>
    <n v="3"/>
    <x v="23"/>
    <x v="20"/>
    <n v="12"/>
    <n v="78"/>
    <x v="87"/>
    <n v="0.495"/>
    <x v="10"/>
    <x v="1"/>
    <n v="0"/>
    <s v="KEEP"/>
    <m/>
    <m/>
    <x v="1"/>
    <m/>
  </r>
  <r>
    <n v="6"/>
    <x v="73"/>
    <x v="4"/>
    <n v="23"/>
    <n v="130"/>
    <x v="88"/>
    <n v="0.54200000000000004"/>
    <x v="10"/>
    <x v="0"/>
    <n v="0"/>
    <s v="KEEP"/>
    <m/>
    <m/>
    <x v="0"/>
    <m/>
  </r>
  <r>
    <n v="1"/>
    <x v="41"/>
    <x v="5"/>
    <n v="42"/>
    <n v="48"/>
    <x v="89"/>
    <n v="0.67800000000000005"/>
    <x v="27"/>
    <x v="1"/>
    <n v="0"/>
    <s v="KEEP"/>
    <m/>
    <m/>
    <x v="0"/>
    <m/>
  </r>
  <r>
    <n v="2"/>
    <x v="74"/>
    <x v="17"/>
    <n v="24"/>
    <n v="55"/>
    <x v="71"/>
    <n v="0.37"/>
    <x v="3"/>
    <x v="1"/>
    <n v="0"/>
    <s v="KEEP"/>
    <m/>
    <m/>
    <x v="1"/>
    <m/>
  </r>
  <r>
    <n v="8"/>
    <x v="75"/>
    <x v="0"/>
    <n v="42"/>
    <n v="130"/>
    <x v="90"/>
    <n v="0.71899999999999997"/>
    <x v="28"/>
    <x v="0"/>
    <n v="0"/>
    <s v="KEEP"/>
    <m/>
    <m/>
    <x v="0"/>
    <m/>
  </r>
  <r>
    <n v="0"/>
    <x v="40"/>
    <x v="19"/>
    <n v="46"/>
    <n v="130"/>
    <x v="91"/>
    <n v="0.31900000000000001"/>
    <x v="4"/>
    <x v="0"/>
    <n v="0"/>
    <s v="KEEP"/>
    <m/>
    <m/>
    <x v="0"/>
    <m/>
  </r>
  <r>
    <n v="0"/>
    <x v="12"/>
    <x v="17"/>
    <n v="18"/>
    <n v="92"/>
    <x v="92"/>
    <n v="0.72499999999999998"/>
    <x v="27"/>
    <x v="1"/>
    <n v="0"/>
    <s v="KEEP"/>
    <m/>
    <m/>
    <x v="0"/>
    <m/>
  </r>
  <r>
    <n v="1"/>
    <x v="76"/>
    <x v="21"/>
    <n v="20"/>
    <n v="23"/>
    <x v="93"/>
    <n v="0.29899999999999999"/>
    <x v="2"/>
    <x v="1"/>
    <n v="1"/>
    <s v="KEEP"/>
    <m/>
    <m/>
    <x v="1"/>
    <m/>
  </r>
  <r>
    <n v="7"/>
    <x v="77"/>
    <x v="16"/>
    <n v="28"/>
    <n v="156"/>
    <x v="94"/>
    <n v="0.745"/>
    <x v="11"/>
    <x v="0"/>
    <n v="0"/>
    <s v="KEEP"/>
    <m/>
    <m/>
    <x v="0"/>
    <m/>
  </r>
  <r>
    <n v="8"/>
    <x v="78"/>
    <x v="16"/>
    <n v="36"/>
    <n v="495"/>
    <x v="6"/>
    <n v="0.61499999999999999"/>
    <x v="14"/>
    <x v="0"/>
    <n v="0"/>
    <s v="KEEP"/>
    <m/>
    <m/>
    <x v="0"/>
    <m/>
  </r>
  <r>
    <n v="1"/>
    <x v="79"/>
    <x v="31"/>
    <n v="41"/>
    <n v="58"/>
    <x v="46"/>
    <n v="1.321"/>
    <x v="3"/>
    <x v="0"/>
    <n v="0"/>
    <s v="KEEP"/>
    <m/>
    <m/>
    <x v="0"/>
    <m/>
  </r>
  <r>
    <n v="8"/>
    <x v="17"/>
    <x v="13"/>
    <n v="39"/>
    <n v="114"/>
    <x v="95"/>
    <n v="0.64"/>
    <x v="1"/>
    <x v="0"/>
    <n v="0"/>
    <s v="KEEP"/>
    <m/>
    <m/>
    <x v="1"/>
    <m/>
  </r>
  <r>
    <n v="5"/>
    <x v="39"/>
    <x v="9"/>
    <n v="35"/>
    <n v="160"/>
    <x v="18"/>
    <n v="0.36099999999999999"/>
    <x v="21"/>
    <x v="0"/>
    <n v="0"/>
    <s v="KEEP"/>
    <m/>
    <m/>
    <x v="0"/>
    <m/>
  </r>
  <r>
    <n v="9"/>
    <x v="48"/>
    <x v="4"/>
    <n v="44"/>
    <n v="94"/>
    <x v="96"/>
    <n v="0.374"/>
    <x v="31"/>
    <x v="1"/>
    <n v="0"/>
    <s v="KEEP"/>
    <m/>
    <m/>
    <x v="0"/>
    <m/>
  </r>
  <r>
    <n v="8"/>
    <x v="1"/>
    <x v="32"/>
    <n v="20"/>
    <n v="156"/>
    <x v="33"/>
    <n v="0.13600000000000001"/>
    <x v="24"/>
    <x v="1"/>
    <n v="0"/>
    <s v="KEEP"/>
    <m/>
    <m/>
    <x v="2"/>
    <m/>
  </r>
  <r>
    <n v="5"/>
    <x v="18"/>
    <x v="6"/>
    <n v="41"/>
    <n v="210"/>
    <x v="97"/>
    <n v="0.39500000000000002"/>
    <x v="10"/>
    <x v="0"/>
    <n v="0"/>
    <s v="KEEP"/>
    <m/>
    <m/>
    <x v="0"/>
    <m/>
  </r>
  <r>
    <n v="3"/>
    <x v="47"/>
    <x v="26"/>
    <n v="13"/>
    <n v="48"/>
    <x v="98"/>
    <n v="0.67800000000000005"/>
    <x v="27"/>
    <x v="0"/>
    <n v="0"/>
    <s v="KEEP"/>
    <m/>
    <m/>
    <x v="2"/>
    <m/>
  </r>
  <r>
    <n v="4"/>
    <x v="17"/>
    <x v="17"/>
    <n v="44"/>
    <n v="99"/>
    <x v="99"/>
    <n v="0.90500000000000003"/>
    <x v="4"/>
    <x v="0"/>
    <n v="0"/>
    <s v="KEEP"/>
    <m/>
    <m/>
    <x v="0"/>
    <m/>
  </r>
  <r>
    <n v="4"/>
    <x v="0"/>
    <x v="5"/>
    <n v="27"/>
    <n v="318"/>
    <x v="100"/>
    <n v="0.15"/>
    <x v="10"/>
    <x v="0"/>
    <n v="0"/>
    <s v="KEEP"/>
    <m/>
    <m/>
    <x v="0"/>
    <m/>
  </r>
  <r>
    <n v="0"/>
    <x v="43"/>
    <x v="9"/>
    <n v="16"/>
    <n v="156"/>
    <x v="4"/>
    <n v="0.874"/>
    <x v="2"/>
    <x v="1"/>
    <n v="0"/>
    <s v="KEEP"/>
    <m/>
    <m/>
    <x v="0"/>
    <m/>
  </r>
  <r>
    <n v="0"/>
    <x v="63"/>
    <x v="16"/>
    <n v="20"/>
    <n v="156"/>
    <x v="79"/>
    <n v="0.78700000000000003"/>
    <x v="8"/>
    <x v="1"/>
    <n v="0"/>
    <s v="KEEP"/>
    <m/>
    <m/>
    <x v="1"/>
    <m/>
  </r>
  <r>
    <n v="2"/>
    <x v="36"/>
    <x v="4"/>
    <n v="16"/>
    <n v="44"/>
    <x v="57"/>
    <n v="0.23499999999999999"/>
    <x v="9"/>
    <x v="1"/>
    <n v="0"/>
    <s v="KEEP"/>
    <m/>
    <m/>
    <x v="2"/>
    <m/>
  </r>
  <r>
    <n v="6"/>
    <x v="9"/>
    <x v="0"/>
    <n v="32"/>
    <n v="190"/>
    <x v="37"/>
    <n v="0.32400000000000001"/>
    <x v="35"/>
    <x v="1"/>
    <n v="0"/>
    <s v="KEEP"/>
    <m/>
    <m/>
    <x v="0"/>
    <m/>
  </r>
  <r>
    <n v="5"/>
    <x v="23"/>
    <x v="0"/>
    <n v="28"/>
    <n v="156"/>
    <x v="101"/>
    <n v="0.40699999999999997"/>
    <x v="9"/>
    <x v="1"/>
    <n v="0"/>
    <s v="KEEP"/>
    <m/>
    <m/>
    <x v="2"/>
    <m/>
  </r>
  <r>
    <n v="8"/>
    <x v="80"/>
    <x v="13"/>
    <n v="29"/>
    <n v="280"/>
    <x v="102"/>
    <n v="0.60499999999999998"/>
    <x v="13"/>
    <x v="0"/>
    <n v="0"/>
    <s v="KEEP"/>
    <m/>
    <m/>
    <x v="0"/>
    <m/>
  </r>
  <r>
    <n v="1"/>
    <x v="62"/>
    <x v="17"/>
    <n v="27"/>
    <n v="87"/>
    <x v="103"/>
    <n v="0.28899999999999998"/>
    <x v="2"/>
    <x v="1"/>
    <n v="0"/>
    <s v="KEEP"/>
    <m/>
    <m/>
    <x v="0"/>
    <m/>
  </r>
  <r>
    <n v="7"/>
    <x v="81"/>
    <x v="6"/>
    <n v="33"/>
    <n v="156"/>
    <x v="104"/>
    <n v="0.35499999999999998"/>
    <x v="11"/>
    <x v="0"/>
    <n v="0"/>
    <s v="KEEP"/>
    <m/>
    <m/>
    <x v="0"/>
    <m/>
  </r>
  <r>
    <n v="2"/>
    <x v="49"/>
    <x v="5"/>
    <n v="22"/>
    <n v="156"/>
    <x v="93"/>
    <n v="0.28999999999999998"/>
    <x v="21"/>
    <x v="1"/>
    <n v="0"/>
    <s v="KEEP"/>
    <m/>
    <m/>
    <x v="1"/>
    <m/>
  </r>
  <r>
    <n v="0"/>
    <x v="82"/>
    <x v="22"/>
    <n v="54"/>
    <n v="156"/>
    <x v="105"/>
    <n v="0.375"/>
    <x v="25"/>
    <x v="1"/>
    <n v="0"/>
    <s v="KEEP"/>
    <m/>
    <m/>
    <x v="0"/>
    <m/>
  </r>
  <r>
    <n v="7"/>
    <x v="75"/>
    <x v="33"/>
    <n v="31"/>
    <n v="156"/>
    <x v="67"/>
    <n v="0.16400000000000001"/>
    <x v="14"/>
    <x v="1"/>
    <n v="0"/>
    <s v="KEEP"/>
    <m/>
    <m/>
    <x v="0"/>
    <m/>
  </r>
  <r>
    <n v="0"/>
    <x v="83"/>
    <x v="25"/>
    <n v="26"/>
    <n v="130"/>
    <x v="106"/>
    <n v="0.43099999999999999"/>
    <x v="25"/>
    <x v="0"/>
    <n v="0"/>
    <s v="KEEP"/>
    <m/>
    <m/>
    <x v="0"/>
    <m/>
  </r>
  <r>
    <n v="9"/>
    <x v="42"/>
    <x v="11"/>
    <n v="32"/>
    <n v="175"/>
    <x v="67"/>
    <n v="0.26"/>
    <x v="28"/>
    <x v="0"/>
    <n v="0"/>
    <s v="KEEP"/>
    <m/>
    <m/>
    <x v="0"/>
    <m/>
  </r>
  <r>
    <n v="12"/>
    <x v="70"/>
    <x v="4"/>
    <n v="40"/>
    <n v="271"/>
    <x v="107"/>
    <n v="0.74199999999999999"/>
    <x v="26"/>
    <x v="0"/>
    <n v="0"/>
    <s v="KEEP"/>
    <m/>
    <m/>
    <x v="0"/>
    <m/>
  </r>
  <r>
    <n v="5"/>
    <x v="17"/>
    <x v="26"/>
    <n v="41"/>
    <n v="129"/>
    <x v="108"/>
    <n v="0.51400000000000001"/>
    <x v="21"/>
    <x v="0"/>
    <n v="0"/>
    <s v="KEEP"/>
    <m/>
    <m/>
    <x v="0"/>
    <m/>
  </r>
  <r>
    <n v="6"/>
    <x v="14"/>
    <x v="16"/>
    <n v="30"/>
    <n v="120"/>
    <x v="109"/>
    <n v="0.46400000000000002"/>
    <x v="8"/>
    <x v="1"/>
    <n v="0"/>
    <s v="KEEP"/>
    <m/>
    <m/>
    <x v="0"/>
    <m/>
  </r>
  <r>
    <n v="5"/>
    <x v="1"/>
    <x v="21"/>
    <n v="22"/>
    <n v="156"/>
    <x v="12"/>
    <n v="1.224"/>
    <x v="8"/>
    <x v="0"/>
    <n v="0"/>
    <s v="KEEP"/>
    <m/>
    <m/>
    <x v="1"/>
    <m/>
  </r>
  <r>
    <n v="0"/>
    <x v="84"/>
    <x v="5"/>
    <n v="29"/>
    <n v="478"/>
    <x v="10"/>
    <n v="1.0720000000000001"/>
    <x v="2"/>
    <x v="0"/>
    <n v="0"/>
    <s v="KEEP"/>
    <m/>
    <m/>
    <x v="0"/>
    <m/>
  </r>
  <r>
    <n v="7"/>
    <x v="50"/>
    <x v="5"/>
    <n v="33"/>
    <n v="190"/>
    <x v="110"/>
    <n v="0.68700000000000006"/>
    <x v="36"/>
    <x v="1"/>
    <n v="0"/>
    <s v="KEEP"/>
    <m/>
    <m/>
    <x v="1"/>
    <m/>
  </r>
  <r>
    <n v="1"/>
    <x v="33"/>
    <x v="1"/>
    <n v="15"/>
    <n v="56"/>
    <x v="111"/>
    <n v="0.66600000000000004"/>
    <x v="4"/>
    <x v="1"/>
    <n v="0"/>
    <s v="KEEP"/>
    <m/>
    <m/>
    <x v="2"/>
    <m/>
  </r>
  <r>
    <n v="1"/>
    <x v="85"/>
    <x v="15"/>
    <n v="27"/>
    <n v="32"/>
    <x v="10"/>
    <n v="0.10100000000000001"/>
    <x v="12"/>
    <x v="1"/>
    <n v="0"/>
    <s v="KEEP"/>
    <m/>
    <m/>
    <x v="0"/>
    <m/>
  </r>
  <r>
    <n v="3"/>
    <x v="56"/>
    <x v="30"/>
    <n v="38"/>
    <n v="156"/>
    <x v="84"/>
    <n v="0.65200000000000002"/>
    <x v="25"/>
    <x v="0"/>
    <n v="0"/>
    <s v="KEEP"/>
    <m/>
    <m/>
    <x v="0"/>
    <m/>
  </r>
  <r>
    <n v="4"/>
    <x v="5"/>
    <x v="4"/>
    <n v="39"/>
    <n v="744"/>
    <x v="112"/>
    <n v="2.3290000000000002"/>
    <x v="1"/>
    <x v="1"/>
    <n v="0"/>
    <s v="KEEP"/>
    <m/>
    <m/>
    <x v="0"/>
    <m/>
  </r>
  <r>
    <n v="0"/>
    <x v="58"/>
    <x v="9"/>
    <n v="31"/>
    <n v="53"/>
    <x v="113"/>
    <n v="8.8999999999999996E-2"/>
    <x v="25"/>
    <x v="1"/>
    <n v="0"/>
    <s v="KEEP"/>
    <m/>
    <m/>
    <x v="0"/>
    <m/>
  </r>
  <r>
    <n v="6"/>
    <x v="73"/>
    <x v="9"/>
    <n v="37"/>
    <n v="370"/>
    <x v="114"/>
    <n v="0.23799999999999999"/>
    <x v="17"/>
    <x v="0"/>
    <n v="0"/>
    <s v="KEEP"/>
    <m/>
    <m/>
    <x v="0"/>
    <m/>
  </r>
  <r>
    <n v="1"/>
    <x v="41"/>
    <x v="9"/>
    <n v="25"/>
    <n v="37"/>
    <x v="40"/>
    <n v="0.58299999999999996"/>
    <x v="12"/>
    <x v="1"/>
    <n v="0"/>
    <s v="KEEP"/>
    <m/>
    <m/>
    <x v="1"/>
    <m/>
  </r>
  <r>
    <n v="3"/>
    <x v="86"/>
    <x v="16"/>
    <n v="28"/>
    <n v="45"/>
    <x v="71"/>
    <n v="0.29299999999999998"/>
    <x v="27"/>
    <x v="1"/>
    <n v="0"/>
    <s v="KEEP"/>
    <m/>
    <m/>
    <x v="1"/>
    <m/>
  </r>
  <r>
    <n v="7"/>
    <x v="78"/>
    <x v="6"/>
    <n v="21"/>
    <n v="192"/>
    <x v="94"/>
    <n v="0.58599999999999997"/>
    <x v="7"/>
    <x v="0"/>
    <n v="0"/>
    <s v="KEEP"/>
    <m/>
    <m/>
    <x v="0"/>
    <m/>
  </r>
  <r>
    <n v="0"/>
    <x v="75"/>
    <x v="20"/>
    <n v="27"/>
    <n v="156"/>
    <x v="115"/>
    <n v="0.68600000000000005"/>
    <x v="27"/>
    <x v="0"/>
    <n v="0"/>
    <s v="KEEP"/>
    <m/>
    <m/>
    <x v="0"/>
    <m/>
  </r>
  <r>
    <n v="9"/>
    <x v="87"/>
    <x v="6"/>
    <n v="21"/>
    <n v="156"/>
    <x v="75"/>
    <n v="0.83099999999999996"/>
    <x v="8"/>
    <x v="0"/>
    <n v="0"/>
    <s v="KEEP"/>
    <m/>
    <m/>
    <x v="0"/>
    <m/>
  </r>
  <r>
    <n v="1"/>
    <x v="88"/>
    <x v="17"/>
    <n v="24"/>
    <n v="156"/>
    <x v="116"/>
    <n v="0.192"/>
    <x v="2"/>
    <x v="1"/>
    <n v="0"/>
    <s v="KEEP"/>
    <m/>
    <m/>
    <x v="1"/>
    <m/>
  </r>
  <r>
    <n v="4"/>
    <x v="88"/>
    <x v="4"/>
    <n v="32"/>
    <n v="88"/>
    <x v="96"/>
    <n v="0.44600000000000001"/>
    <x v="12"/>
    <x v="1"/>
    <n v="0"/>
    <s v="KEEP"/>
    <m/>
    <m/>
    <x v="0"/>
    <m/>
  </r>
  <r>
    <n v="6"/>
    <x v="12"/>
    <x v="3"/>
    <n v="22"/>
    <n v="176"/>
    <x v="117"/>
    <n v="1.3180000000000001"/>
    <x v="3"/>
    <x v="0"/>
    <n v="0"/>
    <s v="KEEP"/>
    <m/>
    <m/>
    <x v="1"/>
    <m/>
  </r>
  <r>
    <n v="2"/>
    <x v="38"/>
    <x v="13"/>
    <n v="35"/>
    <n v="194"/>
    <x v="23"/>
    <n v="0.32900000000000001"/>
    <x v="10"/>
    <x v="1"/>
    <n v="0"/>
    <s v="KEEP"/>
    <m/>
    <m/>
    <x v="0"/>
    <m/>
  </r>
  <r>
    <n v="9"/>
    <x v="81"/>
    <x v="22"/>
    <n v="15"/>
    <n v="156"/>
    <x v="109"/>
    <n v="1.2130000000000001"/>
    <x v="37"/>
    <x v="0"/>
    <n v="0"/>
    <s v="KEEP"/>
    <m/>
    <m/>
    <x v="0"/>
    <m/>
  </r>
  <r>
    <n v="0"/>
    <x v="89"/>
    <x v="20"/>
    <n v="33"/>
    <n v="680"/>
    <x v="118"/>
    <n v="0.42699999999999999"/>
    <x v="27"/>
    <x v="1"/>
    <n v="0"/>
    <s v="KEEP"/>
    <m/>
    <m/>
    <x v="0"/>
    <m/>
  </r>
  <r>
    <n v="9"/>
    <x v="90"/>
    <x v="4"/>
    <n v="33"/>
    <n v="402"/>
    <x v="88"/>
    <n v="0.28199999999999997"/>
    <x v="30"/>
    <x v="1"/>
    <n v="0"/>
    <s v="KEEP"/>
    <m/>
    <m/>
    <x v="0"/>
    <m/>
  </r>
  <r>
    <n v="1"/>
    <x v="23"/>
    <x v="23"/>
    <n v="19"/>
    <n v="156"/>
    <x v="6"/>
    <n v="0.14299999999999999"/>
    <x v="27"/>
    <x v="1"/>
    <n v="0"/>
    <s v="KEEP"/>
    <m/>
    <m/>
    <x v="0"/>
    <m/>
  </r>
  <r>
    <n v="2"/>
    <x v="22"/>
    <x v="9"/>
    <n v="14"/>
    <n v="55"/>
    <x v="33"/>
    <n v="0.249"/>
    <x v="25"/>
    <x v="1"/>
    <n v="0"/>
    <s v="KEEP"/>
    <m/>
    <m/>
    <x v="2"/>
    <m/>
  </r>
  <r>
    <n v="0"/>
    <x v="91"/>
    <x v="16"/>
    <n v="32"/>
    <n v="156"/>
    <x v="108"/>
    <n v="0.23799999999999999"/>
    <x v="21"/>
    <x v="1"/>
    <n v="0"/>
    <s v="KEEP"/>
    <m/>
    <m/>
    <x v="0"/>
    <m/>
  </r>
  <r>
    <n v="12"/>
    <x v="52"/>
    <x v="26"/>
    <n v="7"/>
    <n v="258"/>
    <x v="20"/>
    <n v="0.92600000000000005"/>
    <x v="38"/>
    <x v="0"/>
    <n v="0"/>
    <s v="KEEP"/>
    <m/>
    <m/>
    <x v="1"/>
    <m/>
  </r>
  <r>
    <n v="1"/>
    <x v="43"/>
    <x v="17"/>
    <n v="35"/>
    <n v="156"/>
    <x v="0"/>
    <n v="0.54300000000000004"/>
    <x v="2"/>
    <x v="0"/>
    <n v="0"/>
    <s v="KEEP"/>
    <m/>
    <m/>
    <x v="0"/>
    <m/>
  </r>
  <r>
    <n v="3"/>
    <x v="23"/>
    <x v="28"/>
    <n v="39"/>
    <n v="156"/>
    <x v="6"/>
    <n v="0.55700000000000005"/>
    <x v="22"/>
    <x v="1"/>
    <n v="0"/>
    <s v="KEEP"/>
    <m/>
    <m/>
    <x v="0"/>
    <m/>
  </r>
  <r>
    <n v="2"/>
    <x v="71"/>
    <x v="16"/>
    <n v="22"/>
    <n v="156"/>
    <x v="58"/>
    <n v="9.1999999999999998E-2"/>
    <x v="21"/>
    <x v="1"/>
    <n v="0"/>
    <s v="KEEP"/>
    <m/>
    <m/>
    <x v="1"/>
    <m/>
  </r>
  <r>
    <n v="1"/>
    <x v="92"/>
    <x v="3"/>
    <n v="16"/>
    <n v="375"/>
    <x v="119"/>
    <n v="0.65500000000000003"/>
    <x v="25"/>
    <x v="1"/>
    <n v="0"/>
    <s v="KEEP"/>
    <m/>
    <m/>
    <x v="1"/>
    <m/>
  </r>
  <r>
    <n v="11"/>
    <x v="54"/>
    <x v="13"/>
    <n v="28"/>
    <n v="150"/>
    <x v="63"/>
    <n v="1.353"/>
    <x v="7"/>
    <x v="0"/>
    <n v="0"/>
    <s v="KEEP"/>
    <m/>
    <m/>
    <x v="0"/>
    <m/>
  </r>
  <r>
    <n v="3"/>
    <x v="93"/>
    <x v="16"/>
    <n v="15"/>
    <n v="130"/>
    <x v="100"/>
    <n v="0.29899999999999999"/>
    <x v="30"/>
    <x v="1"/>
    <n v="0"/>
    <s v="KEEP"/>
    <m/>
    <m/>
    <x v="0"/>
    <m/>
  </r>
  <r>
    <n v="4"/>
    <x v="37"/>
    <x v="4"/>
    <n v="32"/>
    <n v="156"/>
    <x v="120"/>
    <n v="0.61199999999999999"/>
    <x v="25"/>
    <x v="1"/>
    <n v="0"/>
    <s v="KEEP"/>
    <m/>
    <m/>
    <x v="0"/>
    <m/>
  </r>
  <r>
    <n v="3"/>
    <x v="50"/>
    <x v="9"/>
    <n v="15"/>
    <n v="156"/>
    <x v="51"/>
    <n v="0.2"/>
    <x v="39"/>
    <x v="1"/>
    <n v="0"/>
    <s v="KEEP"/>
    <m/>
    <m/>
    <x v="0"/>
    <m/>
  </r>
  <r>
    <n v="5"/>
    <x v="62"/>
    <x v="21"/>
    <n v="18"/>
    <n v="67"/>
    <x v="0"/>
    <n v="0.997"/>
    <x v="29"/>
    <x v="1"/>
    <n v="0"/>
    <s v="KEEP"/>
    <m/>
    <m/>
    <x v="0"/>
    <m/>
  </r>
  <r>
    <n v="2"/>
    <x v="79"/>
    <x v="17"/>
    <n v="42"/>
    <n v="156"/>
    <x v="121"/>
    <n v="1.101"/>
    <x v="25"/>
    <x v="1"/>
    <n v="0"/>
    <s v="KEEP"/>
    <m/>
    <m/>
    <x v="0"/>
    <m/>
  </r>
  <r>
    <n v="10"/>
    <x v="28"/>
    <x v="23"/>
    <n v="37"/>
    <n v="156"/>
    <x v="122"/>
    <n v="1.1359999999999999"/>
    <x v="26"/>
    <x v="0"/>
    <n v="0"/>
    <s v="KEEP"/>
    <m/>
    <m/>
    <x v="0"/>
    <m/>
  </r>
  <r>
    <n v="2"/>
    <x v="63"/>
    <x v="26"/>
    <n v="32"/>
    <n v="56"/>
    <x v="82"/>
    <n v="0.128"/>
    <x v="2"/>
    <x v="1"/>
    <n v="0"/>
    <s v="KEEP"/>
    <m/>
    <m/>
    <x v="1"/>
    <m/>
  </r>
  <r>
    <n v="1"/>
    <x v="27"/>
    <x v="15"/>
    <n v="50"/>
    <n v="45"/>
    <x v="103"/>
    <n v="0.42199999999999999"/>
    <x v="2"/>
    <x v="1"/>
    <n v="0"/>
    <s v="KEEP"/>
    <m/>
    <m/>
    <x v="0"/>
    <m/>
  </r>
  <r>
    <n v="2"/>
    <x v="33"/>
    <x v="4"/>
    <n v="52"/>
    <n v="57"/>
    <x v="123"/>
    <n v="0.67700000000000005"/>
    <x v="21"/>
    <x v="1"/>
    <n v="0"/>
    <s v="KEEP"/>
    <m/>
    <m/>
    <x v="0"/>
    <m/>
  </r>
  <r>
    <n v="7"/>
    <x v="25"/>
    <x v="5"/>
    <n v="24"/>
    <n v="156"/>
    <x v="53"/>
    <n v="0.29599999999999999"/>
    <x v="10"/>
    <x v="0"/>
    <n v="0"/>
    <s v="KEEP"/>
    <m/>
    <m/>
    <x v="1"/>
    <m/>
  </r>
  <r>
    <n v="0"/>
    <x v="72"/>
    <x v="17"/>
    <n v="23"/>
    <n v="116"/>
    <x v="124"/>
    <n v="0.45400000000000001"/>
    <x v="27"/>
    <x v="1"/>
    <n v="0"/>
    <s v="KEEP"/>
    <m/>
    <m/>
    <x v="1"/>
    <m/>
  </r>
  <r>
    <n v="2"/>
    <x v="63"/>
    <x v="26"/>
    <n v="10"/>
    <n v="278"/>
    <x v="125"/>
    <n v="0.88100000000000001"/>
    <x v="12"/>
    <x v="1"/>
    <n v="0"/>
    <s v="KEEP"/>
    <m/>
    <m/>
    <x v="1"/>
    <m/>
  </r>
  <r>
    <n v="10"/>
    <x v="40"/>
    <x v="13"/>
    <n v="28"/>
    <n v="122"/>
    <x v="94"/>
    <n v="0.28000000000000003"/>
    <x v="33"/>
    <x v="1"/>
    <n v="0"/>
    <s v="KEEP"/>
    <m/>
    <m/>
    <x v="0"/>
    <m/>
  </r>
  <r>
    <n v="7"/>
    <x v="94"/>
    <x v="8"/>
    <n v="15"/>
    <n v="155"/>
    <x v="51"/>
    <n v="0.26200000000000001"/>
    <x v="32"/>
    <x v="1"/>
    <n v="0"/>
    <s v="KEEP"/>
    <m/>
    <m/>
    <x v="0"/>
    <m/>
  </r>
  <r>
    <n v="7"/>
    <x v="46"/>
    <x v="21"/>
    <n v="26"/>
    <n v="135"/>
    <x v="126"/>
    <n v="0.64700000000000002"/>
    <x v="7"/>
    <x v="1"/>
    <n v="0"/>
    <s v="KEEP"/>
    <m/>
    <m/>
    <x v="1"/>
    <m/>
  </r>
  <r>
    <n v="5"/>
    <x v="54"/>
    <x v="6"/>
    <n v="44"/>
    <n v="545"/>
    <x v="127"/>
    <n v="0.61899999999999999"/>
    <x v="30"/>
    <x v="1"/>
    <n v="0"/>
    <s v="KEEP"/>
    <m/>
    <m/>
    <x v="0"/>
    <m/>
  </r>
  <r>
    <n v="1"/>
    <x v="12"/>
    <x v="23"/>
    <n v="39"/>
    <n v="220"/>
    <x v="122"/>
    <n v="0.80800000000000005"/>
    <x v="10"/>
    <x v="0"/>
    <n v="0"/>
    <s v="KEEP"/>
    <m/>
    <m/>
    <x v="0"/>
    <m/>
  </r>
  <r>
    <n v="4"/>
    <x v="62"/>
    <x v="28"/>
    <n v="17"/>
    <n v="49"/>
    <x v="128"/>
    <n v="0.34"/>
    <x v="4"/>
    <x v="1"/>
    <n v="0"/>
    <s v="KEEP"/>
    <m/>
    <m/>
    <x v="2"/>
    <m/>
  </r>
  <r>
    <n v="5"/>
    <x v="63"/>
    <x v="0"/>
    <n v="43"/>
    <n v="75"/>
    <x v="129"/>
    <n v="0.26300000000000001"/>
    <x v="3"/>
    <x v="1"/>
    <n v="0"/>
    <s v="KEEP"/>
    <m/>
    <m/>
    <x v="0"/>
    <m/>
  </r>
  <r>
    <n v="0"/>
    <x v="4"/>
    <x v="8"/>
    <n v="29"/>
    <n v="40"/>
    <x v="76"/>
    <n v="0.434"/>
    <x v="2"/>
    <x v="1"/>
    <n v="0"/>
    <s v="KEEP"/>
    <m/>
    <m/>
    <x v="0"/>
    <m/>
  </r>
  <r>
    <n v="0"/>
    <x v="47"/>
    <x v="26"/>
    <n v="30"/>
    <n v="74"/>
    <x v="13"/>
    <n v="0.75700000000000001"/>
    <x v="21"/>
    <x v="0"/>
    <n v="0"/>
    <s v="KEEP"/>
    <m/>
    <m/>
    <x v="0"/>
    <m/>
  </r>
  <r>
    <n v="2"/>
    <x v="79"/>
    <x v="15"/>
    <n v="37"/>
    <n v="182"/>
    <x v="9"/>
    <n v="1.224"/>
    <x v="1"/>
    <x v="0"/>
    <n v="0"/>
    <s v="KEEP"/>
    <m/>
    <m/>
    <x v="0"/>
    <m/>
  </r>
  <r>
    <n v="1"/>
    <x v="79"/>
    <x v="27"/>
    <n v="45"/>
    <n v="194"/>
    <x v="123"/>
    <n v="0.61299999999999999"/>
    <x v="25"/>
    <x v="0"/>
    <n v="0"/>
    <s v="KEEP"/>
    <m/>
    <m/>
    <x v="0"/>
    <m/>
  </r>
  <r>
    <n v="6"/>
    <x v="70"/>
    <x v="26"/>
    <n v="31"/>
    <n v="120"/>
    <x v="104"/>
    <n v="0.69199999999999995"/>
    <x v="15"/>
    <x v="1"/>
    <n v="0"/>
    <s v="KEEP"/>
    <m/>
    <m/>
    <x v="0"/>
    <m/>
  </r>
  <r>
    <n v="2"/>
    <x v="38"/>
    <x v="4"/>
    <n v="38"/>
    <n v="360"/>
    <x v="29"/>
    <n v="0.33700000000000002"/>
    <x v="10"/>
    <x v="0"/>
    <n v="0"/>
    <s v="KEEP"/>
    <m/>
    <m/>
    <x v="1"/>
    <m/>
  </r>
  <r>
    <n v="0"/>
    <x v="11"/>
    <x v="6"/>
    <n v="29"/>
    <n v="215"/>
    <x v="130"/>
    <n v="0.52"/>
    <x v="25"/>
    <x v="1"/>
    <n v="0"/>
    <s v="KEEP"/>
    <m/>
    <m/>
    <x v="0"/>
    <m/>
  </r>
  <r>
    <n v="14"/>
    <x v="33"/>
    <x v="15"/>
    <n v="25"/>
    <n v="184"/>
    <x v="13"/>
    <n v="0.41199999999999998"/>
    <x v="17"/>
    <x v="0"/>
    <n v="0"/>
    <s v="KEEP"/>
    <m/>
    <m/>
    <x v="0"/>
    <m/>
  </r>
  <r>
    <n v="2"/>
    <x v="51"/>
    <x v="14"/>
    <n v="33"/>
    <n v="135"/>
    <x v="18"/>
    <n v="0.42199999999999999"/>
    <x v="21"/>
    <x v="0"/>
    <n v="0"/>
    <s v="KEEP"/>
    <m/>
    <m/>
    <x v="0"/>
    <m/>
  </r>
  <r>
    <n v="5"/>
    <x v="95"/>
    <x v="11"/>
    <n v="41"/>
    <n v="42"/>
    <x v="108"/>
    <n v="0.156"/>
    <x v="40"/>
    <x v="1"/>
    <n v="0"/>
    <s v="KEEP"/>
    <m/>
    <m/>
    <x v="0"/>
    <m/>
  </r>
  <r>
    <n v="2"/>
    <x v="57"/>
    <x v="13"/>
    <n v="37"/>
    <n v="105"/>
    <x v="131"/>
    <n v="0.215"/>
    <x v="10"/>
    <x v="1"/>
    <n v="0"/>
    <s v="KEEP"/>
    <m/>
    <m/>
    <x v="0"/>
    <m/>
  </r>
  <r>
    <n v="10"/>
    <x v="96"/>
    <x v="16"/>
    <n v="23"/>
    <n v="132"/>
    <x v="132"/>
    <n v="0.32600000000000001"/>
    <x v="34"/>
    <x v="0"/>
    <n v="0"/>
    <s v="KEEP"/>
    <m/>
    <m/>
    <x v="1"/>
    <m/>
  </r>
  <r>
    <n v="0"/>
    <x v="3"/>
    <x v="16"/>
    <n v="14"/>
    <n v="148"/>
    <x v="19"/>
    <n v="0.14299999999999999"/>
    <x v="2"/>
    <x v="1"/>
    <n v="0"/>
    <s v="KEEP"/>
    <m/>
    <m/>
    <x v="1"/>
    <m/>
  </r>
  <r>
    <n v="0"/>
    <x v="79"/>
    <x v="16"/>
    <n v="19"/>
    <n v="180"/>
    <x v="5"/>
    <n v="1.391"/>
    <x v="21"/>
    <x v="0"/>
    <n v="0"/>
    <s v="KEEP"/>
    <m/>
    <m/>
    <x v="0"/>
    <m/>
  </r>
  <r>
    <n v="2"/>
    <x v="90"/>
    <x v="16"/>
    <n v="28"/>
    <n v="205"/>
    <x v="22"/>
    <n v="0.875"/>
    <x v="22"/>
    <x v="0"/>
    <n v="0"/>
    <s v="KEEP"/>
    <m/>
    <m/>
    <x v="0"/>
    <m/>
  </r>
  <r>
    <n v="6"/>
    <x v="97"/>
    <x v="1"/>
    <n v="30"/>
    <n v="156"/>
    <x v="133"/>
    <n v="0.313"/>
    <x v="11"/>
    <x v="1"/>
    <n v="0"/>
    <s v="KEEP"/>
    <m/>
    <m/>
    <x v="1"/>
    <m/>
  </r>
  <r>
    <n v="0"/>
    <x v="25"/>
    <x v="4"/>
    <n v="37"/>
    <n v="148"/>
    <x v="97"/>
    <n v="0.60499999999999998"/>
    <x v="12"/>
    <x v="1"/>
    <n v="0"/>
    <s v="KEEP"/>
    <m/>
    <m/>
    <x v="0"/>
    <m/>
  </r>
  <r>
    <n v="2"/>
    <x v="54"/>
    <x v="21"/>
    <n v="17"/>
    <n v="96"/>
    <x v="1"/>
    <n v="0.433"/>
    <x v="9"/>
    <x v="0"/>
    <n v="0"/>
    <s v="KEEP"/>
    <m/>
    <m/>
    <x v="1"/>
    <m/>
  </r>
  <r>
    <n v="3"/>
    <x v="43"/>
    <x v="3"/>
    <n v="10"/>
    <n v="85"/>
    <x v="60"/>
    <n v="0.626"/>
    <x v="21"/>
    <x v="1"/>
    <n v="0"/>
    <s v="KEEP"/>
    <m/>
    <m/>
    <x v="1"/>
    <m/>
  </r>
  <r>
    <n v="7"/>
    <x v="17"/>
    <x v="9"/>
    <n v="31"/>
    <n v="156"/>
    <x v="94"/>
    <n v="1.127"/>
    <x v="29"/>
    <x v="0"/>
    <n v="0"/>
    <s v="KEEP"/>
    <m/>
    <m/>
    <x v="0"/>
    <m/>
  </r>
  <r>
    <n v="2"/>
    <x v="42"/>
    <x v="16"/>
    <n v="22"/>
    <n v="94"/>
    <x v="134"/>
    <n v="0.315"/>
    <x v="4"/>
    <x v="1"/>
    <n v="0"/>
    <s v="KEEP"/>
    <m/>
    <m/>
    <x v="0"/>
    <m/>
  </r>
  <r>
    <n v="3"/>
    <x v="36"/>
    <x v="9"/>
    <n v="11"/>
    <n v="64"/>
    <x v="135"/>
    <n v="0.28399999999999997"/>
    <x v="22"/>
    <x v="1"/>
    <n v="0"/>
    <s v="KEEP"/>
    <m/>
    <m/>
    <x v="2"/>
    <m/>
  </r>
  <r>
    <n v="3"/>
    <x v="10"/>
    <x v="1"/>
    <n v="39"/>
    <n v="140"/>
    <x v="136"/>
    <n v="0.15"/>
    <x v="15"/>
    <x v="1"/>
    <n v="0"/>
    <s v="KEEP"/>
    <m/>
    <m/>
    <x v="0"/>
    <m/>
  </r>
  <r>
    <n v="4"/>
    <x v="40"/>
    <x v="5"/>
    <n v="12"/>
    <n v="231"/>
    <x v="137"/>
    <n v="0.52700000000000002"/>
    <x v="1"/>
    <x v="1"/>
    <n v="0"/>
    <s v="KEEP"/>
    <m/>
    <m/>
    <x v="1"/>
    <m/>
  </r>
  <r>
    <n v="3"/>
    <x v="42"/>
    <x v="21"/>
    <n v="30"/>
    <n v="156"/>
    <x v="18"/>
    <n v="0.19700000000000001"/>
    <x v="21"/>
    <x v="0"/>
    <n v="0"/>
    <s v="KEEP"/>
    <m/>
    <m/>
    <x v="0"/>
    <m/>
  </r>
  <r>
    <n v="0"/>
    <x v="90"/>
    <x v="4"/>
    <n v="20"/>
    <n v="156"/>
    <x v="138"/>
    <n v="0.254"/>
    <x v="28"/>
    <x v="0"/>
    <n v="0"/>
    <s v="KEEP"/>
    <m/>
    <m/>
    <x v="1"/>
    <m/>
  </r>
  <r>
    <n v="13"/>
    <x v="68"/>
    <x v="20"/>
    <n v="33"/>
    <n v="29"/>
    <x v="139"/>
    <n v="0.73099999999999998"/>
    <x v="29"/>
    <x v="0"/>
    <n v="0"/>
    <s v="KEEP"/>
    <m/>
    <m/>
    <x v="1"/>
    <m/>
  </r>
  <r>
    <n v="2"/>
    <x v="42"/>
    <x v="12"/>
    <n v="32"/>
    <n v="156"/>
    <x v="140"/>
    <n v="0.14799999999999999"/>
    <x v="2"/>
    <x v="1"/>
    <n v="0"/>
    <s v="KEEP"/>
    <m/>
    <m/>
    <x v="0"/>
    <m/>
  </r>
  <r>
    <n v="1"/>
    <x v="98"/>
    <x v="0"/>
    <n v="21"/>
    <n v="168"/>
    <x v="141"/>
    <n v="0.123"/>
    <x v="25"/>
    <x v="1"/>
    <n v="0"/>
    <s v="KEEP"/>
    <m/>
    <m/>
    <x v="1"/>
    <m/>
  </r>
  <r>
    <n v="1"/>
    <x v="20"/>
    <x v="17"/>
    <n v="32"/>
    <n v="156"/>
    <x v="45"/>
    <n v="0.69199999999999995"/>
    <x v="22"/>
    <x v="0"/>
    <n v="0"/>
    <s v="KEEP"/>
    <m/>
    <m/>
    <x v="0"/>
    <m/>
  </r>
  <r>
    <n v="2"/>
    <x v="21"/>
    <x v="23"/>
    <n v="36"/>
    <n v="120"/>
    <x v="142"/>
    <n v="0.127"/>
    <x v="27"/>
    <x v="0"/>
    <n v="0"/>
    <s v="KEEP"/>
    <m/>
    <m/>
    <x v="0"/>
    <m/>
  </r>
  <r>
    <n v="6"/>
    <x v="34"/>
    <x v="4"/>
    <n v="32"/>
    <n v="68"/>
    <x v="75"/>
    <n v="0.122"/>
    <x v="32"/>
    <x v="1"/>
    <n v="0"/>
    <s v="KEEP"/>
    <m/>
    <m/>
    <x v="0"/>
    <m/>
  </r>
  <r>
    <n v="8"/>
    <x v="8"/>
    <x v="0"/>
    <n v="19"/>
    <n v="156"/>
    <x v="143"/>
    <n v="1.476"/>
    <x v="17"/>
    <x v="1"/>
    <n v="0"/>
    <s v="KEEP"/>
    <m/>
    <m/>
    <x v="2"/>
    <m/>
  </r>
  <r>
    <n v="2"/>
    <x v="85"/>
    <x v="14"/>
    <n v="16"/>
    <n v="52"/>
    <x v="90"/>
    <n v="0.16600000000000001"/>
    <x v="21"/>
    <x v="1"/>
    <n v="0"/>
    <s v="KEEP"/>
    <m/>
    <m/>
    <x v="0"/>
    <m/>
  </r>
  <r>
    <n v="1"/>
    <x v="37"/>
    <x v="5"/>
    <n v="18"/>
    <n v="58"/>
    <x v="101"/>
    <n v="0.26"/>
    <x v="12"/>
    <x v="1"/>
    <n v="0"/>
    <s v="KEEP"/>
    <m/>
    <m/>
    <x v="2"/>
    <m/>
  </r>
  <r>
    <n v="0"/>
    <x v="89"/>
    <x v="13"/>
    <n v="43"/>
    <n v="255"/>
    <x v="144"/>
    <n v="0.25900000000000001"/>
    <x v="4"/>
    <x v="1"/>
    <n v="0"/>
    <s v="KEEP"/>
    <m/>
    <m/>
    <x v="0"/>
    <m/>
  </r>
  <r>
    <n v="9"/>
    <x v="68"/>
    <x v="15"/>
    <n v="34"/>
    <n v="171"/>
    <x v="67"/>
    <n v="0.89300000000000002"/>
    <x v="3"/>
    <x v="0"/>
    <n v="0"/>
    <s v="KEEP"/>
    <m/>
    <m/>
    <x v="0"/>
    <m/>
  </r>
  <r>
    <n v="1"/>
    <x v="99"/>
    <x v="4"/>
    <n v="13"/>
    <n v="105"/>
    <x v="119"/>
    <n v="0.47199999999999998"/>
    <x v="12"/>
    <x v="1"/>
    <n v="0"/>
    <s v="KEEP"/>
    <m/>
    <m/>
    <x v="1"/>
    <m/>
  </r>
  <r>
    <n v="1"/>
    <x v="37"/>
    <x v="21"/>
    <n v="21"/>
    <n v="73"/>
    <x v="119"/>
    <n v="0.67300000000000004"/>
    <x v="28"/>
    <x v="1"/>
    <n v="0"/>
    <s v="KEEP"/>
    <m/>
    <m/>
    <x v="1"/>
    <m/>
  </r>
  <r>
    <n v="8"/>
    <x v="11"/>
    <x v="8"/>
    <n v="36"/>
    <n v="108"/>
    <x v="52"/>
    <n v="0.34899999999999998"/>
    <x v="37"/>
    <x v="1"/>
    <n v="0"/>
    <s v="KEEP"/>
    <m/>
    <m/>
    <x v="0"/>
    <m/>
  </r>
  <r>
    <n v="1"/>
    <x v="39"/>
    <x v="34"/>
    <n v="19"/>
    <n v="83"/>
    <x v="58"/>
    <n v="0.65400000000000003"/>
    <x v="12"/>
    <x v="1"/>
    <n v="0"/>
    <s v="KEEP"/>
    <m/>
    <m/>
    <x v="1"/>
    <m/>
  </r>
  <r>
    <n v="3"/>
    <x v="36"/>
    <x v="26"/>
    <n v="19"/>
    <n v="74"/>
    <x v="145"/>
    <n v="0.27900000000000003"/>
    <x v="4"/>
    <x v="1"/>
    <n v="0"/>
    <s v="KEEP"/>
    <m/>
    <m/>
    <x v="2"/>
    <m/>
  </r>
  <r>
    <n v="3"/>
    <x v="100"/>
    <x v="11"/>
    <n v="28"/>
    <n v="156"/>
    <x v="146"/>
    <n v="0.24299999999999999"/>
    <x v="17"/>
    <x v="1"/>
    <n v="0"/>
    <s v="KEEP"/>
    <m/>
    <m/>
    <x v="0"/>
    <m/>
  </r>
  <r>
    <n v="1"/>
    <x v="22"/>
    <x v="26"/>
    <n v="12"/>
    <n v="43"/>
    <x v="147"/>
    <n v="0.57999999999999996"/>
    <x v="25"/>
    <x v="1"/>
    <n v="0"/>
    <s v="KEEP"/>
    <m/>
    <m/>
    <x v="1"/>
    <m/>
  </r>
  <r>
    <n v="1"/>
    <x v="14"/>
    <x v="3"/>
    <n v="40"/>
    <n v="167"/>
    <x v="63"/>
    <n v="0.96199999999999997"/>
    <x v="15"/>
    <x v="0"/>
    <n v="0"/>
    <s v="KEEP"/>
    <m/>
    <m/>
    <x v="0"/>
    <m/>
  </r>
  <r>
    <n v="12"/>
    <x v="19"/>
    <x v="21"/>
    <n v="40"/>
    <n v="54"/>
    <x v="148"/>
    <n v="0.378"/>
    <x v="19"/>
    <x v="1"/>
    <n v="0"/>
    <s v="KEEP"/>
    <m/>
    <m/>
    <x v="0"/>
    <m/>
  </r>
  <r>
    <n v="1"/>
    <x v="80"/>
    <x v="13"/>
    <n v="36"/>
    <n v="249"/>
    <x v="149"/>
    <n v="0.875"/>
    <x v="10"/>
    <x v="0"/>
    <n v="0"/>
    <s v="KEEP"/>
    <m/>
    <m/>
    <x v="0"/>
    <m/>
  </r>
  <r>
    <n v="5"/>
    <x v="6"/>
    <x v="17"/>
    <n v="33"/>
    <n v="325"/>
    <x v="64"/>
    <n v="0.58299999999999996"/>
    <x v="10"/>
    <x v="0"/>
    <n v="0"/>
    <s v="KEEP"/>
    <m/>
    <m/>
    <x v="0"/>
    <m/>
  </r>
  <r>
    <n v="5"/>
    <x v="9"/>
    <x v="35"/>
    <n v="37"/>
    <n v="156"/>
    <x v="150"/>
    <n v="0.30499999999999999"/>
    <x v="41"/>
    <x v="1"/>
    <n v="0"/>
    <s v="KEEP"/>
    <m/>
    <m/>
    <x v="0"/>
    <m/>
  </r>
  <r>
    <n v="4"/>
    <x v="82"/>
    <x v="21"/>
    <n v="25"/>
    <n v="293"/>
    <x v="92"/>
    <n v="0.38500000000000001"/>
    <x v="22"/>
    <x v="1"/>
    <n v="0"/>
    <s v="KEEP"/>
    <m/>
    <m/>
    <x v="0"/>
    <m/>
  </r>
  <r>
    <n v="5"/>
    <x v="36"/>
    <x v="29"/>
    <n v="28"/>
    <n v="83"/>
    <x v="25"/>
    <n v="0.499"/>
    <x v="22"/>
    <x v="1"/>
    <n v="0"/>
    <s v="KEEP"/>
    <m/>
    <m/>
    <x v="0"/>
    <m/>
  </r>
  <r>
    <n v="0"/>
    <x v="28"/>
    <x v="17"/>
    <n v="17"/>
    <n v="156"/>
    <x v="151"/>
    <n v="0.252"/>
    <x v="2"/>
    <x v="1"/>
    <n v="0"/>
    <s v="KEEP"/>
    <m/>
    <m/>
    <x v="2"/>
    <m/>
  </r>
  <r>
    <n v="3"/>
    <x v="49"/>
    <x v="23"/>
    <n v="16"/>
    <n v="66"/>
    <x v="137"/>
    <n v="0.30599999999999999"/>
    <x v="12"/>
    <x v="1"/>
    <n v="0"/>
    <s v="KEEP"/>
    <m/>
    <m/>
    <x v="1"/>
    <m/>
  </r>
  <r>
    <n v="1"/>
    <x v="94"/>
    <x v="36"/>
    <n v="28"/>
    <n v="140"/>
    <x v="78"/>
    <n v="0.23400000000000001"/>
    <x v="16"/>
    <x v="0"/>
    <n v="0"/>
    <s v="KEEP"/>
    <m/>
    <m/>
    <x v="0"/>
    <m/>
  </r>
  <r>
    <n v="3"/>
    <x v="59"/>
    <x v="11"/>
    <n v="48"/>
    <n v="465"/>
    <x v="152"/>
    <n v="2.137"/>
    <x v="21"/>
    <x v="0"/>
    <n v="0"/>
    <s v="KEEP"/>
    <m/>
    <m/>
    <x v="0"/>
    <m/>
  </r>
  <r>
    <n v="0"/>
    <x v="8"/>
    <x v="17"/>
    <n v="23"/>
    <n v="89"/>
    <x v="22"/>
    <n v="1.7310000000000001"/>
    <x v="2"/>
    <x v="1"/>
    <n v="0"/>
    <s v="KEEP"/>
    <m/>
    <m/>
    <x v="0"/>
    <m/>
  </r>
  <r>
    <n v="0"/>
    <x v="61"/>
    <x v="17"/>
    <n v="22"/>
    <n v="66"/>
    <x v="108"/>
    <n v="0.54500000000000004"/>
    <x v="2"/>
    <x v="1"/>
    <n v="0"/>
    <s v="KEEP"/>
    <m/>
    <m/>
    <x v="0"/>
    <m/>
  </r>
  <r>
    <n v="2"/>
    <x v="34"/>
    <x v="14"/>
    <n v="40"/>
    <n v="94"/>
    <x v="92"/>
    <n v="0.22500000000000001"/>
    <x v="21"/>
    <x v="1"/>
    <n v="0"/>
    <s v="KEEP"/>
    <m/>
    <m/>
    <x v="0"/>
    <m/>
  </r>
  <r>
    <n v="2"/>
    <x v="20"/>
    <x v="30"/>
    <n v="43"/>
    <n v="158"/>
    <x v="153"/>
    <n v="0.81599999999999995"/>
    <x v="15"/>
    <x v="1"/>
    <n v="0"/>
    <s v="KEEP"/>
    <m/>
    <m/>
    <x v="0"/>
    <m/>
  </r>
  <r>
    <n v="12"/>
    <x v="83"/>
    <x v="11"/>
    <n v="43"/>
    <n v="325"/>
    <x v="150"/>
    <n v="0.52800000000000002"/>
    <x v="23"/>
    <x v="0"/>
    <n v="0"/>
    <s v="KEEP"/>
    <m/>
    <m/>
    <x v="0"/>
    <m/>
  </r>
  <r>
    <n v="0"/>
    <x v="101"/>
    <x v="11"/>
    <n v="15"/>
    <n v="84"/>
    <x v="82"/>
    <n v="0.29899999999999999"/>
    <x v="12"/>
    <x v="1"/>
    <n v="0"/>
    <s v="KEEP"/>
    <m/>
    <m/>
    <x v="1"/>
    <m/>
  </r>
  <r>
    <n v="1"/>
    <x v="85"/>
    <x v="5"/>
    <n v="37"/>
    <n v="75"/>
    <x v="84"/>
    <n v="0.50900000000000001"/>
    <x v="12"/>
    <x v="1"/>
    <n v="0"/>
    <s v="KEEP"/>
    <m/>
    <m/>
    <x v="0"/>
    <m/>
  </r>
  <r>
    <n v="0"/>
    <x v="53"/>
    <x v="37"/>
    <n v="39"/>
    <n v="72"/>
    <x v="154"/>
    <n v="1.0209999999999999"/>
    <x v="40"/>
    <x v="1"/>
    <n v="0"/>
    <s v="KEEP"/>
    <m/>
    <m/>
    <x v="0"/>
    <m/>
  </r>
  <r>
    <n v="1"/>
    <x v="47"/>
    <x v="0"/>
    <n v="30"/>
    <n v="82"/>
    <x v="75"/>
    <n v="0.82099999999999995"/>
    <x v="25"/>
    <x v="1"/>
    <n v="0"/>
    <s v="KEEP"/>
    <m/>
    <m/>
    <x v="0"/>
    <m/>
  </r>
  <r>
    <n v="0"/>
    <x v="34"/>
    <x v="16"/>
    <n v="22"/>
    <n v="156"/>
    <x v="155"/>
    <n v="0.23599999999999999"/>
    <x v="12"/>
    <x v="1"/>
    <n v="0"/>
    <s v="KEEP"/>
    <m/>
    <m/>
    <x v="2"/>
    <m/>
  </r>
  <r>
    <n v="1"/>
    <x v="17"/>
    <x v="5"/>
    <n v="8"/>
    <n v="182"/>
    <x v="40"/>
    <n v="0.94699999999999995"/>
    <x v="2"/>
    <x v="1"/>
    <n v="0"/>
    <s v="KEEP"/>
    <m/>
    <m/>
    <x v="1"/>
    <m/>
  </r>
  <r>
    <n v="1"/>
    <x v="22"/>
    <x v="26"/>
    <n v="18"/>
    <n v="59"/>
    <x v="156"/>
    <n v="1.268"/>
    <x v="21"/>
    <x v="1"/>
    <n v="0"/>
    <s v="KEEP"/>
    <m/>
    <m/>
    <x v="1"/>
    <m/>
  </r>
  <r>
    <n v="1"/>
    <x v="14"/>
    <x v="4"/>
    <n v="24"/>
    <n v="110"/>
    <x v="157"/>
    <n v="0.221"/>
    <x v="21"/>
    <x v="1"/>
    <n v="0"/>
    <s v="KEEP"/>
    <m/>
    <m/>
    <x v="2"/>
    <m/>
  </r>
  <r>
    <n v="1"/>
    <x v="12"/>
    <x v="29"/>
    <n v="13"/>
    <n v="50"/>
    <x v="158"/>
    <n v="0.20499999999999999"/>
    <x v="25"/>
    <x v="1"/>
    <n v="0"/>
    <s v="KEEP"/>
    <m/>
    <m/>
    <x v="2"/>
    <m/>
  </r>
  <r>
    <n v="5"/>
    <x v="102"/>
    <x v="21"/>
    <n v="29"/>
    <n v="156"/>
    <x v="159"/>
    <n v="0.66"/>
    <x v="40"/>
    <x v="0"/>
    <n v="0"/>
    <s v="KEEP"/>
    <m/>
    <m/>
    <x v="0"/>
    <m/>
  </r>
  <r>
    <n v="8"/>
    <x v="34"/>
    <x v="37"/>
    <n v="36"/>
    <n v="156"/>
    <x v="9"/>
    <n v="0.23899999999999999"/>
    <x v="16"/>
    <x v="0"/>
    <n v="0"/>
    <s v="KEEP"/>
    <m/>
    <m/>
    <x v="0"/>
    <m/>
  </r>
  <r>
    <n v="5"/>
    <x v="51"/>
    <x v="11"/>
    <n v="26"/>
    <n v="285"/>
    <x v="46"/>
    <n v="0.45200000000000001"/>
    <x v="23"/>
    <x v="0"/>
    <n v="0"/>
    <s v="KEEP"/>
    <m/>
    <m/>
    <x v="0"/>
    <m/>
  </r>
  <r>
    <n v="3"/>
    <x v="33"/>
    <x v="16"/>
    <n v="23"/>
    <n v="81"/>
    <x v="18"/>
    <n v="0.94899999999999995"/>
    <x v="15"/>
    <x v="1"/>
    <n v="0"/>
    <s v="KEEP"/>
    <m/>
    <m/>
    <x v="0"/>
    <m/>
  </r>
  <r>
    <n v="1"/>
    <x v="33"/>
    <x v="1"/>
    <n v="29"/>
    <n v="196"/>
    <x v="46"/>
    <n v="0.44400000000000001"/>
    <x v="24"/>
    <x v="1"/>
    <n v="0"/>
    <s v="KEEP"/>
    <m/>
    <m/>
    <x v="0"/>
    <m/>
  </r>
  <r>
    <n v="1"/>
    <x v="103"/>
    <x v="17"/>
    <n v="14"/>
    <n v="415"/>
    <x v="160"/>
    <n v="0.38900000000000001"/>
    <x v="2"/>
    <x v="1"/>
    <n v="0"/>
    <s v="KEEP"/>
    <m/>
    <m/>
    <x v="2"/>
    <m/>
  </r>
  <r>
    <n v="4"/>
    <x v="102"/>
    <x v="0"/>
    <n v="12"/>
    <n v="87"/>
    <x v="161"/>
    <n v="0.46300000000000002"/>
    <x v="32"/>
    <x v="1"/>
    <n v="0"/>
    <s v="KEEP"/>
    <m/>
    <m/>
    <x v="2"/>
    <m/>
  </r>
  <r>
    <n v="2"/>
    <x v="104"/>
    <x v="14"/>
    <n v="24"/>
    <n v="275"/>
    <x v="93"/>
    <n v="1.6"/>
    <x v="21"/>
    <x v="1"/>
    <n v="0"/>
    <s v="KEEP"/>
    <m/>
    <m/>
    <x v="1"/>
    <m/>
  </r>
  <r>
    <n v="3"/>
    <x v="62"/>
    <x v="28"/>
    <n v="34"/>
    <n v="115"/>
    <x v="55"/>
    <n v="0.94399999999999995"/>
    <x v="33"/>
    <x v="1"/>
    <n v="0"/>
    <s v="KEEP"/>
    <m/>
    <m/>
    <x v="1"/>
    <m/>
  </r>
  <r>
    <n v="0"/>
    <x v="103"/>
    <x v="1"/>
    <n v="40"/>
    <n v="156"/>
    <x v="61"/>
    <n v="0.19600000000000001"/>
    <x v="12"/>
    <x v="0"/>
    <n v="0"/>
    <s v="KEEP"/>
    <m/>
    <m/>
    <x v="0"/>
    <m/>
  </r>
  <r>
    <n v="3"/>
    <x v="92"/>
    <x v="4"/>
    <n v="31"/>
    <n v="156"/>
    <x v="92"/>
    <n v="0.24099999999999999"/>
    <x v="21"/>
    <x v="0"/>
    <n v="0"/>
    <s v="KEEP"/>
    <m/>
    <m/>
    <x v="0"/>
    <m/>
  </r>
  <r>
    <n v="5"/>
    <x v="46"/>
    <x v="6"/>
    <n v="41"/>
    <n v="88"/>
    <x v="162"/>
    <n v="0.28599999999999998"/>
    <x v="40"/>
    <x v="0"/>
    <n v="0"/>
    <s v="KEEP"/>
    <m/>
    <m/>
    <x v="0"/>
    <m/>
  </r>
  <r>
    <n v="9"/>
    <x v="105"/>
    <x v="15"/>
    <n v="25"/>
    <n v="156"/>
    <x v="18"/>
    <n v="0.28000000000000003"/>
    <x v="26"/>
    <x v="1"/>
    <n v="0"/>
    <s v="KEEP"/>
    <m/>
    <m/>
    <x v="0"/>
    <m/>
  </r>
  <r>
    <n v="2"/>
    <x v="48"/>
    <x v="27"/>
    <n v="32"/>
    <n v="165"/>
    <x v="163"/>
    <n v="0.52"/>
    <x v="4"/>
    <x v="1"/>
    <n v="0"/>
    <s v="KEEP"/>
    <m/>
    <m/>
    <x v="0"/>
    <m/>
  </r>
  <r>
    <n v="1"/>
    <x v="106"/>
    <x v="16"/>
    <n v="49"/>
    <n v="579"/>
    <x v="164"/>
    <n v="0.70199999999999996"/>
    <x v="15"/>
    <x v="0"/>
    <n v="0"/>
    <s v="KEEP"/>
    <m/>
    <m/>
    <x v="0"/>
    <m/>
  </r>
  <r>
    <n v="6"/>
    <x v="21"/>
    <x v="20"/>
    <n v="39"/>
    <n v="156"/>
    <x v="140"/>
    <n v="0.67400000000000004"/>
    <x v="15"/>
    <x v="1"/>
    <n v="0"/>
    <s v="KEEP"/>
    <m/>
    <m/>
    <x v="0"/>
    <m/>
  </r>
  <r>
    <n v="1"/>
    <x v="42"/>
    <x v="0"/>
    <n v="30"/>
    <n v="176"/>
    <x v="146"/>
    <n v="0.52800000000000002"/>
    <x v="21"/>
    <x v="1"/>
    <n v="0"/>
    <s v="KEEP"/>
    <m/>
    <m/>
    <x v="0"/>
    <m/>
  </r>
  <r>
    <n v="1"/>
    <x v="13"/>
    <x v="6"/>
    <n v="23"/>
    <n v="310"/>
    <x v="164"/>
    <n v="1.0760000000000001"/>
    <x v="12"/>
    <x v="1"/>
    <n v="0"/>
    <s v="KEEP"/>
    <m/>
    <m/>
    <x v="0"/>
    <m/>
  </r>
  <r>
    <n v="1"/>
    <x v="13"/>
    <x v="21"/>
    <n v="22"/>
    <n v="61"/>
    <x v="133"/>
    <n v="0.25600000000000001"/>
    <x v="2"/>
    <x v="1"/>
    <n v="0"/>
    <s v="KEEP"/>
    <m/>
    <m/>
    <x v="1"/>
    <m/>
  </r>
  <r>
    <n v="0"/>
    <x v="107"/>
    <x v="5"/>
    <n v="35"/>
    <n v="167"/>
    <x v="10"/>
    <n v="0.53400000000000003"/>
    <x v="2"/>
    <x v="0"/>
    <n v="0"/>
    <s v="KEEP"/>
    <m/>
    <m/>
    <x v="0"/>
    <m/>
  </r>
  <r>
    <n v="3"/>
    <x v="59"/>
    <x v="6"/>
    <n v="33"/>
    <n v="474"/>
    <x v="140"/>
    <n v="0.25800000000000001"/>
    <x v="12"/>
    <x v="0"/>
    <n v="0"/>
    <s v="KEEP"/>
    <m/>
    <m/>
    <x v="0"/>
    <m/>
  </r>
  <r>
    <n v="1"/>
    <x v="15"/>
    <x v="16"/>
    <n v="21"/>
    <n v="156"/>
    <x v="147"/>
    <n v="1.095"/>
    <x v="12"/>
    <x v="1"/>
    <n v="0"/>
    <s v="KEEP"/>
    <m/>
    <m/>
    <x v="1"/>
    <m/>
  </r>
  <r>
    <n v="4"/>
    <x v="51"/>
    <x v="11"/>
    <n v="32"/>
    <n v="156"/>
    <x v="52"/>
    <n v="0.55400000000000005"/>
    <x v="32"/>
    <x v="0"/>
    <n v="0"/>
    <s v="KEEP"/>
    <m/>
    <m/>
    <x v="0"/>
    <m/>
  </r>
  <r>
    <n v="3"/>
    <x v="40"/>
    <x v="17"/>
    <n v="29"/>
    <n v="115"/>
    <x v="165"/>
    <n v="0.219"/>
    <x v="15"/>
    <x v="0"/>
    <n v="0"/>
    <s v="KEEP"/>
    <m/>
    <m/>
    <x v="1"/>
    <m/>
  </r>
  <r>
    <n v="1"/>
    <x v="12"/>
    <x v="8"/>
    <n v="41"/>
    <n v="170"/>
    <x v="166"/>
    <n v="0.50700000000000001"/>
    <x v="4"/>
    <x v="1"/>
    <n v="0"/>
    <s v="KEEP"/>
    <m/>
    <m/>
    <x v="0"/>
    <m/>
  </r>
  <r>
    <n v="2"/>
    <x v="108"/>
    <x v="16"/>
    <n v="18"/>
    <n v="76"/>
    <x v="126"/>
    <n v="0.56100000000000005"/>
    <x v="2"/>
    <x v="1"/>
    <n v="0"/>
    <s v="KEEP"/>
    <m/>
    <m/>
    <x v="1"/>
    <m/>
  </r>
  <r>
    <n v="0"/>
    <x v="21"/>
    <x v="17"/>
    <n v="46"/>
    <n v="78"/>
    <x v="80"/>
    <n v="0.496"/>
    <x v="2"/>
    <x v="1"/>
    <n v="0"/>
    <s v="KEEP"/>
    <m/>
    <m/>
    <x v="0"/>
    <m/>
  </r>
  <r>
    <n v="2"/>
    <x v="10"/>
    <x v="17"/>
    <n v="22"/>
    <n v="156"/>
    <x v="75"/>
    <n v="0.42099999999999999"/>
    <x v="2"/>
    <x v="1"/>
    <n v="0"/>
    <s v="KEEP"/>
    <m/>
    <m/>
    <x v="0"/>
    <m/>
  </r>
  <r>
    <n v="8"/>
    <x v="70"/>
    <x v="15"/>
    <n v="32"/>
    <n v="210"/>
    <x v="69"/>
    <n v="0.51600000000000001"/>
    <x v="28"/>
    <x v="0"/>
    <n v="0"/>
    <s v="KEEP"/>
    <m/>
    <m/>
    <x v="0"/>
    <m/>
  </r>
  <r>
    <n v="4"/>
    <x v="81"/>
    <x v="15"/>
    <n v="39"/>
    <n v="277"/>
    <x v="167"/>
    <n v="0.26400000000000001"/>
    <x v="1"/>
    <x v="0"/>
    <n v="0"/>
    <s v="KEEP"/>
    <m/>
    <m/>
    <x v="0"/>
    <m/>
  </r>
  <r>
    <n v="1"/>
    <x v="78"/>
    <x v="17"/>
    <n v="30"/>
    <n v="180"/>
    <x v="134"/>
    <n v="0.32800000000000001"/>
    <x v="26"/>
    <x v="0"/>
    <n v="0"/>
    <s v="KEEP"/>
    <m/>
    <m/>
    <x v="0"/>
    <m/>
  </r>
  <r>
    <n v="0"/>
    <x v="109"/>
    <x v="10"/>
    <n v="46"/>
    <n v="145"/>
    <x v="80"/>
    <n v="0.28399999999999997"/>
    <x v="4"/>
    <x v="1"/>
    <n v="0"/>
    <s v="KEEP"/>
    <m/>
    <m/>
    <x v="0"/>
    <m/>
  </r>
  <r>
    <n v="1"/>
    <x v="37"/>
    <x v="11"/>
    <n v="25"/>
    <n v="180"/>
    <x v="162"/>
    <n v="0.23300000000000001"/>
    <x v="29"/>
    <x v="0"/>
    <n v="0"/>
    <s v="KEEP"/>
    <m/>
    <m/>
    <x v="0"/>
    <m/>
  </r>
  <r>
    <n v="3"/>
    <x v="2"/>
    <x v="21"/>
    <n v="16"/>
    <n v="85"/>
    <x v="168"/>
    <n v="0.55100000000000005"/>
    <x v="26"/>
    <x v="1"/>
    <n v="0"/>
    <s v="KEEP"/>
    <m/>
    <m/>
    <x v="0"/>
    <m/>
  </r>
  <r>
    <n v="1"/>
    <x v="97"/>
    <x v="21"/>
    <n v="11"/>
    <n v="60"/>
    <x v="109"/>
    <n v="0.52700000000000002"/>
    <x v="12"/>
    <x v="1"/>
    <n v="0"/>
    <s v="KEEP"/>
    <m/>
    <m/>
    <x v="0"/>
    <m/>
  </r>
  <r>
    <n v="1"/>
    <x v="22"/>
    <x v="16"/>
    <n v="8"/>
    <n v="156"/>
    <x v="169"/>
    <n v="1.1379999999999999"/>
    <x v="28"/>
    <x v="1"/>
    <n v="0"/>
    <s v="KEEP"/>
    <m/>
    <m/>
    <x v="1"/>
    <m/>
  </r>
  <r>
    <n v="12"/>
    <x v="83"/>
    <x v="22"/>
    <n v="33"/>
    <n v="156"/>
    <x v="62"/>
    <n v="0.24399999999999999"/>
    <x v="11"/>
    <x v="1"/>
    <n v="0"/>
    <s v="KEEP"/>
    <m/>
    <m/>
    <x v="0"/>
    <m/>
  </r>
  <r>
    <n v="1"/>
    <x v="15"/>
    <x v="4"/>
    <n v="15"/>
    <n v="156"/>
    <x v="170"/>
    <n v="0.14699999999999999"/>
    <x v="2"/>
    <x v="1"/>
    <n v="0"/>
    <s v="KEEP"/>
    <m/>
    <m/>
    <x v="3"/>
    <m/>
  </r>
  <r>
    <n v="0"/>
    <x v="6"/>
    <x v="38"/>
    <n v="25"/>
    <n v="156"/>
    <x v="61"/>
    <n v="0.435"/>
    <x v="11"/>
    <x v="0"/>
    <n v="0"/>
    <s v="KEEP"/>
    <m/>
    <m/>
    <x v="0"/>
    <m/>
  </r>
  <r>
    <n v="2"/>
    <x v="44"/>
    <x v="1"/>
    <n v="23"/>
    <n v="50"/>
    <x v="171"/>
    <n v="0.497"/>
    <x v="12"/>
    <x v="1"/>
    <n v="0"/>
    <s v="KEEP"/>
    <m/>
    <m/>
    <x v="0"/>
    <m/>
  </r>
  <r>
    <n v="4"/>
    <x v="58"/>
    <x v="17"/>
    <n v="27"/>
    <n v="120"/>
    <x v="103"/>
    <n v="0.23"/>
    <x v="25"/>
    <x v="1"/>
    <n v="0"/>
    <s v="KEEP"/>
    <m/>
    <m/>
    <x v="0"/>
    <m/>
  </r>
  <r>
    <n v="4"/>
    <x v="58"/>
    <x v="26"/>
    <n v="12"/>
    <n v="156"/>
    <x v="71"/>
    <n v="0.38"/>
    <x v="22"/>
    <x v="0"/>
    <n v="0"/>
    <s v="KEEP"/>
    <m/>
    <m/>
    <x v="1"/>
    <m/>
  </r>
  <r>
    <n v="0"/>
    <x v="24"/>
    <x v="15"/>
    <n v="63"/>
    <n v="14"/>
    <x v="172"/>
    <n v="2.42"/>
    <x v="21"/>
    <x v="0"/>
    <n v="0"/>
    <s v="KEEP"/>
    <m/>
    <m/>
    <x v="0"/>
    <m/>
  </r>
  <r>
    <n v="1"/>
    <x v="33"/>
    <x v="0"/>
    <n v="12"/>
    <n v="70"/>
    <x v="125"/>
    <n v="0.65800000000000003"/>
    <x v="15"/>
    <x v="1"/>
    <n v="0"/>
    <s v="KEEP"/>
    <m/>
    <m/>
    <x v="1"/>
    <m/>
  </r>
  <r>
    <n v="0"/>
    <x v="37"/>
    <x v="9"/>
    <n v="45"/>
    <n v="92"/>
    <x v="149"/>
    <n v="0.33"/>
    <x v="4"/>
    <x v="1"/>
    <n v="0"/>
    <s v="KEEP"/>
    <m/>
    <m/>
    <x v="0"/>
    <m/>
  </r>
  <r>
    <n v="0"/>
    <x v="72"/>
    <x v="17"/>
    <n v="37"/>
    <n v="64"/>
    <x v="0"/>
    <n v="0.51"/>
    <x v="12"/>
    <x v="0"/>
    <n v="0"/>
    <s v="KEEP"/>
    <m/>
    <m/>
    <x v="0"/>
    <m/>
  </r>
  <r>
    <n v="0"/>
    <x v="57"/>
    <x v="21"/>
    <n v="18"/>
    <n v="63"/>
    <x v="5"/>
    <n v="0.28499999999999998"/>
    <x v="4"/>
    <x v="1"/>
    <n v="0"/>
    <s v="KEEP"/>
    <m/>
    <m/>
    <x v="0"/>
    <m/>
  </r>
  <r>
    <n v="1"/>
    <x v="110"/>
    <x v="17"/>
    <n v="13"/>
    <n v="95"/>
    <x v="173"/>
    <n v="0.41499999999999998"/>
    <x v="27"/>
    <x v="1"/>
    <n v="0"/>
    <s v="KEEP"/>
    <m/>
    <m/>
    <x v="2"/>
    <m/>
  </r>
  <r>
    <n v="0"/>
    <x v="88"/>
    <x v="16"/>
    <n v="32"/>
    <n v="210"/>
    <x v="174"/>
    <n v="0.38100000000000001"/>
    <x v="21"/>
    <x v="1"/>
    <n v="0"/>
    <s v="KEEP"/>
    <m/>
    <m/>
    <x v="0"/>
    <m/>
  </r>
  <r>
    <n v="2"/>
    <x v="33"/>
    <x v="29"/>
    <n v="28"/>
    <n v="105"/>
    <x v="175"/>
    <n v="0.498"/>
    <x v="25"/>
    <x v="1"/>
    <n v="0"/>
    <s v="KEEP"/>
    <m/>
    <m/>
    <x v="0"/>
    <m/>
  </r>
  <r>
    <n v="14"/>
    <x v="111"/>
    <x v="26"/>
    <n v="30"/>
    <n v="156"/>
    <x v="0"/>
    <n v="0.21199999999999999"/>
    <x v="26"/>
    <x v="0"/>
    <n v="0"/>
    <s v="KEEP"/>
    <m/>
    <m/>
    <x v="0"/>
    <m/>
  </r>
  <r>
    <n v="5"/>
    <x v="91"/>
    <x v="16"/>
    <n v="28"/>
    <n v="71"/>
    <x v="176"/>
    <n v="0.36399999999999999"/>
    <x v="25"/>
    <x v="1"/>
    <n v="0"/>
    <s v="KEEP"/>
    <m/>
    <m/>
    <x v="0"/>
    <m/>
  </r>
  <r>
    <n v="10"/>
    <x v="0"/>
    <x v="6"/>
    <n v="48"/>
    <n v="237"/>
    <x v="177"/>
    <n v="1.0009999999999999"/>
    <x v="7"/>
    <x v="0"/>
    <n v="0"/>
    <s v="KEEP"/>
    <m/>
    <m/>
    <x v="0"/>
    <m/>
  </r>
  <r>
    <n v="9"/>
    <x v="73"/>
    <x v="21"/>
    <n v="33"/>
    <n v="60"/>
    <x v="119"/>
    <n v="0.46"/>
    <x v="42"/>
    <x v="1"/>
    <n v="0"/>
    <s v="KEEP"/>
    <m/>
    <m/>
    <x v="1"/>
    <m/>
  </r>
  <r>
    <n v="9"/>
    <x v="57"/>
    <x v="0"/>
    <n v="22"/>
    <n v="56"/>
    <x v="128"/>
    <n v="0.73299999999999998"/>
    <x v="19"/>
    <x v="1"/>
    <n v="0"/>
    <s v="KEEP"/>
    <m/>
    <m/>
    <x v="2"/>
    <m/>
  </r>
  <r>
    <n v="8"/>
    <x v="86"/>
    <x v="4"/>
    <n v="40"/>
    <n v="49"/>
    <x v="148"/>
    <n v="0.70499999999999996"/>
    <x v="33"/>
    <x v="1"/>
    <n v="0"/>
    <s v="KEEP"/>
    <m/>
    <m/>
    <x v="0"/>
    <m/>
  </r>
  <r>
    <n v="5"/>
    <x v="19"/>
    <x v="15"/>
    <n v="30"/>
    <n v="156"/>
    <x v="20"/>
    <n v="0.25800000000000001"/>
    <x v="32"/>
    <x v="1"/>
    <n v="0"/>
    <s v="KEEP"/>
    <m/>
    <m/>
    <x v="1"/>
    <m/>
  </r>
  <r>
    <n v="0"/>
    <x v="90"/>
    <x v="28"/>
    <n v="13"/>
    <n v="105"/>
    <x v="145"/>
    <n v="0.45200000000000001"/>
    <x v="2"/>
    <x v="1"/>
    <n v="0"/>
    <s v="KEEP"/>
    <m/>
    <m/>
    <x v="2"/>
    <m/>
  </r>
  <r>
    <n v="0"/>
    <x v="86"/>
    <x v="30"/>
    <n v="10"/>
    <n v="36"/>
    <x v="124"/>
    <n v="0.26900000000000002"/>
    <x v="12"/>
    <x v="1"/>
    <n v="0"/>
    <s v="KEEP"/>
    <m/>
    <m/>
    <x v="1"/>
    <m/>
  </r>
  <r>
    <n v="0"/>
    <x v="15"/>
    <x v="17"/>
    <n v="36"/>
    <n v="100"/>
    <x v="178"/>
    <n v="0.6"/>
    <x v="21"/>
    <x v="1"/>
    <n v="0"/>
    <s v="KEEP"/>
    <m/>
    <m/>
    <x v="0"/>
    <m/>
  </r>
  <r>
    <n v="6"/>
    <x v="64"/>
    <x v="15"/>
    <n v="41"/>
    <n v="140"/>
    <x v="179"/>
    <n v="0.57099999999999995"/>
    <x v="9"/>
    <x v="1"/>
    <n v="0"/>
    <s v="KEEP"/>
    <m/>
    <m/>
    <x v="0"/>
    <m/>
  </r>
  <r>
    <n v="1"/>
    <x v="51"/>
    <x v="11"/>
    <n v="40"/>
    <n v="156"/>
    <x v="180"/>
    <n v="0.60699999999999998"/>
    <x v="15"/>
    <x v="1"/>
    <n v="0"/>
    <s v="KEEP"/>
    <m/>
    <m/>
    <x v="0"/>
    <m/>
  </r>
  <r>
    <n v="0"/>
    <x v="3"/>
    <x v="4"/>
    <n v="38"/>
    <n v="156"/>
    <x v="103"/>
    <n v="0.17"/>
    <x v="12"/>
    <x v="1"/>
    <n v="0"/>
    <s v="KEEP"/>
    <m/>
    <m/>
    <x v="0"/>
    <m/>
  </r>
  <r>
    <n v="0"/>
    <x v="12"/>
    <x v="1"/>
    <n v="27"/>
    <n v="156"/>
    <x v="181"/>
    <n v="0.25900000000000001"/>
    <x v="12"/>
    <x v="1"/>
    <n v="0"/>
    <s v="KEEP"/>
    <m/>
    <m/>
    <x v="0"/>
    <m/>
  </r>
  <r>
    <n v="0"/>
    <x v="3"/>
    <x v="6"/>
    <n v="27"/>
    <n v="156"/>
    <x v="79"/>
    <n v="0.23100000000000001"/>
    <x v="6"/>
    <x v="1"/>
    <n v="0"/>
    <s v="KEEP"/>
    <m/>
    <m/>
    <x v="1"/>
    <m/>
  </r>
  <r>
    <n v="2"/>
    <x v="34"/>
    <x v="9"/>
    <n v="45"/>
    <n v="191"/>
    <x v="34"/>
    <n v="0.71099999999999997"/>
    <x v="10"/>
    <x v="0"/>
    <n v="0"/>
    <s v="KEEP"/>
    <m/>
    <m/>
    <x v="0"/>
    <m/>
  </r>
  <r>
    <n v="7"/>
    <x v="71"/>
    <x v="13"/>
    <n v="17"/>
    <n v="110"/>
    <x v="182"/>
    <n v="0.46600000000000003"/>
    <x v="1"/>
    <x v="1"/>
    <n v="0"/>
    <s v="KEEP"/>
    <m/>
    <m/>
    <x v="2"/>
    <m/>
  </r>
  <r>
    <n v="8"/>
    <x v="11"/>
    <x v="21"/>
    <n v="38"/>
    <n v="75"/>
    <x v="119"/>
    <n v="0.16200000000000001"/>
    <x v="33"/>
    <x v="1"/>
    <n v="0"/>
    <s v="KEEP"/>
    <m/>
    <m/>
    <x v="1"/>
    <m/>
  </r>
  <r>
    <n v="4"/>
    <x v="112"/>
    <x v="23"/>
    <n v="31"/>
    <n v="156"/>
    <x v="29"/>
    <n v="0.41899999999999998"/>
    <x v="39"/>
    <x v="1"/>
    <n v="0"/>
    <s v="KEEP"/>
    <m/>
    <m/>
    <x v="1"/>
    <m/>
  </r>
  <r>
    <n v="3"/>
    <x v="18"/>
    <x v="4"/>
    <n v="30"/>
    <n v="328"/>
    <x v="104"/>
    <n v="0.34399999999999997"/>
    <x v="40"/>
    <x v="0"/>
    <n v="0"/>
    <s v="KEEP"/>
    <m/>
    <m/>
    <x v="0"/>
    <m/>
  </r>
  <r>
    <n v="0"/>
    <x v="48"/>
    <x v="8"/>
    <n v="37"/>
    <n v="156"/>
    <x v="183"/>
    <n v="0.19700000000000001"/>
    <x v="10"/>
    <x v="1"/>
    <n v="0"/>
    <s v="KEEP"/>
    <m/>
    <m/>
    <x v="0"/>
    <m/>
  </r>
  <r>
    <n v="4"/>
    <x v="1"/>
    <x v="14"/>
    <n v="22"/>
    <n v="49"/>
    <x v="124"/>
    <n v="0.30599999999999999"/>
    <x v="15"/>
    <x v="1"/>
    <n v="0"/>
    <s v="KEEP"/>
    <m/>
    <m/>
    <x v="1"/>
    <m/>
  </r>
  <r>
    <n v="0"/>
    <x v="61"/>
    <x v="11"/>
    <n v="31"/>
    <n v="125"/>
    <x v="23"/>
    <n v="0.23300000000000001"/>
    <x v="27"/>
    <x v="1"/>
    <n v="0"/>
    <s v="KEEP"/>
    <m/>
    <m/>
    <x v="0"/>
    <m/>
  </r>
  <r>
    <n v="0"/>
    <x v="109"/>
    <x v="16"/>
    <n v="42"/>
    <n v="250"/>
    <x v="184"/>
    <n v="0.36499999999999999"/>
    <x v="25"/>
    <x v="0"/>
    <n v="0"/>
    <s v="KEEP"/>
    <m/>
    <m/>
    <x v="0"/>
    <m/>
  </r>
  <r>
    <n v="1"/>
    <x v="39"/>
    <x v="26"/>
    <n v="41"/>
    <n v="480"/>
    <x v="185"/>
    <n v="0.53600000000000003"/>
    <x v="2"/>
    <x v="1"/>
    <n v="0"/>
    <s v="KEEP"/>
    <m/>
    <m/>
    <x v="0"/>
    <m/>
  </r>
  <r>
    <n v="0"/>
    <x v="59"/>
    <x v="15"/>
    <n v="32"/>
    <n v="265"/>
    <x v="186"/>
    <n v="1.159"/>
    <x v="23"/>
    <x v="1"/>
    <n v="0"/>
    <s v="KEEP"/>
    <m/>
    <m/>
    <x v="0"/>
    <m/>
  </r>
  <r>
    <n v="4"/>
    <x v="36"/>
    <x v="0"/>
    <n v="17"/>
    <n v="156"/>
    <x v="141"/>
    <n v="0.29399999999999998"/>
    <x v="15"/>
    <x v="1"/>
    <n v="0"/>
    <s v="KEEP"/>
    <m/>
    <m/>
    <x v="1"/>
    <m/>
  </r>
  <r>
    <n v="2"/>
    <x v="44"/>
    <x v="25"/>
    <n v="28"/>
    <n v="66"/>
    <x v="178"/>
    <n v="0.629"/>
    <x v="25"/>
    <x v="1"/>
    <n v="0"/>
    <s v="KEEP"/>
    <m/>
    <m/>
    <x v="0"/>
    <m/>
  </r>
  <r>
    <n v="2"/>
    <x v="2"/>
    <x v="20"/>
    <n v="30"/>
    <n v="156"/>
    <x v="187"/>
    <n v="0.29199999999999998"/>
    <x v="24"/>
    <x v="1"/>
    <n v="0"/>
    <s v="KEEP"/>
    <m/>
    <m/>
    <x v="0"/>
    <m/>
  </r>
  <r>
    <n v="4"/>
    <x v="36"/>
    <x v="16"/>
    <n v="38"/>
    <n v="156"/>
    <x v="78"/>
    <n v="0.14499999999999999"/>
    <x v="3"/>
    <x v="1"/>
    <n v="0"/>
    <s v="KEEP"/>
    <m/>
    <m/>
    <x v="0"/>
    <m/>
  </r>
  <r>
    <n v="4"/>
    <x v="14"/>
    <x v="4"/>
    <n v="18"/>
    <n v="122"/>
    <x v="43"/>
    <n v="1.1439999999999999"/>
    <x v="16"/>
    <x v="0"/>
    <n v="0"/>
    <s v="KEEP"/>
    <m/>
    <m/>
    <x v="1"/>
    <m/>
  </r>
  <r>
    <n v="2"/>
    <x v="49"/>
    <x v="0"/>
    <n v="15"/>
    <n v="76"/>
    <x v="6"/>
    <n v="0.54700000000000004"/>
    <x v="21"/>
    <x v="1"/>
    <n v="0"/>
    <s v="KEEP"/>
    <m/>
    <m/>
    <x v="0"/>
    <m/>
  </r>
  <r>
    <n v="7"/>
    <x v="113"/>
    <x v="4"/>
    <n v="33"/>
    <n v="145"/>
    <x v="156"/>
    <n v="0.16300000000000001"/>
    <x v="35"/>
    <x v="0"/>
    <n v="0"/>
    <s v="KEEP"/>
    <m/>
    <m/>
    <x v="1"/>
    <m/>
  </r>
  <r>
    <n v="6"/>
    <x v="64"/>
    <x v="21"/>
    <n v="32"/>
    <n v="193"/>
    <x v="49"/>
    <n v="0.83899999999999997"/>
    <x v="33"/>
    <x v="1"/>
    <n v="0"/>
    <s v="KEEP"/>
    <m/>
    <m/>
    <x v="1"/>
    <m/>
  </r>
  <r>
    <n v="2"/>
    <x v="58"/>
    <x v="20"/>
    <n v="19"/>
    <n v="71"/>
    <x v="82"/>
    <n v="0.313"/>
    <x v="2"/>
    <x v="1"/>
    <n v="0"/>
    <s v="KEEP"/>
    <m/>
    <m/>
    <x v="1"/>
    <m/>
  </r>
  <r>
    <n v="3"/>
    <x v="61"/>
    <x v="0"/>
    <n v="32"/>
    <n v="156"/>
    <x v="84"/>
    <n v="0.26700000000000002"/>
    <x v="15"/>
    <x v="1"/>
    <n v="0"/>
    <s v="KEEP"/>
    <m/>
    <m/>
    <x v="0"/>
    <m/>
  </r>
  <r>
    <n v="7"/>
    <x v="108"/>
    <x v="17"/>
    <n v="25"/>
    <n v="79"/>
    <x v="63"/>
    <n v="0.73799999999999999"/>
    <x v="11"/>
    <x v="1"/>
    <n v="0"/>
    <s v="KEEP"/>
    <m/>
    <m/>
    <x v="0"/>
    <m/>
  </r>
  <r>
    <n v="3"/>
    <x v="62"/>
    <x v="15"/>
    <n v="39"/>
    <n v="156"/>
    <x v="188"/>
    <n v="0.23799999999999999"/>
    <x v="31"/>
    <x v="1"/>
    <n v="0"/>
    <s v="KEEP"/>
    <m/>
    <m/>
    <x v="0"/>
    <m/>
  </r>
  <r>
    <n v="0"/>
    <x v="24"/>
    <x v="20"/>
    <n v="26"/>
    <n v="90"/>
    <x v="149"/>
    <n v="0.314"/>
    <x v="40"/>
    <x v="0"/>
    <n v="0"/>
    <s v="KEEP"/>
    <m/>
    <m/>
    <x v="0"/>
    <m/>
  </r>
  <r>
    <n v="1"/>
    <x v="99"/>
    <x v="5"/>
    <n v="23"/>
    <n v="170"/>
    <x v="44"/>
    <n v="0.69199999999999995"/>
    <x v="2"/>
    <x v="1"/>
    <n v="0"/>
    <s v="KEEP"/>
    <m/>
    <m/>
    <x v="1"/>
    <m/>
  </r>
  <r>
    <n v="2"/>
    <x v="61"/>
    <x v="3"/>
    <n v="23"/>
    <n v="76"/>
    <x v="168"/>
    <n v="0.96799999999999997"/>
    <x v="2"/>
    <x v="1"/>
    <n v="0"/>
    <s v="KEEP"/>
    <m/>
    <m/>
    <x v="0"/>
    <m/>
  </r>
  <r>
    <n v="12"/>
    <x v="61"/>
    <x v="0"/>
    <n v="31"/>
    <n v="156"/>
    <x v="71"/>
    <n v="0.29699999999999999"/>
    <x v="17"/>
    <x v="0"/>
    <n v="0"/>
    <s v="KEEP"/>
    <m/>
    <m/>
    <x v="1"/>
    <m/>
  </r>
  <r>
    <n v="0"/>
    <x v="39"/>
    <x v="26"/>
    <n v="17"/>
    <n v="210"/>
    <x v="161"/>
    <n v="0.20699999999999999"/>
    <x v="2"/>
    <x v="1"/>
    <n v="0"/>
    <s v="KEEP"/>
    <m/>
    <m/>
    <x v="2"/>
    <m/>
  </r>
  <r>
    <n v="3"/>
    <x v="36"/>
    <x v="29"/>
    <n v="19"/>
    <n v="86"/>
    <x v="141"/>
    <n v="0.154"/>
    <x v="25"/>
    <x v="1"/>
    <n v="0"/>
    <s v="KEEP"/>
    <m/>
    <m/>
    <x v="1"/>
    <m/>
  </r>
  <r>
    <n v="3"/>
    <x v="69"/>
    <x v="4"/>
    <n v="18"/>
    <n v="105"/>
    <x v="18"/>
    <n v="0.26800000000000002"/>
    <x v="15"/>
    <x v="0"/>
    <n v="0"/>
    <s v="KEEP"/>
    <m/>
    <m/>
    <x v="0"/>
    <m/>
  </r>
  <r>
    <n v="9"/>
    <x v="16"/>
    <x v="8"/>
    <n v="34"/>
    <n v="165"/>
    <x v="189"/>
    <n v="0.77100000000000002"/>
    <x v="5"/>
    <x v="0"/>
    <n v="0"/>
    <s v="KEEP"/>
    <m/>
    <m/>
    <x v="0"/>
    <m/>
  </r>
  <r>
    <n v="6"/>
    <x v="40"/>
    <x v="20"/>
    <n v="7"/>
    <n v="326"/>
    <x v="42"/>
    <n v="0.58199999999999996"/>
    <x v="14"/>
    <x v="1"/>
    <n v="0"/>
    <s v="KEEP"/>
    <m/>
    <m/>
    <x v="2"/>
    <m/>
  </r>
  <r>
    <n v="2"/>
    <x v="114"/>
    <x v="4"/>
    <n v="32"/>
    <n v="66"/>
    <x v="47"/>
    <n v="0.187"/>
    <x v="21"/>
    <x v="1"/>
    <n v="0"/>
    <s v="KEEP"/>
    <m/>
    <m/>
    <x v="1"/>
    <m/>
  </r>
  <r>
    <n v="3"/>
    <x v="90"/>
    <x v="9"/>
    <n v="33"/>
    <n v="130"/>
    <x v="103"/>
    <n v="0.30499999999999999"/>
    <x v="4"/>
    <x v="1"/>
    <n v="0"/>
    <s v="KEEP"/>
    <m/>
    <m/>
    <x v="0"/>
    <m/>
  </r>
  <r>
    <n v="3"/>
    <x v="85"/>
    <x v="5"/>
    <n v="18"/>
    <n v="156"/>
    <x v="145"/>
    <n v="0.44400000000000001"/>
    <x v="2"/>
    <x v="1"/>
    <n v="0"/>
    <s v="KEEP"/>
    <m/>
    <m/>
    <x v="2"/>
    <m/>
  </r>
  <r>
    <n v="1"/>
    <x v="15"/>
    <x v="17"/>
    <n v="19"/>
    <n v="82"/>
    <x v="170"/>
    <n v="0.29899999999999999"/>
    <x v="2"/>
    <x v="1"/>
    <n v="0"/>
    <s v="KEEP"/>
    <m/>
    <m/>
    <x v="3"/>
    <m/>
  </r>
  <r>
    <n v="3"/>
    <x v="102"/>
    <x v="21"/>
    <n v="15"/>
    <n v="105"/>
    <x v="190"/>
    <n v="0.107"/>
    <x v="25"/>
    <x v="1"/>
    <n v="0"/>
    <s v="KEEP"/>
    <m/>
    <m/>
    <x v="1"/>
    <m/>
  </r>
  <r>
    <n v="0"/>
    <x v="58"/>
    <x v="1"/>
    <n v="31"/>
    <n v="188"/>
    <x v="75"/>
    <n v="0.49299999999999999"/>
    <x v="12"/>
    <x v="1"/>
    <n v="0"/>
    <s v="KEEP"/>
    <m/>
    <m/>
    <x v="0"/>
    <m/>
  </r>
  <r>
    <n v="2"/>
    <x v="20"/>
    <x v="5"/>
    <n v="18"/>
    <n v="106"/>
    <x v="191"/>
    <n v="0.71699999999999997"/>
    <x v="12"/>
    <x v="1"/>
    <n v="0"/>
    <s v="KEEP"/>
    <m/>
    <m/>
    <x v="1"/>
    <m/>
  </r>
  <r>
    <n v="1"/>
    <x v="91"/>
    <x v="1"/>
    <n v="52"/>
    <n v="65"/>
    <x v="180"/>
    <n v="0.91700000000000004"/>
    <x v="10"/>
    <x v="1"/>
    <n v="0"/>
    <s v="KEEP"/>
    <m/>
    <m/>
    <x v="0"/>
    <m/>
  </r>
  <r>
    <n v="1"/>
    <x v="95"/>
    <x v="28"/>
    <n v="30"/>
    <n v="56"/>
    <x v="63"/>
    <n v="1.2509999999999999"/>
    <x v="25"/>
    <x v="1"/>
    <n v="0"/>
    <s v="KEEP"/>
    <m/>
    <m/>
    <x v="0"/>
    <m/>
  </r>
  <r>
    <n v="0"/>
    <x v="104"/>
    <x v="9"/>
    <n v="37"/>
    <n v="210"/>
    <x v="192"/>
    <n v="0.80400000000000005"/>
    <x v="27"/>
    <x v="1"/>
    <n v="0"/>
    <s v="KEEP"/>
    <m/>
    <m/>
    <x v="0"/>
    <m/>
  </r>
  <r>
    <n v="3"/>
    <x v="40"/>
    <x v="18"/>
    <n v="49"/>
    <n v="155"/>
    <x v="193"/>
    <n v="0.96799999999999997"/>
    <x v="8"/>
    <x v="0"/>
    <n v="0"/>
    <s v="KEEP"/>
    <m/>
    <m/>
    <x v="0"/>
    <m/>
  </r>
  <r>
    <n v="8"/>
    <x v="33"/>
    <x v="21"/>
    <n v="40"/>
    <n v="215"/>
    <x v="97"/>
    <n v="0.66100000000000003"/>
    <x v="29"/>
    <x v="0"/>
    <n v="0"/>
    <s v="KEEP"/>
    <m/>
    <m/>
    <x v="0"/>
    <m/>
  </r>
  <r>
    <n v="3"/>
    <x v="79"/>
    <x v="0"/>
    <n v="25"/>
    <n v="190"/>
    <x v="51"/>
    <n v="0.54900000000000004"/>
    <x v="9"/>
    <x v="0"/>
    <n v="0"/>
    <s v="KEEP"/>
    <m/>
    <m/>
    <x v="0"/>
    <m/>
  </r>
  <r>
    <n v="10"/>
    <x v="22"/>
    <x v="22"/>
    <n v="32"/>
    <n v="156"/>
    <x v="92"/>
    <n v="0.82499999999999996"/>
    <x v="18"/>
    <x v="0"/>
    <n v="0"/>
    <s v="KEEP"/>
    <m/>
    <m/>
    <x v="0"/>
    <m/>
  </r>
  <r>
    <n v="4"/>
    <x v="61"/>
    <x v="20"/>
    <n v="23"/>
    <n v="56"/>
    <x v="77"/>
    <n v="0.159"/>
    <x v="21"/>
    <x v="1"/>
    <n v="0"/>
    <s v="KEEP"/>
    <m/>
    <m/>
    <x v="0"/>
    <m/>
  </r>
  <r>
    <n v="1"/>
    <x v="19"/>
    <x v="15"/>
    <n v="29"/>
    <n v="76"/>
    <x v="46"/>
    <n v="0.36499999999999999"/>
    <x v="10"/>
    <x v="1"/>
    <n v="0"/>
    <s v="KEEP"/>
    <m/>
    <m/>
    <x v="0"/>
    <m/>
  </r>
  <r>
    <n v="8"/>
    <x v="115"/>
    <x v="20"/>
    <n v="35"/>
    <n v="225"/>
    <x v="70"/>
    <n v="0.42299999999999999"/>
    <x v="32"/>
    <x v="0"/>
    <n v="0"/>
    <s v="KEEP"/>
    <m/>
    <m/>
    <x v="0"/>
    <m/>
  </r>
  <r>
    <n v="5"/>
    <x v="32"/>
    <x v="13"/>
    <n v="27"/>
    <n v="207"/>
    <x v="194"/>
    <n v="1.034"/>
    <x v="5"/>
    <x v="0"/>
    <n v="0"/>
    <s v="KEEP"/>
    <m/>
    <m/>
    <x v="0"/>
    <m/>
  </r>
  <r>
    <n v="4"/>
    <x v="103"/>
    <x v="16"/>
    <n v="21"/>
    <n v="166"/>
    <x v="96"/>
    <n v="0.16"/>
    <x v="15"/>
    <x v="1"/>
    <n v="0"/>
    <s v="KEEP"/>
    <m/>
    <m/>
    <x v="0"/>
    <m/>
  </r>
  <r>
    <n v="1"/>
    <x v="87"/>
    <x v="11"/>
    <n v="43"/>
    <n v="67"/>
    <x v="78"/>
    <n v="0.34100000000000003"/>
    <x v="0"/>
    <x v="1"/>
    <n v="0"/>
    <s v="KEEP"/>
    <m/>
    <m/>
    <x v="0"/>
    <m/>
  </r>
  <r>
    <n v="4"/>
    <x v="6"/>
    <x v="19"/>
    <n v="31"/>
    <n v="156"/>
    <x v="195"/>
    <n v="0.68"/>
    <x v="32"/>
    <x v="1"/>
    <n v="0"/>
    <s v="KEEP"/>
    <m/>
    <m/>
    <x v="1"/>
    <m/>
  </r>
  <r>
    <n v="1"/>
    <x v="102"/>
    <x v="4"/>
    <n v="28"/>
    <n v="156"/>
    <x v="138"/>
    <n v="0.20399999999999999"/>
    <x v="2"/>
    <x v="1"/>
    <n v="0"/>
    <s v="KEEP"/>
    <m/>
    <m/>
    <x v="1"/>
    <m/>
  </r>
  <r>
    <n v="3"/>
    <x v="61"/>
    <x v="16"/>
    <n v="30"/>
    <n v="106"/>
    <x v="196"/>
    <n v="0.59099999999999997"/>
    <x v="21"/>
    <x v="1"/>
    <n v="0"/>
    <s v="KEEP"/>
    <m/>
    <m/>
    <x v="0"/>
    <m/>
  </r>
  <r>
    <n v="1"/>
    <x v="19"/>
    <x v="26"/>
    <n v="24"/>
    <n v="44"/>
    <x v="86"/>
    <n v="0.42199999999999999"/>
    <x v="27"/>
    <x v="1"/>
    <n v="0"/>
    <s v="KEEP"/>
    <m/>
    <m/>
    <x v="0"/>
    <m/>
  </r>
  <r>
    <n v="1"/>
    <x v="61"/>
    <x v="17"/>
    <n v="23"/>
    <n v="115"/>
    <x v="76"/>
    <n v="0.47099999999999997"/>
    <x v="15"/>
    <x v="1"/>
    <n v="0"/>
    <s v="KEEP"/>
    <m/>
    <m/>
    <x v="0"/>
    <m/>
  </r>
  <r>
    <n v="7"/>
    <x v="90"/>
    <x v="4"/>
    <n v="33"/>
    <n v="215"/>
    <x v="132"/>
    <n v="0.161"/>
    <x v="32"/>
    <x v="1"/>
    <n v="0"/>
    <s v="KEEP"/>
    <m/>
    <m/>
    <x v="1"/>
    <m/>
  </r>
  <r>
    <n v="1"/>
    <x v="15"/>
    <x v="4"/>
    <n v="40"/>
    <n v="156"/>
    <x v="136"/>
    <n v="0.218"/>
    <x v="22"/>
    <x v="1"/>
    <n v="0"/>
    <s v="KEEP"/>
    <m/>
    <m/>
    <x v="0"/>
    <m/>
  </r>
  <r>
    <n v="11"/>
    <x v="9"/>
    <x v="16"/>
    <n v="40"/>
    <n v="156"/>
    <x v="114"/>
    <n v="0.126"/>
    <x v="24"/>
    <x v="1"/>
    <n v="0"/>
    <s v="KEEP"/>
    <m/>
    <m/>
    <x v="0"/>
    <m/>
  </r>
  <r>
    <n v="0"/>
    <x v="116"/>
    <x v="1"/>
    <n v="32"/>
    <n v="274"/>
    <x v="180"/>
    <n v="0.502"/>
    <x v="15"/>
    <x v="0"/>
    <n v="0"/>
    <s v="KEEP"/>
    <m/>
    <m/>
    <x v="0"/>
    <m/>
  </r>
  <r>
    <n v="1"/>
    <x v="85"/>
    <x v="16"/>
    <n v="34"/>
    <n v="77"/>
    <x v="177"/>
    <n v="0.40100000000000002"/>
    <x v="25"/>
    <x v="1"/>
    <n v="0"/>
    <s v="KEEP"/>
    <m/>
    <m/>
    <x v="0"/>
    <m/>
  </r>
  <r>
    <n v="6"/>
    <x v="36"/>
    <x v="5"/>
    <n v="19"/>
    <n v="54"/>
    <x v="197"/>
    <n v="0.497"/>
    <x v="8"/>
    <x v="1"/>
    <n v="0"/>
    <s v="KEEP"/>
    <m/>
    <m/>
    <x v="1"/>
    <m/>
  </r>
  <r>
    <n v="2"/>
    <x v="37"/>
    <x v="29"/>
    <n v="14"/>
    <n v="88"/>
    <x v="198"/>
    <n v="0.748"/>
    <x v="12"/>
    <x v="1"/>
    <n v="0"/>
    <s v="KEEP"/>
    <m/>
    <m/>
    <x v="1"/>
    <m/>
  </r>
  <r>
    <n v="1"/>
    <x v="36"/>
    <x v="0"/>
    <n v="30"/>
    <n v="18"/>
    <x v="199"/>
    <n v="0.41199999999999998"/>
    <x v="2"/>
    <x v="1"/>
    <n v="0"/>
    <s v="KEEP"/>
    <m/>
    <m/>
    <x v="0"/>
    <m/>
  </r>
  <r>
    <n v="6"/>
    <x v="52"/>
    <x v="26"/>
    <n v="32"/>
    <n v="126"/>
    <x v="46"/>
    <n v="8.5000000000000006E-2"/>
    <x v="17"/>
    <x v="1"/>
    <n v="0"/>
    <s v="KEEP"/>
    <m/>
    <m/>
    <x v="0"/>
    <m/>
  </r>
  <r>
    <n v="4"/>
    <x v="64"/>
    <x v="0"/>
    <n v="29"/>
    <n v="126"/>
    <x v="200"/>
    <n v="0.33800000000000002"/>
    <x v="32"/>
    <x v="1"/>
    <n v="0"/>
    <s v="KEEP"/>
    <m/>
    <m/>
    <x v="0"/>
    <m/>
  </r>
  <r>
    <n v="0"/>
    <x v="76"/>
    <x v="1"/>
    <n v="30"/>
    <n v="165"/>
    <x v="61"/>
    <n v="0.20300000000000001"/>
    <x v="3"/>
    <x v="0"/>
    <n v="1"/>
    <s v="KEEP"/>
    <m/>
    <m/>
    <x v="0"/>
    <m/>
  </r>
  <r>
    <n v="3"/>
    <x v="23"/>
    <x v="14"/>
    <n v="31"/>
    <n v="44"/>
    <x v="60"/>
    <n v="0.43"/>
    <x v="12"/>
    <x v="1"/>
    <n v="0"/>
    <s v="KEEP"/>
    <m/>
    <m/>
    <x v="1"/>
    <m/>
  </r>
  <r>
    <n v="2"/>
    <x v="101"/>
    <x v="5"/>
    <n v="17"/>
    <n v="120"/>
    <x v="35"/>
    <n v="0.19800000000000001"/>
    <x v="12"/>
    <x v="1"/>
    <n v="0"/>
    <s v="KEEP"/>
    <m/>
    <m/>
    <x v="0"/>
    <m/>
  </r>
  <r>
    <n v="1"/>
    <x v="13"/>
    <x v="23"/>
    <n v="30"/>
    <n v="330"/>
    <x v="6"/>
    <n v="0.89200000000000002"/>
    <x v="27"/>
    <x v="1"/>
    <n v="0"/>
    <s v="KEEP"/>
    <m/>
    <m/>
    <x v="0"/>
    <m/>
  </r>
  <r>
    <n v="1"/>
    <x v="12"/>
    <x v="24"/>
    <n v="47"/>
    <n v="63"/>
    <x v="104"/>
    <n v="0.28000000000000003"/>
    <x v="21"/>
    <x v="1"/>
    <n v="0"/>
    <s v="KEEP"/>
    <m/>
    <m/>
    <x v="0"/>
    <m/>
  </r>
  <r>
    <n v="6"/>
    <x v="63"/>
    <x v="24"/>
    <n v="20"/>
    <n v="130"/>
    <x v="21"/>
    <n v="0.81299999999999994"/>
    <x v="40"/>
    <x v="1"/>
    <n v="0"/>
    <s v="KEEP"/>
    <m/>
    <m/>
    <x v="2"/>
    <m/>
  </r>
  <r>
    <n v="2"/>
    <x v="5"/>
    <x v="4"/>
    <n v="99"/>
    <n v="156"/>
    <x v="35"/>
    <n v="0.57499999999999996"/>
    <x v="43"/>
    <x v="0"/>
    <n v="0"/>
    <s v="KEEP"/>
    <m/>
    <m/>
    <x v="0"/>
    <m/>
  </r>
  <r>
    <n v="0"/>
    <x v="70"/>
    <x v="20"/>
    <n v="46"/>
    <n v="156"/>
    <x v="163"/>
    <n v="0.371"/>
    <x v="2"/>
    <x v="0"/>
    <n v="0"/>
    <s v="KEEP"/>
    <m/>
    <m/>
    <x v="0"/>
    <m/>
  </r>
  <r>
    <n v="6"/>
    <x v="17"/>
    <x v="5"/>
    <n v="27"/>
    <n v="156"/>
    <x v="47"/>
    <n v="0.20599999999999999"/>
    <x v="9"/>
    <x v="1"/>
    <n v="0"/>
    <s v="KEEP"/>
    <m/>
    <m/>
    <x v="1"/>
    <m/>
  </r>
  <r>
    <n v="12"/>
    <x v="76"/>
    <x v="15"/>
    <n v="17"/>
    <n v="156"/>
    <x v="53"/>
    <n v="0.25900000000000001"/>
    <x v="43"/>
    <x v="1"/>
    <n v="1"/>
    <s v="KEEP"/>
    <m/>
    <m/>
    <x v="1"/>
    <m/>
  </r>
  <r>
    <n v="8"/>
    <x v="90"/>
    <x v="13"/>
    <n v="24"/>
    <n v="600"/>
    <x v="58"/>
    <n v="0.68700000000000006"/>
    <x v="44"/>
    <x v="0"/>
    <n v="0"/>
    <s v="KEEP"/>
    <m/>
    <m/>
    <x v="1"/>
    <m/>
  </r>
  <r>
    <n v="1"/>
    <x v="53"/>
    <x v="28"/>
    <n v="11"/>
    <n v="156"/>
    <x v="201"/>
    <n v="0.41699999999999998"/>
    <x v="12"/>
    <x v="1"/>
    <n v="0"/>
    <s v="KEEP"/>
    <m/>
    <m/>
    <x v="2"/>
    <m/>
  </r>
  <r>
    <n v="3"/>
    <x v="29"/>
    <x v="23"/>
    <n v="27"/>
    <n v="156"/>
    <x v="63"/>
    <n v="1.1539999999999999"/>
    <x v="44"/>
    <x v="0"/>
    <n v="0"/>
    <s v="KEEP"/>
    <m/>
    <m/>
    <x v="0"/>
    <m/>
  </r>
  <r>
    <n v="11"/>
    <x v="23"/>
    <x v="6"/>
    <n v="40"/>
    <n v="156"/>
    <x v="38"/>
    <n v="0.92500000000000004"/>
    <x v="16"/>
    <x v="0"/>
    <n v="0"/>
    <s v="KEEP"/>
    <m/>
    <m/>
    <x v="0"/>
    <m/>
  </r>
  <r>
    <n v="2"/>
    <x v="42"/>
    <x v="15"/>
    <n v="50"/>
    <n v="140"/>
    <x v="97"/>
    <n v="0.17499999999999999"/>
    <x v="25"/>
    <x v="1"/>
    <n v="0"/>
    <s v="KEEP"/>
    <m/>
    <m/>
    <x v="0"/>
    <m/>
  </r>
  <r>
    <n v="2"/>
    <x v="110"/>
    <x v="30"/>
    <n v="22"/>
    <n v="115"/>
    <x v="195"/>
    <n v="1.6990000000000001"/>
    <x v="21"/>
    <x v="1"/>
    <n v="0"/>
    <s v="KEEP"/>
    <m/>
    <m/>
    <x v="1"/>
    <m/>
  </r>
  <r>
    <n v="6"/>
    <x v="48"/>
    <x v="0"/>
    <n v="45"/>
    <n v="230"/>
    <x v="0"/>
    <n v="0.73299999999999998"/>
    <x v="30"/>
    <x v="1"/>
    <n v="0"/>
    <s v="KEEP"/>
    <m/>
    <m/>
    <x v="0"/>
    <m/>
  </r>
  <r>
    <n v="0"/>
    <x v="117"/>
    <x v="11"/>
    <n v="14"/>
    <n v="185"/>
    <x v="46"/>
    <n v="0.68200000000000005"/>
    <x v="12"/>
    <x v="0"/>
    <n v="0"/>
    <s v="KEEP"/>
    <m/>
    <m/>
    <x v="0"/>
    <m/>
  </r>
  <r>
    <n v="1"/>
    <x v="2"/>
    <x v="39"/>
    <n v="19"/>
    <n v="25"/>
    <x v="124"/>
    <n v="0.55900000000000005"/>
    <x v="2"/>
    <x v="1"/>
    <n v="0"/>
    <s v="KEEP"/>
    <m/>
    <m/>
    <x v="1"/>
    <m/>
  </r>
  <r>
    <n v="1"/>
    <x v="17"/>
    <x v="40"/>
    <n v="18"/>
    <n v="120"/>
    <x v="143"/>
    <n v="0.40699999999999997"/>
    <x v="4"/>
    <x v="1"/>
    <n v="0"/>
    <s v="KEEP"/>
    <m/>
    <m/>
    <x v="2"/>
    <m/>
  </r>
  <r>
    <n v="1"/>
    <x v="63"/>
    <x v="8"/>
    <n v="19"/>
    <n v="156"/>
    <x v="117"/>
    <n v="0.4"/>
    <x v="25"/>
    <x v="1"/>
    <n v="0"/>
    <s v="KEEP"/>
    <m/>
    <m/>
    <x v="1"/>
    <m/>
  </r>
  <r>
    <n v="1"/>
    <x v="90"/>
    <x v="21"/>
    <n v="36"/>
    <n v="156"/>
    <x v="124"/>
    <n v="0.1"/>
    <x v="22"/>
    <x v="1"/>
    <n v="0"/>
    <s v="KEEP"/>
    <m/>
    <m/>
    <x v="1"/>
    <m/>
  </r>
  <r>
    <n v="7"/>
    <x v="30"/>
    <x v="15"/>
    <n v="29"/>
    <n v="126"/>
    <x v="183"/>
    <n v="0.69199999999999995"/>
    <x v="20"/>
    <x v="0"/>
    <n v="0"/>
    <s v="KEEP"/>
    <m/>
    <m/>
    <x v="0"/>
    <m/>
  </r>
  <r>
    <n v="1"/>
    <x v="90"/>
    <x v="5"/>
    <n v="32"/>
    <n v="156"/>
    <x v="108"/>
    <n v="0.51400000000000001"/>
    <x v="2"/>
    <x v="1"/>
    <n v="0"/>
    <s v="KEEP"/>
    <m/>
    <m/>
    <x v="0"/>
    <m/>
  </r>
  <r>
    <n v="1"/>
    <x v="78"/>
    <x v="15"/>
    <n v="42"/>
    <n v="293"/>
    <x v="121"/>
    <n v="1.258"/>
    <x v="12"/>
    <x v="0"/>
    <n v="0"/>
    <s v="KEEP"/>
    <m/>
    <m/>
    <x v="0"/>
    <m/>
  </r>
  <r>
    <n v="1"/>
    <x v="52"/>
    <x v="26"/>
    <n v="25"/>
    <n v="41"/>
    <x v="202"/>
    <n v="0.48199999999999998"/>
    <x v="21"/>
    <x v="1"/>
    <n v="0"/>
    <s v="KEEP"/>
    <m/>
    <m/>
    <x v="2"/>
    <m/>
  </r>
  <r>
    <n v="0"/>
    <x v="68"/>
    <x v="11"/>
    <n v="39"/>
    <n v="272"/>
    <x v="39"/>
    <n v="0.27"/>
    <x v="9"/>
    <x v="1"/>
    <n v="0"/>
    <s v="KEEP"/>
    <m/>
    <m/>
    <x v="0"/>
    <m/>
  </r>
  <r>
    <n v="1"/>
    <x v="23"/>
    <x v="26"/>
    <n v="13"/>
    <n v="182"/>
    <x v="21"/>
    <n v="0.13800000000000001"/>
    <x v="27"/>
    <x v="1"/>
    <n v="0"/>
    <s v="KEEP"/>
    <m/>
    <m/>
    <x v="2"/>
    <m/>
  </r>
  <r>
    <n v="3"/>
    <x v="25"/>
    <x v="29"/>
    <n v="21"/>
    <n v="158"/>
    <x v="100"/>
    <n v="0.29199999999999998"/>
    <x v="25"/>
    <x v="1"/>
    <n v="0"/>
    <s v="KEEP"/>
    <m/>
    <m/>
    <x v="0"/>
    <m/>
  </r>
  <r>
    <n v="3"/>
    <x v="118"/>
    <x v="14"/>
    <n v="22"/>
    <n v="194"/>
    <x v="22"/>
    <n v="0.59299999999999997"/>
    <x v="28"/>
    <x v="0"/>
    <n v="0"/>
    <s v="KEEP"/>
    <m/>
    <m/>
    <x v="0"/>
    <m/>
  </r>
  <r>
    <n v="7"/>
    <x v="119"/>
    <x v="8"/>
    <n v="42"/>
    <n v="321"/>
    <x v="23"/>
    <n v="0.78700000000000003"/>
    <x v="31"/>
    <x v="0"/>
    <n v="0"/>
    <s v="KEEP"/>
    <m/>
    <m/>
    <x v="0"/>
    <m/>
  </r>
  <r>
    <n v="6"/>
    <x v="34"/>
    <x v="9"/>
    <n v="28"/>
    <n v="156"/>
    <x v="41"/>
    <n v="0.878"/>
    <x v="4"/>
    <x v="1"/>
    <n v="0"/>
    <s v="KEEP"/>
    <m/>
    <m/>
    <x v="0"/>
    <m/>
  </r>
  <r>
    <n v="11"/>
    <x v="107"/>
    <x v="21"/>
    <n v="26"/>
    <n v="144"/>
    <x v="129"/>
    <n v="0.55700000000000005"/>
    <x v="0"/>
    <x v="0"/>
    <n v="0"/>
    <s v="KEEP"/>
    <m/>
    <m/>
    <x v="0"/>
    <m/>
  </r>
  <r>
    <n v="2"/>
    <x v="114"/>
    <x v="26"/>
    <n v="13"/>
    <n v="15"/>
    <x v="203"/>
    <n v="0.25700000000000001"/>
    <x v="27"/>
    <x v="1"/>
    <n v="0"/>
    <s v="KEEP"/>
    <m/>
    <m/>
    <x v="2"/>
    <m/>
  </r>
  <r>
    <n v="9"/>
    <x v="42"/>
    <x v="11"/>
    <n v="24"/>
    <n v="156"/>
    <x v="65"/>
    <n v="1.282"/>
    <x v="0"/>
    <x v="0"/>
    <n v="0"/>
    <s v="KEEP"/>
    <m/>
    <m/>
    <x v="1"/>
    <m/>
  </r>
  <r>
    <n v="2"/>
    <x v="42"/>
    <x v="23"/>
    <n v="42"/>
    <n v="160"/>
    <x v="152"/>
    <n v="0.246"/>
    <x v="15"/>
    <x v="1"/>
    <n v="0"/>
    <s v="KEEP"/>
    <m/>
    <m/>
    <x v="0"/>
    <m/>
  </r>
  <r>
    <n v="2"/>
    <x v="52"/>
    <x v="13"/>
    <n v="20"/>
    <n v="156"/>
    <x v="32"/>
    <n v="1.698"/>
    <x v="15"/>
    <x v="1"/>
    <n v="0"/>
    <s v="KEEP"/>
    <m/>
    <m/>
    <x v="2"/>
    <m/>
  </r>
  <r>
    <n v="0"/>
    <x v="108"/>
    <x v="4"/>
    <n v="27"/>
    <n v="115"/>
    <x v="89"/>
    <n v="0.34699999999999998"/>
    <x v="2"/>
    <x v="1"/>
    <n v="0"/>
    <s v="KEEP"/>
    <m/>
    <m/>
    <x v="0"/>
    <m/>
  </r>
  <r>
    <n v="4"/>
    <x v="22"/>
    <x v="8"/>
    <n v="47"/>
    <n v="54"/>
    <x v="37"/>
    <n v="0.36199999999999999"/>
    <x v="10"/>
    <x v="1"/>
    <n v="0"/>
    <s v="KEEP"/>
    <m/>
    <m/>
    <x v="0"/>
    <m/>
  </r>
  <r>
    <n v="4"/>
    <x v="108"/>
    <x v="25"/>
    <n v="22"/>
    <n v="156"/>
    <x v="55"/>
    <n v="0.14799999999999999"/>
    <x v="2"/>
    <x v="1"/>
    <n v="0"/>
    <s v="KEEP"/>
    <m/>
    <m/>
    <x v="1"/>
    <m/>
  </r>
  <r>
    <n v="0"/>
    <x v="21"/>
    <x v="15"/>
    <n v="40"/>
    <n v="90"/>
    <x v="70"/>
    <n v="0.23799999999999999"/>
    <x v="25"/>
    <x v="1"/>
    <n v="0"/>
    <s v="KEEP"/>
    <m/>
    <m/>
    <x v="0"/>
    <m/>
  </r>
  <r>
    <n v="1"/>
    <x v="79"/>
    <x v="11"/>
    <n v="17"/>
    <n v="183"/>
    <x v="137"/>
    <n v="0.115"/>
    <x v="12"/>
    <x v="1"/>
    <n v="0"/>
    <s v="KEEP"/>
    <m/>
    <m/>
    <x v="1"/>
    <m/>
  </r>
  <r>
    <n v="2"/>
    <x v="108"/>
    <x v="13"/>
    <n v="18"/>
    <n v="66"/>
    <x v="18"/>
    <n v="0.64900000000000002"/>
    <x v="27"/>
    <x v="1"/>
    <n v="0"/>
    <s v="KEEP"/>
    <m/>
    <m/>
    <x v="0"/>
    <m/>
  </r>
  <r>
    <n v="7"/>
    <x v="15"/>
    <x v="13"/>
    <n v="32"/>
    <n v="91"/>
    <x v="83"/>
    <n v="0.871"/>
    <x v="8"/>
    <x v="0"/>
    <n v="0"/>
    <s v="KEEP"/>
    <m/>
    <m/>
    <x v="0"/>
    <m/>
  </r>
  <r>
    <n v="1"/>
    <x v="33"/>
    <x v="21"/>
    <n v="12"/>
    <n v="46"/>
    <x v="202"/>
    <n v="0.14899999999999999"/>
    <x v="15"/>
    <x v="1"/>
    <n v="0"/>
    <s v="KEEP"/>
    <m/>
    <m/>
    <x v="2"/>
    <m/>
  </r>
  <r>
    <n v="0"/>
    <x v="21"/>
    <x v="23"/>
    <n v="17"/>
    <n v="105"/>
    <x v="49"/>
    <n v="0.69499999999999995"/>
    <x v="9"/>
    <x v="1"/>
    <n v="0"/>
    <s v="KEEP"/>
    <m/>
    <m/>
    <x v="1"/>
    <m/>
  </r>
  <r>
    <n v="3"/>
    <x v="9"/>
    <x v="0"/>
    <n v="30"/>
    <n v="152"/>
    <x v="20"/>
    <n v="0.73"/>
    <x v="9"/>
    <x v="1"/>
    <n v="0"/>
    <s v="KEEP"/>
    <m/>
    <m/>
    <x v="1"/>
    <m/>
  </r>
  <r>
    <n v="2"/>
    <x v="98"/>
    <x v="21"/>
    <n v="35"/>
    <n v="440"/>
    <x v="97"/>
    <n v="0.13400000000000001"/>
    <x v="22"/>
    <x v="1"/>
    <n v="0"/>
    <s v="KEEP"/>
    <m/>
    <m/>
    <x v="0"/>
    <m/>
  </r>
  <r>
    <n v="1"/>
    <x v="120"/>
    <x v="21"/>
    <n v="17"/>
    <n v="144"/>
    <x v="204"/>
    <n v="0.44700000000000001"/>
    <x v="3"/>
    <x v="0"/>
    <n v="0"/>
    <s v="KEEP"/>
    <m/>
    <m/>
    <x v="2"/>
    <m/>
  </r>
  <r>
    <n v="0"/>
    <x v="75"/>
    <x v="3"/>
    <n v="36"/>
    <n v="159"/>
    <x v="175"/>
    <n v="0.45500000000000002"/>
    <x v="12"/>
    <x v="0"/>
    <n v="0"/>
    <s v="KEEP"/>
    <m/>
    <m/>
    <x v="0"/>
    <m/>
  </r>
  <r>
    <n v="11"/>
    <x v="46"/>
    <x v="6"/>
    <n v="35"/>
    <n v="130"/>
    <x v="205"/>
    <n v="0.26"/>
    <x v="24"/>
    <x v="0"/>
    <n v="0"/>
    <s v="KEEP"/>
    <m/>
    <m/>
    <x v="1"/>
    <m/>
  </r>
  <r>
    <n v="0"/>
    <x v="47"/>
    <x v="5"/>
    <n v="25"/>
    <n v="156"/>
    <x v="165"/>
    <n v="0.13300000000000001"/>
    <x v="27"/>
    <x v="1"/>
    <n v="0"/>
    <s v="KEEP"/>
    <m/>
    <m/>
    <x v="1"/>
    <m/>
  </r>
  <r>
    <n v="1"/>
    <x v="88"/>
    <x v="29"/>
    <n v="25"/>
    <n v="100"/>
    <x v="82"/>
    <n v="0.23400000000000001"/>
    <x v="27"/>
    <x v="1"/>
    <n v="0"/>
    <s v="KEEP"/>
    <m/>
    <m/>
    <x v="1"/>
    <m/>
  </r>
  <r>
    <n v="1"/>
    <x v="58"/>
    <x v="5"/>
    <n v="23"/>
    <n v="106"/>
    <x v="74"/>
    <n v="0.46600000000000003"/>
    <x v="9"/>
    <x v="1"/>
    <n v="0"/>
    <s v="KEEP"/>
    <m/>
    <m/>
    <x v="0"/>
    <m/>
  </r>
  <r>
    <n v="5"/>
    <x v="48"/>
    <x v="21"/>
    <n v="40"/>
    <n v="77"/>
    <x v="134"/>
    <n v="0.26900000000000002"/>
    <x v="15"/>
    <x v="1"/>
    <n v="0"/>
    <s v="KEEP"/>
    <m/>
    <m/>
    <x v="0"/>
    <m/>
  </r>
  <r>
    <n v="1"/>
    <x v="25"/>
    <x v="4"/>
    <n v="28"/>
    <n v="135"/>
    <x v="67"/>
    <n v="0.14199999999999999"/>
    <x v="12"/>
    <x v="1"/>
    <n v="0"/>
    <s v="KEEP"/>
    <m/>
    <m/>
    <x v="0"/>
    <m/>
  </r>
  <r>
    <n v="2"/>
    <x v="54"/>
    <x v="30"/>
    <n v="27"/>
    <n v="540"/>
    <x v="127"/>
    <n v="0.24"/>
    <x v="21"/>
    <x v="0"/>
    <n v="0"/>
    <s v="KEEP"/>
    <m/>
    <m/>
    <x v="0"/>
    <m/>
  </r>
  <r>
    <n v="2"/>
    <x v="28"/>
    <x v="14"/>
    <n v="35"/>
    <n v="90"/>
    <x v="145"/>
    <n v="0.155"/>
    <x v="12"/>
    <x v="1"/>
    <n v="0"/>
    <s v="KEEP"/>
    <m/>
    <m/>
    <x v="2"/>
    <m/>
  </r>
  <r>
    <n v="1"/>
    <x v="57"/>
    <x v="9"/>
    <n v="48"/>
    <n v="200"/>
    <x v="206"/>
    <n v="1.1619999999999999"/>
    <x v="11"/>
    <x v="1"/>
    <n v="0"/>
    <s v="KEEP"/>
    <m/>
    <m/>
    <x v="0"/>
    <m/>
  </r>
  <r>
    <n v="3"/>
    <x v="97"/>
    <x v="11"/>
    <n v="31"/>
    <n v="70"/>
    <x v="67"/>
    <n v="1.292"/>
    <x v="9"/>
    <x v="0"/>
    <n v="0"/>
    <s v="KEEP"/>
    <m/>
    <m/>
    <x v="0"/>
    <m/>
  </r>
  <r>
    <n v="1"/>
    <x v="121"/>
    <x v="13"/>
    <n v="43"/>
    <n v="156"/>
    <x v="69"/>
    <n v="1.3939999999999999"/>
    <x v="12"/>
    <x v="0"/>
    <n v="0"/>
    <s v="KEEP"/>
    <m/>
    <m/>
    <x v="0"/>
    <m/>
  </r>
  <r>
    <n v="8"/>
    <x v="120"/>
    <x v="41"/>
    <n v="46"/>
    <n v="231"/>
    <x v="177"/>
    <n v="0.16500000000000001"/>
    <x v="29"/>
    <x v="0"/>
    <n v="0"/>
    <s v="KEEP"/>
    <m/>
    <m/>
    <x v="0"/>
    <m/>
  </r>
  <r>
    <n v="9"/>
    <x v="16"/>
    <x v="9"/>
    <n v="46"/>
    <n v="130"/>
    <x v="207"/>
    <n v="0.63700000000000001"/>
    <x v="31"/>
    <x v="0"/>
    <n v="0"/>
    <s v="KEEP"/>
    <m/>
    <m/>
    <x v="0"/>
    <m/>
  </r>
  <r>
    <n v="6"/>
    <x v="10"/>
    <x v="5"/>
    <n v="39"/>
    <n v="156"/>
    <x v="34"/>
    <n v="0.245"/>
    <x v="31"/>
    <x v="0"/>
    <n v="0"/>
    <s v="KEEP"/>
    <m/>
    <m/>
    <x v="0"/>
    <m/>
  </r>
  <r>
    <n v="1"/>
    <x v="42"/>
    <x v="9"/>
    <n v="45"/>
    <n v="132"/>
    <x v="99"/>
    <n v="0.217"/>
    <x v="25"/>
    <x v="1"/>
    <n v="0"/>
    <s v="KEEP"/>
    <m/>
    <m/>
    <x v="0"/>
    <m/>
  </r>
  <r>
    <n v="4"/>
    <x v="16"/>
    <x v="11"/>
    <n v="18"/>
    <n v="156"/>
    <x v="41"/>
    <n v="0.23499999999999999"/>
    <x v="45"/>
    <x v="0"/>
    <n v="0"/>
    <s v="KEEP"/>
    <m/>
    <m/>
    <x v="0"/>
    <m/>
  </r>
  <r>
    <n v="10"/>
    <x v="23"/>
    <x v="4"/>
    <n v="27"/>
    <n v="156"/>
    <x v="137"/>
    <n v="0.14099999999999999"/>
    <x v="31"/>
    <x v="0"/>
    <n v="0"/>
    <s v="KEEP"/>
    <m/>
    <m/>
    <x v="1"/>
    <m/>
  </r>
  <r>
    <n v="6"/>
    <x v="101"/>
    <x v="14"/>
    <n v="33"/>
    <n v="190"/>
    <x v="25"/>
    <n v="0.43"/>
    <x v="29"/>
    <x v="1"/>
    <n v="0"/>
    <s v="KEEP"/>
    <m/>
    <m/>
    <x v="0"/>
    <m/>
  </r>
  <r>
    <n v="9"/>
    <x v="64"/>
    <x v="15"/>
    <n v="30"/>
    <n v="100"/>
    <x v="100"/>
    <n v="0.16400000000000001"/>
    <x v="16"/>
    <x v="1"/>
    <n v="0"/>
    <s v="KEEP"/>
    <m/>
    <m/>
    <x v="0"/>
    <m/>
  </r>
  <r>
    <n v="6"/>
    <x v="89"/>
    <x v="16"/>
    <n v="26"/>
    <n v="168"/>
    <x v="0"/>
    <n v="0.63100000000000001"/>
    <x v="37"/>
    <x v="1"/>
    <n v="0"/>
    <s v="KEEP"/>
    <m/>
    <m/>
    <x v="0"/>
    <m/>
  </r>
  <r>
    <n v="1"/>
    <x v="36"/>
    <x v="14"/>
    <n v="10"/>
    <n v="156"/>
    <x v="40"/>
    <n v="0.55100000000000005"/>
    <x v="2"/>
    <x v="1"/>
    <n v="0"/>
    <s v="KEEP"/>
    <m/>
    <m/>
    <x v="1"/>
    <m/>
  </r>
  <r>
    <n v="10"/>
    <x v="114"/>
    <x v="41"/>
    <n v="23"/>
    <n v="49"/>
    <x v="104"/>
    <n v="0.28499999999999998"/>
    <x v="34"/>
    <x v="1"/>
    <n v="0"/>
    <s v="KEEP"/>
    <m/>
    <m/>
    <x v="0"/>
    <m/>
  </r>
  <r>
    <n v="3"/>
    <x v="48"/>
    <x v="37"/>
    <n v="35"/>
    <n v="240"/>
    <x v="208"/>
    <n v="0.88"/>
    <x v="12"/>
    <x v="1"/>
    <n v="0"/>
    <s v="KEEP"/>
    <m/>
    <m/>
    <x v="0"/>
    <m/>
  </r>
  <r>
    <n v="2"/>
    <x v="28"/>
    <x v="14"/>
    <n v="17"/>
    <n v="265"/>
    <x v="32"/>
    <n v="0.61399999999999999"/>
    <x v="27"/>
    <x v="1"/>
    <n v="0"/>
    <s v="KEEP"/>
    <m/>
    <m/>
    <x v="2"/>
    <m/>
  </r>
  <r>
    <n v="2"/>
    <x v="122"/>
    <x v="28"/>
    <n v="28"/>
    <n v="45"/>
    <x v="32"/>
    <n v="0.33200000000000002"/>
    <x v="12"/>
    <x v="1"/>
    <n v="0"/>
    <s v="KEEP"/>
    <m/>
    <m/>
    <x v="2"/>
    <m/>
  </r>
  <r>
    <n v="0"/>
    <x v="56"/>
    <x v="13"/>
    <n v="36"/>
    <n v="156"/>
    <x v="209"/>
    <n v="0.36399999999999999"/>
    <x v="4"/>
    <x v="0"/>
    <n v="0"/>
    <s v="KEEP"/>
    <m/>
    <m/>
    <x v="0"/>
    <m/>
  </r>
  <r>
    <n v="0"/>
    <x v="37"/>
    <x v="17"/>
    <n v="39"/>
    <n v="105"/>
    <x v="210"/>
    <n v="0.36599999999999999"/>
    <x v="12"/>
    <x v="1"/>
    <n v="0"/>
    <s v="KEEP"/>
    <m/>
    <m/>
    <x v="0"/>
    <m/>
  </r>
  <r>
    <n v="2"/>
    <x v="40"/>
    <x v="21"/>
    <n v="26"/>
    <n v="205"/>
    <x v="103"/>
    <n v="0.59099999999999997"/>
    <x v="21"/>
    <x v="1"/>
    <n v="0"/>
    <s v="KEEP"/>
    <m/>
    <m/>
    <x v="0"/>
    <m/>
  </r>
  <r>
    <n v="1"/>
    <x v="47"/>
    <x v="3"/>
    <n v="19"/>
    <n v="156"/>
    <x v="205"/>
    <n v="0.18099999999999999"/>
    <x v="10"/>
    <x v="1"/>
    <n v="0"/>
    <s v="KEEP"/>
    <m/>
    <m/>
    <x v="1"/>
    <m/>
  </r>
  <r>
    <n v="1"/>
    <x v="83"/>
    <x v="21"/>
    <n v="26"/>
    <n v="180"/>
    <x v="211"/>
    <n v="0.82799999999999996"/>
    <x v="27"/>
    <x v="1"/>
    <n v="0"/>
    <s v="KEEP"/>
    <m/>
    <m/>
    <x v="2"/>
    <m/>
  </r>
  <r>
    <n v="1"/>
    <x v="51"/>
    <x v="11"/>
    <n v="46"/>
    <n v="180"/>
    <x v="179"/>
    <n v="0.33500000000000002"/>
    <x v="17"/>
    <x v="0"/>
    <n v="0"/>
    <s v="KEEP"/>
    <m/>
    <m/>
    <x v="0"/>
    <m/>
  </r>
  <r>
    <n v="2"/>
    <x v="76"/>
    <x v="4"/>
    <n v="32"/>
    <n v="95"/>
    <x v="30"/>
    <n v="0.88600000000000001"/>
    <x v="27"/>
    <x v="1"/>
    <n v="1"/>
    <s v="KEEP"/>
    <m/>
    <m/>
    <x v="0"/>
    <m/>
  </r>
  <r>
    <n v="7"/>
    <x v="40"/>
    <x v="16"/>
    <n v="49"/>
    <n v="125"/>
    <x v="52"/>
    <n v="0.439"/>
    <x v="29"/>
    <x v="0"/>
    <n v="0"/>
    <s v="KEEP"/>
    <m/>
    <m/>
    <x v="0"/>
    <m/>
  </r>
  <r>
    <n v="7"/>
    <x v="50"/>
    <x v="20"/>
    <n v="24"/>
    <n v="480"/>
    <x v="168"/>
    <n v="0.128"/>
    <x v="29"/>
    <x v="0"/>
    <n v="0"/>
    <s v="KEEP"/>
    <m/>
    <m/>
    <x v="0"/>
    <m/>
  </r>
  <r>
    <n v="3"/>
    <x v="123"/>
    <x v="21"/>
    <n v="19"/>
    <n v="125"/>
    <x v="86"/>
    <n v="0.26800000000000002"/>
    <x v="1"/>
    <x v="0"/>
    <n v="0"/>
    <s v="KEEP"/>
    <m/>
    <m/>
    <x v="0"/>
    <m/>
  </r>
  <r>
    <n v="4"/>
    <x v="104"/>
    <x v="8"/>
    <n v="11"/>
    <n v="155"/>
    <x v="70"/>
    <n v="0.59799999999999998"/>
    <x v="15"/>
    <x v="1"/>
    <n v="0"/>
    <s v="KEEP"/>
    <m/>
    <m/>
    <x v="0"/>
    <m/>
  </r>
  <r>
    <n v="2"/>
    <x v="20"/>
    <x v="13"/>
    <n v="27"/>
    <n v="200"/>
    <x v="94"/>
    <n v="0.48299999999999998"/>
    <x v="4"/>
    <x v="1"/>
    <n v="0"/>
    <s v="KEEP"/>
    <m/>
    <m/>
    <x v="0"/>
    <m/>
  </r>
  <r>
    <n v="6"/>
    <x v="14"/>
    <x v="15"/>
    <n v="31"/>
    <n v="156"/>
    <x v="20"/>
    <n v="0.56499999999999995"/>
    <x v="37"/>
    <x v="0"/>
    <n v="0"/>
    <s v="KEEP"/>
    <m/>
    <m/>
    <x v="1"/>
    <m/>
  </r>
  <r>
    <n v="1"/>
    <x v="119"/>
    <x v="8"/>
    <n v="29"/>
    <n v="156"/>
    <x v="162"/>
    <n v="0.90500000000000003"/>
    <x v="44"/>
    <x v="0"/>
    <n v="0"/>
    <s v="KEEP"/>
    <m/>
    <m/>
    <x v="0"/>
    <m/>
  </r>
  <r>
    <n v="4"/>
    <x v="45"/>
    <x v="13"/>
    <n v="20"/>
    <n v="100"/>
    <x v="87"/>
    <n v="0.11799999999999999"/>
    <x v="9"/>
    <x v="1"/>
    <n v="0"/>
    <s v="KEEP"/>
    <m/>
    <m/>
    <x v="1"/>
    <m/>
  </r>
  <r>
    <n v="6"/>
    <x v="97"/>
    <x v="9"/>
    <n v="36"/>
    <n v="156"/>
    <x v="212"/>
    <n v="0.17699999999999999"/>
    <x v="15"/>
    <x v="1"/>
    <n v="0"/>
    <s v="KEEP"/>
    <m/>
    <m/>
    <x v="0"/>
    <m/>
  </r>
  <r>
    <n v="2"/>
    <x v="104"/>
    <x v="34"/>
    <n v="21"/>
    <n v="335"/>
    <x v="146"/>
    <n v="0.17599999999999999"/>
    <x v="12"/>
    <x v="1"/>
    <n v="0"/>
    <s v="KEEP"/>
    <m/>
    <m/>
    <x v="0"/>
    <m/>
  </r>
  <r>
    <n v="2"/>
    <x v="53"/>
    <x v="17"/>
    <n v="32"/>
    <n v="160"/>
    <x v="213"/>
    <n v="0.67400000000000004"/>
    <x v="27"/>
    <x v="0"/>
    <n v="0"/>
    <s v="KEEP"/>
    <m/>
    <m/>
    <x v="0"/>
    <m/>
  </r>
  <r>
    <n v="3"/>
    <x v="18"/>
    <x v="17"/>
    <n v="13"/>
    <n v="387"/>
    <x v="64"/>
    <n v="0.29499999999999998"/>
    <x v="25"/>
    <x v="1"/>
    <n v="0"/>
    <s v="KEEP"/>
    <m/>
    <m/>
    <x v="0"/>
    <m/>
  </r>
  <r>
    <n v="5"/>
    <x v="11"/>
    <x v="15"/>
    <n v="27"/>
    <n v="22"/>
    <x v="214"/>
    <n v="0.439"/>
    <x v="31"/>
    <x v="1"/>
    <n v="0"/>
    <s v="KEEP"/>
    <m/>
    <m/>
    <x v="1"/>
    <m/>
  </r>
  <r>
    <n v="10"/>
    <x v="40"/>
    <x v="26"/>
    <n v="36"/>
    <n v="156"/>
    <x v="215"/>
    <n v="0.441"/>
    <x v="26"/>
    <x v="0"/>
    <n v="0"/>
    <s v="KEEP"/>
    <m/>
    <m/>
    <x v="0"/>
    <m/>
  </r>
  <r>
    <n v="0"/>
    <x v="73"/>
    <x v="14"/>
    <n v="20"/>
    <n v="291"/>
    <x v="165"/>
    <n v="0.35199999999999998"/>
    <x v="2"/>
    <x v="1"/>
    <n v="0"/>
    <s v="KEEP"/>
    <m/>
    <m/>
    <x v="1"/>
    <m/>
  </r>
  <r>
    <n v="7"/>
    <x v="32"/>
    <x v="3"/>
    <n v="33"/>
    <n v="392"/>
    <x v="56"/>
    <n v="0.82599999999999996"/>
    <x v="30"/>
    <x v="0"/>
    <n v="0"/>
    <s v="KEEP"/>
    <m/>
    <m/>
    <x v="0"/>
    <m/>
  </r>
  <r>
    <n v="3"/>
    <x v="59"/>
    <x v="15"/>
    <n v="39"/>
    <n v="185"/>
    <x v="74"/>
    <n v="0.97"/>
    <x v="1"/>
    <x v="0"/>
    <n v="0"/>
    <s v="KEEP"/>
    <m/>
    <m/>
    <x v="0"/>
    <m/>
  </r>
  <r>
    <n v="10"/>
    <x v="108"/>
    <x v="0"/>
    <n v="18"/>
    <n v="156"/>
    <x v="143"/>
    <n v="0.59499999999999997"/>
    <x v="18"/>
    <x v="1"/>
    <n v="0"/>
    <s v="KEEP"/>
    <m/>
    <m/>
    <x v="2"/>
    <m/>
  </r>
  <r>
    <n v="1"/>
    <x v="63"/>
    <x v="5"/>
    <n v="46"/>
    <n v="178"/>
    <x v="104"/>
    <n v="0.41499999999999998"/>
    <x v="25"/>
    <x v="1"/>
    <n v="0"/>
    <s v="KEEP"/>
    <m/>
    <m/>
    <x v="0"/>
    <m/>
  </r>
  <r>
    <n v="5"/>
    <x v="15"/>
    <x v="13"/>
    <n v="27"/>
    <n v="156"/>
    <x v="216"/>
    <n v="0.378"/>
    <x v="44"/>
    <x v="0"/>
    <n v="0"/>
    <s v="KEEP"/>
    <m/>
    <m/>
    <x v="0"/>
    <m/>
  </r>
  <r>
    <n v="4"/>
    <x v="44"/>
    <x v="23"/>
    <n v="19"/>
    <n v="156"/>
    <x v="49"/>
    <n v="0.317"/>
    <x v="30"/>
    <x v="1"/>
    <n v="0"/>
    <s v="KEEP"/>
    <m/>
    <m/>
    <x v="1"/>
    <m/>
  </r>
  <r>
    <n v="1"/>
    <x v="71"/>
    <x v="1"/>
    <n v="36"/>
    <n v="200"/>
    <x v="136"/>
    <n v="0.28899999999999998"/>
    <x v="2"/>
    <x v="1"/>
    <n v="0"/>
    <s v="KEEP"/>
    <m/>
    <m/>
    <x v="0"/>
    <m/>
  </r>
  <r>
    <n v="1"/>
    <x v="124"/>
    <x v="16"/>
    <n v="29"/>
    <n v="127"/>
    <x v="49"/>
    <n v="0.34899999999999998"/>
    <x v="24"/>
    <x v="0"/>
    <n v="0"/>
    <s v="KEEP"/>
    <m/>
    <m/>
    <x v="1"/>
    <m/>
  </r>
  <r>
    <n v="5"/>
    <x v="58"/>
    <x v="23"/>
    <n v="30"/>
    <n v="105"/>
    <x v="30"/>
    <n v="0.251"/>
    <x v="24"/>
    <x v="1"/>
    <n v="0"/>
    <s v="KEEP"/>
    <m/>
    <m/>
    <x v="0"/>
    <m/>
  </r>
  <r>
    <n v="4"/>
    <x v="42"/>
    <x v="15"/>
    <n v="40"/>
    <n v="156"/>
    <x v="97"/>
    <n v="0.23599999999999999"/>
    <x v="26"/>
    <x v="1"/>
    <n v="0"/>
    <s v="KEEP"/>
    <m/>
    <m/>
    <x v="0"/>
    <m/>
  </r>
  <r>
    <n v="1"/>
    <x v="102"/>
    <x v="15"/>
    <n v="29"/>
    <n v="180"/>
    <x v="129"/>
    <n v="0.496"/>
    <x v="21"/>
    <x v="1"/>
    <n v="0"/>
    <s v="KEEP"/>
    <m/>
    <m/>
    <x v="0"/>
    <m/>
  </r>
  <r>
    <n v="0"/>
    <x v="35"/>
    <x v="6"/>
    <n v="26"/>
    <n v="156"/>
    <x v="51"/>
    <n v="0.433"/>
    <x v="12"/>
    <x v="1"/>
    <n v="0"/>
    <s v="KEEP"/>
    <m/>
    <m/>
    <x v="0"/>
    <m/>
  </r>
  <r>
    <n v="3"/>
    <x v="99"/>
    <x v="15"/>
    <n v="23"/>
    <n v="79"/>
    <x v="87"/>
    <n v="0.32300000000000001"/>
    <x v="30"/>
    <x v="0"/>
    <n v="0"/>
    <s v="KEEP"/>
    <m/>
    <m/>
    <x v="1"/>
    <m/>
  </r>
  <r>
    <n v="2"/>
    <x v="118"/>
    <x v="8"/>
    <n v="37"/>
    <n v="120"/>
    <x v="217"/>
    <n v="0.64600000000000002"/>
    <x v="25"/>
    <x v="0"/>
    <n v="0"/>
    <s v="KEEP"/>
    <m/>
    <m/>
    <x v="0"/>
    <m/>
  </r>
  <r>
    <n v="2"/>
    <x v="25"/>
    <x v="28"/>
    <n v="27"/>
    <n v="165"/>
    <x v="12"/>
    <n v="0.42599999999999999"/>
    <x v="12"/>
    <x v="1"/>
    <n v="0"/>
    <s v="KEEP"/>
    <m/>
    <m/>
    <x v="1"/>
    <m/>
  </r>
  <r>
    <n v="4"/>
    <x v="37"/>
    <x v="5"/>
    <n v="32"/>
    <n v="156"/>
    <x v="88"/>
    <n v="0.28399999999999997"/>
    <x v="15"/>
    <x v="1"/>
    <n v="0"/>
    <s v="KEEP"/>
    <m/>
    <m/>
    <x v="0"/>
    <m/>
  </r>
  <r>
    <n v="0"/>
    <x v="11"/>
    <x v="23"/>
    <n v="27"/>
    <n v="120"/>
    <x v="138"/>
    <n v="0.51500000000000001"/>
    <x v="2"/>
    <x v="1"/>
    <n v="0"/>
    <s v="KEEP"/>
    <m/>
    <m/>
    <x v="1"/>
    <m/>
  </r>
  <r>
    <n v="8"/>
    <x v="125"/>
    <x v="0"/>
    <n v="23"/>
    <n v="156"/>
    <x v="46"/>
    <n v="0.6"/>
    <x v="24"/>
    <x v="1"/>
    <n v="0"/>
    <s v="KEEP"/>
    <m/>
    <m/>
    <x v="0"/>
    <m/>
  </r>
  <r>
    <n v="2"/>
    <x v="36"/>
    <x v="5"/>
    <n v="17"/>
    <n v="160"/>
    <x v="13"/>
    <n v="0.45300000000000001"/>
    <x v="2"/>
    <x v="1"/>
    <n v="0"/>
    <s v="KEEP"/>
    <m/>
    <m/>
    <x v="0"/>
    <m/>
  </r>
  <r>
    <n v="11"/>
    <x v="57"/>
    <x v="9"/>
    <n v="37"/>
    <n v="150"/>
    <x v="184"/>
    <n v="0.78500000000000003"/>
    <x v="19"/>
    <x v="0"/>
    <n v="0"/>
    <s v="KEEP"/>
    <m/>
    <m/>
    <x v="0"/>
    <m/>
  </r>
  <r>
    <n v="3"/>
    <x v="21"/>
    <x v="24"/>
    <n v="20"/>
    <n v="94"/>
    <x v="75"/>
    <n v="0.4"/>
    <x v="4"/>
    <x v="1"/>
    <n v="0"/>
    <s v="KEEP"/>
    <m/>
    <m/>
    <x v="0"/>
    <m/>
  </r>
  <r>
    <n v="1"/>
    <x v="17"/>
    <x v="14"/>
    <n v="18"/>
    <n v="116"/>
    <x v="195"/>
    <n v="0.219"/>
    <x v="12"/>
    <x v="1"/>
    <n v="0"/>
    <s v="KEEP"/>
    <m/>
    <m/>
    <x v="1"/>
    <m/>
  </r>
  <r>
    <n v="13"/>
    <x v="67"/>
    <x v="8"/>
    <n v="37"/>
    <n v="140"/>
    <x v="80"/>
    <n v="1.1739999999999999"/>
    <x v="33"/>
    <x v="1"/>
    <n v="0"/>
    <s v="KEEP"/>
    <m/>
    <m/>
    <x v="0"/>
    <m/>
  </r>
  <r>
    <n v="12"/>
    <x v="33"/>
    <x v="6"/>
    <n v="33"/>
    <n v="105"/>
    <x v="109"/>
    <n v="0.48799999999999999"/>
    <x v="17"/>
    <x v="1"/>
    <n v="0"/>
    <s v="KEEP"/>
    <m/>
    <m/>
    <x v="0"/>
    <m/>
  </r>
  <r>
    <n v="1"/>
    <x v="82"/>
    <x v="10"/>
    <n v="41"/>
    <n v="156"/>
    <x v="218"/>
    <n v="0.35799999999999998"/>
    <x v="9"/>
    <x v="0"/>
    <n v="0"/>
    <s v="KEEP"/>
    <m/>
    <m/>
    <x v="0"/>
    <m/>
  </r>
  <r>
    <n v="1"/>
    <x v="49"/>
    <x v="21"/>
    <n v="41"/>
    <n v="57"/>
    <x v="219"/>
    <n v="1.0960000000000001"/>
    <x v="8"/>
    <x v="1"/>
    <n v="0"/>
    <s v="KEEP"/>
    <m/>
    <m/>
    <x v="0"/>
    <m/>
  </r>
  <r>
    <n v="3"/>
    <x v="32"/>
    <x v="4"/>
    <n v="22"/>
    <n v="200"/>
    <x v="193"/>
    <n v="0.40799999999999997"/>
    <x v="28"/>
    <x v="0"/>
    <n v="0"/>
    <s v="KEEP"/>
    <m/>
    <m/>
    <x v="0"/>
    <m/>
  </r>
  <r>
    <n v="1"/>
    <x v="76"/>
    <x v="15"/>
    <n v="39"/>
    <n v="74"/>
    <x v="220"/>
    <n v="0.26100000000000001"/>
    <x v="15"/>
    <x v="1"/>
    <n v="1"/>
    <s v="KEEP"/>
    <m/>
    <m/>
    <x v="0"/>
    <m/>
  </r>
  <r>
    <n v="3"/>
    <x v="63"/>
    <x v="26"/>
    <n v="24"/>
    <n v="156"/>
    <x v="126"/>
    <n v="0.223"/>
    <x v="21"/>
    <x v="1"/>
    <n v="0"/>
    <s v="KEEP"/>
    <m/>
    <m/>
    <x v="1"/>
    <m/>
  </r>
  <r>
    <n v="0"/>
    <x v="78"/>
    <x v="8"/>
    <n v="44"/>
    <n v="510"/>
    <x v="9"/>
    <n v="0.222"/>
    <x v="4"/>
    <x v="0"/>
    <n v="0"/>
    <s v="KEEP"/>
    <m/>
    <m/>
    <x v="0"/>
    <m/>
  </r>
  <r>
    <n v="8"/>
    <x v="64"/>
    <x v="15"/>
    <n v="32"/>
    <n v="156"/>
    <x v="51"/>
    <n v="0.443"/>
    <x v="16"/>
    <x v="0"/>
    <n v="0"/>
    <s v="KEEP"/>
    <m/>
    <m/>
    <x v="0"/>
    <m/>
  </r>
  <r>
    <n v="1"/>
    <x v="79"/>
    <x v="8"/>
    <n v="39"/>
    <n v="110"/>
    <x v="149"/>
    <n v="1.0569999999999999"/>
    <x v="32"/>
    <x v="0"/>
    <n v="0"/>
    <s v="KEEP"/>
    <m/>
    <m/>
    <x v="0"/>
    <m/>
  </r>
  <r>
    <n v="7"/>
    <x v="3"/>
    <x v="20"/>
    <n v="41"/>
    <n v="156"/>
    <x v="46"/>
    <n v="0.39100000000000001"/>
    <x v="33"/>
    <x v="1"/>
    <n v="0"/>
    <s v="KEEP"/>
    <m/>
    <m/>
    <x v="0"/>
    <m/>
  </r>
  <r>
    <n v="2"/>
    <x v="19"/>
    <x v="14"/>
    <n v="26"/>
    <n v="16"/>
    <x v="87"/>
    <n v="0.76600000000000001"/>
    <x v="12"/>
    <x v="1"/>
    <n v="0"/>
    <s v="KEEP"/>
    <m/>
    <m/>
    <x v="1"/>
    <m/>
  </r>
  <r>
    <n v="9"/>
    <x v="60"/>
    <x v="21"/>
    <n v="31"/>
    <n v="156"/>
    <x v="221"/>
    <n v="0.40300000000000002"/>
    <x v="29"/>
    <x v="0"/>
    <n v="0"/>
    <s v="KEEP"/>
    <m/>
    <m/>
    <x v="0"/>
    <m/>
  </r>
  <r>
    <n v="10"/>
    <x v="28"/>
    <x v="13"/>
    <n v="48"/>
    <n v="180"/>
    <x v="22"/>
    <n v="0.17100000000000001"/>
    <x v="39"/>
    <x v="1"/>
    <n v="0"/>
    <s v="KEEP"/>
    <m/>
    <m/>
    <x v="0"/>
    <m/>
  </r>
  <r>
    <n v="2"/>
    <x v="20"/>
    <x v="4"/>
    <n v="27"/>
    <n v="156"/>
    <x v="178"/>
    <n v="0.34"/>
    <x v="9"/>
    <x v="1"/>
    <n v="0"/>
    <s v="KEEP"/>
    <m/>
    <m/>
    <x v="0"/>
    <m/>
  </r>
  <r>
    <n v="5"/>
    <x v="76"/>
    <x v="0"/>
    <n v="23"/>
    <n v="112"/>
    <x v="133"/>
    <n v="0.245"/>
    <x v="22"/>
    <x v="1"/>
    <n v="1"/>
    <s v="KEEP"/>
    <m/>
    <m/>
    <x v="1"/>
    <m/>
  </r>
  <r>
    <n v="1"/>
    <x v="53"/>
    <x v="4"/>
    <n v="31"/>
    <n v="156"/>
    <x v="168"/>
    <n v="0.315"/>
    <x v="27"/>
    <x v="1"/>
    <n v="0"/>
    <s v="KEEP"/>
    <m/>
    <m/>
    <x v="0"/>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4">
  <r>
    <n v="6"/>
    <x v="0"/>
    <n v="72"/>
    <n v="35"/>
    <n v="156"/>
    <n v="33.6"/>
    <n v="0.627"/>
    <n v="50"/>
    <x v="0"/>
    <x v="0"/>
    <x v="0"/>
    <x v="0"/>
    <x v="0"/>
    <x v="0"/>
  </r>
  <r>
    <n v="1"/>
    <x v="1"/>
    <n v="66"/>
    <n v="29"/>
    <n v="156"/>
    <n v="26.6"/>
    <n v="0.35099999999999998"/>
    <n v="31"/>
    <x v="1"/>
    <x v="1"/>
    <x v="1"/>
    <x v="1"/>
    <x v="0"/>
    <x v="0"/>
  </r>
  <r>
    <n v="1"/>
    <x v="2"/>
    <n v="66"/>
    <n v="23"/>
    <n v="94"/>
    <n v="28.1"/>
    <n v="0.16700000000000001"/>
    <n v="21"/>
    <x v="1"/>
    <x v="1"/>
    <x v="1"/>
    <x v="1"/>
    <x v="0"/>
    <x v="0"/>
  </r>
  <r>
    <n v="0"/>
    <x v="3"/>
    <n v="40"/>
    <n v="35"/>
    <n v="168"/>
    <n v="43.1"/>
    <n v="2.2879999999999998"/>
    <n v="33"/>
    <x v="0"/>
    <x v="0"/>
    <x v="1"/>
    <x v="0"/>
    <x v="0"/>
    <x v="0"/>
  </r>
  <r>
    <n v="3"/>
    <x v="4"/>
    <n v="50"/>
    <n v="32"/>
    <n v="88"/>
    <n v="31"/>
    <n v="0.248"/>
    <n v="26"/>
    <x v="0"/>
    <x v="0"/>
    <x v="1"/>
    <x v="0"/>
    <x v="0"/>
    <x v="0"/>
  </r>
  <r>
    <n v="2"/>
    <x v="5"/>
    <n v="70"/>
    <n v="45"/>
    <n v="543"/>
    <n v="30.5"/>
    <n v="0.158"/>
    <n v="53"/>
    <x v="0"/>
    <x v="0"/>
    <x v="2"/>
    <x v="0"/>
    <x v="0"/>
    <x v="0"/>
  </r>
  <r>
    <n v="1"/>
    <x v="6"/>
    <n v="60"/>
    <n v="23"/>
    <n v="846"/>
    <n v="30.1"/>
    <n v="0.39800000000000002"/>
    <n v="59"/>
    <x v="0"/>
    <x v="0"/>
    <x v="2"/>
    <x v="0"/>
    <x v="0"/>
    <x v="0"/>
  </r>
  <r>
    <n v="5"/>
    <x v="7"/>
    <n v="72"/>
    <n v="19"/>
    <n v="175"/>
    <n v="25.8"/>
    <n v="0.58699999999999997"/>
    <n v="51"/>
    <x v="0"/>
    <x v="1"/>
    <x v="2"/>
    <x v="0"/>
    <x v="0"/>
    <x v="0"/>
  </r>
  <r>
    <n v="0"/>
    <x v="8"/>
    <n v="84"/>
    <n v="47"/>
    <n v="230"/>
    <n v="45.8"/>
    <n v="0.55100000000000005"/>
    <n v="31"/>
    <x v="0"/>
    <x v="0"/>
    <x v="1"/>
    <x v="0"/>
    <x v="1"/>
    <x v="0"/>
  </r>
  <r>
    <n v="1"/>
    <x v="9"/>
    <n v="30"/>
    <n v="38"/>
    <n v="83"/>
    <n v="43.3"/>
    <n v="0.183"/>
    <n v="33"/>
    <x v="1"/>
    <x v="0"/>
    <x v="1"/>
    <x v="1"/>
    <x v="0"/>
    <x v="0"/>
  </r>
  <r>
    <n v="1"/>
    <x v="10"/>
    <n v="70"/>
    <n v="30"/>
    <n v="96"/>
    <n v="34.6"/>
    <n v="0.52900000000000003"/>
    <n v="32"/>
    <x v="0"/>
    <x v="0"/>
    <x v="1"/>
    <x v="0"/>
    <x v="0"/>
    <x v="0"/>
  </r>
  <r>
    <n v="3"/>
    <x v="11"/>
    <n v="88"/>
    <n v="41"/>
    <n v="235"/>
    <n v="39.299999999999997"/>
    <n v="0.70399999999999996"/>
    <n v="27"/>
    <x v="1"/>
    <x v="0"/>
    <x v="1"/>
    <x v="1"/>
    <x v="1"/>
    <x v="0"/>
  </r>
  <r>
    <n v="9"/>
    <x v="12"/>
    <n v="80"/>
    <n v="35"/>
    <n v="156"/>
    <n v="29"/>
    <n v="0.26300000000000001"/>
    <n v="29"/>
    <x v="0"/>
    <x v="1"/>
    <x v="1"/>
    <x v="0"/>
    <x v="1"/>
    <x v="0"/>
  </r>
  <r>
    <n v="11"/>
    <x v="13"/>
    <n v="94"/>
    <n v="33"/>
    <n v="146"/>
    <n v="36.6"/>
    <n v="0.254"/>
    <n v="51"/>
    <x v="0"/>
    <x v="0"/>
    <x v="2"/>
    <x v="0"/>
    <x v="2"/>
    <x v="0"/>
  </r>
  <r>
    <n v="10"/>
    <x v="14"/>
    <n v="70"/>
    <n v="26"/>
    <n v="115"/>
    <n v="31.1"/>
    <n v="0.20499999999999999"/>
    <n v="41"/>
    <x v="0"/>
    <x v="0"/>
    <x v="0"/>
    <x v="0"/>
    <x v="0"/>
    <x v="0"/>
  </r>
  <r>
    <n v="1"/>
    <x v="15"/>
    <n v="66"/>
    <n v="15"/>
    <n v="140"/>
    <n v="23.2"/>
    <n v="0.48699999999999999"/>
    <n v="22"/>
    <x v="1"/>
    <x v="2"/>
    <x v="1"/>
    <x v="1"/>
    <x v="0"/>
    <x v="0"/>
  </r>
  <r>
    <n v="13"/>
    <x v="16"/>
    <n v="82"/>
    <n v="19"/>
    <n v="110"/>
    <n v="22.2"/>
    <n v="0.245"/>
    <n v="57"/>
    <x v="1"/>
    <x v="2"/>
    <x v="2"/>
    <x v="1"/>
    <x v="1"/>
    <x v="0"/>
  </r>
  <r>
    <n v="5"/>
    <x v="17"/>
    <n v="75"/>
    <n v="26"/>
    <n v="156"/>
    <n v="36"/>
    <n v="0.54600000000000004"/>
    <n v="60"/>
    <x v="1"/>
    <x v="0"/>
    <x v="2"/>
    <x v="1"/>
    <x v="0"/>
    <x v="0"/>
  </r>
  <r>
    <n v="3"/>
    <x v="18"/>
    <n v="76"/>
    <n v="36"/>
    <n v="245"/>
    <n v="31.6"/>
    <n v="0.85099999999999998"/>
    <n v="28"/>
    <x v="0"/>
    <x v="0"/>
    <x v="1"/>
    <x v="0"/>
    <x v="0"/>
    <x v="0"/>
  </r>
  <r>
    <n v="3"/>
    <x v="19"/>
    <n v="58"/>
    <n v="11"/>
    <n v="54"/>
    <n v="24.8"/>
    <n v="0.26700000000000002"/>
    <n v="22"/>
    <x v="1"/>
    <x v="1"/>
    <x v="1"/>
    <x v="1"/>
    <x v="0"/>
    <x v="0"/>
  </r>
  <r>
    <n v="10"/>
    <x v="20"/>
    <n v="78"/>
    <n v="31"/>
    <n v="156"/>
    <n v="27.6"/>
    <n v="0.51200000000000001"/>
    <n v="45"/>
    <x v="1"/>
    <x v="1"/>
    <x v="0"/>
    <x v="1"/>
    <x v="0"/>
    <x v="0"/>
  </r>
  <r>
    <n v="4"/>
    <x v="9"/>
    <n v="60"/>
    <n v="33"/>
    <n v="192"/>
    <n v="24"/>
    <n v="0.96599999999999997"/>
    <n v="33"/>
    <x v="1"/>
    <x v="2"/>
    <x v="1"/>
    <x v="1"/>
    <x v="0"/>
    <x v="0"/>
  </r>
  <r>
    <n v="9"/>
    <x v="21"/>
    <n v="76"/>
    <n v="37"/>
    <n v="156"/>
    <n v="32.9"/>
    <n v="0.66500000000000004"/>
    <n v="46"/>
    <x v="0"/>
    <x v="0"/>
    <x v="0"/>
    <x v="0"/>
    <x v="0"/>
    <x v="0"/>
  </r>
  <r>
    <n v="2"/>
    <x v="22"/>
    <n v="68"/>
    <n v="42"/>
    <n v="156"/>
    <n v="38.200000000000003"/>
    <n v="0.503"/>
    <n v="27"/>
    <x v="0"/>
    <x v="0"/>
    <x v="1"/>
    <x v="0"/>
    <x v="0"/>
    <x v="0"/>
  </r>
  <r>
    <n v="4"/>
    <x v="23"/>
    <n v="72"/>
    <n v="47"/>
    <n v="207"/>
    <n v="37.1"/>
    <n v="1.39"/>
    <n v="56"/>
    <x v="0"/>
    <x v="0"/>
    <x v="2"/>
    <x v="0"/>
    <x v="0"/>
    <x v="0"/>
  </r>
  <r>
    <n v="3"/>
    <x v="24"/>
    <n v="64"/>
    <n v="25"/>
    <n v="70"/>
    <n v="34"/>
    <n v="0.27100000000000002"/>
    <n v="26"/>
    <x v="1"/>
    <x v="0"/>
    <x v="1"/>
    <x v="1"/>
    <x v="0"/>
    <x v="0"/>
  </r>
  <r>
    <n v="7"/>
    <x v="25"/>
    <n v="92"/>
    <n v="18"/>
    <n v="156"/>
    <n v="22.7"/>
    <n v="0.23499999999999999"/>
    <n v="48"/>
    <x v="1"/>
    <x v="2"/>
    <x v="0"/>
    <x v="1"/>
    <x v="2"/>
    <x v="0"/>
  </r>
  <r>
    <n v="9"/>
    <x v="26"/>
    <n v="110"/>
    <n v="24"/>
    <n v="240"/>
    <n v="45.4"/>
    <n v="0.72099999999999997"/>
    <n v="54"/>
    <x v="0"/>
    <x v="0"/>
    <x v="2"/>
    <x v="0"/>
    <x v="2"/>
    <x v="0"/>
  </r>
  <r>
    <n v="0"/>
    <x v="24"/>
    <n v="66"/>
    <n v="39"/>
    <n v="156"/>
    <n v="42"/>
    <n v="1.893"/>
    <n v="25"/>
    <x v="0"/>
    <x v="0"/>
    <x v="1"/>
    <x v="0"/>
    <x v="0"/>
    <x v="0"/>
  </r>
  <r>
    <n v="2"/>
    <x v="27"/>
    <n v="70"/>
    <n v="27"/>
    <n v="156"/>
    <n v="28"/>
    <n v="0.58599999999999997"/>
    <n v="22"/>
    <x v="1"/>
    <x v="1"/>
    <x v="1"/>
    <x v="1"/>
    <x v="0"/>
    <x v="0"/>
  </r>
  <r>
    <n v="7"/>
    <x v="9"/>
    <n v="66"/>
    <n v="32"/>
    <n v="156"/>
    <n v="39.1"/>
    <n v="0.34399999999999997"/>
    <n v="31"/>
    <x v="0"/>
    <x v="0"/>
    <x v="1"/>
    <x v="0"/>
    <x v="0"/>
    <x v="0"/>
  </r>
  <r>
    <n v="1"/>
    <x v="9"/>
    <n v="80"/>
    <n v="11"/>
    <n v="82"/>
    <n v="19.399999999999999"/>
    <n v="0.49099999999999999"/>
    <n v="22"/>
    <x v="1"/>
    <x v="2"/>
    <x v="1"/>
    <x v="1"/>
    <x v="1"/>
    <x v="0"/>
  </r>
  <r>
    <n v="1"/>
    <x v="28"/>
    <n v="50"/>
    <n v="15"/>
    <n v="36"/>
    <n v="24.2"/>
    <n v="0.52600000000000002"/>
    <n v="26"/>
    <x v="1"/>
    <x v="2"/>
    <x v="1"/>
    <x v="1"/>
    <x v="0"/>
    <x v="0"/>
  </r>
  <r>
    <n v="5"/>
    <x v="19"/>
    <n v="66"/>
    <n v="21"/>
    <n v="23"/>
    <n v="24.4"/>
    <n v="0.34200000000000003"/>
    <n v="30"/>
    <x v="1"/>
    <x v="2"/>
    <x v="1"/>
    <x v="1"/>
    <x v="0"/>
    <x v="0"/>
  </r>
  <r>
    <n v="8"/>
    <x v="29"/>
    <n v="90"/>
    <n v="34"/>
    <n v="300"/>
    <n v="33.700000000000003"/>
    <n v="0.46700000000000003"/>
    <n v="58"/>
    <x v="0"/>
    <x v="0"/>
    <x v="2"/>
    <x v="0"/>
    <x v="1"/>
    <x v="0"/>
  </r>
  <r>
    <n v="7"/>
    <x v="30"/>
    <n v="66"/>
    <n v="42"/>
    <n v="342"/>
    <n v="34.700000000000003"/>
    <n v="0.71799999999999997"/>
    <n v="42"/>
    <x v="1"/>
    <x v="0"/>
    <x v="0"/>
    <x v="1"/>
    <x v="0"/>
    <x v="0"/>
  </r>
  <r>
    <n v="1"/>
    <x v="31"/>
    <n v="50"/>
    <n v="10"/>
    <n v="156"/>
    <n v="23"/>
    <n v="0.248"/>
    <n v="21"/>
    <x v="1"/>
    <x v="2"/>
    <x v="1"/>
    <x v="1"/>
    <x v="0"/>
    <x v="0"/>
  </r>
  <r>
    <n v="7"/>
    <x v="32"/>
    <n v="68"/>
    <n v="39"/>
    <n v="304"/>
    <n v="37.700000000000003"/>
    <n v="0.254"/>
    <n v="41"/>
    <x v="0"/>
    <x v="0"/>
    <x v="0"/>
    <x v="0"/>
    <x v="0"/>
    <x v="0"/>
  </r>
  <r>
    <n v="0"/>
    <x v="33"/>
    <n v="88"/>
    <n v="60"/>
    <n v="110"/>
    <n v="46.8"/>
    <n v="0.96199999999999997"/>
    <n v="31"/>
    <x v="1"/>
    <x v="0"/>
    <x v="1"/>
    <x v="1"/>
    <x v="1"/>
    <x v="0"/>
  </r>
  <r>
    <n v="0"/>
    <x v="34"/>
    <n v="64"/>
    <n v="41"/>
    <n v="142"/>
    <n v="41.5"/>
    <n v="0.17299999999999999"/>
    <n v="22"/>
    <x v="1"/>
    <x v="0"/>
    <x v="1"/>
    <x v="1"/>
    <x v="0"/>
    <x v="0"/>
  </r>
  <r>
    <n v="2"/>
    <x v="35"/>
    <n v="58"/>
    <n v="34"/>
    <n v="128"/>
    <n v="25.4"/>
    <n v="0.69899999999999995"/>
    <n v="24"/>
    <x v="1"/>
    <x v="1"/>
    <x v="1"/>
    <x v="1"/>
    <x v="0"/>
    <x v="0"/>
  </r>
  <r>
    <n v="5"/>
    <x v="36"/>
    <n v="74"/>
    <n v="27"/>
    <n v="156"/>
    <n v="29"/>
    <n v="0.20300000000000001"/>
    <n v="32"/>
    <x v="1"/>
    <x v="1"/>
    <x v="1"/>
    <x v="1"/>
    <x v="0"/>
    <x v="0"/>
  </r>
  <r>
    <n v="0"/>
    <x v="17"/>
    <n v="88"/>
    <n v="30"/>
    <n v="156"/>
    <n v="32.5"/>
    <n v="0.85499999999999998"/>
    <n v="38"/>
    <x v="0"/>
    <x v="0"/>
    <x v="0"/>
    <x v="0"/>
    <x v="1"/>
    <x v="0"/>
  </r>
  <r>
    <n v="1"/>
    <x v="37"/>
    <n v="66"/>
    <n v="13"/>
    <n v="38"/>
    <n v="19.600000000000001"/>
    <n v="0.33400000000000002"/>
    <n v="25"/>
    <x v="1"/>
    <x v="2"/>
    <x v="1"/>
    <x v="1"/>
    <x v="0"/>
    <x v="0"/>
  </r>
  <r>
    <n v="4"/>
    <x v="38"/>
    <n v="85"/>
    <n v="27"/>
    <n v="100"/>
    <n v="28.9"/>
    <n v="0.189"/>
    <n v="27"/>
    <x v="1"/>
    <x v="1"/>
    <x v="1"/>
    <x v="1"/>
    <x v="1"/>
    <x v="0"/>
  </r>
  <r>
    <n v="2"/>
    <x v="33"/>
    <n v="66"/>
    <n v="20"/>
    <n v="90"/>
    <n v="32.9"/>
    <n v="0.86699999999999999"/>
    <n v="28"/>
    <x v="0"/>
    <x v="0"/>
    <x v="1"/>
    <x v="0"/>
    <x v="0"/>
    <x v="0"/>
  </r>
  <r>
    <n v="5"/>
    <x v="39"/>
    <n v="64"/>
    <n v="35"/>
    <n v="140"/>
    <n v="28.6"/>
    <n v="0.41099999999999998"/>
    <n v="26"/>
    <x v="1"/>
    <x v="1"/>
    <x v="1"/>
    <x v="1"/>
    <x v="0"/>
    <x v="0"/>
  </r>
  <r>
    <n v="4"/>
    <x v="40"/>
    <n v="86"/>
    <n v="20"/>
    <n v="270"/>
    <n v="35.1"/>
    <n v="0.23100000000000001"/>
    <n v="23"/>
    <x v="1"/>
    <x v="0"/>
    <x v="1"/>
    <x v="1"/>
    <x v="1"/>
    <x v="0"/>
  </r>
  <r>
    <n v="1"/>
    <x v="41"/>
    <n v="75"/>
    <n v="30"/>
    <n v="156"/>
    <n v="32"/>
    <n v="0.39600000000000002"/>
    <n v="22"/>
    <x v="1"/>
    <x v="0"/>
    <x v="1"/>
    <x v="1"/>
    <x v="0"/>
    <x v="0"/>
  </r>
  <r>
    <n v="5"/>
    <x v="37"/>
    <n v="72"/>
    <n v="33"/>
    <n v="156"/>
    <n v="37.700000000000003"/>
    <n v="0.37"/>
    <n v="27"/>
    <x v="1"/>
    <x v="0"/>
    <x v="1"/>
    <x v="1"/>
    <x v="0"/>
    <x v="0"/>
  </r>
  <r>
    <n v="2"/>
    <x v="42"/>
    <n v="66"/>
    <n v="22"/>
    <n v="156"/>
    <n v="25"/>
    <n v="0.307"/>
    <n v="24"/>
    <x v="1"/>
    <x v="1"/>
    <x v="1"/>
    <x v="1"/>
    <x v="0"/>
    <x v="0"/>
  </r>
  <r>
    <n v="3"/>
    <x v="43"/>
    <n v="44"/>
    <n v="13"/>
    <n v="156"/>
    <n v="22.4"/>
    <n v="0.14000000000000001"/>
    <n v="22"/>
    <x v="1"/>
    <x v="2"/>
    <x v="1"/>
    <x v="1"/>
    <x v="0"/>
    <x v="0"/>
  </r>
  <r>
    <n v="7"/>
    <x v="44"/>
    <n v="78"/>
    <n v="26"/>
    <n v="71"/>
    <n v="29.3"/>
    <n v="0.76700000000000002"/>
    <n v="36"/>
    <x v="1"/>
    <x v="1"/>
    <x v="0"/>
    <x v="1"/>
    <x v="0"/>
    <x v="0"/>
  </r>
  <r>
    <n v="0"/>
    <x v="28"/>
    <n v="65"/>
    <n v="28"/>
    <n v="156"/>
    <n v="24.6"/>
    <n v="0.23699999999999999"/>
    <n v="22"/>
    <x v="1"/>
    <x v="1"/>
    <x v="1"/>
    <x v="1"/>
    <x v="0"/>
    <x v="0"/>
  </r>
  <r>
    <n v="2"/>
    <x v="45"/>
    <n v="74"/>
    <n v="29"/>
    <n v="125"/>
    <n v="32.4"/>
    <n v="0.69799999999999995"/>
    <n v="27"/>
    <x v="1"/>
    <x v="0"/>
    <x v="1"/>
    <x v="1"/>
    <x v="0"/>
    <x v="0"/>
  </r>
  <r>
    <n v="13"/>
    <x v="25"/>
    <n v="72"/>
    <n v="54"/>
    <n v="156"/>
    <n v="36.6"/>
    <n v="0.17799999999999999"/>
    <n v="45"/>
    <x v="1"/>
    <x v="0"/>
    <x v="0"/>
    <x v="1"/>
    <x v="0"/>
    <x v="0"/>
  </r>
  <r>
    <n v="2"/>
    <x v="33"/>
    <n v="68"/>
    <n v="25"/>
    <n v="71"/>
    <n v="38.5"/>
    <n v="0.32400000000000001"/>
    <n v="26"/>
    <x v="1"/>
    <x v="0"/>
    <x v="1"/>
    <x v="1"/>
    <x v="0"/>
    <x v="0"/>
  </r>
  <r>
    <n v="15"/>
    <x v="46"/>
    <n v="70"/>
    <n v="32"/>
    <n v="110"/>
    <n v="37.1"/>
    <n v="0.153"/>
    <n v="43"/>
    <x v="0"/>
    <x v="0"/>
    <x v="0"/>
    <x v="0"/>
    <x v="0"/>
    <x v="0"/>
  </r>
  <r>
    <n v="1"/>
    <x v="47"/>
    <n v="68"/>
    <n v="19"/>
    <n v="156"/>
    <n v="26.5"/>
    <n v="0.16500000000000001"/>
    <n v="24"/>
    <x v="1"/>
    <x v="1"/>
    <x v="1"/>
    <x v="1"/>
    <x v="0"/>
    <x v="0"/>
  </r>
  <r>
    <n v="4"/>
    <x v="48"/>
    <n v="80"/>
    <n v="15"/>
    <n v="176"/>
    <n v="32"/>
    <n v="0.443"/>
    <n v="34"/>
    <x v="1"/>
    <x v="0"/>
    <x v="1"/>
    <x v="1"/>
    <x v="1"/>
    <x v="0"/>
  </r>
  <r>
    <n v="7"/>
    <x v="49"/>
    <n v="78"/>
    <n v="40"/>
    <n v="48"/>
    <n v="46.7"/>
    <n v="0.26100000000000001"/>
    <n v="42"/>
    <x v="1"/>
    <x v="0"/>
    <x v="0"/>
    <x v="1"/>
    <x v="0"/>
    <x v="0"/>
  </r>
  <r>
    <n v="2"/>
    <x v="50"/>
    <n v="82"/>
    <n v="18"/>
    <n v="64"/>
    <n v="24.7"/>
    <n v="0.76100000000000001"/>
    <n v="21"/>
    <x v="1"/>
    <x v="1"/>
    <x v="1"/>
    <x v="1"/>
    <x v="1"/>
    <x v="0"/>
  </r>
  <r>
    <n v="6"/>
    <x v="51"/>
    <n v="72"/>
    <n v="27"/>
    <n v="228"/>
    <n v="33.9"/>
    <n v="0.255"/>
    <n v="40"/>
    <x v="1"/>
    <x v="0"/>
    <x v="0"/>
    <x v="1"/>
    <x v="0"/>
    <x v="0"/>
  </r>
  <r>
    <n v="2"/>
    <x v="52"/>
    <n v="62"/>
    <n v="28"/>
    <n v="156"/>
    <n v="31.6"/>
    <n v="0.13"/>
    <n v="24"/>
    <x v="1"/>
    <x v="0"/>
    <x v="1"/>
    <x v="1"/>
    <x v="0"/>
    <x v="0"/>
  </r>
  <r>
    <n v="1"/>
    <x v="27"/>
    <n v="48"/>
    <n v="18"/>
    <n v="76"/>
    <n v="20.399999999999999"/>
    <n v="0.32300000000000001"/>
    <n v="22"/>
    <x v="1"/>
    <x v="2"/>
    <x v="1"/>
    <x v="1"/>
    <x v="0"/>
    <x v="0"/>
  </r>
  <r>
    <n v="6"/>
    <x v="53"/>
    <n v="50"/>
    <n v="30"/>
    <n v="64"/>
    <n v="28.7"/>
    <n v="0.35599999999999998"/>
    <n v="23"/>
    <x v="1"/>
    <x v="1"/>
    <x v="1"/>
    <x v="1"/>
    <x v="0"/>
    <x v="0"/>
  </r>
  <r>
    <n v="1"/>
    <x v="20"/>
    <n v="90"/>
    <n v="51"/>
    <n v="220"/>
    <n v="49.7"/>
    <n v="0.32500000000000001"/>
    <n v="31"/>
    <x v="0"/>
    <x v="0"/>
    <x v="1"/>
    <x v="0"/>
    <x v="1"/>
    <x v="0"/>
  </r>
  <r>
    <n v="1"/>
    <x v="49"/>
    <n v="72"/>
    <n v="18"/>
    <n v="40"/>
    <n v="26.6"/>
    <n v="0.28299999999999997"/>
    <n v="24"/>
    <x v="1"/>
    <x v="1"/>
    <x v="1"/>
    <x v="1"/>
    <x v="0"/>
    <x v="0"/>
  </r>
  <r>
    <n v="1"/>
    <x v="11"/>
    <n v="56"/>
    <n v="29"/>
    <n v="152"/>
    <n v="28.7"/>
    <n v="0.80100000000000005"/>
    <n v="21"/>
    <x v="1"/>
    <x v="1"/>
    <x v="1"/>
    <x v="1"/>
    <x v="0"/>
    <x v="0"/>
  </r>
  <r>
    <n v="4"/>
    <x v="51"/>
    <n v="58"/>
    <n v="28"/>
    <n v="140"/>
    <n v="29.5"/>
    <n v="0.28699999999999998"/>
    <n v="37"/>
    <x v="1"/>
    <x v="1"/>
    <x v="0"/>
    <x v="1"/>
    <x v="0"/>
    <x v="0"/>
  </r>
  <r>
    <n v="3"/>
    <x v="44"/>
    <n v="58"/>
    <n v="31"/>
    <n v="18"/>
    <n v="34.299999999999997"/>
    <n v="0.33600000000000002"/>
    <n v="25"/>
    <x v="1"/>
    <x v="0"/>
    <x v="1"/>
    <x v="1"/>
    <x v="0"/>
    <x v="0"/>
  </r>
  <r>
    <n v="0"/>
    <x v="37"/>
    <n v="85"/>
    <n v="25"/>
    <n v="36"/>
    <n v="37.4"/>
    <n v="0.247"/>
    <n v="24"/>
    <x v="0"/>
    <x v="0"/>
    <x v="1"/>
    <x v="0"/>
    <x v="1"/>
    <x v="0"/>
  </r>
  <r>
    <n v="3"/>
    <x v="26"/>
    <n v="72"/>
    <n v="33"/>
    <n v="135"/>
    <n v="33.299999999999997"/>
    <n v="0.19900000000000001"/>
    <n v="24"/>
    <x v="0"/>
    <x v="0"/>
    <x v="1"/>
    <x v="0"/>
    <x v="0"/>
    <x v="0"/>
  </r>
  <r>
    <n v="8"/>
    <x v="54"/>
    <n v="62"/>
    <n v="26"/>
    <n v="495"/>
    <n v="34"/>
    <n v="0.54300000000000004"/>
    <n v="46"/>
    <x v="0"/>
    <x v="0"/>
    <x v="0"/>
    <x v="0"/>
    <x v="0"/>
    <x v="0"/>
  </r>
  <r>
    <n v="1"/>
    <x v="2"/>
    <n v="76"/>
    <n v="34"/>
    <n v="37"/>
    <n v="31.2"/>
    <n v="0.192"/>
    <n v="23"/>
    <x v="1"/>
    <x v="0"/>
    <x v="1"/>
    <x v="1"/>
    <x v="0"/>
    <x v="0"/>
  </r>
  <r>
    <n v="7"/>
    <x v="55"/>
    <n v="54"/>
    <n v="32"/>
    <n v="175"/>
    <n v="30.5"/>
    <n v="0.58799999999999997"/>
    <n v="39"/>
    <x v="0"/>
    <x v="0"/>
    <x v="0"/>
    <x v="0"/>
    <x v="0"/>
    <x v="0"/>
  </r>
  <r>
    <n v="4"/>
    <x v="15"/>
    <n v="60"/>
    <n v="23"/>
    <n v="156"/>
    <n v="28.2"/>
    <n v="0.443"/>
    <n v="22"/>
    <x v="1"/>
    <x v="1"/>
    <x v="1"/>
    <x v="1"/>
    <x v="0"/>
    <x v="0"/>
  </r>
  <r>
    <n v="4"/>
    <x v="36"/>
    <n v="76"/>
    <n v="15"/>
    <n v="51"/>
    <n v="23.2"/>
    <n v="0.223"/>
    <n v="21"/>
    <x v="1"/>
    <x v="2"/>
    <x v="1"/>
    <x v="1"/>
    <x v="0"/>
    <x v="0"/>
  </r>
  <r>
    <n v="0"/>
    <x v="56"/>
    <n v="76"/>
    <n v="56"/>
    <n v="100"/>
    <n v="53.2"/>
    <n v="0.75900000000000001"/>
    <n v="25"/>
    <x v="0"/>
    <x v="0"/>
    <x v="1"/>
    <x v="0"/>
    <x v="0"/>
    <x v="0"/>
  </r>
  <r>
    <n v="6"/>
    <x v="23"/>
    <n v="64"/>
    <n v="39"/>
    <n v="156"/>
    <n v="34.200000000000003"/>
    <n v="0.26"/>
    <n v="24"/>
    <x v="1"/>
    <x v="0"/>
    <x v="1"/>
    <x v="1"/>
    <x v="0"/>
    <x v="0"/>
  </r>
  <r>
    <n v="2"/>
    <x v="47"/>
    <n v="74"/>
    <n v="30"/>
    <n v="100"/>
    <n v="33.6"/>
    <n v="0.40400000000000003"/>
    <n v="23"/>
    <x v="1"/>
    <x v="0"/>
    <x v="1"/>
    <x v="1"/>
    <x v="0"/>
    <x v="0"/>
  </r>
  <r>
    <n v="1"/>
    <x v="19"/>
    <n v="30"/>
    <n v="42"/>
    <n v="99"/>
    <n v="55"/>
    <n v="0.496"/>
    <n v="26"/>
    <x v="0"/>
    <x v="0"/>
    <x v="1"/>
    <x v="0"/>
    <x v="0"/>
    <x v="0"/>
  </r>
  <r>
    <n v="3"/>
    <x v="57"/>
    <n v="70"/>
    <n v="30"/>
    <n v="135"/>
    <n v="42.9"/>
    <n v="0.45200000000000001"/>
    <n v="30"/>
    <x v="1"/>
    <x v="0"/>
    <x v="1"/>
    <x v="1"/>
    <x v="0"/>
    <x v="0"/>
  </r>
  <r>
    <n v="1"/>
    <x v="8"/>
    <n v="58"/>
    <n v="36"/>
    <n v="94"/>
    <n v="33.299999999999997"/>
    <n v="0.26100000000000001"/>
    <n v="23"/>
    <x v="1"/>
    <x v="0"/>
    <x v="1"/>
    <x v="1"/>
    <x v="0"/>
    <x v="0"/>
  </r>
  <r>
    <n v="1"/>
    <x v="58"/>
    <n v="88"/>
    <n v="24"/>
    <n v="145"/>
    <n v="34.5"/>
    <n v="0.40300000000000002"/>
    <n v="40"/>
    <x v="0"/>
    <x v="0"/>
    <x v="0"/>
    <x v="0"/>
    <x v="1"/>
    <x v="0"/>
  </r>
  <r>
    <n v="4"/>
    <x v="59"/>
    <n v="70"/>
    <n v="14"/>
    <n v="168"/>
    <n v="29.7"/>
    <n v="0.36099999999999999"/>
    <n v="33"/>
    <x v="0"/>
    <x v="1"/>
    <x v="1"/>
    <x v="0"/>
    <x v="0"/>
    <x v="0"/>
  </r>
  <r>
    <n v="3"/>
    <x v="60"/>
    <n v="64"/>
    <n v="37"/>
    <n v="225"/>
    <n v="34.5"/>
    <n v="0.35599999999999998"/>
    <n v="30"/>
    <x v="0"/>
    <x v="0"/>
    <x v="1"/>
    <x v="0"/>
    <x v="0"/>
    <x v="0"/>
  </r>
  <r>
    <n v="8"/>
    <x v="61"/>
    <n v="74"/>
    <n v="31"/>
    <n v="156"/>
    <n v="38.299999999999997"/>
    <n v="0.45700000000000002"/>
    <n v="39"/>
    <x v="1"/>
    <x v="0"/>
    <x v="0"/>
    <x v="1"/>
    <x v="0"/>
    <x v="0"/>
  </r>
  <r>
    <n v="2"/>
    <x v="62"/>
    <n v="68"/>
    <n v="13"/>
    <n v="49"/>
    <n v="21.1"/>
    <n v="0.64700000000000002"/>
    <n v="26"/>
    <x v="1"/>
    <x v="2"/>
    <x v="1"/>
    <x v="1"/>
    <x v="0"/>
    <x v="0"/>
  </r>
  <r>
    <n v="2"/>
    <x v="14"/>
    <n v="60"/>
    <n v="20"/>
    <n v="140"/>
    <n v="33.799999999999997"/>
    <n v="8.7999999999999995E-2"/>
    <n v="31"/>
    <x v="1"/>
    <x v="0"/>
    <x v="1"/>
    <x v="1"/>
    <x v="0"/>
    <x v="0"/>
  </r>
  <r>
    <n v="0"/>
    <x v="33"/>
    <n v="70"/>
    <n v="26"/>
    <n v="50"/>
    <n v="30.8"/>
    <n v="0.59699999999999998"/>
    <n v="21"/>
    <x v="1"/>
    <x v="0"/>
    <x v="1"/>
    <x v="1"/>
    <x v="0"/>
    <x v="0"/>
  </r>
  <r>
    <n v="0"/>
    <x v="53"/>
    <n v="60"/>
    <n v="25"/>
    <n v="92"/>
    <n v="28.7"/>
    <n v="0.53200000000000003"/>
    <n v="22"/>
    <x v="1"/>
    <x v="1"/>
    <x v="1"/>
    <x v="1"/>
    <x v="0"/>
    <x v="0"/>
  </r>
  <r>
    <n v="5"/>
    <x v="34"/>
    <n v="72"/>
    <n v="29"/>
    <n v="325"/>
    <n v="36.9"/>
    <n v="0.159"/>
    <n v="28"/>
    <x v="1"/>
    <x v="0"/>
    <x v="1"/>
    <x v="1"/>
    <x v="0"/>
    <x v="0"/>
  </r>
  <r>
    <n v="5"/>
    <x v="25"/>
    <n v="82"/>
    <n v="30"/>
    <n v="156"/>
    <n v="39.5"/>
    <n v="0.28599999999999998"/>
    <n v="38"/>
    <x v="1"/>
    <x v="0"/>
    <x v="0"/>
    <x v="1"/>
    <x v="1"/>
    <x v="0"/>
  </r>
  <r>
    <n v="2"/>
    <x v="63"/>
    <n v="52"/>
    <n v="26"/>
    <n v="63"/>
    <n v="32.5"/>
    <n v="0.318"/>
    <n v="22"/>
    <x v="1"/>
    <x v="0"/>
    <x v="1"/>
    <x v="1"/>
    <x v="0"/>
    <x v="0"/>
  </r>
  <r>
    <n v="4"/>
    <x v="64"/>
    <n v="62"/>
    <n v="31"/>
    <n v="284"/>
    <n v="32.799999999999997"/>
    <n v="0.23699999999999999"/>
    <n v="23"/>
    <x v="1"/>
    <x v="0"/>
    <x v="1"/>
    <x v="1"/>
    <x v="0"/>
    <x v="0"/>
  </r>
  <r>
    <n v="9"/>
    <x v="65"/>
    <n v="80"/>
    <n v="37"/>
    <n v="156"/>
    <n v="32.799999999999997"/>
    <n v="9.6000000000000002E-2"/>
    <n v="41"/>
    <x v="1"/>
    <x v="0"/>
    <x v="0"/>
    <x v="1"/>
    <x v="1"/>
    <x v="0"/>
  </r>
  <r>
    <n v="2"/>
    <x v="25"/>
    <n v="64"/>
    <n v="35"/>
    <n v="119"/>
    <n v="30.5"/>
    <n v="1.4"/>
    <n v="34"/>
    <x v="1"/>
    <x v="0"/>
    <x v="1"/>
    <x v="1"/>
    <x v="0"/>
    <x v="0"/>
  </r>
  <r>
    <n v="2"/>
    <x v="22"/>
    <n v="70"/>
    <n v="17"/>
    <n v="156"/>
    <n v="27.3"/>
    <n v="8.5000000000000006E-2"/>
    <n v="22"/>
    <x v="1"/>
    <x v="1"/>
    <x v="1"/>
    <x v="1"/>
    <x v="0"/>
    <x v="0"/>
  </r>
  <r>
    <n v="1"/>
    <x v="46"/>
    <n v="74"/>
    <n v="50"/>
    <n v="204"/>
    <n v="37.4"/>
    <n v="0.39900000000000002"/>
    <n v="24"/>
    <x v="1"/>
    <x v="0"/>
    <x v="1"/>
    <x v="1"/>
    <x v="0"/>
    <x v="0"/>
  </r>
  <r>
    <n v="9"/>
    <x v="66"/>
    <n v="86"/>
    <n v="28"/>
    <n v="155"/>
    <n v="34.299999999999997"/>
    <n v="1.1890000000000001"/>
    <n v="42"/>
    <x v="0"/>
    <x v="0"/>
    <x v="0"/>
    <x v="0"/>
    <x v="1"/>
    <x v="0"/>
  </r>
  <r>
    <n v="1"/>
    <x v="67"/>
    <n v="82"/>
    <n v="42"/>
    <n v="485"/>
    <n v="40.6"/>
    <n v="0.68700000000000006"/>
    <n v="23"/>
    <x v="1"/>
    <x v="0"/>
    <x v="1"/>
    <x v="1"/>
    <x v="1"/>
    <x v="0"/>
  </r>
  <r>
    <n v="7"/>
    <x v="68"/>
    <n v="88"/>
    <n v="44"/>
    <n v="156"/>
    <n v="50"/>
    <n v="0.33700000000000002"/>
    <n v="36"/>
    <x v="0"/>
    <x v="0"/>
    <x v="0"/>
    <x v="0"/>
    <x v="1"/>
    <x v="0"/>
  </r>
  <r>
    <n v="2"/>
    <x v="36"/>
    <n v="52"/>
    <n v="15"/>
    <n v="94"/>
    <n v="24.6"/>
    <n v="0.63700000000000001"/>
    <n v="21"/>
    <x v="1"/>
    <x v="1"/>
    <x v="1"/>
    <x v="1"/>
    <x v="0"/>
    <x v="0"/>
  </r>
  <r>
    <n v="1"/>
    <x v="17"/>
    <n v="56"/>
    <n v="21"/>
    <n v="135"/>
    <n v="25.2"/>
    <n v="0.83299999999999996"/>
    <n v="23"/>
    <x v="1"/>
    <x v="1"/>
    <x v="1"/>
    <x v="1"/>
    <x v="0"/>
    <x v="0"/>
  </r>
  <r>
    <n v="2"/>
    <x v="19"/>
    <n v="74"/>
    <n v="19"/>
    <n v="53"/>
    <n v="29"/>
    <n v="0.22900000000000001"/>
    <n v="22"/>
    <x v="1"/>
    <x v="1"/>
    <x v="1"/>
    <x v="1"/>
    <x v="0"/>
    <x v="0"/>
  </r>
  <r>
    <n v="17"/>
    <x v="69"/>
    <n v="72"/>
    <n v="41"/>
    <n v="114"/>
    <n v="40.9"/>
    <n v="0.81699999999999995"/>
    <n v="47"/>
    <x v="0"/>
    <x v="0"/>
    <x v="0"/>
    <x v="0"/>
    <x v="0"/>
    <x v="0"/>
  </r>
  <r>
    <n v="4"/>
    <x v="70"/>
    <n v="90"/>
    <n v="38"/>
    <n v="156"/>
    <n v="29.7"/>
    <n v="0.29399999999999998"/>
    <n v="36"/>
    <x v="1"/>
    <x v="1"/>
    <x v="0"/>
    <x v="1"/>
    <x v="1"/>
    <x v="0"/>
  </r>
  <r>
    <n v="7"/>
    <x v="21"/>
    <n v="74"/>
    <n v="40"/>
    <n v="105"/>
    <n v="37.200000000000003"/>
    <n v="0.20399999999999999"/>
    <n v="45"/>
    <x v="1"/>
    <x v="0"/>
    <x v="0"/>
    <x v="1"/>
    <x v="0"/>
    <x v="0"/>
  </r>
  <r>
    <n v="0"/>
    <x v="71"/>
    <n v="80"/>
    <n v="34"/>
    <n v="285"/>
    <n v="44.2"/>
    <n v="0.16700000000000001"/>
    <n v="27"/>
    <x v="1"/>
    <x v="0"/>
    <x v="1"/>
    <x v="1"/>
    <x v="1"/>
    <x v="0"/>
  </r>
  <r>
    <n v="2"/>
    <x v="33"/>
    <n v="64"/>
    <n v="23"/>
    <n v="156"/>
    <n v="29.7"/>
    <n v="0.36799999999999999"/>
    <n v="21"/>
    <x v="1"/>
    <x v="1"/>
    <x v="1"/>
    <x v="1"/>
    <x v="0"/>
    <x v="0"/>
  </r>
  <r>
    <n v="6"/>
    <x v="72"/>
    <n v="74"/>
    <n v="18"/>
    <n v="156"/>
    <n v="29.9"/>
    <n v="0.72199999999999998"/>
    <n v="41"/>
    <x v="0"/>
    <x v="0"/>
    <x v="0"/>
    <x v="0"/>
    <x v="0"/>
    <x v="0"/>
  </r>
  <r>
    <n v="3"/>
    <x v="0"/>
    <n v="66"/>
    <n v="25"/>
    <n v="156"/>
    <n v="32.5"/>
    <n v="0.25600000000000001"/>
    <n v="22"/>
    <x v="1"/>
    <x v="0"/>
    <x v="1"/>
    <x v="1"/>
    <x v="0"/>
    <x v="0"/>
  </r>
  <r>
    <n v="3"/>
    <x v="23"/>
    <n v="90"/>
    <n v="12"/>
    <n v="78"/>
    <n v="28.4"/>
    <n v="0.495"/>
    <n v="29"/>
    <x v="1"/>
    <x v="1"/>
    <x v="1"/>
    <x v="1"/>
    <x v="1"/>
    <x v="0"/>
  </r>
  <r>
    <n v="6"/>
    <x v="73"/>
    <n v="70"/>
    <n v="23"/>
    <n v="130"/>
    <n v="35.4"/>
    <n v="0.54200000000000004"/>
    <n v="29"/>
    <x v="0"/>
    <x v="0"/>
    <x v="1"/>
    <x v="0"/>
    <x v="0"/>
    <x v="0"/>
  </r>
  <r>
    <n v="1"/>
    <x v="41"/>
    <n v="60"/>
    <n v="42"/>
    <n v="48"/>
    <n v="43.5"/>
    <n v="0.67800000000000005"/>
    <n v="23"/>
    <x v="1"/>
    <x v="0"/>
    <x v="1"/>
    <x v="1"/>
    <x v="0"/>
    <x v="0"/>
  </r>
  <r>
    <n v="2"/>
    <x v="74"/>
    <n v="64"/>
    <n v="24"/>
    <n v="55"/>
    <n v="29.7"/>
    <n v="0.37"/>
    <n v="33"/>
    <x v="1"/>
    <x v="1"/>
    <x v="1"/>
    <x v="1"/>
    <x v="0"/>
    <x v="0"/>
  </r>
  <r>
    <n v="8"/>
    <x v="75"/>
    <n v="72"/>
    <n v="42"/>
    <n v="130"/>
    <n v="32.700000000000003"/>
    <n v="0.71899999999999997"/>
    <n v="36"/>
    <x v="0"/>
    <x v="0"/>
    <x v="0"/>
    <x v="0"/>
    <x v="0"/>
    <x v="0"/>
  </r>
  <r>
    <n v="0"/>
    <x v="40"/>
    <n v="110"/>
    <n v="46"/>
    <n v="130"/>
    <n v="67.099999999999994"/>
    <n v="0.31900000000000001"/>
    <n v="26"/>
    <x v="0"/>
    <x v="0"/>
    <x v="1"/>
    <x v="0"/>
    <x v="2"/>
    <x v="0"/>
  </r>
  <r>
    <n v="0"/>
    <x v="12"/>
    <n v="64"/>
    <n v="18"/>
    <n v="92"/>
    <n v="34.9"/>
    <n v="0.72499999999999998"/>
    <n v="23"/>
    <x v="1"/>
    <x v="0"/>
    <x v="1"/>
    <x v="1"/>
    <x v="0"/>
    <x v="0"/>
  </r>
  <r>
    <n v="1"/>
    <x v="76"/>
    <n v="74"/>
    <n v="20"/>
    <n v="23"/>
    <n v="27.7"/>
    <n v="0.29899999999999999"/>
    <n v="21"/>
    <x v="1"/>
    <x v="1"/>
    <x v="1"/>
    <x v="1"/>
    <x v="0"/>
    <x v="0"/>
  </r>
  <r>
    <n v="7"/>
    <x v="77"/>
    <n v="68"/>
    <n v="28"/>
    <n v="156"/>
    <n v="35.9"/>
    <n v="0.745"/>
    <n v="41"/>
    <x v="0"/>
    <x v="0"/>
    <x v="0"/>
    <x v="0"/>
    <x v="0"/>
    <x v="0"/>
  </r>
  <r>
    <n v="8"/>
    <x v="78"/>
    <n v="68"/>
    <n v="36"/>
    <n v="495"/>
    <n v="30.1"/>
    <n v="0.61499999999999999"/>
    <n v="60"/>
    <x v="0"/>
    <x v="0"/>
    <x v="2"/>
    <x v="0"/>
    <x v="0"/>
    <x v="0"/>
  </r>
  <r>
    <n v="1"/>
    <x v="79"/>
    <n v="98"/>
    <n v="41"/>
    <n v="58"/>
    <n v="32"/>
    <n v="1.321"/>
    <n v="33"/>
    <x v="0"/>
    <x v="0"/>
    <x v="1"/>
    <x v="0"/>
    <x v="2"/>
    <x v="0"/>
  </r>
  <r>
    <n v="8"/>
    <x v="17"/>
    <n v="76"/>
    <n v="39"/>
    <n v="114"/>
    <n v="27.9"/>
    <n v="0.64"/>
    <n v="31"/>
    <x v="0"/>
    <x v="1"/>
    <x v="1"/>
    <x v="0"/>
    <x v="0"/>
    <x v="0"/>
  </r>
  <r>
    <n v="5"/>
    <x v="39"/>
    <n v="80"/>
    <n v="35"/>
    <n v="160"/>
    <n v="31.6"/>
    <n v="0.36099999999999999"/>
    <n v="25"/>
    <x v="0"/>
    <x v="0"/>
    <x v="1"/>
    <x v="0"/>
    <x v="1"/>
    <x v="0"/>
  </r>
  <r>
    <n v="9"/>
    <x v="48"/>
    <n v="70"/>
    <n v="44"/>
    <n v="94"/>
    <n v="33.1"/>
    <n v="0.374"/>
    <n v="40"/>
    <x v="1"/>
    <x v="0"/>
    <x v="0"/>
    <x v="1"/>
    <x v="0"/>
    <x v="0"/>
  </r>
  <r>
    <n v="8"/>
    <x v="1"/>
    <n v="55"/>
    <n v="20"/>
    <n v="156"/>
    <n v="24.4"/>
    <n v="0.13600000000000001"/>
    <n v="42"/>
    <x v="1"/>
    <x v="2"/>
    <x v="0"/>
    <x v="1"/>
    <x v="0"/>
    <x v="0"/>
  </r>
  <r>
    <n v="5"/>
    <x v="18"/>
    <n v="84"/>
    <n v="41"/>
    <n v="210"/>
    <n v="39.4"/>
    <n v="0.39500000000000002"/>
    <n v="29"/>
    <x v="0"/>
    <x v="0"/>
    <x v="1"/>
    <x v="0"/>
    <x v="1"/>
    <x v="0"/>
  </r>
  <r>
    <n v="3"/>
    <x v="47"/>
    <n v="62"/>
    <n v="13"/>
    <n v="48"/>
    <n v="22.9"/>
    <n v="0.67800000000000005"/>
    <n v="23"/>
    <x v="0"/>
    <x v="2"/>
    <x v="1"/>
    <x v="0"/>
    <x v="0"/>
    <x v="0"/>
  </r>
  <r>
    <n v="4"/>
    <x v="17"/>
    <n v="64"/>
    <n v="44"/>
    <n v="99"/>
    <n v="34.799999999999997"/>
    <n v="0.90500000000000003"/>
    <n v="26"/>
    <x v="0"/>
    <x v="0"/>
    <x v="1"/>
    <x v="0"/>
    <x v="0"/>
    <x v="0"/>
  </r>
  <r>
    <n v="4"/>
    <x v="0"/>
    <n v="60"/>
    <n v="27"/>
    <n v="318"/>
    <n v="30.9"/>
    <n v="0.15"/>
    <n v="29"/>
    <x v="0"/>
    <x v="0"/>
    <x v="1"/>
    <x v="0"/>
    <x v="0"/>
    <x v="0"/>
  </r>
  <r>
    <n v="0"/>
    <x v="43"/>
    <n v="80"/>
    <n v="16"/>
    <n v="156"/>
    <n v="31"/>
    <n v="0.874"/>
    <n v="21"/>
    <x v="1"/>
    <x v="0"/>
    <x v="1"/>
    <x v="1"/>
    <x v="1"/>
    <x v="0"/>
  </r>
  <r>
    <n v="0"/>
    <x v="63"/>
    <n v="68"/>
    <n v="20"/>
    <n v="156"/>
    <n v="27.3"/>
    <n v="0.78700000000000003"/>
    <n v="32"/>
    <x v="1"/>
    <x v="1"/>
    <x v="1"/>
    <x v="1"/>
    <x v="0"/>
    <x v="0"/>
  </r>
  <r>
    <n v="2"/>
    <x v="36"/>
    <n v="70"/>
    <n v="16"/>
    <n v="44"/>
    <n v="20.399999999999999"/>
    <n v="0.23499999999999999"/>
    <n v="27"/>
    <x v="1"/>
    <x v="2"/>
    <x v="1"/>
    <x v="1"/>
    <x v="0"/>
    <x v="0"/>
  </r>
  <r>
    <n v="6"/>
    <x v="9"/>
    <n v="72"/>
    <n v="32"/>
    <n v="190"/>
    <n v="37.700000000000003"/>
    <n v="0.32400000000000001"/>
    <n v="55"/>
    <x v="1"/>
    <x v="0"/>
    <x v="2"/>
    <x v="1"/>
    <x v="0"/>
    <x v="0"/>
  </r>
  <r>
    <n v="5"/>
    <x v="23"/>
    <n v="72"/>
    <n v="28"/>
    <n v="156"/>
    <n v="23.9"/>
    <n v="0.40699999999999997"/>
    <n v="27"/>
    <x v="1"/>
    <x v="2"/>
    <x v="1"/>
    <x v="1"/>
    <x v="0"/>
    <x v="0"/>
  </r>
  <r>
    <n v="8"/>
    <x v="80"/>
    <n v="76"/>
    <n v="29"/>
    <n v="280"/>
    <n v="37.5"/>
    <n v="0.60499999999999998"/>
    <n v="57"/>
    <x v="0"/>
    <x v="0"/>
    <x v="2"/>
    <x v="0"/>
    <x v="0"/>
    <x v="0"/>
  </r>
  <r>
    <n v="1"/>
    <x v="62"/>
    <n v="64"/>
    <n v="27"/>
    <n v="87"/>
    <n v="33.200000000000003"/>
    <n v="0.28899999999999998"/>
    <n v="21"/>
    <x v="1"/>
    <x v="0"/>
    <x v="1"/>
    <x v="1"/>
    <x v="0"/>
    <x v="0"/>
  </r>
  <r>
    <n v="7"/>
    <x v="81"/>
    <n v="84"/>
    <n v="33"/>
    <n v="156"/>
    <n v="35.5"/>
    <n v="0.35499999999999998"/>
    <n v="41"/>
    <x v="0"/>
    <x v="0"/>
    <x v="0"/>
    <x v="0"/>
    <x v="1"/>
    <x v="0"/>
  </r>
  <r>
    <n v="2"/>
    <x v="49"/>
    <n v="60"/>
    <n v="22"/>
    <n v="156"/>
    <n v="27.7"/>
    <n v="0.28999999999999998"/>
    <n v="25"/>
    <x v="1"/>
    <x v="1"/>
    <x v="1"/>
    <x v="1"/>
    <x v="0"/>
    <x v="0"/>
  </r>
  <r>
    <n v="0"/>
    <x v="82"/>
    <n v="85"/>
    <n v="54"/>
    <n v="156"/>
    <n v="42.8"/>
    <n v="0.375"/>
    <n v="24"/>
    <x v="1"/>
    <x v="0"/>
    <x v="1"/>
    <x v="1"/>
    <x v="1"/>
    <x v="0"/>
  </r>
  <r>
    <n v="7"/>
    <x v="75"/>
    <n v="95"/>
    <n v="31"/>
    <n v="156"/>
    <n v="34.200000000000003"/>
    <n v="0.16400000000000001"/>
    <n v="60"/>
    <x v="1"/>
    <x v="0"/>
    <x v="2"/>
    <x v="1"/>
    <x v="2"/>
    <x v="0"/>
  </r>
  <r>
    <n v="0"/>
    <x v="83"/>
    <n v="65"/>
    <n v="26"/>
    <n v="130"/>
    <n v="42.6"/>
    <n v="0.43099999999999999"/>
    <n v="24"/>
    <x v="0"/>
    <x v="0"/>
    <x v="1"/>
    <x v="0"/>
    <x v="0"/>
    <x v="0"/>
  </r>
  <r>
    <n v="9"/>
    <x v="42"/>
    <n v="82"/>
    <n v="32"/>
    <n v="175"/>
    <n v="34.200000000000003"/>
    <n v="0.26"/>
    <n v="36"/>
    <x v="0"/>
    <x v="0"/>
    <x v="0"/>
    <x v="0"/>
    <x v="1"/>
    <x v="0"/>
  </r>
  <r>
    <n v="12"/>
    <x v="70"/>
    <n v="70"/>
    <n v="40"/>
    <n v="271"/>
    <n v="41.8"/>
    <n v="0.74199999999999999"/>
    <n v="38"/>
    <x v="0"/>
    <x v="0"/>
    <x v="0"/>
    <x v="0"/>
    <x v="0"/>
    <x v="0"/>
  </r>
  <r>
    <n v="5"/>
    <x v="17"/>
    <n v="62"/>
    <n v="41"/>
    <n v="129"/>
    <n v="35.799999999999997"/>
    <n v="0.51400000000000001"/>
    <n v="25"/>
    <x v="0"/>
    <x v="0"/>
    <x v="1"/>
    <x v="0"/>
    <x v="0"/>
    <x v="0"/>
  </r>
  <r>
    <n v="6"/>
    <x v="14"/>
    <n v="68"/>
    <n v="30"/>
    <n v="120"/>
    <n v="30"/>
    <n v="0.46400000000000002"/>
    <n v="32"/>
    <x v="1"/>
    <x v="0"/>
    <x v="1"/>
    <x v="1"/>
    <x v="0"/>
    <x v="0"/>
  </r>
  <r>
    <n v="5"/>
    <x v="1"/>
    <n v="74"/>
    <n v="22"/>
    <n v="156"/>
    <n v="29"/>
    <n v="1.224"/>
    <n v="32"/>
    <x v="0"/>
    <x v="1"/>
    <x v="1"/>
    <x v="0"/>
    <x v="0"/>
    <x v="0"/>
  </r>
  <r>
    <n v="0"/>
    <x v="84"/>
    <n v="60"/>
    <n v="29"/>
    <n v="478"/>
    <n v="34.6"/>
    <n v="1.0720000000000001"/>
    <n v="21"/>
    <x v="0"/>
    <x v="0"/>
    <x v="1"/>
    <x v="0"/>
    <x v="0"/>
    <x v="0"/>
  </r>
  <r>
    <n v="7"/>
    <x v="50"/>
    <n v="60"/>
    <n v="33"/>
    <n v="190"/>
    <n v="28.8"/>
    <n v="0.68700000000000006"/>
    <n v="61"/>
    <x v="1"/>
    <x v="1"/>
    <x v="2"/>
    <x v="1"/>
    <x v="0"/>
    <x v="0"/>
  </r>
  <r>
    <n v="1"/>
    <x v="33"/>
    <n v="66"/>
    <n v="15"/>
    <n v="56"/>
    <n v="23.6"/>
    <n v="0.66600000000000004"/>
    <n v="26"/>
    <x v="1"/>
    <x v="2"/>
    <x v="1"/>
    <x v="1"/>
    <x v="0"/>
    <x v="0"/>
  </r>
  <r>
    <n v="1"/>
    <x v="85"/>
    <n v="78"/>
    <n v="27"/>
    <n v="32"/>
    <n v="34.6"/>
    <n v="0.10100000000000001"/>
    <n v="22"/>
    <x v="1"/>
    <x v="0"/>
    <x v="1"/>
    <x v="1"/>
    <x v="0"/>
    <x v="0"/>
  </r>
  <r>
    <n v="3"/>
    <x v="56"/>
    <n v="52"/>
    <n v="38"/>
    <n v="156"/>
    <n v="37.200000000000003"/>
    <n v="0.65200000000000002"/>
    <n v="24"/>
    <x v="0"/>
    <x v="0"/>
    <x v="1"/>
    <x v="0"/>
    <x v="0"/>
    <x v="0"/>
  </r>
  <r>
    <n v="4"/>
    <x v="5"/>
    <n v="70"/>
    <n v="39"/>
    <n v="744"/>
    <n v="36.700000000000003"/>
    <n v="2.3290000000000002"/>
    <n v="31"/>
    <x v="1"/>
    <x v="0"/>
    <x v="1"/>
    <x v="1"/>
    <x v="0"/>
    <x v="0"/>
  </r>
  <r>
    <n v="0"/>
    <x v="58"/>
    <n v="80"/>
    <n v="31"/>
    <n v="53"/>
    <n v="45.2"/>
    <n v="8.8999999999999996E-2"/>
    <n v="24"/>
    <x v="1"/>
    <x v="0"/>
    <x v="1"/>
    <x v="1"/>
    <x v="1"/>
    <x v="0"/>
  </r>
  <r>
    <n v="6"/>
    <x v="73"/>
    <n v="80"/>
    <n v="37"/>
    <n v="370"/>
    <n v="46.2"/>
    <n v="0.23799999999999999"/>
    <n v="46"/>
    <x v="0"/>
    <x v="0"/>
    <x v="0"/>
    <x v="0"/>
    <x v="1"/>
    <x v="0"/>
  </r>
  <r>
    <n v="1"/>
    <x v="41"/>
    <n v="80"/>
    <n v="25"/>
    <n v="37"/>
    <n v="25.4"/>
    <n v="0.58299999999999996"/>
    <n v="22"/>
    <x v="1"/>
    <x v="1"/>
    <x v="1"/>
    <x v="1"/>
    <x v="1"/>
    <x v="0"/>
  </r>
  <r>
    <n v="3"/>
    <x v="86"/>
    <n v="68"/>
    <n v="28"/>
    <n v="45"/>
    <n v="29.7"/>
    <n v="0.29299999999999998"/>
    <n v="23"/>
    <x v="1"/>
    <x v="1"/>
    <x v="1"/>
    <x v="1"/>
    <x v="0"/>
    <x v="0"/>
  </r>
  <r>
    <n v="7"/>
    <x v="78"/>
    <n v="84"/>
    <n v="21"/>
    <n v="192"/>
    <n v="35.9"/>
    <n v="0.58599999999999997"/>
    <n v="51"/>
    <x v="0"/>
    <x v="0"/>
    <x v="2"/>
    <x v="0"/>
    <x v="1"/>
    <x v="0"/>
  </r>
  <r>
    <n v="0"/>
    <x v="75"/>
    <n v="90"/>
    <n v="27"/>
    <n v="156"/>
    <n v="44.1"/>
    <n v="0.68600000000000005"/>
    <n v="23"/>
    <x v="0"/>
    <x v="0"/>
    <x v="1"/>
    <x v="0"/>
    <x v="1"/>
    <x v="0"/>
  </r>
  <r>
    <n v="9"/>
    <x v="87"/>
    <n v="84"/>
    <n v="21"/>
    <n v="156"/>
    <n v="30.8"/>
    <n v="0.83099999999999996"/>
    <n v="32"/>
    <x v="0"/>
    <x v="0"/>
    <x v="1"/>
    <x v="0"/>
    <x v="1"/>
    <x v="0"/>
  </r>
  <r>
    <n v="1"/>
    <x v="88"/>
    <n v="64"/>
    <n v="24"/>
    <n v="156"/>
    <n v="29.2"/>
    <n v="0.192"/>
    <n v="21"/>
    <x v="1"/>
    <x v="1"/>
    <x v="1"/>
    <x v="1"/>
    <x v="0"/>
    <x v="0"/>
  </r>
  <r>
    <n v="4"/>
    <x v="88"/>
    <n v="70"/>
    <n v="32"/>
    <n v="88"/>
    <n v="33.1"/>
    <n v="0.44600000000000001"/>
    <n v="22"/>
    <x v="1"/>
    <x v="0"/>
    <x v="1"/>
    <x v="1"/>
    <x v="0"/>
    <x v="0"/>
  </r>
  <r>
    <n v="6"/>
    <x v="12"/>
    <n v="50"/>
    <n v="22"/>
    <n v="176"/>
    <n v="27.1"/>
    <n v="1.3180000000000001"/>
    <n v="33"/>
    <x v="0"/>
    <x v="1"/>
    <x v="1"/>
    <x v="0"/>
    <x v="0"/>
    <x v="0"/>
  </r>
  <r>
    <n v="2"/>
    <x v="38"/>
    <n v="76"/>
    <n v="35"/>
    <n v="194"/>
    <n v="38.200000000000003"/>
    <n v="0.32900000000000001"/>
    <n v="29"/>
    <x v="1"/>
    <x v="0"/>
    <x v="1"/>
    <x v="1"/>
    <x v="0"/>
    <x v="0"/>
  </r>
  <r>
    <n v="9"/>
    <x v="81"/>
    <n v="85"/>
    <n v="15"/>
    <n v="156"/>
    <n v="30"/>
    <n v="1.2130000000000001"/>
    <n v="49"/>
    <x v="0"/>
    <x v="0"/>
    <x v="0"/>
    <x v="0"/>
    <x v="1"/>
    <x v="0"/>
  </r>
  <r>
    <n v="0"/>
    <x v="89"/>
    <n v="90"/>
    <n v="33"/>
    <n v="680"/>
    <n v="52.3"/>
    <n v="0.42699999999999999"/>
    <n v="23"/>
    <x v="1"/>
    <x v="0"/>
    <x v="1"/>
    <x v="1"/>
    <x v="1"/>
    <x v="0"/>
  </r>
  <r>
    <n v="9"/>
    <x v="90"/>
    <n v="70"/>
    <n v="33"/>
    <n v="402"/>
    <n v="35.4"/>
    <n v="0.28199999999999997"/>
    <n v="34"/>
    <x v="1"/>
    <x v="0"/>
    <x v="1"/>
    <x v="1"/>
    <x v="0"/>
    <x v="0"/>
  </r>
  <r>
    <n v="1"/>
    <x v="23"/>
    <n v="86"/>
    <n v="19"/>
    <n v="156"/>
    <n v="30.1"/>
    <n v="0.14299999999999999"/>
    <n v="23"/>
    <x v="1"/>
    <x v="0"/>
    <x v="1"/>
    <x v="1"/>
    <x v="1"/>
    <x v="0"/>
  </r>
  <r>
    <n v="2"/>
    <x v="22"/>
    <n v="80"/>
    <n v="14"/>
    <n v="55"/>
    <n v="24.4"/>
    <n v="0.249"/>
    <n v="24"/>
    <x v="1"/>
    <x v="2"/>
    <x v="1"/>
    <x v="1"/>
    <x v="1"/>
    <x v="0"/>
  </r>
  <r>
    <n v="0"/>
    <x v="91"/>
    <n v="68"/>
    <n v="32"/>
    <n v="156"/>
    <n v="35.799999999999997"/>
    <n v="0.23799999999999999"/>
    <n v="25"/>
    <x v="1"/>
    <x v="0"/>
    <x v="1"/>
    <x v="1"/>
    <x v="0"/>
    <x v="0"/>
  </r>
  <r>
    <n v="12"/>
    <x v="52"/>
    <n v="62"/>
    <n v="7"/>
    <n v="258"/>
    <n v="27.6"/>
    <n v="0.92600000000000005"/>
    <n v="44"/>
    <x v="0"/>
    <x v="1"/>
    <x v="0"/>
    <x v="0"/>
    <x v="0"/>
    <x v="0"/>
  </r>
  <r>
    <n v="1"/>
    <x v="43"/>
    <n v="64"/>
    <n v="35"/>
    <n v="156"/>
    <n v="33.6"/>
    <n v="0.54300000000000004"/>
    <n v="21"/>
    <x v="0"/>
    <x v="0"/>
    <x v="1"/>
    <x v="0"/>
    <x v="0"/>
    <x v="0"/>
  </r>
  <r>
    <n v="3"/>
    <x v="23"/>
    <n v="56"/>
    <n v="39"/>
    <n v="156"/>
    <n v="30.1"/>
    <n v="0.55700000000000005"/>
    <n v="30"/>
    <x v="1"/>
    <x v="0"/>
    <x v="1"/>
    <x v="1"/>
    <x v="0"/>
    <x v="0"/>
  </r>
  <r>
    <n v="2"/>
    <x v="71"/>
    <n v="68"/>
    <n v="22"/>
    <n v="156"/>
    <n v="28.7"/>
    <n v="9.1999999999999998E-2"/>
    <n v="25"/>
    <x v="1"/>
    <x v="1"/>
    <x v="1"/>
    <x v="1"/>
    <x v="0"/>
    <x v="0"/>
  </r>
  <r>
    <n v="1"/>
    <x v="92"/>
    <n v="50"/>
    <n v="16"/>
    <n v="375"/>
    <n v="25.9"/>
    <n v="0.65500000000000003"/>
    <n v="24"/>
    <x v="1"/>
    <x v="1"/>
    <x v="1"/>
    <x v="1"/>
    <x v="0"/>
    <x v="0"/>
  </r>
  <r>
    <n v="11"/>
    <x v="54"/>
    <n v="76"/>
    <n v="28"/>
    <n v="150"/>
    <n v="33.299999999999997"/>
    <n v="1.353"/>
    <n v="51"/>
    <x v="0"/>
    <x v="0"/>
    <x v="2"/>
    <x v="0"/>
    <x v="0"/>
    <x v="0"/>
  </r>
  <r>
    <n v="3"/>
    <x v="93"/>
    <n v="68"/>
    <n v="15"/>
    <n v="130"/>
    <n v="30.9"/>
    <n v="0.29899999999999999"/>
    <n v="34"/>
    <x v="1"/>
    <x v="0"/>
    <x v="1"/>
    <x v="1"/>
    <x v="0"/>
    <x v="0"/>
  </r>
  <r>
    <n v="4"/>
    <x v="37"/>
    <n v="70"/>
    <n v="32"/>
    <n v="156"/>
    <n v="32.1"/>
    <n v="0.61199999999999999"/>
    <n v="24"/>
    <x v="1"/>
    <x v="0"/>
    <x v="1"/>
    <x v="1"/>
    <x v="0"/>
    <x v="0"/>
  </r>
  <r>
    <n v="3"/>
    <x v="50"/>
    <n v="80"/>
    <n v="15"/>
    <n v="156"/>
    <n v="32.4"/>
    <n v="0.2"/>
    <n v="63"/>
    <x v="1"/>
    <x v="0"/>
    <x v="2"/>
    <x v="1"/>
    <x v="1"/>
    <x v="0"/>
  </r>
  <r>
    <n v="5"/>
    <x v="62"/>
    <n v="74"/>
    <n v="18"/>
    <n v="67"/>
    <n v="33.6"/>
    <n v="0.997"/>
    <n v="43"/>
    <x v="1"/>
    <x v="0"/>
    <x v="0"/>
    <x v="1"/>
    <x v="0"/>
    <x v="0"/>
  </r>
  <r>
    <n v="2"/>
    <x v="79"/>
    <n v="64"/>
    <n v="42"/>
    <n v="156"/>
    <n v="40"/>
    <n v="1.101"/>
    <n v="24"/>
    <x v="1"/>
    <x v="0"/>
    <x v="1"/>
    <x v="1"/>
    <x v="0"/>
    <x v="0"/>
  </r>
  <r>
    <n v="10"/>
    <x v="28"/>
    <n v="86"/>
    <n v="37"/>
    <n v="156"/>
    <n v="45.6"/>
    <n v="1.1359999999999999"/>
    <n v="38"/>
    <x v="0"/>
    <x v="0"/>
    <x v="0"/>
    <x v="0"/>
    <x v="1"/>
    <x v="0"/>
  </r>
  <r>
    <n v="2"/>
    <x v="63"/>
    <n v="62"/>
    <n v="32"/>
    <n v="56"/>
    <n v="25.2"/>
    <n v="0.128"/>
    <n v="21"/>
    <x v="1"/>
    <x v="1"/>
    <x v="1"/>
    <x v="1"/>
    <x v="0"/>
    <x v="0"/>
  </r>
  <r>
    <n v="1"/>
    <x v="27"/>
    <n v="78"/>
    <n v="50"/>
    <n v="45"/>
    <n v="33.200000000000003"/>
    <n v="0.42199999999999999"/>
    <n v="21"/>
    <x v="1"/>
    <x v="0"/>
    <x v="1"/>
    <x v="1"/>
    <x v="0"/>
    <x v="0"/>
  </r>
  <r>
    <n v="2"/>
    <x v="33"/>
    <n v="70"/>
    <n v="52"/>
    <n v="57"/>
    <n v="40.5"/>
    <n v="0.67700000000000005"/>
    <n v="25"/>
    <x v="1"/>
    <x v="0"/>
    <x v="1"/>
    <x v="1"/>
    <x v="0"/>
    <x v="0"/>
  </r>
  <r>
    <n v="7"/>
    <x v="25"/>
    <n v="60"/>
    <n v="24"/>
    <n v="156"/>
    <n v="26.5"/>
    <n v="0.29599999999999999"/>
    <n v="29"/>
    <x v="0"/>
    <x v="1"/>
    <x v="1"/>
    <x v="0"/>
    <x v="0"/>
    <x v="0"/>
  </r>
  <r>
    <n v="0"/>
    <x v="72"/>
    <n v="64"/>
    <n v="23"/>
    <n v="116"/>
    <n v="27.8"/>
    <n v="0.45400000000000001"/>
    <n v="23"/>
    <x v="1"/>
    <x v="1"/>
    <x v="1"/>
    <x v="1"/>
    <x v="0"/>
    <x v="0"/>
  </r>
  <r>
    <n v="2"/>
    <x v="63"/>
    <n v="62"/>
    <n v="10"/>
    <n v="278"/>
    <n v="25.3"/>
    <n v="0.88100000000000001"/>
    <n v="22"/>
    <x v="1"/>
    <x v="1"/>
    <x v="1"/>
    <x v="1"/>
    <x v="0"/>
    <x v="0"/>
  </r>
  <r>
    <n v="10"/>
    <x v="40"/>
    <n v="76"/>
    <n v="28"/>
    <n v="122"/>
    <n v="35.9"/>
    <n v="0.28000000000000003"/>
    <n v="39"/>
    <x v="1"/>
    <x v="0"/>
    <x v="0"/>
    <x v="1"/>
    <x v="0"/>
    <x v="0"/>
  </r>
  <r>
    <n v="7"/>
    <x v="94"/>
    <n v="88"/>
    <n v="15"/>
    <n v="155"/>
    <n v="32.4"/>
    <n v="0.26200000000000001"/>
    <n v="37"/>
    <x v="1"/>
    <x v="0"/>
    <x v="0"/>
    <x v="1"/>
    <x v="1"/>
    <x v="0"/>
  </r>
  <r>
    <n v="7"/>
    <x v="46"/>
    <n v="74"/>
    <n v="26"/>
    <n v="135"/>
    <n v="26"/>
    <n v="0.64700000000000002"/>
    <n v="51"/>
    <x v="1"/>
    <x v="1"/>
    <x v="2"/>
    <x v="1"/>
    <x v="0"/>
    <x v="0"/>
  </r>
  <r>
    <n v="5"/>
    <x v="54"/>
    <n v="84"/>
    <n v="44"/>
    <n v="545"/>
    <n v="38.700000000000003"/>
    <n v="0.61899999999999999"/>
    <n v="34"/>
    <x v="1"/>
    <x v="0"/>
    <x v="1"/>
    <x v="1"/>
    <x v="1"/>
    <x v="0"/>
  </r>
  <r>
    <n v="1"/>
    <x v="12"/>
    <n v="86"/>
    <n v="39"/>
    <n v="220"/>
    <n v="45.6"/>
    <n v="0.80800000000000005"/>
    <n v="29"/>
    <x v="0"/>
    <x v="0"/>
    <x v="1"/>
    <x v="0"/>
    <x v="1"/>
    <x v="0"/>
  </r>
  <r>
    <n v="4"/>
    <x v="62"/>
    <n v="56"/>
    <n v="17"/>
    <n v="49"/>
    <n v="20.8"/>
    <n v="0.34"/>
    <n v="26"/>
    <x v="1"/>
    <x v="2"/>
    <x v="1"/>
    <x v="1"/>
    <x v="0"/>
    <x v="0"/>
  </r>
  <r>
    <n v="5"/>
    <x v="63"/>
    <n v="72"/>
    <n v="43"/>
    <n v="75"/>
    <n v="36.1"/>
    <n v="0.26300000000000001"/>
    <n v="33"/>
    <x v="1"/>
    <x v="0"/>
    <x v="1"/>
    <x v="1"/>
    <x v="0"/>
    <x v="0"/>
  </r>
  <r>
    <n v="0"/>
    <x v="4"/>
    <n v="88"/>
    <n v="29"/>
    <n v="40"/>
    <n v="36.9"/>
    <n v="0.434"/>
    <n v="21"/>
    <x v="1"/>
    <x v="0"/>
    <x v="1"/>
    <x v="1"/>
    <x v="1"/>
    <x v="0"/>
  </r>
  <r>
    <n v="0"/>
    <x v="47"/>
    <n v="62"/>
    <n v="30"/>
    <n v="74"/>
    <n v="36.6"/>
    <n v="0.75700000000000001"/>
    <n v="25"/>
    <x v="0"/>
    <x v="0"/>
    <x v="1"/>
    <x v="0"/>
    <x v="0"/>
    <x v="0"/>
  </r>
  <r>
    <n v="2"/>
    <x v="79"/>
    <n v="78"/>
    <n v="37"/>
    <n v="182"/>
    <n v="43.3"/>
    <n v="1.224"/>
    <n v="31"/>
    <x v="0"/>
    <x v="0"/>
    <x v="1"/>
    <x v="0"/>
    <x v="0"/>
    <x v="0"/>
  </r>
  <r>
    <n v="1"/>
    <x v="79"/>
    <n v="48"/>
    <n v="45"/>
    <n v="194"/>
    <n v="40.5"/>
    <n v="0.61299999999999999"/>
    <n v="24"/>
    <x v="0"/>
    <x v="0"/>
    <x v="1"/>
    <x v="0"/>
    <x v="0"/>
    <x v="0"/>
  </r>
  <r>
    <n v="6"/>
    <x v="70"/>
    <n v="62"/>
    <n v="31"/>
    <n v="120"/>
    <n v="35.5"/>
    <n v="0.69199999999999995"/>
    <n v="28"/>
    <x v="1"/>
    <x v="0"/>
    <x v="1"/>
    <x v="1"/>
    <x v="0"/>
    <x v="0"/>
  </r>
  <r>
    <n v="2"/>
    <x v="38"/>
    <n v="70"/>
    <n v="38"/>
    <n v="360"/>
    <n v="28"/>
    <n v="0.33700000000000002"/>
    <n v="29"/>
    <x v="0"/>
    <x v="1"/>
    <x v="1"/>
    <x v="0"/>
    <x v="0"/>
    <x v="0"/>
  </r>
  <r>
    <n v="0"/>
    <x v="11"/>
    <n v="84"/>
    <n v="29"/>
    <n v="215"/>
    <n v="30.7"/>
    <n v="0.52"/>
    <n v="24"/>
    <x v="1"/>
    <x v="0"/>
    <x v="1"/>
    <x v="1"/>
    <x v="1"/>
    <x v="0"/>
  </r>
  <r>
    <n v="14"/>
    <x v="33"/>
    <n v="78"/>
    <n v="25"/>
    <n v="184"/>
    <n v="36.6"/>
    <n v="0.41199999999999998"/>
    <n v="46"/>
    <x v="0"/>
    <x v="0"/>
    <x v="0"/>
    <x v="0"/>
    <x v="0"/>
    <x v="0"/>
  </r>
  <r>
    <n v="2"/>
    <x v="51"/>
    <n v="58"/>
    <n v="33"/>
    <n v="135"/>
    <n v="31.6"/>
    <n v="0.42199999999999999"/>
    <n v="25"/>
    <x v="0"/>
    <x v="0"/>
    <x v="1"/>
    <x v="0"/>
    <x v="0"/>
    <x v="0"/>
  </r>
  <r>
    <n v="5"/>
    <x v="95"/>
    <n v="82"/>
    <n v="41"/>
    <n v="42"/>
    <n v="35.799999999999997"/>
    <n v="0.156"/>
    <n v="35"/>
    <x v="1"/>
    <x v="0"/>
    <x v="1"/>
    <x v="1"/>
    <x v="1"/>
    <x v="0"/>
  </r>
  <r>
    <n v="2"/>
    <x v="57"/>
    <n v="76"/>
    <n v="37"/>
    <n v="105"/>
    <n v="39.700000000000003"/>
    <n v="0.215"/>
    <n v="29"/>
    <x v="1"/>
    <x v="0"/>
    <x v="1"/>
    <x v="1"/>
    <x v="0"/>
    <x v="0"/>
  </r>
  <r>
    <n v="10"/>
    <x v="96"/>
    <n v="68"/>
    <n v="23"/>
    <n v="132"/>
    <n v="25.5"/>
    <n v="0.32600000000000001"/>
    <n v="47"/>
    <x v="0"/>
    <x v="1"/>
    <x v="0"/>
    <x v="0"/>
    <x v="0"/>
    <x v="0"/>
  </r>
  <r>
    <n v="0"/>
    <x v="3"/>
    <n v="68"/>
    <n v="14"/>
    <n v="148"/>
    <n v="24.8"/>
    <n v="0.14299999999999999"/>
    <n v="21"/>
    <x v="1"/>
    <x v="1"/>
    <x v="1"/>
    <x v="1"/>
    <x v="0"/>
    <x v="0"/>
  </r>
  <r>
    <n v="0"/>
    <x v="79"/>
    <n v="68"/>
    <n v="19"/>
    <n v="180"/>
    <n v="30.5"/>
    <n v="1.391"/>
    <n v="25"/>
    <x v="0"/>
    <x v="0"/>
    <x v="1"/>
    <x v="0"/>
    <x v="0"/>
    <x v="0"/>
  </r>
  <r>
    <n v="2"/>
    <x v="90"/>
    <n v="68"/>
    <n v="28"/>
    <n v="205"/>
    <n v="32.9"/>
    <n v="0.875"/>
    <n v="30"/>
    <x v="0"/>
    <x v="0"/>
    <x v="1"/>
    <x v="0"/>
    <x v="0"/>
    <x v="0"/>
  </r>
  <r>
    <n v="6"/>
    <x v="97"/>
    <n v="66"/>
    <n v="30"/>
    <n v="156"/>
    <n v="26.2"/>
    <n v="0.313"/>
    <n v="41"/>
    <x v="1"/>
    <x v="1"/>
    <x v="0"/>
    <x v="1"/>
    <x v="0"/>
    <x v="0"/>
  </r>
  <r>
    <n v="0"/>
    <x v="25"/>
    <n v="70"/>
    <n v="37"/>
    <n v="148"/>
    <n v="39.4"/>
    <n v="0.60499999999999998"/>
    <n v="22"/>
    <x v="1"/>
    <x v="0"/>
    <x v="1"/>
    <x v="1"/>
    <x v="0"/>
    <x v="0"/>
  </r>
  <r>
    <n v="2"/>
    <x v="54"/>
    <n v="74"/>
    <n v="17"/>
    <n v="96"/>
    <n v="26.6"/>
    <n v="0.433"/>
    <n v="27"/>
    <x v="0"/>
    <x v="1"/>
    <x v="1"/>
    <x v="0"/>
    <x v="0"/>
    <x v="0"/>
  </r>
  <r>
    <n v="3"/>
    <x v="43"/>
    <n v="50"/>
    <n v="10"/>
    <n v="85"/>
    <n v="29.5"/>
    <n v="0.626"/>
    <n v="25"/>
    <x v="1"/>
    <x v="1"/>
    <x v="1"/>
    <x v="1"/>
    <x v="0"/>
    <x v="0"/>
  </r>
  <r>
    <n v="7"/>
    <x v="17"/>
    <n v="80"/>
    <n v="31"/>
    <n v="156"/>
    <n v="35.9"/>
    <n v="1.127"/>
    <n v="43"/>
    <x v="0"/>
    <x v="0"/>
    <x v="0"/>
    <x v="0"/>
    <x v="1"/>
    <x v="0"/>
  </r>
  <r>
    <n v="2"/>
    <x v="42"/>
    <n v="68"/>
    <n v="22"/>
    <n v="94"/>
    <n v="34.1"/>
    <n v="0.315"/>
    <n v="26"/>
    <x v="1"/>
    <x v="0"/>
    <x v="1"/>
    <x v="1"/>
    <x v="0"/>
    <x v="0"/>
  </r>
  <r>
    <n v="3"/>
    <x v="36"/>
    <n v="80"/>
    <n v="11"/>
    <n v="64"/>
    <n v="19.3"/>
    <n v="0.28399999999999997"/>
    <n v="30"/>
    <x v="1"/>
    <x v="2"/>
    <x v="1"/>
    <x v="1"/>
    <x v="1"/>
    <x v="0"/>
  </r>
  <r>
    <n v="3"/>
    <x v="10"/>
    <n v="66"/>
    <n v="39"/>
    <n v="140"/>
    <n v="38.1"/>
    <n v="0.15"/>
    <n v="28"/>
    <x v="1"/>
    <x v="0"/>
    <x v="1"/>
    <x v="1"/>
    <x v="0"/>
    <x v="0"/>
  </r>
  <r>
    <n v="4"/>
    <x v="40"/>
    <n v="60"/>
    <n v="12"/>
    <n v="231"/>
    <n v="27.5"/>
    <n v="0.52700000000000002"/>
    <n v="31"/>
    <x v="1"/>
    <x v="1"/>
    <x v="1"/>
    <x v="1"/>
    <x v="0"/>
    <x v="0"/>
  </r>
  <r>
    <n v="3"/>
    <x v="42"/>
    <n v="74"/>
    <n v="30"/>
    <n v="156"/>
    <n v="31.6"/>
    <n v="0.19700000000000001"/>
    <n v="25"/>
    <x v="0"/>
    <x v="0"/>
    <x v="1"/>
    <x v="0"/>
    <x v="0"/>
    <x v="0"/>
  </r>
  <r>
    <n v="0"/>
    <x v="90"/>
    <n v="70"/>
    <n v="20"/>
    <n v="156"/>
    <n v="27.4"/>
    <n v="0.254"/>
    <n v="36"/>
    <x v="0"/>
    <x v="1"/>
    <x v="0"/>
    <x v="0"/>
    <x v="0"/>
    <x v="0"/>
  </r>
  <r>
    <n v="13"/>
    <x v="68"/>
    <n v="90"/>
    <n v="33"/>
    <n v="29"/>
    <n v="26.8"/>
    <n v="0.73099999999999998"/>
    <n v="43"/>
    <x v="0"/>
    <x v="1"/>
    <x v="0"/>
    <x v="0"/>
    <x v="1"/>
    <x v="0"/>
  </r>
  <r>
    <n v="2"/>
    <x v="42"/>
    <n v="75"/>
    <n v="32"/>
    <n v="156"/>
    <n v="35.700000000000003"/>
    <n v="0.14799999999999999"/>
    <n v="21"/>
    <x v="1"/>
    <x v="0"/>
    <x v="1"/>
    <x v="1"/>
    <x v="0"/>
    <x v="0"/>
  </r>
  <r>
    <n v="1"/>
    <x v="98"/>
    <n v="72"/>
    <n v="21"/>
    <n v="168"/>
    <n v="25.6"/>
    <n v="0.123"/>
    <n v="24"/>
    <x v="1"/>
    <x v="1"/>
    <x v="1"/>
    <x v="1"/>
    <x v="0"/>
    <x v="0"/>
  </r>
  <r>
    <n v="1"/>
    <x v="20"/>
    <n v="64"/>
    <n v="32"/>
    <n v="156"/>
    <n v="35.1"/>
    <n v="0.69199999999999995"/>
    <n v="30"/>
    <x v="0"/>
    <x v="0"/>
    <x v="1"/>
    <x v="0"/>
    <x v="0"/>
    <x v="0"/>
  </r>
  <r>
    <n v="2"/>
    <x v="21"/>
    <n v="86"/>
    <n v="36"/>
    <n v="120"/>
    <n v="45.5"/>
    <n v="0.127"/>
    <n v="23"/>
    <x v="0"/>
    <x v="0"/>
    <x v="1"/>
    <x v="0"/>
    <x v="1"/>
    <x v="0"/>
  </r>
  <r>
    <n v="6"/>
    <x v="34"/>
    <n v="70"/>
    <n v="32"/>
    <n v="68"/>
    <n v="30.8"/>
    <n v="0.122"/>
    <n v="37"/>
    <x v="1"/>
    <x v="0"/>
    <x v="0"/>
    <x v="1"/>
    <x v="0"/>
    <x v="0"/>
  </r>
  <r>
    <n v="8"/>
    <x v="8"/>
    <n v="72"/>
    <n v="19"/>
    <n v="156"/>
    <n v="23.1"/>
    <n v="1.476"/>
    <n v="46"/>
    <x v="1"/>
    <x v="2"/>
    <x v="0"/>
    <x v="1"/>
    <x v="0"/>
    <x v="0"/>
  </r>
  <r>
    <n v="2"/>
    <x v="85"/>
    <n v="58"/>
    <n v="16"/>
    <n v="52"/>
    <n v="32.700000000000003"/>
    <n v="0.16600000000000001"/>
    <n v="25"/>
    <x v="1"/>
    <x v="0"/>
    <x v="1"/>
    <x v="1"/>
    <x v="0"/>
    <x v="0"/>
  </r>
  <r>
    <n v="1"/>
    <x v="37"/>
    <n v="60"/>
    <n v="18"/>
    <n v="58"/>
    <n v="23.9"/>
    <n v="0.26"/>
    <n v="22"/>
    <x v="1"/>
    <x v="2"/>
    <x v="1"/>
    <x v="1"/>
    <x v="0"/>
    <x v="0"/>
  </r>
  <r>
    <n v="0"/>
    <x v="89"/>
    <n v="76"/>
    <n v="43"/>
    <n v="255"/>
    <n v="47.9"/>
    <n v="0.25900000000000001"/>
    <n v="26"/>
    <x v="1"/>
    <x v="0"/>
    <x v="1"/>
    <x v="1"/>
    <x v="0"/>
    <x v="0"/>
  </r>
  <r>
    <n v="9"/>
    <x v="68"/>
    <n v="78"/>
    <n v="34"/>
    <n v="171"/>
    <n v="34.200000000000003"/>
    <n v="0.89300000000000002"/>
    <n v="33"/>
    <x v="0"/>
    <x v="0"/>
    <x v="1"/>
    <x v="0"/>
    <x v="0"/>
    <x v="0"/>
  </r>
  <r>
    <n v="1"/>
    <x v="99"/>
    <n v="70"/>
    <n v="13"/>
    <n v="105"/>
    <n v="25.9"/>
    <n v="0.47199999999999998"/>
    <n v="22"/>
    <x v="1"/>
    <x v="1"/>
    <x v="1"/>
    <x v="1"/>
    <x v="0"/>
    <x v="0"/>
  </r>
  <r>
    <n v="1"/>
    <x v="37"/>
    <n v="74"/>
    <n v="21"/>
    <n v="73"/>
    <n v="25.9"/>
    <n v="0.67300000000000004"/>
    <n v="36"/>
    <x v="1"/>
    <x v="1"/>
    <x v="0"/>
    <x v="1"/>
    <x v="0"/>
    <x v="0"/>
  </r>
  <r>
    <n v="8"/>
    <x v="11"/>
    <n v="88"/>
    <n v="36"/>
    <n v="108"/>
    <n v="38.5"/>
    <n v="0.34899999999999998"/>
    <n v="49"/>
    <x v="1"/>
    <x v="0"/>
    <x v="0"/>
    <x v="1"/>
    <x v="1"/>
    <x v="0"/>
  </r>
  <r>
    <n v="1"/>
    <x v="39"/>
    <n v="46"/>
    <n v="19"/>
    <n v="83"/>
    <n v="28.7"/>
    <n v="0.65400000000000003"/>
    <n v="22"/>
    <x v="1"/>
    <x v="1"/>
    <x v="1"/>
    <x v="1"/>
    <x v="0"/>
    <x v="0"/>
  </r>
  <r>
    <n v="3"/>
    <x v="36"/>
    <n v="62"/>
    <n v="19"/>
    <n v="74"/>
    <n v="21.8"/>
    <n v="0.27900000000000003"/>
    <n v="26"/>
    <x v="1"/>
    <x v="2"/>
    <x v="1"/>
    <x v="1"/>
    <x v="0"/>
    <x v="0"/>
  </r>
  <r>
    <n v="3"/>
    <x v="100"/>
    <n v="82"/>
    <n v="28"/>
    <n v="156"/>
    <n v="34.4"/>
    <n v="0.24299999999999999"/>
    <n v="46"/>
    <x v="1"/>
    <x v="0"/>
    <x v="0"/>
    <x v="1"/>
    <x v="1"/>
    <x v="0"/>
  </r>
  <r>
    <n v="1"/>
    <x v="22"/>
    <n v="62"/>
    <n v="12"/>
    <n v="43"/>
    <n v="27.2"/>
    <n v="0.57999999999999996"/>
    <n v="24"/>
    <x v="1"/>
    <x v="1"/>
    <x v="1"/>
    <x v="1"/>
    <x v="0"/>
    <x v="0"/>
  </r>
  <r>
    <n v="1"/>
    <x v="14"/>
    <n v="50"/>
    <n v="40"/>
    <n v="167"/>
    <n v="33.299999999999997"/>
    <n v="0.96199999999999997"/>
    <n v="28"/>
    <x v="0"/>
    <x v="0"/>
    <x v="1"/>
    <x v="0"/>
    <x v="0"/>
    <x v="0"/>
  </r>
  <r>
    <n v="12"/>
    <x v="19"/>
    <n v="74"/>
    <n v="40"/>
    <n v="54"/>
    <n v="35.299999999999997"/>
    <n v="0.378"/>
    <n v="48"/>
    <x v="1"/>
    <x v="0"/>
    <x v="0"/>
    <x v="1"/>
    <x v="0"/>
    <x v="0"/>
  </r>
  <r>
    <n v="1"/>
    <x v="80"/>
    <n v="76"/>
    <n v="36"/>
    <n v="249"/>
    <n v="36.5"/>
    <n v="0.875"/>
    <n v="29"/>
    <x v="0"/>
    <x v="0"/>
    <x v="1"/>
    <x v="0"/>
    <x v="0"/>
    <x v="0"/>
  </r>
  <r>
    <n v="5"/>
    <x v="6"/>
    <n v="64"/>
    <n v="33"/>
    <n v="325"/>
    <n v="31.2"/>
    <n v="0.58299999999999996"/>
    <n v="29"/>
    <x v="0"/>
    <x v="0"/>
    <x v="1"/>
    <x v="0"/>
    <x v="0"/>
    <x v="0"/>
  </r>
  <r>
    <n v="5"/>
    <x v="9"/>
    <n v="108"/>
    <n v="37"/>
    <n v="156"/>
    <n v="39.200000000000003"/>
    <n v="0.30499999999999999"/>
    <n v="65"/>
    <x v="1"/>
    <x v="0"/>
    <x v="2"/>
    <x v="1"/>
    <x v="2"/>
    <x v="0"/>
  </r>
  <r>
    <n v="4"/>
    <x v="82"/>
    <n v="74"/>
    <n v="25"/>
    <n v="293"/>
    <n v="34.9"/>
    <n v="0.38500000000000001"/>
    <n v="30"/>
    <x v="1"/>
    <x v="0"/>
    <x v="1"/>
    <x v="1"/>
    <x v="0"/>
    <x v="0"/>
  </r>
  <r>
    <n v="5"/>
    <x v="36"/>
    <n v="54"/>
    <n v="28"/>
    <n v="83"/>
    <n v="34"/>
    <n v="0.499"/>
    <n v="30"/>
    <x v="1"/>
    <x v="0"/>
    <x v="1"/>
    <x v="1"/>
    <x v="0"/>
    <x v="0"/>
  </r>
  <r>
    <n v="0"/>
    <x v="28"/>
    <n v="64"/>
    <n v="17"/>
    <n v="156"/>
    <n v="21"/>
    <n v="0.252"/>
    <n v="21"/>
    <x v="1"/>
    <x v="2"/>
    <x v="1"/>
    <x v="1"/>
    <x v="0"/>
    <x v="0"/>
  </r>
  <r>
    <n v="3"/>
    <x v="49"/>
    <n v="86"/>
    <n v="16"/>
    <n v="66"/>
    <n v="27.5"/>
    <n v="0.30599999999999999"/>
    <n v="22"/>
    <x v="1"/>
    <x v="1"/>
    <x v="1"/>
    <x v="1"/>
    <x v="1"/>
    <x v="0"/>
  </r>
  <r>
    <n v="1"/>
    <x v="94"/>
    <n v="102"/>
    <n v="28"/>
    <n v="140"/>
    <n v="32.799999999999997"/>
    <n v="0.23400000000000001"/>
    <n v="45"/>
    <x v="0"/>
    <x v="0"/>
    <x v="0"/>
    <x v="0"/>
    <x v="2"/>
    <x v="0"/>
  </r>
  <r>
    <n v="3"/>
    <x v="59"/>
    <n v="82"/>
    <n v="48"/>
    <n v="465"/>
    <n v="38.4"/>
    <n v="2.137"/>
    <n v="25"/>
    <x v="0"/>
    <x v="0"/>
    <x v="1"/>
    <x v="0"/>
    <x v="1"/>
    <x v="0"/>
  </r>
  <r>
    <n v="0"/>
    <x v="8"/>
    <n v="64"/>
    <n v="23"/>
    <n v="89"/>
    <n v="32.9"/>
    <n v="1.7310000000000001"/>
    <n v="21"/>
    <x v="1"/>
    <x v="0"/>
    <x v="1"/>
    <x v="1"/>
    <x v="0"/>
    <x v="0"/>
  </r>
  <r>
    <n v="0"/>
    <x v="61"/>
    <n v="64"/>
    <n v="22"/>
    <n v="66"/>
    <n v="35.799999999999997"/>
    <n v="0.54500000000000004"/>
    <n v="21"/>
    <x v="1"/>
    <x v="0"/>
    <x v="1"/>
    <x v="1"/>
    <x v="0"/>
    <x v="0"/>
  </r>
  <r>
    <n v="2"/>
    <x v="34"/>
    <n v="58"/>
    <n v="40"/>
    <n v="94"/>
    <n v="34.9"/>
    <n v="0.22500000000000001"/>
    <n v="25"/>
    <x v="1"/>
    <x v="0"/>
    <x v="1"/>
    <x v="1"/>
    <x v="0"/>
    <x v="0"/>
  </r>
  <r>
    <n v="2"/>
    <x v="20"/>
    <n v="52"/>
    <n v="43"/>
    <n v="158"/>
    <n v="36.200000000000003"/>
    <n v="0.81599999999999995"/>
    <n v="28"/>
    <x v="1"/>
    <x v="0"/>
    <x v="1"/>
    <x v="1"/>
    <x v="0"/>
    <x v="0"/>
  </r>
  <r>
    <n v="12"/>
    <x v="83"/>
    <n v="82"/>
    <n v="43"/>
    <n v="325"/>
    <n v="39.200000000000003"/>
    <n v="0.52800000000000002"/>
    <n v="58"/>
    <x v="0"/>
    <x v="0"/>
    <x v="2"/>
    <x v="0"/>
    <x v="1"/>
    <x v="0"/>
  </r>
  <r>
    <n v="0"/>
    <x v="101"/>
    <n v="82"/>
    <n v="15"/>
    <n v="84"/>
    <n v="25.2"/>
    <n v="0.29899999999999999"/>
    <n v="22"/>
    <x v="1"/>
    <x v="1"/>
    <x v="1"/>
    <x v="1"/>
    <x v="1"/>
    <x v="0"/>
  </r>
  <r>
    <n v="1"/>
    <x v="85"/>
    <n v="60"/>
    <n v="37"/>
    <n v="75"/>
    <n v="37.200000000000003"/>
    <n v="0.50900000000000001"/>
    <n v="22"/>
    <x v="1"/>
    <x v="0"/>
    <x v="1"/>
    <x v="1"/>
    <x v="0"/>
    <x v="0"/>
  </r>
  <r>
    <n v="0"/>
    <x v="53"/>
    <n v="100"/>
    <n v="39"/>
    <n v="72"/>
    <n v="43.4"/>
    <n v="1.0209999999999999"/>
    <n v="35"/>
    <x v="1"/>
    <x v="0"/>
    <x v="1"/>
    <x v="1"/>
    <x v="2"/>
    <x v="0"/>
  </r>
  <r>
    <n v="1"/>
    <x v="47"/>
    <n v="72"/>
    <n v="30"/>
    <n v="82"/>
    <n v="30.8"/>
    <n v="0.82099999999999995"/>
    <n v="24"/>
    <x v="1"/>
    <x v="0"/>
    <x v="1"/>
    <x v="1"/>
    <x v="0"/>
    <x v="0"/>
  </r>
  <r>
    <n v="0"/>
    <x v="34"/>
    <n v="68"/>
    <n v="22"/>
    <n v="156"/>
    <n v="20"/>
    <n v="0.23599999999999999"/>
    <n v="22"/>
    <x v="1"/>
    <x v="2"/>
    <x v="1"/>
    <x v="1"/>
    <x v="0"/>
    <x v="0"/>
  </r>
  <r>
    <n v="1"/>
    <x v="17"/>
    <n v="60"/>
    <n v="8"/>
    <n v="182"/>
    <n v="25.4"/>
    <n v="0.94699999999999995"/>
    <n v="21"/>
    <x v="1"/>
    <x v="1"/>
    <x v="1"/>
    <x v="1"/>
    <x v="0"/>
    <x v="0"/>
  </r>
  <r>
    <n v="1"/>
    <x v="22"/>
    <n v="62"/>
    <n v="18"/>
    <n v="59"/>
    <n v="25.1"/>
    <n v="1.268"/>
    <n v="25"/>
    <x v="1"/>
    <x v="1"/>
    <x v="1"/>
    <x v="1"/>
    <x v="0"/>
    <x v="0"/>
  </r>
  <r>
    <n v="1"/>
    <x v="14"/>
    <n v="70"/>
    <n v="24"/>
    <n v="110"/>
    <n v="24.3"/>
    <n v="0.221"/>
    <n v="25"/>
    <x v="1"/>
    <x v="2"/>
    <x v="1"/>
    <x v="1"/>
    <x v="0"/>
    <x v="0"/>
  </r>
  <r>
    <n v="1"/>
    <x v="12"/>
    <n v="54"/>
    <n v="13"/>
    <n v="50"/>
    <n v="22.3"/>
    <n v="0.20499999999999999"/>
    <n v="24"/>
    <x v="1"/>
    <x v="2"/>
    <x v="1"/>
    <x v="1"/>
    <x v="0"/>
    <x v="0"/>
  </r>
  <r>
    <n v="5"/>
    <x v="102"/>
    <n v="74"/>
    <n v="29"/>
    <n v="156"/>
    <n v="32.299999999999997"/>
    <n v="0.66"/>
    <n v="35"/>
    <x v="0"/>
    <x v="0"/>
    <x v="1"/>
    <x v="0"/>
    <x v="0"/>
    <x v="0"/>
  </r>
  <r>
    <n v="8"/>
    <x v="34"/>
    <n v="100"/>
    <n v="36"/>
    <n v="156"/>
    <n v="43.3"/>
    <n v="0.23899999999999999"/>
    <n v="45"/>
    <x v="0"/>
    <x v="0"/>
    <x v="0"/>
    <x v="0"/>
    <x v="2"/>
    <x v="0"/>
  </r>
  <r>
    <n v="5"/>
    <x v="51"/>
    <n v="82"/>
    <n v="26"/>
    <n v="285"/>
    <n v="32"/>
    <n v="0.45200000000000001"/>
    <n v="58"/>
    <x v="0"/>
    <x v="0"/>
    <x v="2"/>
    <x v="0"/>
    <x v="1"/>
    <x v="0"/>
  </r>
  <r>
    <n v="3"/>
    <x v="33"/>
    <n v="68"/>
    <n v="23"/>
    <n v="81"/>
    <n v="31.6"/>
    <n v="0.94899999999999995"/>
    <n v="28"/>
    <x v="1"/>
    <x v="0"/>
    <x v="1"/>
    <x v="1"/>
    <x v="0"/>
    <x v="0"/>
  </r>
  <r>
    <n v="1"/>
    <x v="33"/>
    <n v="66"/>
    <n v="29"/>
    <n v="196"/>
    <n v="32"/>
    <n v="0.44400000000000001"/>
    <n v="42"/>
    <x v="1"/>
    <x v="0"/>
    <x v="0"/>
    <x v="1"/>
    <x v="0"/>
    <x v="0"/>
  </r>
  <r>
    <n v="1"/>
    <x v="103"/>
    <n v="64"/>
    <n v="14"/>
    <n v="415"/>
    <n v="23.7"/>
    <n v="0.38900000000000001"/>
    <n v="21"/>
    <x v="1"/>
    <x v="2"/>
    <x v="1"/>
    <x v="1"/>
    <x v="0"/>
    <x v="0"/>
  </r>
  <r>
    <n v="4"/>
    <x v="102"/>
    <n v="72"/>
    <n v="12"/>
    <n v="87"/>
    <n v="22.1"/>
    <n v="0.46300000000000002"/>
    <n v="37"/>
    <x v="1"/>
    <x v="2"/>
    <x v="0"/>
    <x v="1"/>
    <x v="0"/>
    <x v="0"/>
  </r>
  <r>
    <n v="2"/>
    <x v="104"/>
    <n v="58"/>
    <n v="24"/>
    <n v="275"/>
    <n v="27.7"/>
    <n v="1.6"/>
    <n v="25"/>
    <x v="1"/>
    <x v="1"/>
    <x v="1"/>
    <x v="1"/>
    <x v="0"/>
    <x v="0"/>
  </r>
  <r>
    <n v="3"/>
    <x v="62"/>
    <n v="56"/>
    <n v="34"/>
    <n v="115"/>
    <n v="24.7"/>
    <n v="0.94399999999999995"/>
    <n v="39"/>
    <x v="1"/>
    <x v="1"/>
    <x v="0"/>
    <x v="1"/>
    <x v="0"/>
    <x v="0"/>
  </r>
  <r>
    <n v="0"/>
    <x v="103"/>
    <n v="66"/>
    <n v="40"/>
    <n v="156"/>
    <n v="34.299999999999997"/>
    <n v="0.19600000000000001"/>
    <n v="22"/>
    <x v="0"/>
    <x v="0"/>
    <x v="1"/>
    <x v="0"/>
    <x v="0"/>
    <x v="0"/>
  </r>
  <r>
    <n v="3"/>
    <x v="92"/>
    <n v="70"/>
    <n v="31"/>
    <n v="156"/>
    <n v="34.9"/>
    <n v="0.24099999999999999"/>
    <n v="25"/>
    <x v="0"/>
    <x v="0"/>
    <x v="1"/>
    <x v="0"/>
    <x v="0"/>
    <x v="0"/>
  </r>
  <r>
    <n v="5"/>
    <x v="46"/>
    <n v="84"/>
    <n v="41"/>
    <n v="88"/>
    <n v="35"/>
    <n v="0.28599999999999998"/>
    <n v="35"/>
    <x v="0"/>
    <x v="0"/>
    <x v="1"/>
    <x v="0"/>
    <x v="1"/>
    <x v="0"/>
  </r>
  <r>
    <n v="9"/>
    <x v="105"/>
    <n v="78"/>
    <n v="25"/>
    <n v="156"/>
    <n v="31.6"/>
    <n v="0.28000000000000003"/>
    <n v="38"/>
    <x v="1"/>
    <x v="0"/>
    <x v="0"/>
    <x v="1"/>
    <x v="0"/>
    <x v="0"/>
  </r>
  <r>
    <n v="2"/>
    <x v="48"/>
    <n v="48"/>
    <n v="32"/>
    <n v="165"/>
    <n v="42.1"/>
    <n v="0.52"/>
    <n v="26"/>
    <x v="1"/>
    <x v="0"/>
    <x v="1"/>
    <x v="1"/>
    <x v="0"/>
    <x v="0"/>
  </r>
  <r>
    <n v="1"/>
    <x v="106"/>
    <n v="68"/>
    <n v="49"/>
    <n v="579"/>
    <n v="42.4"/>
    <n v="0.70199999999999996"/>
    <n v="28"/>
    <x v="0"/>
    <x v="0"/>
    <x v="1"/>
    <x v="0"/>
    <x v="0"/>
    <x v="0"/>
  </r>
  <r>
    <n v="6"/>
    <x v="21"/>
    <n v="90"/>
    <n v="39"/>
    <n v="156"/>
    <n v="35.700000000000003"/>
    <n v="0.67400000000000004"/>
    <n v="28"/>
    <x v="1"/>
    <x v="0"/>
    <x v="1"/>
    <x v="1"/>
    <x v="1"/>
    <x v="0"/>
  </r>
  <r>
    <n v="1"/>
    <x v="42"/>
    <n v="72"/>
    <n v="30"/>
    <n v="176"/>
    <n v="34.4"/>
    <n v="0.52800000000000002"/>
    <n v="25"/>
    <x v="1"/>
    <x v="0"/>
    <x v="1"/>
    <x v="1"/>
    <x v="0"/>
    <x v="0"/>
  </r>
  <r>
    <n v="1"/>
    <x v="13"/>
    <n v="84"/>
    <n v="23"/>
    <n v="310"/>
    <n v="42.4"/>
    <n v="1.0760000000000001"/>
    <n v="22"/>
    <x v="1"/>
    <x v="0"/>
    <x v="1"/>
    <x v="1"/>
    <x v="1"/>
    <x v="0"/>
  </r>
  <r>
    <n v="1"/>
    <x v="13"/>
    <n v="74"/>
    <n v="22"/>
    <n v="61"/>
    <n v="26.2"/>
    <n v="0.25600000000000001"/>
    <n v="21"/>
    <x v="1"/>
    <x v="1"/>
    <x v="1"/>
    <x v="1"/>
    <x v="0"/>
    <x v="0"/>
  </r>
  <r>
    <n v="0"/>
    <x v="107"/>
    <n v="60"/>
    <n v="35"/>
    <n v="167"/>
    <n v="34.6"/>
    <n v="0.53400000000000003"/>
    <n v="21"/>
    <x v="0"/>
    <x v="0"/>
    <x v="1"/>
    <x v="0"/>
    <x v="0"/>
    <x v="0"/>
  </r>
  <r>
    <n v="3"/>
    <x v="59"/>
    <n v="84"/>
    <n v="33"/>
    <n v="474"/>
    <n v="35.700000000000003"/>
    <n v="0.25800000000000001"/>
    <n v="22"/>
    <x v="0"/>
    <x v="0"/>
    <x v="1"/>
    <x v="0"/>
    <x v="1"/>
    <x v="0"/>
  </r>
  <r>
    <n v="1"/>
    <x v="15"/>
    <n v="68"/>
    <n v="21"/>
    <n v="156"/>
    <n v="27.2"/>
    <n v="1.095"/>
    <n v="22"/>
    <x v="1"/>
    <x v="1"/>
    <x v="1"/>
    <x v="1"/>
    <x v="0"/>
    <x v="0"/>
  </r>
  <r>
    <n v="4"/>
    <x v="51"/>
    <n v="82"/>
    <n v="32"/>
    <n v="156"/>
    <n v="38.5"/>
    <n v="0.55400000000000005"/>
    <n v="37"/>
    <x v="0"/>
    <x v="0"/>
    <x v="0"/>
    <x v="0"/>
    <x v="1"/>
    <x v="0"/>
  </r>
  <r>
    <n v="3"/>
    <x v="40"/>
    <n v="64"/>
    <n v="29"/>
    <n v="115"/>
    <n v="26.4"/>
    <n v="0.219"/>
    <n v="28"/>
    <x v="0"/>
    <x v="1"/>
    <x v="1"/>
    <x v="0"/>
    <x v="0"/>
    <x v="0"/>
  </r>
  <r>
    <n v="1"/>
    <x v="12"/>
    <n v="88"/>
    <n v="41"/>
    <n v="170"/>
    <n v="45.3"/>
    <n v="0.50700000000000001"/>
    <n v="26"/>
    <x v="1"/>
    <x v="0"/>
    <x v="1"/>
    <x v="1"/>
    <x v="1"/>
    <x v="0"/>
  </r>
  <r>
    <n v="2"/>
    <x v="108"/>
    <n v="68"/>
    <n v="18"/>
    <n v="76"/>
    <n v="26"/>
    <n v="0.56100000000000005"/>
    <n v="21"/>
    <x v="1"/>
    <x v="1"/>
    <x v="1"/>
    <x v="1"/>
    <x v="0"/>
    <x v="0"/>
  </r>
  <r>
    <n v="0"/>
    <x v="21"/>
    <n v="64"/>
    <n v="46"/>
    <n v="78"/>
    <n v="40.6"/>
    <n v="0.496"/>
    <n v="21"/>
    <x v="1"/>
    <x v="0"/>
    <x v="1"/>
    <x v="1"/>
    <x v="0"/>
    <x v="0"/>
  </r>
  <r>
    <n v="2"/>
    <x v="10"/>
    <n v="64"/>
    <n v="22"/>
    <n v="156"/>
    <n v="30.8"/>
    <n v="0.42099999999999999"/>
    <n v="21"/>
    <x v="1"/>
    <x v="0"/>
    <x v="1"/>
    <x v="1"/>
    <x v="0"/>
    <x v="0"/>
  </r>
  <r>
    <n v="8"/>
    <x v="70"/>
    <n v="78"/>
    <n v="32"/>
    <n v="210"/>
    <n v="42.9"/>
    <n v="0.51600000000000001"/>
    <n v="36"/>
    <x v="0"/>
    <x v="0"/>
    <x v="0"/>
    <x v="0"/>
    <x v="0"/>
    <x v="0"/>
  </r>
  <r>
    <n v="4"/>
    <x v="81"/>
    <n v="78"/>
    <n v="39"/>
    <n v="277"/>
    <n v="37"/>
    <n v="0.26400000000000001"/>
    <n v="31"/>
    <x v="0"/>
    <x v="0"/>
    <x v="1"/>
    <x v="0"/>
    <x v="0"/>
    <x v="0"/>
  </r>
  <r>
    <n v="1"/>
    <x v="78"/>
    <n v="64"/>
    <n v="30"/>
    <n v="180"/>
    <n v="34.1"/>
    <n v="0.32800000000000001"/>
    <n v="38"/>
    <x v="0"/>
    <x v="0"/>
    <x v="0"/>
    <x v="0"/>
    <x v="0"/>
    <x v="0"/>
  </r>
  <r>
    <n v="0"/>
    <x v="109"/>
    <n v="94"/>
    <n v="46"/>
    <n v="145"/>
    <n v="40.6"/>
    <n v="0.28399999999999997"/>
    <n v="26"/>
    <x v="1"/>
    <x v="0"/>
    <x v="1"/>
    <x v="1"/>
    <x v="2"/>
    <x v="0"/>
  </r>
  <r>
    <n v="1"/>
    <x v="37"/>
    <n v="82"/>
    <n v="25"/>
    <n v="180"/>
    <n v="35"/>
    <n v="0.23300000000000001"/>
    <n v="43"/>
    <x v="0"/>
    <x v="0"/>
    <x v="0"/>
    <x v="0"/>
    <x v="1"/>
    <x v="0"/>
  </r>
  <r>
    <n v="3"/>
    <x v="2"/>
    <n v="74"/>
    <n v="16"/>
    <n v="85"/>
    <n v="30.4"/>
    <n v="0.55100000000000005"/>
    <n v="38"/>
    <x v="1"/>
    <x v="0"/>
    <x v="0"/>
    <x v="1"/>
    <x v="0"/>
    <x v="0"/>
  </r>
  <r>
    <n v="1"/>
    <x v="97"/>
    <n v="74"/>
    <n v="11"/>
    <n v="60"/>
    <n v="30"/>
    <n v="0.52700000000000002"/>
    <n v="22"/>
    <x v="1"/>
    <x v="0"/>
    <x v="1"/>
    <x v="1"/>
    <x v="0"/>
    <x v="0"/>
  </r>
  <r>
    <n v="1"/>
    <x v="22"/>
    <n v="68"/>
    <n v="8"/>
    <n v="156"/>
    <n v="24.5"/>
    <n v="1.1379999999999999"/>
    <n v="36"/>
    <x v="1"/>
    <x v="1"/>
    <x v="0"/>
    <x v="1"/>
    <x v="0"/>
    <x v="0"/>
  </r>
  <r>
    <n v="12"/>
    <x v="83"/>
    <n v="85"/>
    <n v="33"/>
    <n v="156"/>
    <n v="37.4"/>
    <n v="0.24399999999999999"/>
    <n v="41"/>
    <x v="1"/>
    <x v="0"/>
    <x v="0"/>
    <x v="1"/>
    <x v="1"/>
    <x v="0"/>
  </r>
  <r>
    <n v="1"/>
    <x v="15"/>
    <n v="70"/>
    <n v="15"/>
    <n v="156"/>
    <n v="18.2"/>
    <n v="0.14699999999999999"/>
    <n v="21"/>
    <x v="1"/>
    <x v="3"/>
    <x v="1"/>
    <x v="1"/>
    <x v="0"/>
    <x v="0"/>
  </r>
  <r>
    <n v="0"/>
    <x v="6"/>
    <n v="104"/>
    <n v="25"/>
    <n v="156"/>
    <n v="34.299999999999997"/>
    <n v="0.435"/>
    <n v="41"/>
    <x v="0"/>
    <x v="0"/>
    <x v="0"/>
    <x v="0"/>
    <x v="2"/>
    <x v="0"/>
  </r>
  <r>
    <n v="2"/>
    <x v="44"/>
    <n v="66"/>
    <n v="23"/>
    <n v="50"/>
    <n v="32.200000000000003"/>
    <n v="0.497"/>
    <n v="22"/>
    <x v="1"/>
    <x v="0"/>
    <x v="1"/>
    <x v="1"/>
    <x v="0"/>
    <x v="0"/>
  </r>
  <r>
    <n v="4"/>
    <x v="58"/>
    <n v="64"/>
    <n v="27"/>
    <n v="120"/>
    <n v="33.200000000000003"/>
    <n v="0.23"/>
    <n v="24"/>
    <x v="1"/>
    <x v="0"/>
    <x v="1"/>
    <x v="1"/>
    <x v="0"/>
    <x v="0"/>
  </r>
  <r>
    <n v="4"/>
    <x v="58"/>
    <n v="62"/>
    <n v="12"/>
    <n v="156"/>
    <n v="29.7"/>
    <n v="0.38"/>
    <n v="30"/>
    <x v="0"/>
    <x v="1"/>
    <x v="1"/>
    <x v="0"/>
    <x v="0"/>
    <x v="0"/>
  </r>
  <r>
    <n v="0"/>
    <x v="24"/>
    <n v="78"/>
    <n v="63"/>
    <n v="14"/>
    <n v="59.4"/>
    <n v="2.42"/>
    <n v="25"/>
    <x v="0"/>
    <x v="0"/>
    <x v="1"/>
    <x v="0"/>
    <x v="0"/>
    <x v="0"/>
  </r>
  <r>
    <n v="1"/>
    <x v="33"/>
    <n v="72"/>
    <n v="12"/>
    <n v="70"/>
    <n v="25.3"/>
    <n v="0.65800000000000003"/>
    <n v="28"/>
    <x v="1"/>
    <x v="1"/>
    <x v="1"/>
    <x v="1"/>
    <x v="0"/>
    <x v="0"/>
  </r>
  <r>
    <n v="0"/>
    <x v="37"/>
    <n v="80"/>
    <n v="45"/>
    <n v="92"/>
    <n v="36.5"/>
    <n v="0.33"/>
    <n v="26"/>
    <x v="1"/>
    <x v="0"/>
    <x v="1"/>
    <x v="1"/>
    <x v="1"/>
    <x v="0"/>
  </r>
  <r>
    <n v="0"/>
    <x v="72"/>
    <n v="64"/>
    <n v="37"/>
    <n v="64"/>
    <n v="33.6"/>
    <n v="0.51"/>
    <n v="22"/>
    <x v="0"/>
    <x v="0"/>
    <x v="1"/>
    <x v="0"/>
    <x v="0"/>
    <x v="0"/>
  </r>
  <r>
    <n v="0"/>
    <x v="57"/>
    <n v="74"/>
    <n v="18"/>
    <n v="63"/>
    <n v="30.5"/>
    <n v="0.28499999999999998"/>
    <n v="26"/>
    <x v="1"/>
    <x v="0"/>
    <x v="1"/>
    <x v="1"/>
    <x v="0"/>
    <x v="0"/>
  </r>
  <r>
    <n v="1"/>
    <x v="110"/>
    <n v="64"/>
    <n v="13"/>
    <n v="95"/>
    <n v="21.2"/>
    <n v="0.41499999999999998"/>
    <n v="23"/>
    <x v="1"/>
    <x v="2"/>
    <x v="1"/>
    <x v="1"/>
    <x v="0"/>
    <x v="0"/>
  </r>
  <r>
    <n v="0"/>
    <x v="88"/>
    <n v="68"/>
    <n v="32"/>
    <n v="210"/>
    <n v="39.9"/>
    <n v="0.38100000000000001"/>
    <n v="25"/>
    <x v="1"/>
    <x v="0"/>
    <x v="1"/>
    <x v="1"/>
    <x v="0"/>
    <x v="0"/>
  </r>
  <r>
    <n v="2"/>
    <x v="33"/>
    <n v="54"/>
    <n v="28"/>
    <n v="105"/>
    <n v="37.799999999999997"/>
    <n v="0.498"/>
    <n v="24"/>
    <x v="1"/>
    <x v="0"/>
    <x v="1"/>
    <x v="1"/>
    <x v="0"/>
    <x v="0"/>
  </r>
  <r>
    <n v="14"/>
    <x v="111"/>
    <n v="62"/>
    <n v="30"/>
    <n v="156"/>
    <n v="33.6"/>
    <n v="0.21199999999999999"/>
    <n v="38"/>
    <x v="0"/>
    <x v="0"/>
    <x v="0"/>
    <x v="0"/>
    <x v="0"/>
    <x v="0"/>
  </r>
  <r>
    <n v="5"/>
    <x v="91"/>
    <n v="68"/>
    <n v="28"/>
    <n v="71"/>
    <n v="30.2"/>
    <n v="0.36399999999999999"/>
    <n v="24"/>
    <x v="1"/>
    <x v="0"/>
    <x v="1"/>
    <x v="1"/>
    <x v="0"/>
    <x v="0"/>
  </r>
  <r>
    <n v="10"/>
    <x v="0"/>
    <n v="84"/>
    <n v="48"/>
    <n v="237"/>
    <n v="37.6"/>
    <n v="1.0009999999999999"/>
    <n v="51"/>
    <x v="0"/>
    <x v="0"/>
    <x v="2"/>
    <x v="0"/>
    <x v="1"/>
    <x v="0"/>
  </r>
  <r>
    <n v="9"/>
    <x v="73"/>
    <n v="74"/>
    <n v="33"/>
    <n v="60"/>
    <n v="25.9"/>
    <n v="0.46"/>
    <n v="81"/>
    <x v="1"/>
    <x v="1"/>
    <x v="2"/>
    <x v="1"/>
    <x v="0"/>
    <x v="0"/>
  </r>
  <r>
    <n v="9"/>
    <x v="57"/>
    <n v="72"/>
    <n v="22"/>
    <n v="56"/>
    <n v="20.8"/>
    <n v="0.73299999999999998"/>
    <n v="48"/>
    <x v="1"/>
    <x v="2"/>
    <x v="0"/>
    <x v="1"/>
    <x v="0"/>
    <x v="0"/>
  </r>
  <r>
    <n v="8"/>
    <x v="86"/>
    <n v="70"/>
    <n v="40"/>
    <n v="49"/>
    <n v="35.299999999999997"/>
    <n v="0.70499999999999996"/>
    <n v="39"/>
    <x v="1"/>
    <x v="0"/>
    <x v="0"/>
    <x v="1"/>
    <x v="0"/>
    <x v="0"/>
  </r>
  <r>
    <n v="5"/>
    <x v="19"/>
    <n v="78"/>
    <n v="30"/>
    <n v="156"/>
    <n v="27.6"/>
    <n v="0.25800000000000001"/>
    <n v="37"/>
    <x v="1"/>
    <x v="1"/>
    <x v="0"/>
    <x v="1"/>
    <x v="0"/>
    <x v="0"/>
  </r>
  <r>
    <n v="0"/>
    <x v="90"/>
    <n v="56"/>
    <n v="13"/>
    <n v="105"/>
    <n v="21.8"/>
    <n v="0.45200000000000001"/>
    <n v="21"/>
    <x v="1"/>
    <x v="2"/>
    <x v="1"/>
    <x v="1"/>
    <x v="0"/>
    <x v="0"/>
  </r>
  <r>
    <n v="0"/>
    <x v="86"/>
    <n v="52"/>
    <n v="10"/>
    <n v="36"/>
    <n v="27.8"/>
    <n v="0.26900000000000002"/>
    <n v="22"/>
    <x v="1"/>
    <x v="1"/>
    <x v="1"/>
    <x v="1"/>
    <x v="0"/>
    <x v="0"/>
  </r>
  <r>
    <n v="0"/>
    <x v="15"/>
    <n v="64"/>
    <n v="36"/>
    <n v="100"/>
    <n v="36.799999999999997"/>
    <n v="0.6"/>
    <n v="25"/>
    <x v="1"/>
    <x v="0"/>
    <x v="1"/>
    <x v="1"/>
    <x v="0"/>
    <x v="0"/>
  </r>
  <r>
    <n v="6"/>
    <x v="64"/>
    <n v="78"/>
    <n v="41"/>
    <n v="140"/>
    <n v="46.1"/>
    <n v="0.57099999999999995"/>
    <n v="27"/>
    <x v="1"/>
    <x v="0"/>
    <x v="1"/>
    <x v="1"/>
    <x v="0"/>
    <x v="0"/>
  </r>
  <r>
    <n v="1"/>
    <x v="51"/>
    <n v="82"/>
    <n v="40"/>
    <n v="156"/>
    <n v="41.3"/>
    <n v="0.60699999999999998"/>
    <n v="28"/>
    <x v="1"/>
    <x v="0"/>
    <x v="1"/>
    <x v="1"/>
    <x v="1"/>
    <x v="0"/>
  </r>
  <r>
    <n v="0"/>
    <x v="3"/>
    <n v="70"/>
    <n v="38"/>
    <n v="156"/>
    <n v="33.200000000000003"/>
    <n v="0.17"/>
    <n v="22"/>
    <x v="1"/>
    <x v="0"/>
    <x v="1"/>
    <x v="1"/>
    <x v="0"/>
    <x v="0"/>
  </r>
  <r>
    <n v="0"/>
    <x v="12"/>
    <n v="66"/>
    <n v="27"/>
    <n v="156"/>
    <n v="38.799999999999997"/>
    <n v="0.25900000000000001"/>
    <n v="22"/>
    <x v="1"/>
    <x v="0"/>
    <x v="1"/>
    <x v="1"/>
    <x v="0"/>
    <x v="0"/>
  </r>
  <r>
    <n v="0"/>
    <x v="3"/>
    <n v="84"/>
    <n v="27"/>
    <n v="156"/>
    <n v="27.3"/>
    <n v="0.23100000000000001"/>
    <n v="59"/>
    <x v="1"/>
    <x v="1"/>
    <x v="2"/>
    <x v="1"/>
    <x v="1"/>
    <x v="0"/>
  </r>
  <r>
    <n v="2"/>
    <x v="34"/>
    <n v="80"/>
    <n v="45"/>
    <n v="191"/>
    <n v="33.700000000000003"/>
    <n v="0.71099999999999997"/>
    <n v="29"/>
    <x v="0"/>
    <x v="0"/>
    <x v="1"/>
    <x v="0"/>
    <x v="1"/>
    <x v="0"/>
  </r>
  <r>
    <n v="7"/>
    <x v="71"/>
    <n v="76"/>
    <n v="17"/>
    <n v="110"/>
    <n v="23.8"/>
    <n v="0.46600000000000003"/>
    <n v="31"/>
    <x v="1"/>
    <x v="2"/>
    <x v="1"/>
    <x v="1"/>
    <x v="0"/>
    <x v="0"/>
  </r>
  <r>
    <n v="8"/>
    <x v="11"/>
    <n v="74"/>
    <n v="38"/>
    <n v="75"/>
    <n v="25.9"/>
    <n v="0.16200000000000001"/>
    <n v="39"/>
    <x v="1"/>
    <x v="1"/>
    <x v="0"/>
    <x v="1"/>
    <x v="0"/>
    <x v="0"/>
  </r>
  <r>
    <n v="4"/>
    <x v="112"/>
    <n v="86"/>
    <n v="31"/>
    <n v="156"/>
    <n v="28"/>
    <n v="0.41899999999999998"/>
    <n v="63"/>
    <x v="1"/>
    <x v="1"/>
    <x v="2"/>
    <x v="1"/>
    <x v="1"/>
    <x v="0"/>
  </r>
  <r>
    <n v="3"/>
    <x v="18"/>
    <n v="70"/>
    <n v="30"/>
    <n v="328"/>
    <n v="35.5"/>
    <n v="0.34399999999999997"/>
    <n v="35"/>
    <x v="0"/>
    <x v="0"/>
    <x v="1"/>
    <x v="0"/>
    <x v="0"/>
    <x v="0"/>
  </r>
  <r>
    <n v="0"/>
    <x v="48"/>
    <n v="88"/>
    <n v="37"/>
    <n v="156"/>
    <n v="35.200000000000003"/>
    <n v="0.19700000000000001"/>
    <n v="29"/>
    <x v="1"/>
    <x v="0"/>
    <x v="1"/>
    <x v="1"/>
    <x v="1"/>
    <x v="0"/>
  </r>
  <r>
    <n v="4"/>
    <x v="1"/>
    <n v="58"/>
    <n v="22"/>
    <n v="49"/>
    <n v="27.8"/>
    <n v="0.30599999999999999"/>
    <n v="28"/>
    <x v="1"/>
    <x v="1"/>
    <x v="1"/>
    <x v="1"/>
    <x v="0"/>
    <x v="0"/>
  </r>
  <r>
    <n v="0"/>
    <x v="61"/>
    <n v="82"/>
    <n v="31"/>
    <n v="125"/>
    <n v="38.200000000000003"/>
    <n v="0.23300000000000001"/>
    <n v="23"/>
    <x v="1"/>
    <x v="0"/>
    <x v="1"/>
    <x v="1"/>
    <x v="1"/>
    <x v="0"/>
  </r>
  <r>
    <n v="0"/>
    <x v="109"/>
    <n v="68"/>
    <n v="42"/>
    <n v="250"/>
    <n v="42.3"/>
    <n v="0.36499999999999999"/>
    <n v="24"/>
    <x v="0"/>
    <x v="0"/>
    <x v="1"/>
    <x v="0"/>
    <x v="0"/>
    <x v="0"/>
  </r>
  <r>
    <n v="1"/>
    <x v="39"/>
    <n v="62"/>
    <n v="41"/>
    <n v="480"/>
    <n v="40.700000000000003"/>
    <n v="0.53600000000000003"/>
    <n v="21"/>
    <x v="1"/>
    <x v="0"/>
    <x v="1"/>
    <x v="1"/>
    <x v="0"/>
    <x v="0"/>
  </r>
  <r>
    <n v="0"/>
    <x v="59"/>
    <n v="78"/>
    <n v="32"/>
    <n v="265"/>
    <n v="46.5"/>
    <n v="1.159"/>
    <n v="58"/>
    <x v="1"/>
    <x v="0"/>
    <x v="2"/>
    <x v="1"/>
    <x v="0"/>
    <x v="0"/>
  </r>
  <r>
    <n v="4"/>
    <x v="36"/>
    <n v="72"/>
    <n v="17"/>
    <n v="156"/>
    <n v="25.6"/>
    <n v="0.29399999999999998"/>
    <n v="28"/>
    <x v="1"/>
    <x v="1"/>
    <x v="1"/>
    <x v="1"/>
    <x v="0"/>
    <x v="0"/>
  </r>
  <r>
    <n v="2"/>
    <x v="44"/>
    <n v="65"/>
    <n v="28"/>
    <n v="66"/>
    <n v="36.799999999999997"/>
    <n v="0.629"/>
    <n v="24"/>
    <x v="1"/>
    <x v="0"/>
    <x v="1"/>
    <x v="1"/>
    <x v="0"/>
    <x v="0"/>
  </r>
  <r>
    <n v="2"/>
    <x v="2"/>
    <n v="90"/>
    <n v="30"/>
    <n v="156"/>
    <n v="33.5"/>
    <n v="0.29199999999999998"/>
    <n v="42"/>
    <x v="1"/>
    <x v="0"/>
    <x v="0"/>
    <x v="1"/>
    <x v="1"/>
    <x v="0"/>
  </r>
  <r>
    <n v="4"/>
    <x v="36"/>
    <n v="68"/>
    <n v="38"/>
    <n v="156"/>
    <n v="32.799999999999997"/>
    <n v="0.14499999999999999"/>
    <n v="33"/>
    <x v="1"/>
    <x v="0"/>
    <x v="1"/>
    <x v="1"/>
    <x v="0"/>
    <x v="0"/>
  </r>
  <r>
    <n v="4"/>
    <x v="14"/>
    <n v="70"/>
    <n v="18"/>
    <n v="122"/>
    <n v="28.9"/>
    <n v="1.1439999999999999"/>
    <n v="45"/>
    <x v="0"/>
    <x v="1"/>
    <x v="0"/>
    <x v="0"/>
    <x v="0"/>
    <x v="0"/>
  </r>
  <r>
    <n v="2"/>
    <x v="49"/>
    <n v="72"/>
    <n v="15"/>
    <n v="76"/>
    <n v="30.1"/>
    <n v="0.54700000000000004"/>
    <n v="25"/>
    <x v="1"/>
    <x v="0"/>
    <x v="1"/>
    <x v="1"/>
    <x v="0"/>
    <x v="0"/>
  </r>
  <r>
    <n v="7"/>
    <x v="113"/>
    <n v="70"/>
    <n v="33"/>
    <n v="145"/>
    <n v="25.1"/>
    <n v="0.16300000000000001"/>
    <n v="55"/>
    <x v="0"/>
    <x v="1"/>
    <x v="2"/>
    <x v="0"/>
    <x v="0"/>
    <x v="0"/>
  </r>
  <r>
    <n v="6"/>
    <x v="64"/>
    <n v="74"/>
    <n v="32"/>
    <n v="193"/>
    <n v="29.3"/>
    <n v="0.83899999999999997"/>
    <n v="39"/>
    <x v="1"/>
    <x v="1"/>
    <x v="0"/>
    <x v="1"/>
    <x v="0"/>
    <x v="0"/>
  </r>
  <r>
    <n v="2"/>
    <x v="58"/>
    <n v="90"/>
    <n v="19"/>
    <n v="71"/>
    <n v="25.2"/>
    <n v="0.313"/>
    <n v="21"/>
    <x v="1"/>
    <x v="1"/>
    <x v="1"/>
    <x v="1"/>
    <x v="1"/>
    <x v="0"/>
  </r>
  <r>
    <n v="3"/>
    <x v="61"/>
    <n v="72"/>
    <n v="32"/>
    <n v="156"/>
    <n v="37.200000000000003"/>
    <n v="0.26700000000000002"/>
    <n v="28"/>
    <x v="1"/>
    <x v="0"/>
    <x v="1"/>
    <x v="1"/>
    <x v="0"/>
    <x v="0"/>
  </r>
  <r>
    <n v="7"/>
    <x v="108"/>
    <n v="64"/>
    <n v="25"/>
    <n v="79"/>
    <n v="33.299999999999997"/>
    <n v="0.73799999999999999"/>
    <n v="41"/>
    <x v="1"/>
    <x v="0"/>
    <x v="0"/>
    <x v="1"/>
    <x v="0"/>
    <x v="0"/>
  </r>
  <r>
    <n v="3"/>
    <x v="62"/>
    <n v="78"/>
    <n v="39"/>
    <n v="156"/>
    <n v="37.299999999999997"/>
    <n v="0.23799999999999999"/>
    <n v="40"/>
    <x v="1"/>
    <x v="0"/>
    <x v="0"/>
    <x v="1"/>
    <x v="0"/>
    <x v="0"/>
  </r>
  <r>
    <n v="0"/>
    <x v="24"/>
    <n v="90"/>
    <n v="26"/>
    <n v="90"/>
    <n v="36.5"/>
    <n v="0.314"/>
    <n v="35"/>
    <x v="0"/>
    <x v="0"/>
    <x v="1"/>
    <x v="0"/>
    <x v="1"/>
    <x v="0"/>
  </r>
  <r>
    <n v="1"/>
    <x v="99"/>
    <n v="60"/>
    <n v="23"/>
    <n v="170"/>
    <n v="28.6"/>
    <n v="0.69199999999999995"/>
    <n v="21"/>
    <x v="1"/>
    <x v="1"/>
    <x v="1"/>
    <x v="1"/>
    <x v="0"/>
    <x v="0"/>
  </r>
  <r>
    <n v="2"/>
    <x v="61"/>
    <n v="50"/>
    <n v="23"/>
    <n v="76"/>
    <n v="30.4"/>
    <n v="0.96799999999999997"/>
    <n v="21"/>
    <x v="1"/>
    <x v="0"/>
    <x v="1"/>
    <x v="1"/>
    <x v="0"/>
    <x v="0"/>
  </r>
  <r>
    <n v="12"/>
    <x v="61"/>
    <n v="72"/>
    <n v="31"/>
    <n v="156"/>
    <n v="29.7"/>
    <n v="0.29699999999999999"/>
    <n v="46"/>
    <x v="0"/>
    <x v="1"/>
    <x v="0"/>
    <x v="0"/>
    <x v="0"/>
    <x v="0"/>
  </r>
  <r>
    <n v="0"/>
    <x v="39"/>
    <n v="62"/>
    <n v="17"/>
    <n v="210"/>
    <n v="22.1"/>
    <n v="0.20699999999999999"/>
    <n v="21"/>
    <x v="1"/>
    <x v="2"/>
    <x v="1"/>
    <x v="1"/>
    <x v="0"/>
    <x v="0"/>
  </r>
  <r>
    <n v="3"/>
    <x v="36"/>
    <n v="54"/>
    <n v="19"/>
    <n v="86"/>
    <n v="25.6"/>
    <n v="0.154"/>
    <n v="24"/>
    <x v="1"/>
    <x v="1"/>
    <x v="1"/>
    <x v="1"/>
    <x v="0"/>
    <x v="0"/>
  </r>
  <r>
    <n v="3"/>
    <x v="69"/>
    <n v="70"/>
    <n v="18"/>
    <n v="105"/>
    <n v="31.6"/>
    <n v="0.26800000000000002"/>
    <n v="28"/>
    <x v="0"/>
    <x v="0"/>
    <x v="1"/>
    <x v="0"/>
    <x v="0"/>
    <x v="0"/>
  </r>
  <r>
    <n v="9"/>
    <x v="16"/>
    <n v="88"/>
    <n v="34"/>
    <n v="165"/>
    <n v="30.3"/>
    <n v="0.77100000000000002"/>
    <n v="53"/>
    <x v="0"/>
    <x v="0"/>
    <x v="2"/>
    <x v="0"/>
    <x v="1"/>
    <x v="0"/>
  </r>
  <r>
    <n v="6"/>
    <x v="40"/>
    <n v="90"/>
    <n v="7"/>
    <n v="326"/>
    <n v="19.600000000000001"/>
    <n v="0.58199999999999996"/>
    <n v="60"/>
    <x v="1"/>
    <x v="2"/>
    <x v="2"/>
    <x v="1"/>
    <x v="1"/>
    <x v="0"/>
  </r>
  <r>
    <n v="2"/>
    <x v="114"/>
    <n v="70"/>
    <n v="32"/>
    <n v="66"/>
    <n v="25"/>
    <n v="0.187"/>
    <n v="25"/>
    <x v="1"/>
    <x v="1"/>
    <x v="1"/>
    <x v="1"/>
    <x v="0"/>
    <x v="0"/>
  </r>
  <r>
    <n v="3"/>
    <x v="90"/>
    <n v="80"/>
    <n v="33"/>
    <n v="130"/>
    <n v="33.200000000000003"/>
    <n v="0.30499999999999999"/>
    <n v="26"/>
    <x v="1"/>
    <x v="0"/>
    <x v="1"/>
    <x v="1"/>
    <x v="1"/>
    <x v="0"/>
  </r>
  <r>
    <n v="3"/>
    <x v="85"/>
    <n v="60"/>
    <n v="18"/>
    <n v="156"/>
    <n v="21.8"/>
    <n v="0.44400000000000001"/>
    <n v="21"/>
    <x v="1"/>
    <x v="2"/>
    <x v="1"/>
    <x v="1"/>
    <x v="0"/>
    <x v="0"/>
  </r>
  <r>
    <n v="1"/>
    <x v="15"/>
    <n v="64"/>
    <n v="19"/>
    <n v="82"/>
    <n v="18.2"/>
    <n v="0.29899999999999999"/>
    <n v="21"/>
    <x v="1"/>
    <x v="3"/>
    <x v="1"/>
    <x v="1"/>
    <x v="0"/>
    <x v="0"/>
  </r>
  <r>
    <n v="3"/>
    <x v="102"/>
    <n v="74"/>
    <n v="15"/>
    <n v="105"/>
    <n v="26.3"/>
    <n v="0.107"/>
    <n v="24"/>
    <x v="1"/>
    <x v="1"/>
    <x v="1"/>
    <x v="1"/>
    <x v="0"/>
    <x v="0"/>
  </r>
  <r>
    <n v="0"/>
    <x v="58"/>
    <n v="66"/>
    <n v="31"/>
    <n v="188"/>
    <n v="30.8"/>
    <n v="0.49299999999999999"/>
    <n v="22"/>
    <x v="1"/>
    <x v="0"/>
    <x v="1"/>
    <x v="1"/>
    <x v="0"/>
    <x v="0"/>
  </r>
  <r>
    <n v="2"/>
    <x v="20"/>
    <n v="60"/>
    <n v="18"/>
    <n v="106"/>
    <n v="29.8"/>
    <n v="0.71699999999999997"/>
    <n v="22"/>
    <x v="1"/>
    <x v="1"/>
    <x v="1"/>
    <x v="1"/>
    <x v="0"/>
    <x v="0"/>
  </r>
  <r>
    <n v="1"/>
    <x v="91"/>
    <n v="66"/>
    <n v="52"/>
    <n v="65"/>
    <n v="41.3"/>
    <n v="0.91700000000000004"/>
    <n v="29"/>
    <x v="1"/>
    <x v="0"/>
    <x v="1"/>
    <x v="1"/>
    <x v="0"/>
    <x v="0"/>
  </r>
  <r>
    <n v="1"/>
    <x v="95"/>
    <n v="56"/>
    <n v="30"/>
    <n v="56"/>
    <n v="33.299999999999997"/>
    <n v="1.2509999999999999"/>
    <n v="24"/>
    <x v="1"/>
    <x v="0"/>
    <x v="1"/>
    <x v="1"/>
    <x v="0"/>
    <x v="0"/>
  </r>
  <r>
    <n v="0"/>
    <x v="104"/>
    <n v="80"/>
    <n v="37"/>
    <n v="210"/>
    <n v="36.299999999999997"/>
    <n v="0.80400000000000005"/>
    <n v="23"/>
    <x v="1"/>
    <x v="0"/>
    <x v="1"/>
    <x v="1"/>
    <x v="1"/>
    <x v="0"/>
  </r>
  <r>
    <n v="3"/>
    <x v="40"/>
    <n v="92"/>
    <n v="49"/>
    <n v="155"/>
    <n v="36.4"/>
    <n v="0.96799999999999997"/>
    <n v="32"/>
    <x v="0"/>
    <x v="0"/>
    <x v="1"/>
    <x v="0"/>
    <x v="2"/>
    <x v="0"/>
  </r>
  <r>
    <n v="8"/>
    <x v="33"/>
    <n v="74"/>
    <n v="40"/>
    <n v="215"/>
    <n v="39.4"/>
    <n v="0.66100000000000003"/>
    <n v="43"/>
    <x v="0"/>
    <x v="0"/>
    <x v="0"/>
    <x v="0"/>
    <x v="0"/>
    <x v="0"/>
  </r>
  <r>
    <n v="3"/>
    <x v="79"/>
    <n v="72"/>
    <n v="25"/>
    <n v="190"/>
    <n v="32.4"/>
    <n v="0.54900000000000004"/>
    <n v="27"/>
    <x v="0"/>
    <x v="0"/>
    <x v="1"/>
    <x v="0"/>
    <x v="0"/>
    <x v="0"/>
  </r>
  <r>
    <n v="10"/>
    <x v="22"/>
    <n v="85"/>
    <n v="32"/>
    <n v="156"/>
    <n v="34.9"/>
    <n v="0.82499999999999996"/>
    <n v="56"/>
    <x v="0"/>
    <x v="0"/>
    <x v="2"/>
    <x v="0"/>
    <x v="1"/>
    <x v="0"/>
  </r>
  <r>
    <n v="4"/>
    <x v="61"/>
    <n v="90"/>
    <n v="23"/>
    <n v="56"/>
    <n v="39.5"/>
    <n v="0.159"/>
    <n v="25"/>
    <x v="1"/>
    <x v="0"/>
    <x v="1"/>
    <x v="1"/>
    <x v="1"/>
    <x v="0"/>
  </r>
  <r>
    <n v="1"/>
    <x v="19"/>
    <n v="78"/>
    <n v="29"/>
    <n v="76"/>
    <n v="32"/>
    <n v="0.36499999999999999"/>
    <n v="29"/>
    <x v="1"/>
    <x v="0"/>
    <x v="1"/>
    <x v="1"/>
    <x v="0"/>
    <x v="0"/>
  </r>
  <r>
    <n v="8"/>
    <x v="115"/>
    <n v="90"/>
    <n v="35"/>
    <n v="225"/>
    <n v="34.5"/>
    <n v="0.42299999999999999"/>
    <n v="37"/>
    <x v="0"/>
    <x v="0"/>
    <x v="0"/>
    <x v="0"/>
    <x v="1"/>
    <x v="0"/>
  </r>
  <r>
    <n v="5"/>
    <x v="32"/>
    <n v="76"/>
    <n v="27"/>
    <n v="207"/>
    <n v="43.6"/>
    <n v="1.034"/>
    <n v="53"/>
    <x v="0"/>
    <x v="0"/>
    <x v="2"/>
    <x v="0"/>
    <x v="0"/>
    <x v="0"/>
  </r>
  <r>
    <n v="4"/>
    <x v="103"/>
    <n v="68"/>
    <n v="21"/>
    <n v="166"/>
    <n v="33.1"/>
    <n v="0.16"/>
    <n v="28"/>
    <x v="1"/>
    <x v="0"/>
    <x v="1"/>
    <x v="1"/>
    <x v="0"/>
    <x v="0"/>
  </r>
  <r>
    <n v="1"/>
    <x v="87"/>
    <n v="82"/>
    <n v="43"/>
    <n v="67"/>
    <n v="32.799999999999997"/>
    <n v="0.34100000000000003"/>
    <n v="50"/>
    <x v="1"/>
    <x v="0"/>
    <x v="0"/>
    <x v="1"/>
    <x v="1"/>
    <x v="0"/>
  </r>
  <r>
    <n v="4"/>
    <x v="6"/>
    <n v="110"/>
    <n v="31"/>
    <n v="156"/>
    <n v="28.5"/>
    <n v="0.68"/>
    <n v="37"/>
    <x v="1"/>
    <x v="1"/>
    <x v="0"/>
    <x v="1"/>
    <x v="2"/>
    <x v="0"/>
  </r>
  <r>
    <n v="1"/>
    <x v="102"/>
    <n v="70"/>
    <n v="28"/>
    <n v="156"/>
    <n v="27.4"/>
    <n v="0.20399999999999999"/>
    <n v="21"/>
    <x v="1"/>
    <x v="1"/>
    <x v="1"/>
    <x v="1"/>
    <x v="0"/>
    <x v="0"/>
  </r>
  <r>
    <n v="3"/>
    <x v="61"/>
    <n v="68"/>
    <n v="30"/>
    <n v="106"/>
    <n v="31.9"/>
    <n v="0.59099999999999997"/>
    <n v="25"/>
    <x v="1"/>
    <x v="0"/>
    <x v="1"/>
    <x v="1"/>
    <x v="0"/>
    <x v="0"/>
  </r>
  <r>
    <n v="1"/>
    <x v="19"/>
    <n v="62"/>
    <n v="24"/>
    <n v="44"/>
    <n v="29.9"/>
    <n v="0.42199999999999999"/>
    <n v="23"/>
    <x v="1"/>
    <x v="0"/>
    <x v="1"/>
    <x v="1"/>
    <x v="0"/>
    <x v="0"/>
  </r>
  <r>
    <n v="1"/>
    <x v="61"/>
    <n v="64"/>
    <n v="23"/>
    <n v="115"/>
    <n v="36.9"/>
    <n v="0.47099999999999997"/>
    <n v="28"/>
    <x v="1"/>
    <x v="0"/>
    <x v="1"/>
    <x v="1"/>
    <x v="0"/>
    <x v="0"/>
  </r>
  <r>
    <n v="7"/>
    <x v="90"/>
    <n v="70"/>
    <n v="33"/>
    <n v="215"/>
    <n v="25.5"/>
    <n v="0.161"/>
    <n v="37"/>
    <x v="1"/>
    <x v="1"/>
    <x v="0"/>
    <x v="1"/>
    <x v="0"/>
    <x v="0"/>
  </r>
  <r>
    <n v="1"/>
    <x v="15"/>
    <n v="70"/>
    <n v="40"/>
    <n v="156"/>
    <n v="38.1"/>
    <n v="0.218"/>
    <n v="30"/>
    <x v="1"/>
    <x v="0"/>
    <x v="1"/>
    <x v="1"/>
    <x v="0"/>
    <x v="0"/>
  </r>
  <r>
    <n v="11"/>
    <x v="9"/>
    <n v="68"/>
    <n v="40"/>
    <n v="156"/>
    <n v="46.2"/>
    <n v="0.126"/>
    <n v="42"/>
    <x v="1"/>
    <x v="0"/>
    <x v="0"/>
    <x v="1"/>
    <x v="0"/>
    <x v="0"/>
  </r>
  <r>
    <n v="0"/>
    <x v="116"/>
    <n v="66"/>
    <n v="32"/>
    <n v="274"/>
    <n v="41.3"/>
    <n v="0.502"/>
    <n v="28"/>
    <x v="0"/>
    <x v="0"/>
    <x v="1"/>
    <x v="0"/>
    <x v="0"/>
    <x v="0"/>
  </r>
  <r>
    <n v="1"/>
    <x v="85"/>
    <n v="68"/>
    <n v="34"/>
    <n v="77"/>
    <n v="37.6"/>
    <n v="0.40100000000000002"/>
    <n v="24"/>
    <x v="1"/>
    <x v="0"/>
    <x v="1"/>
    <x v="1"/>
    <x v="0"/>
    <x v="0"/>
  </r>
  <r>
    <n v="6"/>
    <x v="36"/>
    <n v="60"/>
    <n v="19"/>
    <n v="54"/>
    <n v="26.9"/>
    <n v="0.497"/>
    <n v="32"/>
    <x v="1"/>
    <x v="1"/>
    <x v="1"/>
    <x v="1"/>
    <x v="0"/>
    <x v="0"/>
  </r>
  <r>
    <n v="2"/>
    <x v="37"/>
    <n v="54"/>
    <n v="14"/>
    <n v="88"/>
    <n v="26.1"/>
    <n v="0.748"/>
    <n v="22"/>
    <x v="1"/>
    <x v="1"/>
    <x v="1"/>
    <x v="1"/>
    <x v="0"/>
    <x v="0"/>
  </r>
  <r>
    <n v="1"/>
    <x v="36"/>
    <n v="72"/>
    <n v="30"/>
    <n v="18"/>
    <n v="38.6"/>
    <n v="0.41199999999999998"/>
    <n v="21"/>
    <x v="1"/>
    <x v="0"/>
    <x v="1"/>
    <x v="1"/>
    <x v="0"/>
    <x v="0"/>
  </r>
  <r>
    <n v="6"/>
    <x v="52"/>
    <n v="62"/>
    <n v="32"/>
    <n v="126"/>
    <n v="32"/>
    <n v="8.5000000000000006E-2"/>
    <n v="46"/>
    <x v="1"/>
    <x v="0"/>
    <x v="0"/>
    <x v="1"/>
    <x v="0"/>
    <x v="0"/>
  </r>
  <r>
    <n v="4"/>
    <x v="64"/>
    <n v="72"/>
    <n v="29"/>
    <n v="126"/>
    <n v="31.3"/>
    <n v="0.33800000000000002"/>
    <n v="37"/>
    <x v="1"/>
    <x v="0"/>
    <x v="0"/>
    <x v="1"/>
    <x v="0"/>
    <x v="0"/>
  </r>
  <r>
    <n v="0"/>
    <x v="76"/>
    <n v="66"/>
    <n v="30"/>
    <n v="165"/>
    <n v="34.299999999999997"/>
    <n v="0.20300000000000001"/>
    <n v="33"/>
    <x v="0"/>
    <x v="0"/>
    <x v="1"/>
    <x v="0"/>
    <x v="0"/>
    <x v="0"/>
  </r>
  <r>
    <n v="3"/>
    <x v="23"/>
    <n v="58"/>
    <n v="31"/>
    <n v="44"/>
    <n v="29.5"/>
    <n v="0.43"/>
    <n v="22"/>
    <x v="1"/>
    <x v="1"/>
    <x v="1"/>
    <x v="1"/>
    <x v="0"/>
    <x v="0"/>
  </r>
  <r>
    <n v="2"/>
    <x v="101"/>
    <n v="60"/>
    <n v="17"/>
    <n v="120"/>
    <n v="34.700000000000003"/>
    <n v="0.19800000000000001"/>
    <n v="22"/>
    <x v="1"/>
    <x v="0"/>
    <x v="1"/>
    <x v="1"/>
    <x v="0"/>
    <x v="0"/>
  </r>
  <r>
    <n v="1"/>
    <x v="13"/>
    <n v="86"/>
    <n v="30"/>
    <n v="330"/>
    <n v="30.1"/>
    <n v="0.89200000000000002"/>
    <n v="23"/>
    <x v="1"/>
    <x v="0"/>
    <x v="1"/>
    <x v="1"/>
    <x v="1"/>
    <x v="0"/>
  </r>
  <r>
    <n v="1"/>
    <x v="12"/>
    <n v="44"/>
    <n v="47"/>
    <n v="63"/>
    <n v="35.5"/>
    <n v="0.28000000000000003"/>
    <n v="25"/>
    <x v="1"/>
    <x v="0"/>
    <x v="1"/>
    <x v="1"/>
    <x v="0"/>
    <x v="0"/>
  </r>
  <r>
    <n v="6"/>
    <x v="63"/>
    <n v="44"/>
    <n v="20"/>
    <n v="130"/>
    <n v="24"/>
    <n v="0.81299999999999994"/>
    <n v="35"/>
    <x v="1"/>
    <x v="2"/>
    <x v="1"/>
    <x v="1"/>
    <x v="0"/>
    <x v="0"/>
  </r>
  <r>
    <n v="2"/>
    <x v="5"/>
    <n v="70"/>
    <n v="99"/>
    <n v="156"/>
    <n v="34.700000000000003"/>
    <n v="0.57499999999999996"/>
    <n v="62"/>
    <x v="0"/>
    <x v="0"/>
    <x v="2"/>
    <x v="0"/>
    <x v="0"/>
    <x v="0"/>
  </r>
  <r>
    <n v="0"/>
    <x v="70"/>
    <n v="90"/>
    <n v="46"/>
    <n v="156"/>
    <n v="42.1"/>
    <n v="0.371"/>
    <n v="21"/>
    <x v="0"/>
    <x v="0"/>
    <x v="1"/>
    <x v="0"/>
    <x v="1"/>
    <x v="0"/>
  </r>
  <r>
    <n v="6"/>
    <x v="17"/>
    <n v="60"/>
    <n v="27"/>
    <n v="156"/>
    <n v="25"/>
    <n v="0.20599999999999999"/>
    <n v="27"/>
    <x v="1"/>
    <x v="1"/>
    <x v="1"/>
    <x v="1"/>
    <x v="0"/>
    <x v="0"/>
  </r>
  <r>
    <n v="12"/>
    <x v="76"/>
    <n v="78"/>
    <n v="17"/>
    <n v="156"/>
    <n v="26.5"/>
    <n v="0.25900000000000001"/>
    <n v="62"/>
    <x v="1"/>
    <x v="1"/>
    <x v="2"/>
    <x v="1"/>
    <x v="0"/>
    <x v="0"/>
  </r>
  <r>
    <n v="8"/>
    <x v="90"/>
    <n v="76"/>
    <n v="24"/>
    <n v="600"/>
    <n v="28.7"/>
    <n v="0.68700000000000006"/>
    <n v="52"/>
    <x v="0"/>
    <x v="1"/>
    <x v="2"/>
    <x v="0"/>
    <x v="0"/>
    <x v="0"/>
  </r>
  <r>
    <n v="1"/>
    <x v="53"/>
    <n v="56"/>
    <n v="11"/>
    <n v="156"/>
    <n v="22.5"/>
    <n v="0.41699999999999998"/>
    <n v="22"/>
    <x v="1"/>
    <x v="2"/>
    <x v="1"/>
    <x v="1"/>
    <x v="0"/>
    <x v="0"/>
  </r>
  <r>
    <n v="3"/>
    <x v="29"/>
    <n v="86"/>
    <n v="27"/>
    <n v="156"/>
    <n v="33.299999999999997"/>
    <n v="1.1539999999999999"/>
    <n v="52"/>
    <x v="0"/>
    <x v="0"/>
    <x v="2"/>
    <x v="0"/>
    <x v="1"/>
    <x v="0"/>
  </r>
  <r>
    <n v="11"/>
    <x v="23"/>
    <n v="84"/>
    <n v="40"/>
    <n v="156"/>
    <n v="46.8"/>
    <n v="0.92500000000000004"/>
    <n v="45"/>
    <x v="0"/>
    <x v="0"/>
    <x v="0"/>
    <x v="0"/>
    <x v="1"/>
    <x v="0"/>
  </r>
  <r>
    <n v="2"/>
    <x v="42"/>
    <n v="78"/>
    <n v="50"/>
    <n v="140"/>
    <n v="39.4"/>
    <n v="0.17499999999999999"/>
    <n v="24"/>
    <x v="1"/>
    <x v="0"/>
    <x v="1"/>
    <x v="1"/>
    <x v="0"/>
    <x v="0"/>
  </r>
  <r>
    <n v="2"/>
    <x v="110"/>
    <n v="52"/>
    <n v="22"/>
    <n v="115"/>
    <n v="28.5"/>
    <n v="1.6990000000000001"/>
    <n v="25"/>
    <x v="1"/>
    <x v="1"/>
    <x v="1"/>
    <x v="1"/>
    <x v="0"/>
    <x v="0"/>
  </r>
  <r>
    <n v="6"/>
    <x v="48"/>
    <n v="72"/>
    <n v="45"/>
    <n v="230"/>
    <n v="33.6"/>
    <n v="0.73299999999999998"/>
    <n v="34"/>
    <x v="1"/>
    <x v="0"/>
    <x v="1"/>
    <x v="1"/>
    <x v="0"/>
    <x v="0"/>
  </r>
  <r>
    <n v="0"/>
    <x v="117"/>
    <n v="82"/>
    <n v="14"/>
    <n v="185"/>
    <n v="32"/>
    <n v="0.68200000000000005"/>
    <n v="22"/>
    <x v="0"/>
    <x v="0"/>
    <x v="1"/>
    <x v="0"/>
    <x v="1"/>
    <x v="0"/>
  </r>
  <r>
    <n v="1"/>
    <x v="2"/>
    <n v="24"/>
    <n v="19"/>
    <n v="25"/>
    <n v="27.8"/>
    <n v="0.55900000000000005"/>
    <n v="21"/>
    <x v="1"/>
    <x v="1"/>
    <x v="1"/>
    <x v="1"/>
    <x v="0"/>
    <x v="0"/>
  </r>
  <r>
    <n v="1"/>
    <x v="17"/>
    <n v="38"/>
    <n v="18"/>
    <n v="120"/>
    <n v="23.1"/>
    <n v="0.40699999999999997"/>
    <n v="26"/>
    <x v="1"/>
    <x v="2"/>
    <x v="1"/>
    <x v="1"/>
    <x v="0"/>
    <x v="0"/>
  </r>
  <r>
    <n v="1"/>
    <x v="63"/>
    <n v="88"/>
    <n v="19"/>
    <n v="156"/>
    <n v="27.1"/>
    <n v="0.4"/>
    <n v="24"/>
    <x v="1"/>
    <x v="1"/>
    <x v="1"/>
    <x v="1"/>
    <x v="1"/>
    <x v="0"/>
  </r>
  <r>
    <n v="1"/>
    <x v="90"/>
    <n v="74"/>
    <n v="36"/>
    <n v="156"/>
    <n v="27.8"/>
    <n v="0.1"/>
    <n v="30"/>
    <x v="1"/>
    <x v="1"/>
    <x v="1"/>
    <x v="1"/>
    <x v="0"/>
    <x v="0"/>
  </r>
  <r>
    <n v="7"/>
    <x v="30"/>
    <n v="78"/>
    <n v="29"/>
    <n v="126"/>
    <n v="35.200000000000003"/>
    <n v="0.69199999999999995"/>
    <n v="54"/>
    <x v="0"/>
    <x v="0"/>
    <x v="2"/>
    <x v="0"/>
    <x v="0"/>
    <x v="0"/>
  </r>
  <r>
    <n v="1"/>
    <x v="90"/>
    <n v="60"/>
    <n v="32"/>
    <n v="156"/>
    <n v="35.799999999999997"/>
    <n v="0.51400000000000001"/>
    <n v="21"/>
    <x v="1"/>
    <x v="0"/>
    <x v="1"/>
    <x v="1"/>
    <x v="0"/>
    <x v="0"/>
  </r>
  <r>
    <n v="1"/>
    <x v="78"/>
    <n v="78"/>
    <n v="42"/>
    <n v="293"/>
    <n v="40"/>
    <n v="1.258"/>
    <n v="22"/>
    <x v="0"/>
    <x v="0"/>
    <x v="1"/>
    <x v="0"/>
    <x v="0"/>
    <x v="0"/>
  </r>
  <r>
    <n v="1"/>
    <x v="52"/>
    <n v="62"/>
    <n v="25"/>
    <n v="41"/>
    <n v="19.5"/>
    <n v="0.48199999999999998"/>
    <n v="25"/>
    <x v="1"/>
    <x v="2"/>
    <x v="1"/>
    <x v="1"/>
    <x v="0"/>
    <x v="0"/>
  </r>
  <r>
    <n v="0"/>
    <x v="68"/>
    <n v="82"/>
    <n v="39"/>
    <n v="272"/>
    <n v="41.5"/>
    <n v="0.27"/>
    <n v="27"/>
    <x v="1"/>
    <x v="0"/>
    <x v="1"/>
    <x v="1"/>
    <x v="1"/>
    <x v="0"/>
  </r>
  <r>
    <n v="1"/>
    <x v="23"/>
    <n v="62"/>
    <n v="13"/>
    <n v="182"/>
    <n v="24"/>
    <n v="0.13800000000000001"/>
    <n v="23"/>
    <x v="1"/>
    <x v="2"/>
    <x v="1"/>
    <x v="1"/>
    <x v="0"/>
    <x v="0"/>
  </r>
  <r>
    <n v="3"/>
    <x v="25"/>
    <n v="54"/>
    <n v="21"/>
    <n v="158"/>
    <n v="30.9"/>
    <n v="0.29199999999999998"/>
    <n v="24"/>
    <x v="1"/>
    <x v="0"/>
    <x v="1"/>
    <x v="1"/>
    <x v="0"/>
    <x v="0"/>
  </r>
  <r>
    <n v="3"/>
    <x v="118"/>
    <n v="58"/>
    <n v="22"/>
    <n v="194"/>
    <n v="32.9"/>
    <n v="0.59299999999999997"/>
    <n v="36"/>
    <x v="0"/>
    <x v="0"/>
    <x v="0"/>
    <x v="0"/>
    <x v="0"/>
    <x v="0"/>
  </r>
  <r>
    <n v="7"/>
    <x v="119"/>
    <n v="88"/>
    <n v="42"/>
    <n v="321"/>
    <n v="38.200000000000003"/>
    <n v="0.78700000000000003"/>
    <n v="40"/>
    <x v="0"/>
    <x v="0"/>
    <x v="0"/>
    <x v="0"/>
    <x v="1"/>
    <x v="0"/>
  </r>
  <r>
    <n v="6"/>
    <x v="34"/>
    <n v="80"/>
    <n v="28"/>
    <n v="156"/>
    <n v="32.5"/>
    <n v="0.878"/>
    <n v="26"/>
    <x v="1"/>
    <x v="0"/>
    <x v="1"/>
    <x v="1"/>
    <x v="1"/>
    <x v="0"/>
  </r>
  <r>
    <n v="11"/>
    <x v="107"/>
    <n v="74"/>
    <n v="26"/>
    <n v="144"/>
    <n v="36.1"/>
    <n v="0.55700000000000005"/>
    <n v="50"/>
    <x v="0"/>
    <x v="0"/>
    <x v="0"/>
    <x v="0"/>
    <x v="0"/>
    <x v="0"/>
  </r>
  <r>
    <n v="2"/>
    <x v="114"/>
    <n v="62"/>
    <n v="13"/>
    <n v="15"/>
    <n v="20.100000000000001"/>
    <n v="0.25700000000000001"/>
    <n v="23"/>
    <x v="1"/>
    <x v="2"/>
    <x v="1"/>
    <x v="1"/>
    <x v="0"/>
    <x v="0"/>
  </r>
  <r>
    <n v="9"/>
    <x v="42"/>
    <n v="82"/>
    <n v="24"/>
    <n v="156"/>
    <n v="28.2"/>
    <n v="1.282"/>
    <n v="50"/>
    <x v="0"/>
    <x v="1"/>
    <x v="0"/>
    <x v="0"/>
    <x v="1"/>
    <x v="0"/>
  </r>
  <r>
    <n v="2"/>
    <x v="42"/>
    <n v="86"/>
    <n v="42"/>
    <n v="160"/>
    <n v="38.4"/>
    <n v="0.246"/>
    <n v="28"/>
    <x v="1"/>
    <x v="0"/>
    <x v="1"/>
    <x v="1"/>
    <x v="1"/>
    <x v="0"/>
  </r>
  <r>
    <n v="2"/>
    <x v="52"/>
    <n v="76"/>
    <n v="20"/>
    <n v="156"/>
    <n v="24.2"/>
    <n v="1.698"/>
    <n v="28"/>
    <x v="1"/>
    <x v="2"/>
    <x v="1"/>
    <x v="1"/>
    <x v="0"/>
    <x v="0"/>
  </r>
  <r>
    <n v="0"/>
    <x v="108"/>
    <n v="70"/>
    <n v="27"/>
    <n v="115"/>
    <n v="43.5"/>
    <n v="0.34699999999999998"/>
    <n v="21"/>
    <x v="1"/>
    <x v="0"/>
    <x v="1"/>
    <x v="1"/>
    <x v="0"/>
    <x v="0"/>
  </r>
  <r>
    <n v="4"/>
    <x v="22"/>
    <n v="88"/>
    <n v="47"/>
    <n v="54"/>
    <n v="37.700000000000003"/>
    <n v="0.36199999999999999"/>
    <n v="29"/>
    <x v="1"/>
    <x v="0"/>
    <x v="1"/>
    <x v="1"/>
    <x v="1"/>
    <x v="0"/>
  </r>
  <r>
    <n v="4"/>
    <x v="108"/>
    <n v="65"/>
    <n v="22"/>
    <n v="156"/>
    <n v="24.7"/>
    <n v="0.14799999999999999"/>
    <n v="21"/>
    <x v="1"/>
    <x v="1"/>
    <x v="1"/>
    <x v="1"/>
    <x v="0"/>
    <x v="0"/>
  </r>
  <r>
    <n v="0"/>
    <x v="21"/>
    <n v="78"/>
    <n v="40"/>
    <n v="90"/>
    <n v="34.5"/>
    <n v="0.23799999999999999"/>
    <n v="24"/>
    <x v="1"/>
    <x v="0"/>
    <x v="1"/>
    <x v="1"/>
    <x v="0"/>
    <x v="0"/>
  </r>
  <r>
    <n v="1"/>
    <x v="79"/>
    <n v="82"/>
    <n v="17"/>
    <n v="183"/>
    <n v="27.5"/>
    <n v="0.115"/>
    <n v="22"/>
    <x v="1"/>
    <x v="1"/>
    <x v="1"/>
    <x v="1"/>
    <x v="1"/>
    <x v="0"/>
  </r>
  <r>
    <n v="2"/>
    <x v="108"/>
    <n v="76"/>
    <n v="18"/>
    <n v="66"/>
    <n v="31.6"/>
    <n v="0.64900000000000002"/>
    <n v="23"/>
    <x v="1"/>
    <x v="0"/>
    <x v="1"/>
    <x v="1"/>
    <x v="0"/>
    <x v="0"/>
  </r>
  <r>
    <n v="7"/>
    <x v="15"/>
    <n v="76"/>
    <n v="32"/>
    <n v="91"/>
    <n v="40.9"/>
    <n v="0.871"/>
    <n v="32"/>
    <x v="0"/>
    <x v="0"/>
    <x v="1"/>
    <x v="0"/>
    <x v="0"/>
    <x v="0"/>
  </r>
  <r>
    <n v="1"/>
    <x v="33"/>
    <n v="74"/>
    <n v="12"/>
    <n v="46"/>
    <n v="19.5"/>
    <n v="0.14899999999999999"/>
    <n v="28"/>
    <x v="1"/>
    <x v="2"/>
    <x v="1"/>
    <x v="1"/>
    <x v="0"/>
    <x v="0"/>
  </r>
  <r>
    <n v="0"/>
    <x v="21"/>
    <n v="86"/>
    <n v="17"/>
    <n v="105"/>
    <n v="29.3"/>
    <n v="0.69499999999999995"/>
    <n v="27"/>
    <x v="1"/>
    <x v="1"/>
    <x v="1"/>
    <x v="1"/>
    <x v="1"/>
    <x v="0"/>
  </r>
  <r>
    <n v="3"/>
    <x v="9"/>
    <n v="72"/>
    <n v="30"/>
    <n v="152"/>
    <n v="27.6"/>
    <n v="0.73"/>
    <n v="27"/>
    <x v="1"/>
    <x v="1"/>
    <x v="1"/>
    <x v="1"/>
    <x v="0"/>
    <x v="0"/>
  </r>
  <r>
    <n v="2"/>
    <x v="98"/>
    <n v="74"/>
    <n v="35"/>
    <n v="440"/>
    <n v="39.4"/>
    <n v="0.13400000000000001"/>
    <n v="30"/>
    <x v="1"/>
    <x v="0"/>
    <x v="1"/>
    <x v="1"/>
    <x v="0"/>
    <x v="0"/>
  </r>
  <r>
    <n v="1"/>
    <x v="120"/>
    <n v="74"/>
    <n v="17"/>
    <n v="144"/>
    <n v="23.4"/>
    <n v="0.44700000000000001"/>
    <n v="33"/>
    <x v="0"/>
    <x v="2"/>
    <x v="1"/>
    <x v="0"/>
    <x v="0"/>
    <x v="0"/>
  </r>
  <r>
    <n v="0"/>
    <x v="75"/>
    <n v="50"/>
    <n v="36"/>
    <n v="159"/>
    <n v="37.799999999999997"/>
    <n v="0.45500000000000002"/>
    <n v="22"/>
    <x v="0"/>
    <x v="0"/>
    <x v="1"/>
    <x v="0"/>
    <x v="0"/>
    <x v="0"/>
  </r>
  <r>
    <n v="11"/>
    <x v="46"/>
    <n v="84"/>
    <n v="35"/>
    <n v="130"/>
    <n v="28.3"/>
    <n v="0.26"/>
    <n v="42"/>
    <x v="0"/>
    <x v="1"/>
    <x v="0"/>
    <x v="0"/>
    <x v="1"/>
    <x v="0"/>
  </r>
  <r>
    <n v="0"/>
    <x v="47"/>
    <n v="60"/>
    <n v="25"/>
    <n v="156"/>
    <n v="26.4"/>
    <n v="0.13300000000000001"/>
    <n v="23"/>
    <x v="1"/>
    <x v="1"/>
    <x v="1"/>
    <x v="1"/>
    <x v="0"/>
    <x v="0"/>
  </r>
  <r>
    <n v="1"/>
    <x v="88"/>
    <n v="54"/>
    <n v="25"/>
    <n v="100"/>
    <n v="25.2"/>
    <n v="0.23400000000000001"/>
    <n v="23"/>
    <x v="1"/>
    <x v="1"/>
    <x v="1"/>
    <x v="1"/>
    <x v="0"/>
    <x v="0"/>
  </r>
  <r>
    <n v="1"/>
    <x v="58"/>
    <n v="60"/>
    <n v="23"/>
    <n v="106"/>
    <n v="33.799999999999997"/>
    <n v="0.46600000000000003"/>
    <n v="27"/>
    <x v="1"/>
    <x v="0"/>
    <x v="1"/>
    <x v="1"/>
    <x v="0"/>
    <x v="0"/>
  </r>
  <r>
    <n v="5"/>
    <x v="48"/>
    <n v="74"/>
    <n v="40"/>
    <n v="77"/>
    <n v="34.1"/>
    <n v="0.26900000000000002"/>
    <n v="28"/>
    <x v="1"/>
    <x v="0"/>
    <x v="1"/>
    <x v="1"/>
    <x v="0"/>
    <x v="0"/>
  </r>
  <r>
    <n v="1"/>
    <x v="25"/>
    <n v="70"/>
    <n v="28"/>
    <n v="135"/>
    <n v="34.200000000000003"/>
    <n v="0.14199999999999999"/>
    <n v="22"/>
    <x v="1"/>
    <x v="0"/>
    <x v="1"/>
    <x v="1"/>
    <x v="0"/>
    <x v="0"/>
  </r>
  <r>
    <n v="2"/>
    <x v="54"/>
    <n v="52"/>
    <n v="27"/>
    <n v="540"/>
    <n v="38.700000000000003"/>
    <n v="0.24"/>
    <n v="25"/>
    <x v="0"/>
    <x v="0"/>
    <x v="1"/>
    <x v="0"/>
    <x v="0"/>
    <x v="0"/>
  </r>
  <r>
    <n v="2"/>
    <x v="28"/>
    <n v="58"/>
    <n v="35"/>
    <n v="90"/>
    <n v="21.8"/>
    <n v="0.155"/>
    <n v="22"/>
    <x v="1"/>
    <x v="2"/>
    <x v="1"/>
    <x v="1"/>
    <x v="0"/>
    <x v="0"/>
  </r>
  <r>
    <n v="1"/>
    <x v="57"/>
    <n v="80"/>
    <n v="48"/>
    <n v="200"/>
    <n v="38.9"/>
    <n v="1.1619999999999999"/>
    <n v="41"/>
    <x v="1"/>
    <x v="0"/>
    <x v="0"/>
    <x v="1"/>
    <x v="1"/>
    <x v="0"/>
  </r>
  <r>
    <n v="3"/>
    <x v="97"/>
    <n v="82"/>
    <n v="31"/>
    <n v="70"/>
    <n v="34.200000000000003"/>
    <n v="1.292"/>
    <n v="27"/>
    <x v="0"/>
    <x v="0"/>
    <x v="1"/>
    <x v="0"/>
    <x v="1"/>
    <x v="0"/>
  </r>
  <r>
    <n v="1"/>
    <x v="121"/>
    <n v="76"/>
    <n v="43"/>
    <n v="156"/>
    <n v="42.9"/>
    <n v="1.3939999999999999"/>
    <n v="22"/>
    <x v="0"/>
    <x v="0"/>
    <x v="1"/>
    <x v="0"/>
    <x v="0"/>
    <x v="0"/>
  </r>
  <r>
    <n v="8"/>
    <x v="120"/>
    <n v="106"/>
    <n v="46"/>
    <n v="231"/>
    <n v="37.6"/>
    <n v="0.16500000000000001"/>
    <n v="43"/>
    <x v="0"/>
    <x v="0"/>
    <x v="0"/>
    <x v="0"/>
    <x v="2"/>
    <x v="0"/>
  </r>
  <r>
    <n v="9"/>
    <x v="16"/>
    <n v="80"/>
    <n v="46"/>
    <n v="130"/>
    <n v="37.9"/>
    <n v="0.63700000000000001"/>
    <n v="40"/>
    <x v="0"/>
    <x v="0"/>
    <x v="0"/>
    <x v="0"/>
    <x v="1"/>
    <x v="0"/>
  </r>
  <r>
    <n v="6"/>
    <x v="10"/>
    <n v="60"/>
    <n v="39"/>
    <n v="156"/>
    <n v="33.700000000000003"/>
    <n v="0.245"/>
    <n v="40"/>
    <x v="0"/>
    <x v="0"/>
    <x v="0"/>
    <x v="0"/>
    <x v="0"/>
    <x v="0"/>
  </r>
  <r>
    <n v="1"/>
    <x v="42"/>
    <n v="80"/>
    <n v="45"/>
    <n v="132"/>
    <n v="34.799999999999997"/>
    <n v="0.217"/>
    <n v="24"/>
    <x v="1"/>
    <x v="0"/>
    <x v="1"/>
    <x v="1"/>
    <x v="1"/>
    <x v="0"/>
  </r>
  <r>
    <n v="4"/>
    <x v="16"/>
    <n v="82"/>
    <n v="18"/>
    <n v="156"/>
    <n v="32.5"/>
    <n v="0.23499999999999999"/>
    <n v="70"/>
    <x v="0"/>
    <x v="0"/>
    <x v="2"/>
    <x v="0"/>
    <x v="1"/>
    <x v="0"/>
  </r>
  <r>
    <n v="10"/>
    <x v="23"/>
    <n v="70"/>
    <n v="27"/>
    <n v="156"/>
    <n v="27.5"/>
    <n v="0.14099999999999999"/>
    <n v="40"/>
    <x v="0"/>
    <x v="1"/>
    <x v="0"/>
    <x v="0"/>
    <x v="0"/>
    <x v="0"/>
  </r>
  <r>
    <n v="6"/>
    <x v="101"/>
    <n v="58"/>
    <n v="33"/>
    <n v="190"/>
    <n v="34"/>
    <n v="0.43"/>
    <n v="43"/>
    <x v="1"/>
    <x v="0"/>
    <x v="0"/>
    <x v="1"/>
    <x v="0"/>
    <x v="0"/>
  </r>
  <r>
    <n v="9"/>
    <x v="64"/>
    <n v="78"/>
    <n v="30"/>
    <n v="100"/>
    <n v="30.9"/>
    <n v="0.16400000000000001"/>
    <n v="45"/>
    <x v="1"/>
    <x v="0"/>
    <x v="0"/>
    <x v="1"/>
    <x v="0"/>
    <x v="0"/>
  </r>
  <r>
    <n v="6"/>
    <x v="89"/>
    <n v="68"/>
    <n v="26"/>
    <n v="168"/>
    <n v="33.6"/>
    <n v="0.63100000000000001"/>
    <n v="49"/>
    <x v="1"/>
    <x v="0"/>
    <x v="0"/>
    <x v="1"/>
    <x v="0"/>
    <x v="0"/>
  </r>
  <r>
    <n v="1"/>
    <x v="36"/>
    <n v="58"/>
    <n v="10"/>
    <n v="156"/>
    <n v="25.4"/>
    <n v="0.55100000000000005"/>
    <n v="21"/>
    <x v="1"/>
    <x v="1"/>
    <x v="1"/>
    <x v="1"/>
    <x v="0"/>
    <x v="0"/>
  </r>
  <r>
    <n v="10"/>
    <x v="114"/>
    <n v="106"/>
    <n v="23"/>
    <n v="49"/>
    <n v="35.5"/>
    <n v="0.28499999999999998"/>
    <n v="47"/>
    <x v="1"/>
    <x v="0"/>
    <x v="0"/>
    <x v="1"/>
    <x v="2"/>
    <x v="0"/>
  </r>
  <r>
    <n v="3"/>
    <x v="48"/>
    <n v="100"/>
    <n v="35"/>
    <n v="240"/>
    <n v="57.3"/>
    <n v="0.88"/>
    <n v="22"/>
    <x v="1"/>
    <x v="0"/>
    <x v="1"/>
    <x v="1"/>
    <x v="2"/>
    <x v="0"/>
  </r>
  <r>
    <n v="2"/>
    <x v="28"/>
    <n v="58"/>
    <n v="17"/>
    <n v="265"/>
    <n v="24.2"/>
    <n v="0.61399999999999999"/>
    <n v="23"/>
    <x v="1"/>
    <x v="2"/>
    <x v="1"/>
    <x v="1"/>
    <x v="0"/>
    <x v="0"/>
  </r>
  <r>
    <n v="2"/>
    <x v="122"/>
    <n v="56"/>
    <n v="28"/>
    <n v="45"/>
    <n v="24.2"/>
    <n v="0.33200000000000002"/>
    <n v="22"/>
    <x v="1"/>
    <x v="2"/>
    <x v="1"/>
    <x v="1"/>
    <x v="0"/>
    <x v="0"/>
  </r>
  <r>
    <n v="0"/>
    <x v="56"/>
    <n v="76"/>
    <n v="36"/>
    <n v="156"/>
    <n v="49.6"/>
    <n v="0.36399999999999999"/>
    <n v="26"/>
    <x v="0"/>
    <x v="0"/>
    <x v="1"/>
    <x v="0"/>
    <x v="0"/>
    <x v="0"/>
  </r>
  <r>
    <n v="0"/>
    <x v="37"/>
    <n v="64"/>
    <n v="39"/>
    <n v="105"/>
    <n v="44.6"/>
    <n v="0.36599999999999999"/>
    <n v="22"/>
    <x v="1"/>
    <x v="0"/>
    <x v="1"/>
    <x v="1"/>
    <x v="0"/>
    <x v="0"/>
  </r>
  <r>
    <n v="2"/>
    <x v="40"/>
    <n v="74"/>
    <n v="26"/>
    <n v="205"/>
    <n v="33.200000000000003"/>
    <n v="0.59099999999999997"/>
    <n v="25"/>
    <x v="1"/>
    <x v="0"/>
    <x v="1"/>
    <x v="1"/>
    <x v="0"/>
    <x v="0"/>
  </r>
  <r>
    <n v="1"/>
    <x v="47"/>
    <n v="50"/>
    <n v="19"/>
    <n v="156"/>
    <n v="28.3"/>
    <n v="0.18099999999999999"/>
    <n v="29"/>
    <x v="1"/>
    <x v="1"/>
    <x v="1"/>
    <x v="1"/>
    <x v="0"/>
    <x v="0"/>
  </r>
  <r>
    <n v="1"/>
    <x v="83"/>
    <n v="74"/>
    <n v="26"/>
    <n v="180"/>
    <n v="24.1"/>
    <n v="0.82799999999999996"/>
    <n v="23"/>
    <x v="1"/>
    <x v="2"/>
    <x v="1"/>
    <x v="1"/>
    <x v="0"/>
    <x v="0"/>
  </r>
  <r>
    <n v="1"/>
    <x v="51"/>
    <n v="82"/>
    <n v="46"/>
    <n v="180"/>
    <n v="46.1"/>
    <n v="0.33500000000000002"/>
    <n v="46"/>
    <x v="0"/>
    <x v="0"/>
    <x v="0"/>
    <x v="0"/>
    <x v="1"/>
    <x v="0"/>
  </r>
  <r>
    <n v="2"/>
    <x v="76"/>
    <n v="70"/>
    <n v="32"/>
    <n v="95"/>
    <n v="39.1"/>
    <n v="0.88600000000000001"/>
    <n v="23"/>
    <x v="1"/>
    <x v="0"/>
    <x v="1"/>
    <x v="1"/>
    <x v="0"/>
    <x v="0"/>
  </r>
  <r>
    <n v="7"/>
    <x v="40"/>
    <n v="68"/>
    <n v="49"/>
    <n v="125"/>
    <n v="38.5"/>
    <n v="0.439"/>
    <n v="43"/>
    <x v="0"/>
    <x v="0"/>
    <x v="0"/>
    <x v="0"/>
    <x v="0"/>
    <x v="0"/>
  </r>
  <r>
    <n v="7"/>
    <x v="50"/>
    <n v="90"/>
    <n v="24"/>
    <n v="480"/>
    <n v="30.4"/>
    <n v="0.128"/>
    <n v="43"/>
    <x v="0"/>
    <x v="0"/>
    <x v="0"/>
    <x v="0"/>
    <x v="1"/>
    <x v="0"/>
  </r>
  <r>
    <n v="3"/>
    <x v="123"/>
    <n v="74"/>
    <n v="19"/>
    <n v="125"/>
    <n v="29.9"/>
    <n v="0.26800000000000002"/>
    <n v="31"/>
    <x v="0"/>
    <x v="0"/>
    <x v="1"/>
    <x v="0"/>
    <x v="0"/>
    <x v="0"/>
  </r>
  <r>
    <n v="4"/>
    <x v="104"/>
    <n v="88"/>
    <n v="11"/>
    <n v="155"/>
    <n v="34.5"/>
    <n v="0.59799999999999998"/>
    <n v="28"/>
    <x v="1"/>
    <x v="0"/>
    <x v="1"/>
    <x v="1"/>
    <x v="1"/>
    <x v="0"/>
  </r>
  <r>
    <n v="2"/>
    <x v="20"/>
    <n v="76"/>
    <n v="27"/>
    <n v="200"/>
    <n v="35.9"/>
    <n v="0.48299999999999998"/>
    <n v="26"/>
    <x v="1"/>
    <x v="0"/>
    <x v="1"/>
    <x v="1"/>
    <x v="0"/>
    <x v="0"/>
  </r>
  <r>
    <n v="6"/>
    <x v="14"/>
    <n v="78"/>
    <n v="31"/>
    <n v="156"/>
    <n v="27.6"/>
    <n v="0.56499999999999995"/>
    <n v="49"/>
    <x v="0"/>
    <x v="1"/>
    <x v="0"/>
    <x v="0"/>
    <x v="0"/>
    <x v="0"/>
  </r>
  <r>
    <n v="1"/>
    <x v="119"/>
    <n v="88"/>
    <n v="29"/>
    <n v="156"/>
    <n v="35"/>
    <n v="0.90500000000000003"/>
    <n v="52"/>
    <x v="0"/>
    <x v="0"/>
    <x v="2"/>
    <x v="0"/>
    <x v="1"/>
    <x v="0"/>
  </r>
  <r>
    <n v="4"/>
    <x v="45"/>
    <n v="76"/>
    <n v="20"/>
    <n v="100"/>
    <n v="28.4"/>
    <n v="0.11799999999999999"/>
    <n v="27"/>
    <x v="1"/>
    <x v="1"/>
    <x v="1"/>
    <x v="1"/>
    <x v="0"/>
    <x v="0"/>
  </r>
  <r>
    <n v="6"/>
    <x v="97"/>
    <n v="80"/>
    <n v="36"/>
    <n v="156"/>
    <n v="39.799999999999997"/>
    <n v="0.17699999999999999"/>
    <n v="28"/>
    <x v="1"/>
    <x v="0"/>
    <x v="1"/>
    <x v="1"/>
    <x v="1"/>
    <x v="0"/>
  </r>
  <r>
    <n v="2"/>
    <x v="104"/>
    <n v="46"/>
    <n v="21"/>
    <n v="335"/>
    <n v="34.4"/>
    <n v="0.17599999999999999"/>
    <n v="22"/>
    <x v="1"/>
    <x v="0"/>
    <x v="1"/>
    <x v="1"/>
    <x v="0"/>
    <x v="0"/>
  </r>
  <r>
    <n v="2"/>
    <x v="53"/>
    <n v="64"/>
    <n v="32"/>
    <n v="160"/>
    <n v="38"/>
    <n v="0.67400000000000004"/>
    <n v="23"/>
    <x v="0"/>
    <x v="0"/>
    <x v="1"/>
    <x v="0"/>
    <x v="0"/>
    <x v="0"/>
  </r>
  <r>
    <n v="3"/>
    <x v="18"/>
    <n v="64"/>
    <n v="13"/>
    <n v="387"/>
    <n v="31.2"/>
    <n v="0.29499999999999998"/>
    <n v="24"/>
    <x v="1"/>
    <x v="0"/>
    <x v="1"/>
    <x v="1"/>
    <x v="0"/>
    <x v="0"/>
  </r>
  <r>
    <n v="5"/>
    <x v="11"/>
    <n v="78"/>
    <n v="27"/>
    <n v="22"/>
    <n v="29.6"/>
    <n v="0.439"/>
    <n v="40"/>
    <x v="1"/>
    <x v="1"/>
    <x v="0"/>
    <x v="1"/>
    <x v="0"/>
    <x v="0"/>
  </r>
  <r>
    <n v="10"/>
    <x v="40"/>
    <n v="62"/>
    <n v="36"/>
    <n v="156"/>
    <n v="41.2"/>
    <n v="0.441"/>
    <n v="38"/>
    <x v="0"/>
    <x v="0"/>
    <x v="0"/>
    <x v="0"/>
    <x v="0"/>
    <x v="0"/>
  </r>
  <r>
    <n v="0"/>
    <x v="73"/>
    <n v="58"/>
    <n v="20"/>
    <n v="291"/>
    <n v="26.4"/>
    <n v="0.35199999999999998"/>
    <n v="21"/>
    <x v="1"/>
    <x v="1"/>
    <x v="1"/>
    <x v="1"/>
    <x v="0"/>
    <x v="0"/>
  </r>
  <r>
    <n v="7"/>
    <x v="32"/>
    <n v="50"/>
    <n v="33"/>
    <n v="392"/>
    <n v="33.9"/>
    <n v="0.82599999999999996"/>
    <n v="34"/>
    <x v="0"/>
    <x v="0"/>
    <x v="1"/>
    <x v="0"/>
    <x v="0"/>
    <x v="0"/>
  </r>
  <r>
    <n v="3"/>
    <x v="59"/>
    <n v="78"/>
    <n v="39"/>
    <n v="185"/>
    <n v="33.799999999999997"/>
    <n v="0.97"/>
    <n v="31"/>
    <x v="0"/>
    <x v="0"/>
    <x v="1"/>
    <x v="0"/>
    <x v="0"/>
    <x v="0"/>
  </r>
  <r>
    <n v="10"/>
    <x v="108"/>
    <n v="72"/>
    <n v="18"/>
    <n v="156"/>
    <n v="23.1"/>
    <n v="0.59499999999999997"/>
    <n v="56"/>
    <x v="1"/>
    <x v="2"/>
    <x v="2"/>
    <x v="1"/>
    <x v="0"/>
    <x v="0"/>
  </r>
  <r>
    <n v="1"/>
    <x v="63"/>
    <n v="60"/>
    <n v="46"/>
    <n v="178"/>
    <n v="35.5"/>
    <n v="0.41499999999999998"/>
    <n v="24"/>
    <x v="1"/>
    <x v="0"/>
    <x v="1"/>
    <x v="1"/>
    <x v="0"/>
    <x v="0"/>
  </r>
  <r>
    <n v="5"/>
    <x v="15"/>
    <n v="76"/>
    <n v="27"/>
    <n v="156"/>
    <n v="35.6"/>
    <n v="0.378"/>
    <n v="52"/>
    <x v="0"/>
    <x v="0"/>
    <x v="2"/>
    <x v="0"/>
    <x v="0"/>
    <x v="0"/>
  </r>
  <r>
    <n v="4"/>
    <x v="44"/>
    <n v="86"/>
    <n v="19"/>
    <n v="156"/>
    <n v="29.3"/>
    <n v="0.317"/>
    <n v="34"/>
    <x v="1"/>
    <x v="1"/>
    <x v="1"/>
    <x v="1"/>
    <x v="1"/>
    <x v="0"/>
  </r>
  <r>
    <n v="1"/>
    <x v="71"/>
    <n v="66"/>
    <n v="36"/>
    <n v="200"/>
    <n v="38.1"/>
    <n v="0.28899999999999998"/>
    <n v="21"/>
    <x v="1"/>
    <x v="0"/>
    <x v="1"/>
    <x v="1"/>
    <x v="0"/>
    <x v="0"/>
  </r>
  <r>
    <n v="1"/>
    <x v="124"/>
    <n v="68"/>
    <n v="29"/>
    <n v="127"/>
    <n v="29.3"/>
    <n v="0.34899999999999998"/>
    <n v="42"/>
    <x v="0"/>
    <x v="1"/>
    <x v="0"/>
    <x v="0"/>
    <x v="0"/>
    <x v="0"/>
  </r>
  <r>
    <n v="5"/>
    <x v="58"/>
    <n v="86"/>
    <n v="30"/>
    <n v="105"/>
    <n v="39.1"/>
    <n v="0.251"/>
    <n v="42"/>
    <x v="1"/>
    <x v="0"/>
    <x v="0"/>
    <x v="1"/>
    <x v="1"/>
    <x v="0"/>
  </r>
  <r>
    <n v="4"/>
    <x v="42"/>
    <n v="78"/>
    <n v="40"/>
    <n v="156"/>
    <n v="39.4"/>
    <n v="0.23599999999999999"/>
    <n v="38"/>
    <x v="1"/>
    <x v="0"/>
    <x v="0"/>
    <x v="1"/>
    <x v="0"/>
    <x v="0"/>
  </r>
  <r>
    <n v="1"/>
    <x v="102"/>
    <n v="78"/>
    <n v="29"/>
    <n v="180"/>
    <n v="36.1"/>
    <n v="0.496"/>
    <n v="25"/>
    <x v="1"/>
    <x v="0"/>
    <x v="1"/>
    <x v="1"/>
    <x v="0"/>
    <x v="0"/>
  </r>
  <r>
    <n v="0"/>
    <x v="35"/>
    <n v="84"/>
    <n v="26"/>
    <n v="156"/>
    <n v="32.4"/>
    <n v="0.433"/>
    <n v="22"/>
    <x v="1"/>
    <x v="0"/>
    <x v="1"/>
    <x v="1"/>
    <x v="1"/>
    <x v="0"/>
  </r>
  <r>
    <n v="3"/>
    <x v="99"/>
    <n v="78"/>
    <n v="23"/>
    <n v="79"/>
    <n v="28.4"/>
    <n v="0.32300000000000001"/>
    <n v="34"/>
    <x v="0"/>
    <x v="1"/>
    <x v="1"/>
    <x v="0"/>
    <x v="0"/>
    <x v="0"/>
  </r>
  <r>
    <n v="2"/>
    <x v="118"/>
    <n v="88"/>
    <n v="37"/>
    <n v="120"/>
    <n v="44.5"/>
    <n v="0.64600000000000002"/>
    <n v="24"/>
    <x v="0"/>
    <x v="0"/>
    <x v="1"/>
    <x v="0"/>
    <x v="1"/>
    <x v="0"/>
  </r>
  <r>
    <n v="2"/>
    <x v="25"/>
    <n v="56"/>
    <n v="27"/>
    <n v="165"/>
    <n v="29"/>
    <n v="0.42599999999999999"/>
    <n v="22"/>
    <x v="1"/>
    <x v="1"/>
    <x v="1"/>
    <x v="1"/>
    <x v="0"/>
    <x v="0"/>
  </r>
  <r>
    <n v="4"/>
    <x v="37"/>
    <n v="60"/>
    <n v="32"/>
    <n v="156"/>
    <n v="35.4"/>
    <n v="0.28399999999999997"/>
    <n v="28"/>
    <x v="1"/>
    <x v="0"/>
    <x v="1"/>
    <x v="1"/>
    <x v="0"/>
    <x v="0"/>
  </r>
  <r>
    <n v="0"/>
    <x v="11"/>
    <n v="86"/>
    <n v="27"/>
    <n v="120"/>
    <n v="27.4"/>
    <n v="0.51500000000000001"/>
    <n v="21"/>
    <x v="1"/>
    <x v="1"/>
    <x v="1"/>
    <x v="1"/>
    <x v="1"/>
    <x v="0"/>
  </r>
  <r>
    <n v="8"/>
    <x v="125"/>
    <n v="72"/>
    <n v="23"/>
    <n v="156"/>
    <n v="32"/>
    <n v="0.6"/>
    <n v="42"/>
    <x v="1"/>
    <x v="0"/>
    <x v="0"/>
    <x v="1"/>
    <x v="0"/>
    <x v="0"/>
  </r>
  <r>
    <n v="2"/>
    <x v="36"/>
    <n v="60"/>
    <n v="17"/>
    <n v="160"/>
    <n v="36.6"/>
    <n v="0.45300000000000001"/>
    <n v="21"/>
    <x v="1"/>
    <x v="0"/>
    <x v="1"/>
    <x v="1"/>
    <x v="0"/>
    <x v="0"/>
  </r>
  <r>
    <n v="11"/>
    <x v="57"/>
    <n v="80"/>
    <n v="37"/>
    <n v="150"/>
    <n v="42.3"/>
    <n v="0.78500000000000003"/>
    <n v="48"/>
    <x v="0"/>
    <x v="0"/>
    <x v="0"/>
    <x v="0"/>
    <x v="1"/>
    <x v="0"/>
  </r>
  <r>
    <n v="3"/>
    <x v="21"/>
    <n v="44"/>
    <n v="20"/>
    <n v="94"/>
    <n v="30.8"/>
    <n v="0.4"/>
    <n v="26"/>
    <x v="1"/>
    <x v="0"/>
    <x v="1"/>
    <x v="1"/>
    <x v="0"/>
    <x v="0"/>
  </r>
  <r>
    <n v="1"/>
    <x v="17"/>
    <n v="58"/>
    <n v="18"/>
    <n v="116"/>
    <n v="28.5"/>
    <n v="0.219"/>
    <n v="22"/>
    <x v="1"/>
    <x v="1"/>
    <x v="1"/>
    <x v="1"/>
    <x v="0"/>
    <x v="0"/>
  </r>
  <r>
    <n v="13"/>
    <x v="67"/>
    <n v="88"/>
    <n v="37"/>
    <n v="140"/>
    <n v="40.6"/>
    <n v="1.1739999999999999"/>
    <n v="39"/>
    <x v="1"/>
    <x v="0"/>
    <x v="0"/>
    <x v="1"/>
    <x v="1"/>
    <x v="0"/>
  </r>
  <r>
    <n v="12"/>
    <x v="33"/>
    <n v="84"/>
    <n v="33"/>
    <n v="105"/>
    <n v="30"/>
    <n v="0.48799999999999999"/>
    <n v="46"/>
    <x v="1"/>
    <x v="0"/>
    <x v="0"/>
    <x v="1"/>
    <x v="1"/>
    <x v="0"/>
  </r>
  <r>
    <n v="1"/>
    <x v="82"/>
    <n v="94"/>
    <n v="41"/>
    <n v="156"/>
    <n v="49.3"/>
    <n v="0.35799999999999998"/>
    <n v="27"/>
    <x v="0"/>
    <x v="0"/>
    <x v="1"/>
    <x v="0"/>
    <x v="2"/>
    <x v="0"/>
  </r>
  <r>
    <n v="1"/>
    <x v="49"/>
    <n v="74"/>
    <n v="41"/>
    <n v="57"/>
    <n v="46.3"/>
    <n v="1.0960000000000001"/>
    <n v="32"/>
    <x v="1"/>
    <x v="0"/>
    <x v="1"/>
    <x v="1"/>
    <x v="0"/>
    <x v="0"/>
  </r>
  <r>
    <n v="3"/>
    <x v="32"/>
    <n v="70"/>
    <n v="22"/>
    <n v="200"/>
    <n v="36.4"/>
    <n v="0.40799999999999997"/>
    <n v="36"/>
    <x v="0"/>
    <x v="0"/>
    <x v="0"/>
    <x v="0"/>
    <x v="0"/>
    <x v="0"/>
  </r>
  <r>
    <n v="1"/>
    <x v="76"/>
    <n v="78"/>
    <n v="39"/>
    <n v="74"/>
    <n v="39"/>
    <n v="0.26100000000000001"/>
    <n v="28"/>
    <x v="1"/>
    <x v="0"/>
    <x v="1"/>
    <x v="1"/>
    <x v="0"/>
    <x v="0"/>
  </r>
  <r>
    <n v="3"/>
    <x v="63"/>
    <n v="62"/>
    <n v="24"/>
    <n v="156"/>
    <n v="26"/>
    <n v="0.223"/>
    <n v="25"/>
    <x v="1"/>
    <x v="1"/>
    <x v="1"/>
    <x v="1"/>
    <x v="0"/>
    <x v="0"/>
  </r>
  <r>
    <n v="0"/>
    <x v="78"/>
    <n v="88"/>
    <n v="44"/>
    <n v="510"/>
    <n v="43.3"/>
    <n v="0.222"/>
    <n v="26"/>
    <x v="0"/>
    <x v="0"/>
    <x v="1"/>
    <x v="0"/>
    <x v="1"/>
    <x v="0"/>
  </r>
  <r>
    <n v="8"/>
    <x v="64"/>
    <n v="78"/>
    <n v="32"/>
    <n v="156"/>
    <n v="32.4"/>
    <n v="0.443"/>
    <n v="45"/>
    <x v="0"/>
    <x v="0"/>
    <x v="0"/>
    <x v="0"/>
    <x v="0"/>
    <x v="0"/>
  </r>
  <r>
    <n v="1"/>
    <x v="79"/>
    <n v="88"/>
    <n v="39"/>
    <n v="110"/>
    <n v="36.5"/>
    <n v="1.0569999999999999"/>
    <n v="37"/>
    <x v="0"/>
    <x v="0"/>
    <x v="0"/>
    <x v="0"/>
    <x v="1"/>
    <x v="0"/>
  </r>
  <r>
    <n v="7"/>
    <x v="3"/>
    <n v="90"/>
    <n v="41"/>
    <n v="156"/>
    <n v="32"/>
    <n v="0.39100000000000001"/>
    <n v="39"/>
    <x v="1"/>
    <x v="0"/>
    <x v="0"/>
    <x v="1"/>
    <x v="1"/>
    <x v="0"/>
  </r>
  <r>
    <n v="2"/>
    <x v="19"/>
    <n v="58"/>
    <n v="26"/>
    <n v="16"/>
    <n v="28.4"/>
    <n v="0.76600000000000001"/>
    <n v="22"/>
    <x v="1"/>
    <x v="1"/>
    <x v="1"/>
    <x v="1"/>
    <x v="0"/>
    <x v="0"/>
  </r>
  <r>
    <n v="9"/>
    <x v="60"/>
    <n v="74"/>
    <n v="31"/>
    <n v="156"/>
    <n v="44"/>
    <n v="0.40300000000000002"/>
    <n v="43"/>
    <x v="0"/>
    <x v="0"/>
    <x v="0"/>
    <x v="0"/>
    <x v="0"/>
    <x v="0"/>
  </r>
  <r>
    <n v="10"/>
    <x v="28"/>
    <n v="76"/>
    <n v="48"/>
    <n v="180"/>
    <n v="32.9"/>
    <n v="0.17100000000000001"/>
    <n v="63"/>
    <x v="1"/>
    <x v="0"/>
    <x v="2"/>
    <x v="1"/>
    <x v="0"/>
    <x v="0"/>
  </r>
  <r>
    <n v="2"/>
    <x v="20"/>
    <n v="70"/>
    <n v="27"/>
    <n v="156"/>
    <n v="36.799999999999997"/>
    <n v="0.34"/>
    <n v="27"/>
    <x v="1"/>
    <x v="0"/>
    <x v="1"/>
    <x v="1"/>
    <x v="0"/>
    <x v="0"/>
  </r>
  <r>
    <n v="5"/>
    <x v="76"/>
    <n v="72"/>
    <n v="23"/>
    <n v="112"/>
    <n v="26.2"/>
    <n v="0.245"/>
    <n v="30"/>
    <x v="1"/>
    <x v="1"/>
    <x v="1"/>
    <x v="1"/>
    <x v="0"/>
    <x v="0"/>
  </r>
  <r>
    <n v="1"/>
    <x v="53"/>
    <n v="70"/>
    <n v="31"/>
    <n v="156"/>
    <n v="30.4"/>
    <n v="0.315"/>
    <n v="23"/>
    <x v="1"/>
    <x v="0"/>
    <x v="1"/>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4855F73-ACCD-4463-A3C3-3F1560119664}" name="PivotTable1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40:D45" firstHeaderRow="1" firstDataRow="2" firstDataCol="1"/>
  <pivotFields count="14">
    <pivotField showAll="0"/>
    <pivotField showAll="0"/>
    <pivotField showAll="0"/>
    <pivotField showAll="0"/>
    <pivotField showAll="0"/>
    <pivotField showAll="0"/>
    <pivotField showAll="0"/>
    <pivotField showAll="0"/>
    <pivotField axis="axisCol" showAll="0">
      <items count="3">
        <item x="1"/>
        <item x="0"/>
        <item t="default"/>
      </items>
    </pivotField>
    <pivotField showAll="0"/>
    <pivotField axis="axisRow" showAll="0">
      <items count="4">
        <item x="1"/>
        <item x="0"/>
        <item x="2"/>
        <item t="default"/>
      </items>
    </pivotField>
    <pivotField dataField="1" showAll="0">
      <items count="3">
        <item x="0"/>
        <item x="1"/>
        <item t="default"/>
      </items>
    </pivotField>
    <pivotField showAll="0">
      <items count="4">
        <item x="2"/>
        <item x="0"/>
        <item x="1"/>
        <item t="default"/>
      </items>
    </pivotField>
    <pivotField showAll="0">
      <items count="2">
        <item x="0"/>
        <item t="default"/>
      </items>
    </pivotField>
  </pivotFields>
  <rowFields count="1">
    <field x="10"/>
  </rowFields>
  <rowItems count="4">
    <i>
      <x/>
    </i>
    <i>
      <x v="1"/>
    </i>
    <i>
      <x v="2"/>
    </i>
    <i t="grand">
      <x/>
    </i>
  </rowItems>
  <colFields count="1">
    <field x="8"/>
  </colFields>
  <colItems count="3">
    <i>
      <x/>
    </i>
    <i>
      <x v="1"/>
    </i>
    <i t="grand">
      <x/>
    </i>
  </colItems>
  <dataFields count="1">
    <dataField name="Count of Diabetes" fld="11" subtotal="count" baseField="0" baseItem="0"/>
  </dataFields>
  <chartFormats count="4">
    <chartFormat chart="3" format="0" series="1">
      <pivotArea type="data" outline="0" fieldPosition="0">
        <references count="2">
          <reference field="4294967294" count="1" selected="0">
            <x v="0"/>
          </reference>
          <reference field="8" count="1" selected="0">
            <x v="0"/>
          </reference>
        </references>
      </pivotArea>
    </chartFormat>
    <chartFormat chart="3" format="1" series="1">
      <pivotArea type="data" outline="0" fieldPosition="0">
        <references count="2">
          <reference field="4294967294" count="1" selected="0">
            <x v="0"/>
          </reference>
          <reference field="8" count="1" selected="0">
            <x v="1"/>
          </reference>
        </references>
      </pivotArea>
    </chartFormat>
    <chartFormat chart="5" format="4" series="1">
      <pivotArea type="data" outline="0" fieldPosition="0">
        <references count="2">
          <reference field="4294967294" count="1" selected="0">
            <x v="0"/>
          </reference>
          <reference field="8" count="1" selected="0">
            <x v="0"/>
          </reference>
        </references>
      </pivotArea>
    </chartFormat>
    <chartFormat chart="5" format="5" series="1">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DAB200-06A5-4EDB-BB2E-F9167B8405B3}" name="PivotTable7"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25:B30" firstHeaderRow="1" firstDataRow="1" firstDataCol="1"/>
  <pivotFields count="14">
    <pivotField showAll="0"/>
    <pivotField showAll="0">
      <items count="127">
        <item x="122"/>
        <item x="65"/>
        <item x="100"/>
        <item x="125"/>
        <item x="114"/>
        <item x="27"/>
        <item x="105"/>
        <item x="31"/>
        <item x="86"/>
        <item x="74"/>
        <item x="95"/>
        <item x="4"/>
        <item x="41"/>
        <item x="97"/>
        <item x="49"/>
        <item x="110"/>
        <item x="44"/>
        <item x="61"/>
        <item x="1"/>
        <item x="91"/>
        <item x="85"/>
        <item x="19"/>
        <item x="2"/>
        <item x="22"/>
        <item x="88"/>
        <item x="52"/>
        <item x="53"/>
        <item x="108"/>
        <item x="37"/>
        <item x="62"/>
        <item x="15"/>
        <item x="101"/>
        <item x="36"/>
        <item x="33"/>
        <item x="28"/>
        <item x="21"/>
        <item x="9"/>
        <item x="72"/>
        <item x="34"/>
        <item x="25"/>
        <item x="47"/>
        <item x="63"/>
        <item x="17"/>
        <item x="45"/>
        <item x="23"/>
        <item x="42"/>
        <item x="43"/>
        <item x="71"/>
        <item x="10"/>
        <item x="102"/>
        <item x="58"/>
        <item x="8"/>
        <item x="12"/>
        <item x="57"/>
        <item x="76"/>
        <item x="20"/>
        <item x="48"/>
        <item x="90"/>
        <item x="14"/>
        <item x="11"/>
        <item x="104"/>
        <item x="79"/>
        <item x="40"/>
        <item x="99"/>
        <item x="103"/>
        <item x="112"/>
        <item x="94"/>
        <item x="73"/>
        <item x="109"/>
        <item x="46"/>
        <item x="3"/>
        <item x="107"/>
        <item x="39"/>
        <item x="83"/>
        <item x="35"/>
        <item x="50"/>
        <item x="13"/>
        <item x="51"/>
        <item x="16"/>
        <item x="38"/>
        <item x="82"/>
        <item x="0"/>
        <item x="124"/>
        <item x="30"/>
        <item x="70"/>
        <item x="68"/>
        <item x="67"/>
        <item x="64"/>
        <item x="54"/>
        <item x="66"/>
        <item x="98"/>
        <item x="18"/>
        <item x="55"/>
        <item x="96"/>
        <item x="56"/>
        <item x="69"/>
        <item x="87"/>
        <item x="89"/>
        <item x="7"/>
        <item x="120"/>
        <item x="119"/>
        <item x="123"/>
        <item x="60"/>
        <item x="26"/>
        <item x="106"/>
        <item x="59"/>
        <item x="118"/>
        <item x="111"/>
        <item x="29"/>
        <item x="84"/>
        <item x="75"/>
        <item x="24"/>
        <item x="78"/>
        <item x="81"/>
        <item x="115"/>
        <item x="32"/>
        <item x="117"/>
        <item x="6"/>
        <item x="93"/>
        <item x="92"/>
        <item x="77"/>
        <item x="113"/>
        <item x="80"/>
        <item x="5"/>
        <item x="116"/>
        <item x="121"/>
        <item t="default"/>
      </items>
    </pivotField>
    <pivotField showAll="0"/>
    <pivotField showAll="0"/>
    <pivotField showAll="0"/>
    <pivotField showAll="0"/>
    <pivotField showAll="0"/>
    <pivotField showAll="0"/>
    <pivotField dataField="1" showAll="0">
      <items count="3">
        <item x="1"/>
        <item x="0"/>
        <item t="default"/>
      </items>
    </pivotField>
    <pivotField axis="axisRow" showAll="0">
      <items count="5">
        <item x="2"/>
        <item x="0"/>
        <item x="1"/>
        <item x="3"/>
        <item t="default"/>
      </items>
    </pivotField>
    <pivotField showAll="0">
      <items count="4">
        <item x="1"/>
        <item x="0"/>
        <item x="2"/>
        <item t="default"/>
      </items>
    </pivotField>
    <pivotField showAll="0">
      <items count="3">
        <item x="0"/>
        <item x="1"/>
        <item t="default"/>
      </items>
    </pivotField>
    <pivotField showAll="0">
      <items count="4">
        <item x="2"/>
        <item x="0"/>
        <item x="1"/>
        <item t="default"/>
      </items>
    </pivotField>
    <pivotField showAll="0"/>
  </pivotFields>
  <rowFields count="1">
    <field x="9"/>
  </rowFields>
  <rowItems count="5">
    <i>
      <x/>
    </i>
    <i>
      <x v="1"/>
    </i>
    <i>
      <x v="2"/>
    </i>
    <i>
      <x v="3"/>
    </i>
    <i t="grand">
      <x/>
    </i>
  </rowItems>
  <colItems count="1">
    <i/>
  </colItems>
  <dataFields count="1">
    <dataField name="Sum of Outcome" fld="8" baseField="0" baseItem="0"/>
  </dataFields>
  <chartFormats count="3">
    <chartFormat chart="17"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DF8D072-9D63-418A-BC7F-FA57F895A829}" name="PivotTable6"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9:B22" firstHeaderRow="1" firstDataRow="1" firstDataCol="1"/>
  <pivotFields count="14">
    <pivotField showAll="0"/>
    <pivotField dataField="1" showAll="0">
      <items count="127">
        <item x="122"/>
        <item x="65"/>
        <item x="100"/>
        <item x="125"/>
        <item x="114"/>
        <item x="27"/>
        <item x="105"/>
        <item x="31"/>
        <item x="86"/>
        <item x="74"/>
        <item x="95"/>
        <item x="4"/>
        <item x="41"/>
        <item x="97"/>
        <item x="49"/>
        <item x="110"/>
        <item x="44"/>
        <item x="61"/>
        <item x="1"/>
        <item x="91"/>
        <item x="85"/>
        <item x="19"/>
        <item x="2"/>
        <item x="22"/>
        <item x="88"/>
        <item x="52"/>
        <item x="53"/>
        <item x="108"/>
        <item x="37"/>
        <item x="62"/>
        <item x="15"/>
        <item x="101"/>
        <item x="36"/>
        <item x="33"/>
        <item x="28"/>
        <item x="21"/>
        <item x="9"/>
        <item x="72"/>
        <item x="34"/>
        <item x="25"/>
        <item x="47"/>
        <item x="63"/>
        <item x="17"/>
        <item x="45"/>
        <item x="23"/>
        <item x="42"/>
        <item x="43"/>
        <item x="71"/>
        <item x="10"/>
        <item x="102"/>
        <item x="58"/>
        <item x="8"/>
        <item x="12"/>
        <item x="57"/>
        <item x="76"/>
        <item x="20"/>
        <item x="48"/>
        <item x="90"/>
        <item x="14"/>
        <item x="11"/>
        <item x="104"/>
        <item x="79"/>
        <item x="40"/>
        <item x="99"/>
        <item x="103"/>
        <item x="112"/>
        <item x="94"/>
        <item x="73"/>
        <item x="109"/>
        <item x="46"/>
        <item x="3"/>
        <item x="107"/>
        <item x="39"/>
        <item x="83"/>
        <item x="35"/>
        <item x="50"/>
        <item x="13"/>
        <item x="51"/>
        <item x="16"/>
        <item x="38"/>
        <item x="82"/>
        <item x="0"/>
        <item x="124"/>
        <item x="30"/>
        <item x="70"/>
        <item x="68"/>
        <item x="67"/>
        <item x="64"/>
        <item x="54"/>
        <item x="66"/>
        <item x="98"/>
        <item x="18"/>
        <item x="55"/>
        <item x="96"/>
        <item x="56"/>
        <item x="69"/>
        <item x="87"/>
        <item x="89"/>
        <item x="7"/>
        <item x="120"/>
        <item x="119"/>
        <item x="123"/>
        <item x="60"/>
        <item x="26"/>
        <item x="106"/>
        <item x="59"/>
        <item x="118"/>
        <item x="111"/>
        <item x="29"/>
        <item x="84"/>
        <item x="75"/>
        <item x="24"/>
        <item x="78"/>
        <item x="81"/>
        <item x="115"/>
        <item x="32"/>
        <item x="117"/>
        <item x="6"/>
        <item x="93"/>
        <item x="92"/>
        <item x="77"/>
        <item x="113"/>
        <item x="80"/>
        <item x="5"/>
        <item x="116"/>
        <item x="121"/>
        <item t="default"/>
      </items>
    </pivotField>
    <pivotField showAll="0"/>
    <pivotField showAll="0"/>
    <pivotField showAll="0"/>
    <pivotField showAll="0"/>
    <pivotField showAll="0"/>
    <pivotField showAll="0"/>
    <pivotField axis="axisRow" showAll="0">
      <items count="3">
        <item x="1"/>
        <item x="0"/>
        <item t="default"/>
      </items>
    </pivotField>
    <pivotField showAll="0">
      <items count="5">
        <item x="2"/>
        <item x="0"/>
        <item x="1"/>
        <item x="3"/>
        <item t="default"/>
      </items>
    </pivotField>
    <pivotField showAll="0">
      <items count="4">
        <item x="1"/>
        <item x="0"/>
        <item x="2"/>
        <item t="default"/>
      </items>
    </pivotField>
    <pivotField showAll="0">
      <items count="3">
        <item x="0"/>
        <item x="1"/>
        <item t="default"/>
      </items>
    </pivotField>
    <pivotField showAll="0">
      <items count="4">
        <item x="2"/>
        <item x="0"/>
        <item x="1"/>
        <item t="default"/>
      </items>
    </pivotField>
    <pivotField showAll="0"/>
  </pivotFields>
  <rowFields count="1">
    <field x="8"/>
  </rowFields>
  <rowItems count="3">
    <i>
      <x/>
    </i>
    <i>
      <x v="1"/>
    </i>
    <i t="grand">
      <x/>
    </i>
  </rowItems>
  <colItems count="1">
    <i/>
  </colItems>
  <dataFields count="1">
    <dataField name="Average of Glucose" fld="1" subtotal="average" baseField="8" baseItem="1"/>
  </dataFields>
  <formats count="2">
    <format dxfId="43">
      <pivotArea collapsedLevelsAreSubtotals="1" fieldPosition="0">
        <references count="1">
          <reference field="8" count="1">
            <x v="0"/>
          </reference>
        </references>
      </pivotArea>
    </format>
    <format dxfId="44">
      <pivotArea collapsedLevelsAreSubtotals="1" fieldPosition="0">
        <references count="1">
          <reference field="8" count="1">
            <x v="1"/>
          </reference>
        </references>
      </pivotArea>
    </format>
  </formats>
  <chartFormats count="9">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8" count="1" selected="0">
            <x v="1"/>
          </reference>
        </references>
      </pivotArea>
    </chartFormat>
    <chartFormat chart="1" format="2">
      <pivotArea type="data" outline="0" fieldPosition="0">
        <references count="2">
          <reference field="4294967294" count="1" selected="0">
            <x v="0"/>
          </reference>
          <reference field="8"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8" count="1" selected="0">
            <x v="0"/>
          </reference>
        </references>
      </pivotArea>
    </chartFormat>
    <chartFormat chart="3" format="8">
      <pivotArea type="data" outline="0" fieldPosition="0">
        <references count="2">
          <reference field="4294967294" count="1" selected="0">
            <x v="0"/>
          </reference>
          <reference field="8" count="1" selected="0">
            <x v="1"/>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8" count="1" selected="0">
            <x v="0"/>
          </reference>
        </references>
      </pivotArea>
    </chartFormat>
    <chartFormat chart="7" format="8">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6C56E22-0CF6-4FA2-B5AF-3E44FE87B20B}" name="PivotTable10"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27:H30" firstHeaderRow="1" firstDataRow="1" firstDataCol="1"/>
  <pivotFields count="14">
    <pivotField showAll="0"/>
    <pivotField showAll="0">
      <items count="127">
        <item x="122"/>
        <item x="65"/>
        <item x="100"/>
        <item x="125"/>
        <item x="114"/>
        <item x="27"/>
        <item x="105"/>
        <item x="31"/>
        <item x="86"/>
        <item x="74"/>
        <item x="95"/>
        <item x="4"/>
        <item x="41"/>
        <item x="97"/>
        <item x="49"/>
        <item x="110"/>
        <item x="44"/>
        <item x="61"/>
        <item x="1"/>
        <item x="91"/>
        <item x="85"/>
        <item x="19"/>
        <item x="2"/>
        <item x="22"/>
        <item x="88"/>
        <item x="52"/>
        <item x="53"/>
        <item x="108"/>
        <item x="37"/>
        <item x="62"/>
        <item x="15"/>
        <item x="101"/>
        <item x="36"/>
        <item x="33"/>
        <item x="28"/>
        <item x="21"/>
        <item x="9"/>
        <item x="72"/>
        <item x="34"/>
        <item x="25"/>
        <item x="47"/>
        <item x="63"/>
        <item x="17"/>
        <item x="45"/>
        <item x="23"/>
        <item x="42"/>
        <item x="43"/>
        <item x="71"/>
        <item x="10"/>
        <item x="102"/>
        <item x="58"/>
        <item x="8"/>
        <item x="12"/>
        <item x="57"/>
        <item x="76"/>
        <item x="20"/>
        <item x="48"/>
        <item x="90"/>
        <item x="14"/>
        <item x="11"/>
        <item x="104"/>
        <item x="79"/>
        <item x="40"/>
        <item x="99"/>
        <item x="103"/>
        <item x="112"/>
        <item x="94"/>
        <item x="73"/>
        <item x="109"/>
        <item x="46"/>
        <item x="3"/>
        <item x="107"/>
        <item x="39"/>
        <item x="83"/>
        <item x="35"/>
        <item x="50"/>
        <item x="13"/>
        <item x="51"/>
        <item x="16"/>
        <item x="38"/>
        <item x="82"/>
        <item x="0"/>
        <item x="124"/>
        <item x="30"/>
        <item x="70"/>
        <item x="68"/>
        <item x="67"/>
        <item x="64"/>
        <item x="54"/>
        <item x="66"/>
        <item x="98"/>
        <item x="18"/>
        <item x="55"/>
        <item x="96"/>
        <item x="56"/>
        <item x="69"/>
        <item x="87"/>
        <item x="89"/>
        <item x="7"/>
        <item x="120"/>
        <item x="119"/>
        <item x="123"/>
        <item x="60"/>
        <item x="26"/>
        <item x="106"/>
        <item x="59"/>
        <item x="118"/>
        <item x="111"/>
        <item x="29"/>
        <item x="84"/>
        <item x="75"/>
        <item x="24"/>
        <item x="78"/>
        <item x="81"/>
        <item x="115"/>
        <item x="32"/>
        <item x="117"/>
        <item x="6"/>
        <item x="93"/>
        <item x="92"/>
        <item x="77"/>
        <item x="113"/>
        <item x="80"/>
        <item x="5"/>
        <item x="116"/>
        <item x="121"/>
        <item t="default"/>
      </items>
    </pivotField>
    <pivotField showAll="0"/>
    <pivotField showAll="0"/>
    <pivotField showAll="0"/>
    <pivotField showAll="0"/>
    <pivotField showAll="0"/>
    <pivotField showAll="0"/>
    <pivotField axis="axisRow" showAll="0">
      <items count="3">
        <item x="1"/>
        <item x="0"/>
        <item t="default"/>
      </items>
    </pivotField>
    <pivotField showAll="0">
      <items count="5">
        <item x="2"/>
        <item x="0"/>
        <item x="1"/>
        <item x="3"/>
        <item t="default"/>
      </items>
    </pivotField>
    <pivotField showAll="0">
      <items count="4">
        <item x="1"/>
        <item x="0"/>
        <item x="2"/>
        <item t="default"/>
      </items>
    </pivotField>
    <pivotField dataField="1" showAll="0">
      <items count="3">
        <item x="0"/>
        <item x="1"/>
        <item t="default"/>
      </items>
    </pivotField>
    <pivotField showAll="0">
      <items count="4">
        <item x="2"/>
        <item x="0"/>
        <item x="1"/>
        <item t="default"/>
      </items>
    </pivotField>
    <pivotField showAll="0"/>
  </pivotFields>
  <rowFields count="1">
    <field x="8"/>
  </rowFields>
  <rowItems count="3">
    <i>
      <x/>
    </i>
    <i>
      <x v="1"/>
    </i>
    <i t="grand">
      <x/>
    </i>
  </rowItems>
  <colItems count="1">
    <i/>
  </colItems>
  <dataFields count="1">
    <dataField name="Count of Diabetes" fld="1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1935D8A-0357-485B-956F-A0A5497BFD81}" name="PivotTable5"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F16" firstHeaderRow="1" firstDataRow="2" firstDataCol="1"/>
  <pivotFields count="14">
    <pivotField showAll="0"/>
    <pivotField showAll="0"/>
    <pivotField showAll="0"/>
    <pivotField showAll="0"/>
    <pivotField showAll="0"/>
    <pivotField showAll="0"/>
    <pivotField showAll="0"/>
    <pivotField showAll="0"/>
    <pivotField dataField="1" showAll="0">
      <items count="3">
        <item x="1"/>
        <item x="0"/>
        <item t="default"/>
      </items>
    </pivotField>
    <pivotField axis="axisCol" showAll="0">
      <items count="5">
        <item x="2"/>
        <item x="0"/>
        <item x="1"/>
        <item x="3"/>
        <item t="default"/>
      </items>
    </pivotField>
    <pivotField axis="axisRow" showAll="0">
      <items count="4">
        <item x="1"/>
        <item x="0"/>
        <item x="2"/>
        <item t="default"/>
      </items>
    </pivotField>
    <pivotField showAll="0">
      <items count="3">
        <item x="0"/>
        <item x="1"/>
        <item t="default"/>
      </items>
    </pivotField>
    <pivotField showAll="0">
      <items count="4">
        <item x="2"/>
        <item x="0"/>
        <item x="1"/>
        <item t="default"/>
      </items>
    </pivotField>
    <pivotField showAll="0"/>
  </pivotFields>
  <rowFields count="1">
    <field x="10"/>
  </rowFields>
  <rowItems count="4">
    <i>
      <x/>
    </i>
    <i>
      <x v="1"/>
    </i>
    <i>
      <x v="2"/>
    </i>
    <i t="grand">
      <x/>
    </i>
  </rowItems>
  <colFields count="1">
    <field x="9"/>
  </colFields>
  <colItems count="5">
    <i>
      <x/>
    </i>
    <i>
      <x v="1"/>
    </i>
    <i>
      <x v="2"/>
    </i>
    <i>
      <x v="3"/>
    </i>
    <i t="grand">
      <x/>
    </i>
  </colItems>
  <dataFields count="1">
    <dataField name="Sum of Outcome"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06BF781-96B5-4A17-8DD8-C2ED8F774A73}" name="PivotTable9"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G19:K24" firstHeaderRow="1" firstDataRow="2" firstDataCol="1"/>
  <pivotFields count="14">
    <pivotField showAll="0"/>
    <pivotField showAll="0">
      <items count="127">
        <item x="122"/>
        <item x="65"/>
        <item x="100"/>
        <item x="125"/>
        <item x="114"/>
        <item x="27"/>
        <item x="105"/>
        <item x="31"/>
        <item x="86"/>
        <item x="74"/>
        <item x="95"/>
        <item x="4"/>
        <item x="41"/>
        <item x="97"/>
        <item x="49"/>
        <item x="110"/>
        <item x="44"/>
        <item x="61"/>
        <item x="1"/>
        <item x="91"/>
        <item x="85"/>
        <item x="19"/>
        <item x="2"/>
        <item x="22"/>
        <item x="88"/>
        <item x="52"/>
        <item x="53"/>
        <item x="108"/>
        <item x="37"/>
        <item x="62"/>
        <item x="15"/>
        <item x="101"/>
        <item x="36"/>
        <item x="33"/>
        <item x="28"/>
        <item x="21"/>
        <item x="9"/>
        <item x="72"/>
        <item x="34"/>
        <item x="25"/>
        <item x="47"/>
        <item x="63"/>
        <item x="17"/>
        <item x="45"/>
        <item x="23"/>
        <item x="42"/>
        <item x="43"/>
        <item x="71"/>
        <item x="10"/>
        <item x="102"/>
        <item x="58"/>
        <item x="8"/>
        <item x="12"/>
        <item x="57"/>
        <item x="76"/>
        <item x="20"/>
        <item x="48"/>
        <item x="90"/>
        <item x="14"/>
        <item x="11"/>
        <item x="104"/>
        <item x="79"/>
        <item x="40"/>
        <item x="99"/>
        <item x="103"/>
        <item x="112"/>
        <item x="94"/>
        <item x="73"/>
        <item x="109"/>
        <item x="46"/>
        <item x="3"/>
        <item x="107"/>
        <item x="39"/>
        <item x="83"/>
        <item x="35"/>
        <item x="50"/>
        <item x="13"/>
        <item x="51"/>
        <item x="16"/>
        <item x="38"/>
        <item x="82"/>
        <item x="0"/>
        <item x="124"/>
        <item x="30"/>
        <item x="70"/>
        <item x="68"/>
        <item x="67"/>
        <item x="64"/>
        <item x="54"/>
        <item x="66"/>
        <item x="98"/>
        <item x="18"/>
        <item x="55"/>
        <item x="96"/>
        <item x="56"/>
        <item x="69"/>
        <item x="87"/>
        <item x="89"/>
        <item x="7"/>
        <item x="120"/>
        <item x="119"/>
        <item x="123"/>
        <item x="60"/>
        <item x="26"/>
        <item x="106"/>
        <item x="59"/>
        <item x="118"/>
        <item x="111"/>
        <item x="29"/>
        <item x="84"/>
        <item x="75"/>
        <item x="24"/>
        <item x="78"/>
        <item x="81"/>
        <item x="115"/>
        <item x="32"/>
        <item x="117"/>
        <item x="6"/>
        <item x="93"/>
        <item x="92"/>
        <item x="77"/>
        <item x="113"/>
        <item x="80"/>
        <item x="5"/>
        <item x="116"/>
        <item x="121"/>
        <item t="default"/>
      </items>
    </pivotField>
    <pivotField showAll="0"/>
    <pivotField showAll="0"/>
    <pivotField showAll="0"/>
    <pivotField showAll="0"/>
    <pivotField showAll="0"/>
    <pivotField showAll="0"/>
    <pivotField showAll="0">
      <items count="3">
        <item x="1"/>
        <item x="0"/>
        <item t="default"/>
      </items>
    </pivotField>
    <pivotField showAll="0">
      <items count="5">
        <item x="2"/>
        <item x="0"/>
        <item x="1"/>
        <item x="3"/>
        <item t="default"/>
      </items>
    </pivotField>
    <pivotField axis="axisCol" showAll="0">
      <items count="4">
        <item x="1"/>
        <item x="0"/>
        <item x="2"/>
        <item t="default"/>
      </items>
    </pivotField>
    <pivotField dataField="1" showAll="0">
      <items count="3">
        <item x="0"/>
        <item x="1"/>
        <item t="default"/>
      </items>
    </pivotField>
    <pivotField axis="axisRow" showAll="0">
      <items count="4">
        <item x="2"/>
        <item x="0"/>
        <item x="1"/>
        <item t="default"/>
      </items>
    </pivotField>
    <pivotField showAll="0"/>
  </pivotFields>
  <rowFields count="1">
    <field x="12"/>
  </rowFields>
  <rowItems count="4">
    <i>
      <x/>
    </i>
    <i>
      <x v="1"/>
    </i>
    <i>
      <x v="2"/>
    </i>
    <i t="grand">
      <x/>
    </i>
  </rowItems>
  <colFields count="1">
    <field x="10"/>
  </colFields>
  <colItems count="4">
    <i>
      <x/>
    </i>
    <i>
      <x v="1"/>
    </i>
    <i>
      <x v="2"/>
    </i>
    <i t="grand">
      <x/>
    </i>
  </colItems>
  <dataFields count="1">
    <dataField name="Count of Diabetes" fld="11" subtotal="count" baseField="0" baseItem="0"/>
  </dataFields>
  <chartFormats count="9">
    <chartFormat chart="10" format="0" series="1">
      <pivotArea type="data" outline="0" fieldPosition="0">
        <references count="2">
          <reference field="4294967294" count="1" selected="0">
            <x v="0"/>
          </reference>
          <reference field="10" count="1" selected="0">
            <x v="0"/>
          </reference>
        </references>
      </pivotArea>
    </chartFormat>
    <chartFormat chart="10" format="1" series="1">
      <pivotArea type="data" outline="0" fieldPosition="0">
        <references count="2">
          <reference field="4294967294" count="1" selected="0">
            <x v="0"/>
          </reference>
          <reference field="10" count="1" selected="0">
            <x v="1"/>
          </reference>
        </references>
      </pivotArea>
    </chartFormat>
    <chartFormat chart="10" format="2" series="1">
      <pivotArea type="data" outline="0" fieldPosition="0">
        <references count="2">
          <reference field="4294967294" count="1" selected="0">
            <x v="0"/>
          </reference>
          <reference field="10" count="1" selected="0">
            <x v="2"/>
          </reference>
        </references>
      </pivotArea>
    </chartFormat>
    <chartFormat chart="17" format="0" series="1">
      <pivotArea type="data" outline="0" fieldPosition="0">
        <references count="2">
          <reference field="4294967294" count="1" selected="0">
            <x v="0"/>
          </reference>
          <reference field="10" count="1" selected="0">
            <x v="0"/>
          </reference>
        </references>
      </pivotArea>
    </chartFormat>
    <chartFormat chart="17" format="1" series="1">
      <pivotArea type="data" outline="0" fieldPosition="0">
        <references count="2">
          <reference field="4294967294" count="1" selected="0">
            <x v="0"/>
          </reference>
          <reference field="10" count="1" selected="0">
            <x v="1"/>
          </reference>
        </references>
      </pivotArea>
    </chartFormat>
    <chartFormat chart="17" format="2" series="1">
      <pivotArea type="data" outline="0" fieldPosition="0">
        <references count="2">
          <reference field="4294967294" count="1" selected="0">
            <x v="0"/>
          </reference>
          <reference field="10" count="1" selected="0">
            <x v="2"/>
          </reference>
        </references>
      </pivotArea>
    </chartFormat>
    <chartFormat chart="17" format="3">
      <pivotArea type="data" outline="0" fieldPosition="0">
        <references count="3">
          <reference field="4294967294" count="1" selected="0">
            <x v="0"/>
          </reference>
          <reference field="10" count="1" selected="0">
            <x v="1"/>
          </reference>
          <reference field="12" count="1" selected="0">
            <x v="1"/>
          </reference>
        </references>
      </pivotArea>
    </chartFormat>
    <chartFormat chart="17" format="4">
      <pivotArea type="data" outline="0" fieldPosition="0">
        <references count="3">
          <reference field="4294967294" count="1" selected="0">
            <x v="0"/>
          </reference>
          <reference field="10" count="1" selected="0">
            <x v="1"/>
          </reference>
          <reference field="12" count="1" selected="0">
            <x v="2"/>
          </reference>
        </references>
      </pivotArea>
    </chartFormat>
    <chartFormat chart="17" format="5">
      <pivotArea type="data" outline="0" fieldPosition="0">
        <references count="3">
          <reference field="4294967294" count="1" selected="0">
            <x v="0"/>
          </reference>
          <reference field="10" count="1" selected="0">
            <x v="1"/>
          </reference>
          <reference field="1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A79B093-AF10-4789-9D7B-9EE7F25E8A0A}" name="PivotTable8"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2:D37" firstHeaderRow="1" firstDataRow="2" firstDataCol="1"/>
  <pivotFields count="14">
    <pivotField showAll="0"/>
    <pivotField showAll="0">
      <items count="127">
        <item x="122"/>
        <item x="65"/>
        <item x="100"/>
        <item x="125"/>
        <item x="114"/>
        <item x="27"/>
        <item x="105"/>
        <item x="31"/>
        <item x="86"/>
        <item x="74"/>
        <item x="95"/>
        <item x="4"/>
        <item x="41"/>
        <item x="97"/>
        <item x="49"/>
        <item x="110"/>
        <item x="44"/>
        <item x="61"/>
        <item x="1"/>
        <item x="91"/>
        <item x="85"/>
        <item x="19"/>
        <item x="2"/>
        <item x="22"/>
        <item x="88"/>
        <item x="52"/>
        <item x="53"/>
        <item x="108"/>
        <item x="37"/>
        <item x="62"/>
        <item x="15"/>
        <item x="101"/>
        <item x="36"/>
        <item x="33"/>
        <item x="28"/>
        <item x="21"/>
        <item x="9"/>
        <item x="72"/>
        <item x="34"/>
        <item x="25"/>
        <item x="47"/>
        <item x="63"/>
        <item x="17"/>
        <item x="45"/>
        <item x="23"/>
        <item x="42"/>
        <item x="43"/>
        <item x="71"/>
        <item x="10"/>
        <item x="102"/>
        <item x="58"/>
        <item x="8"/>
        <item x="12"/>
        <item x="57"/>
        <item x="76"/>
        <item x="20"/>
        <item x="48"/>
        <item x="90"/>
        <item x="14"/>
        <item x="11"/>
        <item x="104"/>
        <item x="79"/>
        <item x="40"/>
        <item x="99"/>
        <item x="103"/>
        <item x="112"/>
        <item x="94"/>
        <item x="73"/>
        <item x="109"/>
        <item x="46"/>
        <item x="3"/>
        <item x="107"/>
        <item x="39"/>
        <item x="83"/>
        <item x="35"/>
        <item x="50"/>
        <item x="13"/>
        <item x="51"/>
        <item x="16"/>
        <item x="38"/>
        <item x="82"/>
        <item x="0"/>
        <item x="124"/>
        <item x="30"/>
        <item x="70"/>
        <item x="68"/>
        <item x="67"/>
        <item x="64"/>
        <item x="54"/>
        <item x="66"/>
        <item x="98"/>
        <item x="18"/>
        <item x="55"/>
        <item x="96"/>
        <item x="56"/>
        <item x="69"/>
        <item x="87"/>
        <item x="89"/>
        <item x="7"/>
        <item x="120"/>
        <item x="119"/>
        <item x="123"/>
        <item x="60"/>
        <item x="26"/>
        <item x="106"/>
        <item x="59"/>
        <item x="118"/>
        <item x="111"/>
        <item x="29"/>
        <item x="84"/>
        <item x="75"/>
        <item x="24"/>
        <item x="78"/>
        <item x="81"/>
        <item x="115"/>
        <item x="32"/>
        <item x="117"/>
        <item x="6"/>
        <item x="93"/>
        <item x="92"/>
        <item x="77"/>
        <item x="113"/>
        <item x="80"/>
        <item x="5"/>
        <item x="116"/>
        <item x="121"/>
        <item t="default"/>
      </items>
    </pivotField>
    <pivotField showAll="0"/>
    <pivotField showAll="0"/>
    <pivotField showAll="0"/>
    <pivotField showAll="0"/>
    <pivotField showAll="0"/>
    <pivotField showAll="0"/>
    <pivotField dataField="1" showAll="0">
      <items count="3">
        <item x="1"/>
        <item x="0"/>
        <item t="default"/>
      </items>
    </pivotField>
    <pivotField showAll="0">
      <items count="5">
        <item x="2"/>
        <item x="0"/>
        <item x="1"/>
        <item x="3"/>
        <item t="default"/>
      </items>
    </pivotField>
    <pivotField axis="axisRow" showAll="0">
      <items count="4">
        <item x="1"/>
        <item x="0"/>
        <item x="2"/>
        <item t="default"/>
      </items>
    </pivotField>
    <pivotField axis="axisCol" showAll="0">
      <items count="3">
        <item x="0"/>
        <item x="1"/>
        <item t="default"/>
      </items>
    </pivotField>
    <pivotField showAll="0">
      <items count="4">
        <item x="2"/>
        <item x="0"/>
        <item x="1"/>
        <item t="default"/>
      </items>
    </pivotField>
    <pivotField showAll="0"/>
  </pivotFields>
  <rowFields count="1">
    <field x="10"/>
  </rowFields>
  <rowItems count="4">
    <i>
      <x/>
    </i>
    <i>
      <x v="1"/>
    </i>
    <i>
      <x v="2"/>
    </i>
    <i t="grand">
      <x/>
    </i>
  </rowItems>
  <colFields count="1">
    <field x="11"/>
  </colFields>
  <colItems count="3">
    <i>
      <x/>
    </i>
    <i>
      <x v="1"/>
    </i>
    <i t="grand">
      <x/>
    </i>
  </colItems>
  <dataFields count="1">
    <dataField name="Sum of Outcome"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335F946-348D-4DCB-9790-4B194F94B0C1}" name="PivotTable5"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9:D14" firstHeaderRow="1" firstDataRow="2" firstDataCol="1"/>
  <pivotFields count="14">
    <pivotField showAll="0"/>
    <pivotField showAll="0"/>
    <pivotField showAll="0"/>
    <pivotField showAll="0"/>
    <pivotField showAll="0"/>
    <pivotField showAll="0"/>
    <pivotField showAll="0"/>
    <pivotField showAll="0"/>
    <pivotField axis="axisCol" showAll="0">
      <items count="3">
        <item x="1"/>
        <item x="0"/>
        <item t="default"/>
      </items>
    </pivotField>
    <pivotField showAll="0"/>
    <pivotField axis="axisRow" showAll="0">
      <items count="4">
        <item x="1"/>
        <item x="0"/>
        <item x="2"/>
        <item t="default"/>
      </items>
    </pivotField>
    <pivotField dataField="1" showAll="0">
      <items count="3">
        <item x="0"/>
        <item x="1"/>
        <item t="default"/>
      </items>
    </pivotField>
    <pivotField showAll="0">
      <items count="4">
        <item x="2"/>
        <item x="0"/>
        <item x="1"/>
        <item t="default"/>
      </items>
    </pivotField>
    <pivotField showAll="0">
      <items count="2">
        <item x="0"/>
        <item t="default"/>
      </items>
    </pivotField>
  </pivotFields>
  <rowFields count="1">
    <field x="10"/>
  </rowFields>
  <rowItems count="4">
    <i>
      <x/>
    </i>
    <i>
      <x v="1"/>
    </i>
    <i>
      <x v="2"/>
    </i>
    <i t="grand">
      <x/>
    </i>
  </rowItems>
  <colFields count="1">
    <field x="8"/>
  </colFields>
  <colItems count="3">
    <i>
      <x/>
    </i>
    <i>
      <x v="1"/>
    </i>
    <i t="grand">
      <x/>
    </i>
  </colItems>
  <dataFields count="1">
    <dataField name="Count of Diabetes" fld="11" subtotal="count" baseField="0" baseItem="0"/>
  </dataFields>
  <chartFormats count="4">
    <chartFormat chart="3" format="0" series="1">
      <pivotArea type="data" outline="0" fieldPosition="0">
        <references count="2">
          <reference field="4294967294" count="1" selected="0">
            <x v="0"/>
          </reference>
          <reference field="8" count="1" selected="0">
            <x v="0"/>
          </reference>
        </references>
      </pivotArea>
    </chartFormat>
    <chartFormat chart="3" format="1" series="1">
      <pivotArea type="data" outline="0" fieldPosition="0">
        <references count="2">
          <reference field="4294967294" count="1" selected="0">
            <x v="0"/>
          </reference>
          <reference field="8" count="1" selected="0">
            <x v="1"/>
          </reference>
        </references>
      </pivotArea>
    </chartFormat>
    <chartFormat chart="5" format="4" series="1">
      <pivotArea type="data" outline="0" fieldPosition="0">
        <references count="2">
          <reference field="4294967294" count="1" selected="0">
            <x v="0"/>
          </reference>
          <reference field="8" count="1" selected="0">
            <x v="0"/>
          </reference>
        </references>
      </pivotArea>
    </chartFormat>
    <chartFormat chart="5" format="5" series="1">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4227C3-50D9-4BA3-AB6B-549D2F02D96C}" name="PivotTable4"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14">
    <pivotField showAll="0"/>
    <pivotField showAll="0"/>
    <pivotField showAll="0"/>
    <pivotField showAll="0"/>
    <pivotField showAll="0"/>
    <pivotField showAll="0"/>
    <pivotField showAll="0"/>
    <pivotField showAll="0"/>
    <pivotField axis="axisRow" showAll="0">
      <items count="3">
        <item x="1"/>
        <item x="0"/>
        <item t="default"/>
      </items>
    </pivotField>
    <pivotField showAll="0"/>
    <pivotField showAll="0"/>
    <pivotField dataField="1" showAll="0">
      <items count="3">
        <item x="0"/>
        <item x="1"/>
        <item t="default"/>
      </items>
    </pivotField>
    <pivotField showAll="0"/>
    <pivotField axis="axisRow" showAll="0">
      <items count="2">
        <item x="0"/>
        <item t="default"/>
      </items>
    </pivotField>
  </pivotFields>
  <rowFields count="2">
    <field x="13"/>
    <field x="8"/>
  </rowFields>
  <rowItems count="4">
    <i>
      <x/>
    </i>
    <i r="1">
      <x/>
    </i>
    <i r="1">
      <x v="1"/>
    </i>
    <i t="grand">
      <x/>
    </i>
  </rowItems>
  <colItems count="1">
    <i/>
  </colItems>
  <dataFields count="1">
    <dataField name="Count of Diabetes" fld="1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A4272B-B02C-4111-9BE1-157B180B248B}"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8:D14" firstHeaderRow="1" firstDataRow="2" firstDataCol="1"/>
  <pivotFields count="16">
    <pivotField showAll="0"/>
    <pivotField showAll="0">
      <items count="127">
        <item x="122"/>
        <item x="65"/>
        <item x="100"/>
        <item x="125"/>
        <item x="114"/>
        <item x="27"/>
        <item x="105"/>
        <item x="31"/>
        <item x="86"/>
        <item x="74"/>
        <item x="95"/>
        <item x="4"/>
        <item x="41"/>
        <item x="97"/>
        <item x="49"/>
        <item x="110"/>
        <item x="44"/>
        <item x="61"/>
        <item x="1"/>
        <item x="91"/>
        <item x="85"/>
        <item x="19"/>
        <item x="2"/>
        <item x="22"/>
        <item x="88"/>
        <item x="52"/>
        <item x="53"/>
        <item x="108"/>
        <item x="37"/>
        <item x="62"/>
        <item x="15"/>
        <item x="101"/>
        <item x="36"/>
        <item x="33"/>
        <item x="28"/>
        <item x="21"/>
        <item x="9"/>
        <item x="72"/>
        <item x="34"/>
        <item x="25"/>
        <item x="47"/>
        <item x="63"/>
        <item x="17"/>
        <item x="45"/>
        <item x="23"/>
        <item x="42"/>
        <item x="43"/>
        <item x="71"/>
        <item x="10"/>
        <item x="102"/>
        <item x="58"/>
        <item x="8"/>
        <item x="12"/>
        <item x="57"/>
        <item x="76"/>
        <item x="20"/>
        <item x="48"/>
        <item x="90"/>
        <item x="14"/>
        <item x="11"/>
        <item x="104"/>
        <item x="79"/>
        <item x="40"/>
        <item x="99"/>
        <item x="103"/>
        <item x="112"/>
        <item x="94"/>
        <item x="73"/>
        <item x="109"/>
        <item x="46"/>
        <item x="3"/>
        <item x="107"/>
        <item x="39"/>
        <item x="83"/>
        <item x="35"/>
        <item x="50"/>
        <item x="13"/>
        <item x="51"/>
        <item x="16"/>
        <item x="38"/>
        <item x="82"/>
        <item x="0"/>
        <item x="124"/>
        <item x="30"/>
        <item x="70"/>
        <item x="68"/>
        <item x="67"/>
        <item x="64"/>
        <item x="54"/>
        <item x="66"/>
        <item x="98"/>
        <item x="18"/>
        <item x="55"/>
        <item x="96"/>
        <item x="56"/>
        <item x="69"/>
        <item x="87"/>
        <item x="89"/>
        <item x="7"/>
        <item x="120"/>
        <item x="119"/>
        <item x="123"/>
        <item x="60"/>
        <item x="26"/>
        <item x="106"/>
        <item x="59"/>
        <item x="118"/>
        <item x="111"/>
        <item x="29"/>
        <item x="84"/>
        <item x="75"/>
        <item x="24"/>
        <item x="78"/>
        <item x="81"/>
        <item x="115"/>
        <item x="32"/>
        <item x="117"/>
        <item x="6"/>
        <item x="93"/>
        <item x="92"/>
        <item x="77"/>
        <item x="113"/>
        <item x="80"/>
        <item x="5"/>
        <item x="116"/>
        <item x="121"/>
        <item t="default"/>
      </items>
    </pivotField>
    <pivotField showAll="0">
      <items count="43">
        <item x="39"/>
        <item x="7"/>
        <item x="40"/>
        <item x="2"/>
        <item x="24"/>
        <item x="34"/>
        <item x="27"/>
        <item x="3"/>
        <item x="30"/>
        <item x="29"/>
        <item x="32"/>
        <item x="28"/>
        <item x="14"/>
        <item x="5"/>
        <item x="26"/>
        <item x="17"/>
        <item x="25"/>
        <item x="1"/>
        <item x="16"/>
        <item x="4"/>
        <item x="0"/>
        <item x="21"/>
        <item x="12"/>
        <item x="13"/>
        <item x="15"/>
        <item x="9"/>
        <item x="11"/>
        <item x="6"/>
        <item x="22"/>
        <item x="23"/>
        <item x="8"/>
        <item x="20"/>
        <item x="18"/>
        <item x="10"/>
        <item x="33"/>
        <item x="31"/>
        <item x="37"/>
        <item x="36"/>
        <item x="38"/>
        <item x="41"/>
        <item x="35"/>
        <item x="19"/>
        <item t="default"/>
      </items>
    </pivotField>
    <pivotField showAll="0"/>
    <pivotField showAll="0"/>
    <pivotField showAll="0">
      <items count="223">
        <item x="170"/>
        <item x="135"/>
        <item x="31"/>
        <item x="202"/>
        <item x="42"/>
        <item x="155"/>
        <item x="203"/>
        <item x="57"/>
        <item x="128"/>
        <item x="151"/>
        <item x="73"/>
        <item x="173"/>
        <item x="145"/>
        <item x="161"/>
        <item x="16"/>
        <item x="158"/>
        <item x="48"/>
        <item x="201"/>
        <item x="26"/>
        <item x="98"/>
        <item x="36"/>
        <item x="143"/>
        <item x="15"/>
        <item x="204"/>
        <item x="111"/>
        <item x="160"/>
        <item x="182"/>
        <item x="101"/>
        <item x="21"/>
        <item x="211"/>
        <item x="32"/>
        <item x="157"/>
        <item x="33"/>
        <item x="169"/>
        <item x="50"/>
        <item x="55"/>
        <item x="19"/>
        <item x="47"/>
        <item x="156"/>
        <item x="82"/>
        <item x="125"/>
        <item x="40"/>
        <item x="132"/>
        <item x="141"/>
        <item x="7"/>
        <item x="119"/>
        <item x="126"/>
        <item x="198"/>
        <item x="133"/>
        <item x="190"/>
        <item x="165"/>
        <item x="53"/>
        <item x="1"/>
        <item x="139"/>
        <item x="197"/>
        <item x="117"/>
        <item x="147"/>
        <item x="79"/>
        <item x="138"/>
        <item x="137"/>
        <item x="20"/>
        <item x="93"/>
        <item x="124"/>
        <item x="95"/>
        <item x="29"/>
        <item x="2"/>
        <item x="65"/>
        <item x="205"/>
        <item x="87"/>
        <item x="195"/>
        <item x="44"/>
        <item x="58"/>
        <item x="110"/>
        <item x="43"/>
        <item x="12"/>
        <item x="116"/>
        <item x="49"/>
        <item x="60"/>
        <item x="214"/>
        <item x="71"/>
        <item x="191"/>
        <item x="86"/>
        <item x="109"/>
        <item x="6"/>
        <item x="176"/>
        <item x="189"/>
        <item x="168"/>
        <item x="5"/>
        <item x="130"/>
        <item x="75"/>
        <item x="100"/>
        <item x="4"/>
        <item x="14"/>
        <item x="64"/>
        <item x="200"/>
        <item x="18"/>
        <item x="196"/>
        <item x="46"/>
        <item x="120"/>
        <item x="171"/>
        <item x="159"/>
        <item x="51"/>
        <item x="41"/>
        <item x="90"/>
        <item x="78"/>
        <item x="22"/>
        <item x="96"/>
        <item x="103"/>
        <item x="63"/>
        <item x="187"/>
        <item x="0"/>
        <item x="34"/>
        <item x="74"/>
        <item x="56"/>
        <item x="25"/>
        <item x="134"/>
        <item x="67"/>
        <item x="61"/>
        <item x="146"/>
        <item x="70"/>
        <item x="10"/>
        <item x="35"/>
        <item x="99"/>
        <item x="92"/>
        <item x="162"/>
        <item x="45"/>
        <item x="183"/>
        <item x="148"/>
        <item x="88"/>
        <item x="104"/>
        <item x="216"/>
        <item x="140"/>
        <item x="108"/>
        <item x="94"/>
        <item x="17"/>
        <item x="129"/>
        <item x="153"/>
        <item x="192"/>
        <item x="193"/>
        <item x="149"/>
        <item x="13"/>
        <item x="112"/>
        <item x="178"/>
        <item x="76"/>
        <item x="167"/>
        <item x="24"/>
        <item x="84"/>
        <item x="188"/>
        <item x="62"/>
        <item x="102"/>
        <item x="177"/>
        <item x="37"/>
        <item x="175"/>
        <item x="207"/>
        <item x="213"/>
        <item x="136"/>
        <item x="23"/>
        <item x="72"/>
        <item x="152"/>
        <item x="52"/>
        <item x="199"/>
        <item x="127"/>
        <item x="181"/>
        <item x="206"/>
        <item x="220"/>
        <item x="30"/>
        <item x="150"/>
        <item x="11"/>
        <item x="97"/>
        <item x="77"/>
        <item x="131"/>
        <item x="212"/>
        <item x="174"/>
        <item x="121"/>
        <item x="123"/>
        <item x="80"/>
        <item x="185"/>
        <item x="83"/>
        <item x="215"/>
        <item x="180"/>
        <item x="39"/>
        <item x="107"/>
        <item x="28"/>
        <item x="163"/>
        <item x="184"/>
        <item x="164"/>
        <item x="106"/>
        <item x="105"/>
        <item x="69"/>
        <item x="3"/>
        <item x="9"/>
        <item x="154"/>
        <item x="89"/>
        <item x="194"/>
        <item x="221"/>
        <item x="115"/>
        <item x="85"/>
        <item x="217"/>
        <item x="210"/>
        <item x="113"/>
        <item x="166"/>
        <item x="27"/>
        <item x="142"/>
        <item x="122"/>
        <item x="8"/>
        <item x="179"/>
        <item x="114"/>
        <item x="219"/>
        <item x="186"/>
        <item x="54"/>
        <item x="38"/>
        <item x="144"/>
        <item x="218"/>
        <item x="209"/>
        <item x="59"/>
        <item x="81"/>
        <item x="118"/>
        <item x="66"/>
        <item x="68"/>
        <item x="208"/>
        <item x="172"/>
        <item x="91"/>
        <item t="default"/>
      </items>
    </pivotField>
    <pivotField showAll="0"/>
    <pivotField showAll="0">
      <items count="47">
        <item x="2"/>
        <item x="12"/>
        <item x="27"/>
        <item x="25"/>
        <item x="21"/>
        <item x="4"/>
        <item x="9"/>
        <item x="15"/>
        <item x="10"/>
        <item x="22"/>
        <item x="1"/>
        <item x="8"/>
        <item x="3"/>
        <item x="30"/>
        <item x="40"/>
        <item x="28"/>
        <item x="32"/>
        <item x="26"/>
        <item x="33"/>
        <item x="31"/>
        <item x="11"/>
        <item x="24"/>
        <item x="29"/>
        <item x="38"/>
        <item x="16"/>
        <item x="17"/>
        <item x="34"/>
        <item x="19"/>
        <item x="37"/>
        <item x="0"/>
        <item x="7"/>
        <item x="44"/>
        <item x="5"/>
        <item x="20"/>
        <item x="35"/>
        <item x="18"/>
        <item x="13"/>
        <item x="23"/>
        <item x="6"/>
        <item x="14"/>
        <item x="36"/>
        <item x="43"/>
        <item x="39"/>
        <item x="41"/>
        <item x="45"/>
        <item x="42"/>
        <item t="default"/>
      </items>
    </pivotField>
    <pivotField axis="axisCol" showAll="0">
      <items count="3">
        <item x="1"/>
        <item x="0"/>
        <item t="default"/>
      </items>
    </pivotField>
    <pivotField showAll="0"/>
    <pivotField showAll="0"/>
    <pivotField showAll="0"/>
    <pivotField showAll="0"/>
    <pivotField axis="axisRow" showAll="0">
      <items count="5">
        <item x="2"/>
        <item x="0"/>
        <item x="1"/>
        <item x="3"/>
        <item t="default"/>
      </items>
    </pivotField>
    <pivotField showAll="0"/>
    <pivotField dragToRow="0" dragToCol="0" dragToPage="0" showAll="0" defaultSubtotal="0"/>
  </pivotFields>
  <rowFields count="1">
    <field x="13"/>
  </rowFields>
  <rowItems count="5">
    <i>
      <x/>
    </i>
    <i>
      <x v="1"/>
    </i>
    <i>
      <x v="2"/>
    </i>
    <i>
      <x v="3"/>
    </i>
    <i t="grand">
      <x/>
    </i>
  </rowItems>
  <colFields count="1">
    <field x="8"/>
  </colFields>
  <colItems count="3">
    <i>
      <x/>
    </i>
    <i>
      <x v="1"/>
    </i>
    <i t="grand">
      <x/>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6EEA6D1-2296-47C4-8F71-F92150FE716F}"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6" firstHeaderRow="1" firstDataRow="1" firstDataCol="1"/>
  <pivotFields count="16">
    <pivotField showAll="0"/>
    <pivotField dataField="1" showAll="0">
      <items count="127">
        <item x="122"/>
        <item x="65"/>
        <item x="100"/>
        <item x="125"/>
        <item x="114"/>
        <item x="27"/>
        <item x="105"/>
        <item x="31"/>
        <item x="86"/>
        <item x="74"/>
        <item x="95"/>
        <item x="4"/>
        <item x="41"/>
        <item x="97"/>
        <item x="49"/>
        <item x="110"/>
        <item x="44"/>
        <item x="61"/>
        <item x="1"/>
        <item x="91"/>
        <item x="85"/>
        <item x="19"/>
        <item x="2"/>
        <item x="22"/>
        <item x="88"/>
        <item x="52"/>
        <item x="53"/>
        <item x="108"/>
        <item x="37"/>
        <item x="62"/>
        <item x="15"/>
        <item x="101"/>
        <item x="36"/>
        <item x="33"/>
        <item x="28"/>
        <item x="21"/>
        <item x="9"/>
        <item x="72"/>
        <item x="34"/>
        <item x="25"/>
        <item x="47"/>
        <item x="63"/>
        <item x="17"/>
        <item x="45"/>
        <item x="23"/>
        <item x="42"/>
        <item x="43"/>
        <item x="71"/>
        <item x="10"/>
        <item x="102"/>
        <item x="58"/>
        <item x="8"/>
        <item x="12"/>
        <item x="57"/>
        <item x="76"/>
        <item x="20"/>
        <item x="48"/>
        <item x="90"/>
        <item x="14"/>
        <item x="11"/>
        <item x="104"/>
        <item x="79"/>
        <item x="40"/>
        <item x="99"/>
        <item x="103"/>
        <item x="112"/>
        <item x="94"/>
        <item x="73"/>
        <item x="109"/>
        <item x="46"/>
        <item x="3"/>
        <item x="107"/>
        <item x="39"/>
        <item x="83"/>
        <item x="35"/>
        <item x="50"/>
        <item x="13"/>
        <item x="51"/>
        <item x="16"/>
        <item x="38"/>
        <item x="82"/>
        <item x="0"/>
        <item x="124"/>
        <item x="30"/>
        <item x="70"/>
        <item x="68"/>
        <item x="67"/>
        <item x="64"/>
        <item x="54"/>
        <item x="66"/>
        <item x="98"/>
        <item x="18"/>
        <item x="55"/>
        <item x="96"/>
        <item x="56"/>
        <item x="69"/>
        <item x="87"/>
        <item x="89"/>
        <item x="7"/>
        <item x="120"/>
        <item x="119"/>
        <item x="123"/>
        <item x="60"/>
        <item x="26"/>
        <item x="106"/>
        <item x="59"/>
        <item x="118"/>
        <item x="111"/>
        <item x="29"/>
        <item x="84"/>
        <item x="75"/>
        <item x="24"/>
        <item x="78"/>
        <item x="81"/>
        <item x="115"/>
        <item x="32"/>
        <item x="117"/>
        <item x="6"/>
        <item x="93"/>
        <item x="92"/>
        <item x="77"/>
        <item x="113"/>
        <item x="80"/>
        <item x="5"/>
        <item x="116"/>
        <item x="121"/>
        <item t="default"/>
      </items>
    </pivotField>
    <pivotField showAll="0">
      <items count="43">
        <item x="39"/>
        <item x="7"/>
        <item x="40"/>
        <item x="2"/>
        <item x="24"/>
        <item x="34"/>
        <item x="27"/>
        <item x="3"/>
        <item x="30"/>
        <item x="29"/>
        <item x="32"/>
        <item x="28"/>
        <item x="14"/>
        <item x="5"/>
        <item x="26"/>
        <item x="17"/>
        <item x="25"/>
        <item x="1"/>
        <item x="16"/>
        <item x="4"/>
        <item x="0"/>
        <item x="21"/>
        <item x="12"/>
        <item x="13"/>
        <item x="15"/>
        <item x="9"/>
        <item x="11"/>
        <item x="6"/>
        <item x="22"/>
        <item x="23"/>
        <item x="8"/>
        <item x="20"/>
        <item x="18"/>
        <item x="10"/>
        <item x="33"/>
        <item x="31"/>
        <item x="37"/>
        <item x="36"/>
        <item x="38"/>
        <item x="41"/>
        <item x="35"/>
        <item x="19"/>
        <item t="default"/>
      </items>
    </pivotField>
    <pivotField showAll="0"/>
    <pivotField showAll="0"/>
    <pivotField showAll="0">
      <items count="223">
        <item x="170"/>
        <item x="135"/>
        <item x="31"/>
        <item x="202"/>
        <item x="42"/>
        <item x="155"/>
        <item x="203"/>
        <item x="57"/>
        <item x="128"/>
        <item x="151"/>
        <item x="73"/>
        <item x="173"/>
        <item x="145"/>
        <item x="161"/>
        <item x="16"/>
        <item x="158"/>
        <item x="48"/>
        <item x="201"/>
        <item x="26"/>
        <item x="98"/>
        <item x="36"/>
        <item x="143"/>
        <item x="15"/>
        <item x="204"/>
        <item x="111"/>
        <item x="160"/>
        <item x="182"/>
        <item x="101"/>
        <item x="21"/>
        <item x="211"/>
        <item x="32"/>
        <item x="157"/>
        <item x="33"/>
        <item x="169"/>
        <item x="50"/>
        <item x="55"/>
        <item x="19"/>
        <item x="47"/>
        <item x="156"/>
        <item x="82"/>
        <item x="125"/>
        <item x="40"/>
        <item x="132"/>
        <item x="141"/>
        <item x="7"/>
        <item x="119"/>
        <item x="126"/>
        <item x="198"/>
        <item x="133"/>
        <item x="190"/>
        <item x="165"/>
        <item x="53"/>
        <item x="1"/>
        <item x="139"/>
        <item x="197"/>
        <item x="117"/>
        <item x="147"/>
        <item x="79"/>
        <item x="138"/>
        <item x="137"/>
        <item x="20"/>
        <item x="93"/>
        <item x="124"/>
        <item x="95"/>
        <item x="29"/>
        <item x="2"/>
        <item x="65"/>
        <item x="205"/>
        <item x="87"/>
        <item x="195"/>
        <item x="44"/>
        <item x="58"/>
        <item x="110"/>
        <item x="43"/>
        <item x="12"/>
        <item x="116"/>
        <item x="49"/>
        <item x="60"/>
        <item x="214"/>
        <item x="71"/>
        <item x="191"/>
        <item x="86"/>
        <item x="109"/>
        <item x="6"/>
        <item x="176"/>
        <item x="189"/>
        <item x="168"/>
        <item x="5"/>
        <item x="130"/>
        <item x="75"/>
        <item x="100"/>
        <item x="4"/>
        <item x="14"/>
        <item x="64"/>
        <item x="200"/>
        <item x="18"/>
        <item x="196"/>
        <item x="46"/>
        <item x="120"/>
        <item x="171"/>
        <item x="159"/>
        <item x="51"/>
        <item x="41"/>
        <item x="90"/>
        <item x="78"/>
        <item x="22"/>
        <item x="96"/>
        <item x="103"/>
        <item x="63"/>
        <item x="187"/>
        <item x="0"/>
        <item x="34"/>
        <item x="74"/>
        <item x="56"/>
        <item x="25"/>
        <item x="134"/>
        <item x="67"/>
        <item x="61"/>
        <item x="146"/>
        <item x="70"/>
        <item x="10"/>
        <item x="35"/>
        <item x="99"/>
        <item x="92"/>
        <item x="162"/>
        <item x="45"/>
        <item x="183"/>
        <item x="148"/>
        <item x="88"/>
        <item x="104"/>
        <item x="216"/>
        <item x="140"/>
        <item x="108"/>
        <item x="94"/>
        <item x="17"/>
        <item x="129"/>
        <item x="153"/>
        <item x="192"/>
        <item x="193"/>
        <item x="149"/>
        <item x="13"/>
        <item x="112"/>
        <item x="178"/>
        <item x="76"/>
        <item x="167"/>
        <item x="24"/>
        <item x="84"/>
        <item x="188"/>
        <item x="62"/>
        <item x="102"/>
        <item x="177"/>
        <item x="37"/>
        <item x="175"/>
        <item x="207"/>
        <item x="213"/>
        <item x="136"/>
        <item x="23"/>
        <item x="72"/>
        <item x="152"/>
        <item x="52"/>
        <item x="199"/>
        <item x="127"/>
        <item x="181"/>
        <item x="206"/>
        <item x="220"/>
        <item x="30"/>
        <item x="150"/>
        <item x="11"/>
        <item x="97"/>
        <item x="77"/>
        <item x="131"/>
        <item x="212"/>
        <item x="174"/>
        <item x="121"/>
        <item x="123"/>
        <item x="80"/>
        <item x="185"/>
        <item x="83"/>
        <item x="215"/>
        <item x="180"/>
        <item x="39"/>
        <item x="107"/>
        <item x="28"/>
        <item x="163"/>
        <item x="184"/>
        <item x="164"/>
        <item x="106"/>
        <item x="105"/>
        <item x="69"/>
        <item x="3"/>
        <item x="9"/>
        <item x="154"/>
        <item x="89"/>
        <item x="194"/>
        <item x="221"/>
        <item x="115"/>
        <item x="85"/>
        <item x="217"/>
        <item x="210"/>
        <item x="113"/>
        <item x="166"/>
        <item x="27"/>
        <item x="142"/>
        <item x="122"/>
        <item x="8"/>
        <item x="179"/>
        <item x="114"/>
        <item x="219"/>
        <item x="186"/>
        <item x="54"/>
        <item x="38"/>
        <item x="144"/>
        <item x="218"/>
        <item x="209"/>
        <item x="59"/>
        <item x="81"/>
        <item x="118"/>
        <item x="66"/>
        <item x="68"/>
        <item x="208"/>
        <item x="172"/>
        <item x="91"/>
        <item t="default"/>
      </items>
    </pivotField>
    <pivotField showAll="0"/>
    <pivotField showAll="0">
      <items count="47">
        <item x="2"/>
        <item x="12"/>
        <item x="27"/>
        <item x="25"/>
        <item x="21"/>
        <item x="4"/>
        <item x="9"/>
        <item x="15"/>
        <item x="10"/>
        <item x="22"/>
        <item x="1"/>
        <item x="8"/>
        <item x="3"/>
        <item x="30"/>
        <item x="40"/>
        <item x="28"/>
        <item x="32"/>
        <item x="26"/>
        <item x="33"/>
        <item x="31"/>
        <item x="11"/>
        <item x="24"/>
        <item x="29"/>
        <item x="38"/>
        <item x="16"/>
        <item x="17"/>
        <item x="34"/>
        <item x="19"/>
        <item x="37"/>
        <item x="0"/>
        <item x="7"/>
        <item x="44"/>
        <item x="5"/>
        <item x="20"/>
        <item x="35"/>
        <item x="18"/>
        <item x="13"/>
        <item x="23"/>
        <item x="6"/>
        <item x="14"/>
        <item x="36"/>
        <item x="43"/>
        <item x="39"/>
        <item x="41"/>
        <item x="45"/>
        <item x="42"/>
        <item t="default"/>
      </items>
    </pivotField>
    <pivotField axis="axisRow" showAll="0">
      <items count="3">
        <item x="1"/>
        <item x="0"/>
        <item t="default"/>
      </items>
    </pivotField>
    <pivotField showAll="0"/>
    <pivotField showAll="0"/>
    <pivotField showAll="0"/>
    <pivotField showAll="0"/>
    <pivotField showAll="0">
      <items count="5">
        <item x="2"/>
        <item x="0"/>
        <item x="1"/>
        <item x="3"/>
        <item t="default"/>
      </items>
    </pivotField>
    <pivotField showAll="0"/>
    <pivotField dragToRow="0" dragToCol="0" dragToPage="0" showAll="0" defaultSubtotal="0"/>
  </pivotFields>
  <rowFields count="1">
    <field x="8"/>
  </rowFields>
  <rowItems count="3">
    <i>
      <x/>
    </i>
    <i>
      <x v="1"/>
    </i>
    <i t="grand">
      <x/>
    </i>
  </rowItems>
  <colItems count="1">
    <i/>
  </colItems>
  <dataFields count="1">
    <dataField name="Average of Glucose" fld="1" subtotal="average" baseField="8" baseItem="0"/>
  </dataFields>
  <formats count="2">
    <format dxfId="51">
      <pivotArea collapsedLevelsAreSubtotals="1" fieldPosition="0">
        <references count="1">
          <reference field="8" count="1">
            <x v="0"/>
          </reference>
        </references>
      </pivotArea>
    </format>
    <format dxfId="50">
      <pivotArea collapsedLevelsAreSubtotals="1" fieldPosition="0">
        <references count="1">
          <reference field="8" count="1">
            <x v="1"/>
          </reference>
        </references>
      </pivotArea>
    </format>
  </formats>
  <chartFormats count="1">
    <chartFormat chart="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1" xr10:uid="{C83C3384-EFC5-40E9-A120-EBB74628AC18}" sourceName="Age Group">
  <pivotTables>
    <pivotTable tabId="20" name="PivotTable5"/>
    <pivotTable tabId="20" name="PivotTable9"/>
    <pivotTable tabId="20" name="PivotTable8"/>
    <pivotTable tabId="23" name="PivotTable5"/>
    <pivotTable tabId="20" name="PivotTable11"/>
  </pivotTables>
  <data>
    <tabular pivotCacheId="846824067">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abetes1" xr10:uid="{A5A05064-4090-4D4A-BC0B-6260E017190D}" sourceName="Diabetes">
  <pivotTables>
    <pivotTable tabId="20" name="PivotTable5"/>
    <pivotTable tabId="20" name="PivotTable9"/>
    <pivotTable tabId="20" name="PivotTable6"/>
  </pivotTables>
  <data>
    <tabular pivotCacheId="846824067">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P_Catergory" xr10:uid="{586BB590-76D2-447A-B911-52677F594283}" sourceName="BP Catergory">
  <pivotTables>
    <pivotTable tabId="20" name="PivotTable9"/>
  </pivotTables>
  <data>
    <tabular pivotCacheId="846824067">
      <items count="3">
        <i x="2" s="1"/>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MI_Weightclass" xr10:uid="{B4D02070-1E0C-4290-ADB5-91E46A1C1ADC}" sourceName="BMI Weightclass">
  <pivotTables>
    <pivotTable tabId="20" name="PivotTable5"/>
    <pivotTable tabId="20" name="PivotTable7"/>
  </pivotTables>
  <data>
    <tabular pivotCacheId="846824067">
      <items count="4">
        <i x="2" s="1"/>
        <i x="0" s="1"/>
        <i x="1"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come" xr10:uid="{8EDD10CD-AF81-4477-8163-C3A76D44FEF1}" sourceName="Outcome">
  <pivotTables>
    <pivotTable tabId="20" name="PivotTable10"/>
    <pivotTable tabId="20" name="PivotTable6"/>
    <pivotTable tabId="20" name="PivotTable7"/>
    <pivotTable tabId="20" name="PivotTable8"/>
  </pivotTables>
  <data>
    <tabular pivotCacheId="846824067">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xr10:uid="{C8032704-1DB1-480B-9DD4-96C0771AC20D}" cache="Slicer_Age_Group1" caption="Age Group" rowHeight="257175"/>
  <slicer name="Diabetes" xr10:uid="{3EDC373E-5B02-4EA2-99F5-3639E24F548A}" cache="Slicer_Diabetes1" caption="Diabetes" rowHeight="257175"/>
  <slicer name="BP Catergory" xr10:uid="{E613681D-B867-413E-8411-FED4F8F8D7FB}" cache="Slicer_BP_Catergory" caption="BP Catergory" rowHeight="257175"/>
  <slicer name="BMI Weightclass" xr10:uid="{767D82CD-6E2E-40BF-BEC6-94A49878732B}" cache="Slicer_BMI_Weightclass" caption="BMI Weightclass" rowHeight="257175"/>
  <slicer name="Outcome" xr10:uid="{D9F6E92C-FE34-4CE3-BDAA-8A6B95B3D96E}" cache="Slicer_Outcome" caption="Outcome"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1" xr10:uid="{8A64E61B-DF0A-454D-AAC1-47120B55C0D0}" cache="Slicer_Age_Group1" caption="Age Group" style="SlicerStyleOther1 2" rowHeight="257175"/>
  <slicer name="Diabetes 1" xr10:uid="{6C940F89-0091-4940-A951-390F05F9D544}" cache="Slicer_Diabetes1" caption="Diabetes" style="SlicerStyleOther1 2" rowHeight="257175"/>
  <slicer name="BP Catergory 1" xr10:uid="{8BC4D252-C0D7-465A-AB27-3081771E60EF}" cache="Slicer_BP_Catergory" caption="BP Catergory" style="SlicerStyleOther1 2" rowHeight="257175"/>
  <slicer name="BMI Weightclass 1" xr10:uid="{9040AE76-87D2-4F10-9746-A4B45E76D2B1}" cache="Slicer_BMI_Weightclass" caption="BMI Weightclass" style="SlicerStyleOther1 2"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144FB-2BF8-4CC1-BDDB-DEE982C9910E}">
  <dimension ref="A1:I769"/>
  <sheetViews>
    <sheetView workbookViewId="0">
      <selection activeCell="M8" sqref="M8"/>
    </sheetView>
  </sheetViews>
  <sheetFormatPr defaultRowHeight="15" x14ac:dyDescent="0.25"/>
  <cols>
    <col min="1" max="1" width="11.85546875" bestFit="1" customWidth="1"/>
    <col min="2" max="2" width="8.140625" bestFit="1" customWidth="1"/>
    <col min="3" max="3" width="14" bestFit="1" customWidth="1"/>
    <col min="4" max="4" width="13.7109375" bestFit="1" customWidth="1"/>
    <col min="5" max="5" width="7.140625" bestFit="1" customWidth="1"/>
    <col min="6" max="6" width="5" bestFit="1" customWidth="1"/>
    <col min="7" max="7" width="24.42578125" bestFit="1" customWidth="1"/>
    <col min="8" max="8" width="4.140625" bestFit="1" customWidth="1"/>
    <col min="9" max="9" width="9" bestFit="1" customWidth="1"/>
  </cols>
  <sheetData>
    <row r="1" spans="1:9" x14ac:dyDescent="0.25">
      <c r="A1" t="s">
        <v>0</v>
      </c>
      <c r="B1" t="s">
        <v>1</v>
      </c>
      <c r="C1" t="s">
        <v>2</v>
      </c>
      <c r="D1" t="s">
        <v>3</v>
      </c>
      <c r="E1" t="s">
        <v>4</v>
      </c>
      <c r="F1" t="s">
        <v>5</v>
      </c>
      <c r="G1" t="s">
        <v>6</v>
      </c>
      <c r="H1" t="s">
        <v>7</v>
      </c>
      <c r="I1" t="s">
        <v>8</v>
      </c>
    </row>
    <row r="2" spans="1:9" x14ac:dyDescent="0.25">
      <c r="A2">
        <v>6</v>
      </c>
      <c r="B2">
        <v>148</v>
      </c>
      <c r="C2">
        <v>72</v>
      </c>
      <c r="D2">
        <v>35</v>
      </c>
      <c r="E2">
        <v>0</v>
      </c>
      <c r="F2">
        <v>33.6</v>
      </c>
      <c r="G2">
        <v>0.627</v>
      </c>
      <c r="H2">
        <v>50</v>
      </c>
      <c r="I2">
        <v>1</v>
      </c>
    </row>
    <row r="3" spans="1:9" x14ac:dyDescent="0.25">
      <c r="A3">
        <v>1</v>
      </c>
      <c r="B3">
        <v>85</v>
      </c>
      <c r="C3">
        <v>66</v>
      </c>
      <c r="D3">
        <v>29</v>
      </c>
      <c r="E3">
        <v>0</v>
      </c>
      <c r="F3">
        <v>26.6</v>
      </c>
      <c r="G3">
        <v>0.35099999999999998</v>
      </c>
      <c r="H3">
        <v>31</v>
      </c>
      <c r="I3">
        <v>0</v>
      </c>
    </row>
    <row r="4" spans="1:9" x14ac:dyDescent="0.25">
      <c r="A4">
        <v>8</v>
      </c>
      <c r="B4">
        <v>183</v>
      </c>
      <c r="C4">
        <v>64</v>
      </c>
      <c r="D4">
        <v>0</v>
      </c>
      <c r="E4">
        <v>0</v>
      </c>
      <c r="F4">
        <v>23.3</v>
      </c>
      <c r="G4">
        <v>0.67200000000000004</v>
      </c>
      <c r="H4">
        <v>32</v>
      </c>
      <c r="I4">
        <v>1</v>
      </c>
    </row>
    <row r="5" spans="1:9" x14ac:dyDescent="0.25">
      <c r="A5">
        <v>1</v>
      </c>
      <c r="B5">
        <v>89</v>
      </c>
      <c r="C5">
        <v>66</v>
      </c>
      <c r="D5">
        <v>23</v>
      </c>
      <c r="E5">
        <v>94</v>
      </c>
      <c r="F5">
        <v>28.1</v>
      </c>
      <c r="G5">
        <v>0.16700000000000001</v>
      </c>
      <c r="H5">
        <v>21</v>
      </c>
      <c r="I5">
        <v>0</v>
      </c>
    </row>
    <row r="6" spans="1:9" x14ac:dyDescent="0.25">
      <c r="A6">
        <v>0</v>
      </c>
      <c r="B6">
        <v>137</v>
      </c>
      <c r="C6">
        <v>40</v>
      </c>
      <c r="D6">
        <v>35</v>
      </c>
      <c r="E6">
        <v>168</v>
      </c>
      <c r="F6">
        <v>43.1</v>
      </c>
      <c r="G6">
        <v>2.2879999999999998</v>
      </c>
      <c r="H6">
        <v>33</v>
      </c>
      <c r="I6">
        <v>1</v>
      </c>
    </row>
    <row r="7" spans="1:9" x14ac:dyDescent="0.25">
      <c r="A7">
        <v>5</v>
      </c>
      <c r="B7">
        <v>116</v>
      </c>
      <c r="C7">
        <v>74</v>
      </c>
      <c r="D7">
        <v>0</v>
      </c>
      <c r="E7">
        <v>0</v>
      </c>
      <c r="F7">
        <v>25.6</v>
      </c>
      <c r="G7">
        <v>0.20100000000000001</v>
      </c>
      <c r="H7">
        <v>30</v>
      </c>
      <c r="I7">
        <v>0</v>
      </c>
    </row>
    <row r="8" spans="1:9" x14ac:dyDescent="0.25">
      <c r="A8">
        <v>3</v>
      </c>
      <c r="B8">
        <v>78</v>
      </c>
      <c r="C8">
        <v>50</v>
      </c>
      <c r="D8">
        <v>32</v>
      </c>
      <c r="E8">
        <v>88</v>
      </c>
      <c r="F8">
        <v>31</v>
      </c>
      <c r="G8">
        <v>0.248</v>
      </c>
      <c r="H8">
        <v>26</v>
      </c>
      <c r="I8">
        <v>1</v>
      </c>
    </row>
    <row r="9" spans="1:9" x14ac:dyDescent="0.25">
      <c r="A9">
        <v>10</v>
      </c>
      <c r="B9">
        <v>115</v>
      </c>
      <c r="C9">
        <v>0</v>
      </c>
      <c r="D9">
        <v>0</v>
      </c>
      <c r="E9">
        <v>0</v>
      </c>
      <c r="F9">
        <v>35.299999999999997</v>
      </c>
      <c r="G9">
        <v>0.13400000000000001</v>
      </c>
      <c r="H9">
        <v>29</v>
      </c>
      <c r="I9">
        <v>0</v>
      </c>
    </row>
    <row r="10" spans="1:9" x14ac:dyDescent="0.25">
      <c r="A10">
        <v>2</v>
      </c>
      <c r="B10">
        <v>197</v>
      </c>
      <c r="C10">
        <v>70</v>
      </c>
      <c r="D10">
        <v>45</v>
      </c>
      <c r="E10">
        <v>543</v>
      </c>
      <c r="F10">
        <v>30.5</v>
      </c>
      <c r="G10">
        <v>0.158</v>
      </c>
      <c r="H10">
        <v>53</v>
      </c>
      <c r="I10">
        <v>1</v>
      </c>
    </row>
    <row r="11" spans="1:9" x14ac:dyDescent="0.25">
      <c r="A11">
        <v>8</v>
      </c>
      <c r="B11">
        <v>125</v>
      </c>
      <c r="C11">
        <v>96</v>
      </c>
      <c r="D11">
        <v>0</v>
      </c>
      <c r="E11">
        <v>0</v>
      </c>
      <c r="F11">
        <v>0</v>
      </c>
      <c r="G11">
        <v>0.23200000000000001</v>
      </c>
      <c r="H11">
        <v>54</v>
      </c>
      <c r="I11">
        <v>1</v>
      </c>
    </row>
    <row r="12" spans="1:9" x14ac:dyDescent="0.25">
      <c r="A12">
        <v>4</v>
      </c>
      <c r="B12">
        <v>110</v>
      </c>
      <c r="C12">
        <v>92</v>
      </c>
      <c r="D12">
        <v>0</v>
      </c>
      <c r="E12">
        <v>0</v>
      </c>
      <c r="F12">
        <v>37.6</v>
      </c>
      <c r="G12">
        <v>0.191</v>
      </c>
      <c r="H12">
        <v>30</v>
      </c>
      <c r="I12">
        <v>0</v>
      </c>
    </row>
    <row r="13" spans="1:9" x14ac:dyDescent="0.25">
      <c r="A13">
        <v>10</v>
      </c>
      <c r="B13">
        <v>168</v>
      </c>
      <c r="C13">
        <v>74</v>
      </c>
      <c r="D13">
        <v>0</v>
      </c>
      <c r="E13">
        <v>0</v>
      </c>
      <c r="F13">
        <v>38</v>
      </c>
      <c r="G13">
        <v>0.53700000000000003</v>
      </c>
      <c r="H13">
        <v>34</v>
      </c>
      <c r="I13">
        <v>1</v>
      </c>
    </row>
    <row r="14" spans="1:9" x14ac:dyDescent="0.25">
      <c r="A14">
        <v>10</v>
      </c>
      <c r="B14">
        <v>139</v>
      </c>
      <c r="C14">
        <v>80</v>
      </c>
      <c r="D14">
        <v>0</v>
      </c>
      <c r="E14">
        <v>0</v>
      </c>
      <c r="F14">
        <v>27.1</v>
      </c>
      <c r="G14">
        <v>1.4410000000000001</v>
      </c>
      <c r="H14">
        <v>57</v>
      </c>
      <c r="I14">
        <v>0</v>
      </c>
    </row>
    <row r="15" spans="1:9" x14ac:dyDescent="0.25">
      <c r="A15">
        <v>1</v>
      </c>
      <c r="B15">
        <v>189</v>
      </c>
      <c r="C15">
        <v>60</v>
      </c>
      <c r="D15">
        <v>23</v>
      </c>
      <c r="E15">
        <v>846</v>
      </c>
      <c r="F15">
        <v>30.1</v>
      </c>
      <c r="G15">
        <v>0.39800000000000002</v>
      </c>
      <c r="H15">
        <v>59</v>
      </c>
      <c r="I15">
        <v>1</v>
      </c>
    </row>
    <row r="16" spans="1:9" x14ac:dyDescent="0.25">
      <c r="A16">
        <v>5</v>
      </c>
      <c r="B16">
        <v>166</v>
      </c>
      <c r="C16">
        <v>72</v>
      </c>
      <c r="D16">
        <v>19</v>
      </c>
      <c r="E16">
        <v>175</v>
      </c>
      <c r="F16">
        <v>25.8</v>
      </c>
      <c r="G16">
        <v>0.58699999999999997</v>
      </c>
      <c r="H16">
        <v>51</v>
      </c>
      <c r="I16">
        <v>1</v>
      </c>
    </row>
    <row r="17" spans="1:9" x14ac:dyDescent="0.25">
      <c r="A17">
        <v>7</v>
      </c>
      <c r="B17">
        <v>100</v>
      </c>
      <c r="C17">
        <v>0</v>
      </c>
      <c r="D17">
        <v>0</v>
      </c>
      <c r="E17">
        <v>0</v>
      </c>
      <c r="F17">
        <v>30</v>
      </c>
      <c r="G17">
        <v>0.48399999999999999</v>
      </c>
      <c r="H17">
        <v>32</v>
      </c>
      <c r="I17">
        <v>1</v>
      </c>
    </row>
    <row r="18" spans="1:9" x14ac:dyDescent="0.25">
      <c r="A18">
        <v>0</v>
      </c>
      <c r="B18">
        <v>118</v>
      </c>
      <c r="C18">
        <v>84</v>
      </c>
      <c r="D18">
        <v>47</v>
      </c>
      <c r="E18">
        <v>230</v>
      </c>
      <c r="F18">
        <v>45.8</v>
      </c>
      <c r="G18">
        <v>0.55100000000000005</v>
      </c>
      <c r="H18">
        <v>31</v>
      </c>
      <c r="I18">
        <v>1</v>
      </c>
    </row>
    <row r="19" spans="1:9" x14ac:dyDescent="0.25">
      <c r="A19">
        <v>7</v>
      </c>
      <c r="B19">
        <v>107</v>
      </c>
      <c r="C19">
        <v>74</v>
      </c>
      <c r="D19">
        <v>0</v>
      </c>
      <c r="E19">
        <v>0</v>
      </c>
      <c r="F19">
        <v>29.6</v>
      </c>
      <c r="G19">
        <v>0.254</v>
      </c>
      <c r="H19">
        <v>31</v>
      </c>
      <c r="I19">
        <v>1</v>
      </c>
    </row>
    <row r="20" spans="1:9" x14ac:dyDescent="0.25">
      <c r="A20">
        <v>1</v>
      </c>
      <c r="B20">
        <v>103</v>
      </c>
      <c r="C20">
        <v>30</v>
      </c>
      <c r="D20">
        <v>38</v>
      </c>
      <c r="E20">
        <v>83</v>
      </c>
      <c r="F20">
        <v>43.3</v>
      </c>
      <c r="G20">
        <v>0.183</v>
      </c>
      <c r="H20">
        <v>33</v>
      </c>
      <c r="I20">
        <v>0</v>
      </c>
    </row>
    <row r="21" spans="1:9" x14ac:dyDescent="0.25">
      <c r="A21">
        <v>1</v>
      </c>
      <c r="B21">
        <v>115</v>
      </c>
      <c r="C21">
        <v>70</v>
      </c>
      <c r="D21">
        <v>30</v>
      </c>
      <c r="E21">
        <v>96</v>
      </c>
      <c r="F21">
        <v>34.6</v>
      </c>
      <c r="G21">
        <v>0.52900000000000003</v>
      </c>
      <c r="H21">
        <v>32</v>
      </c>
      <c r="I21">
        <v>1</v>
      </c>
    </row>
    <row r="22" spans="1:9" x14ac:dyDescent="0.25">
      <c r="A22">
        <v>3</v>
      </c>
      <c r="B22">
        <v>126</v>
      </c>
      <c r="C22">
        <v>88</v>
      </c>
      <c r="D22">
        <v>41</v>
      </c>
      <c r="E22">
        <v>235</v>
      </c>
      <c r="F22">
        <v>39.299999999999997</v>
      </c>
      <c r="G22">
        <v>0.70399999999999996</v>
      </c>
      <c r="H22">
        <v>27</v>
      </c>
      <c r="I22">
        <v>0</v>
      </c>
    </row>
    <row r="23" spans="1:9" x14ac:dyDescent="0.25">
      <c r="A23">
        <v>8</v>
      </c>
      <c r="B23">
        <v>99</v>
      </c>
      <c r="C23">
        <v>84</v>
      </c>
      <c r="D23">
        <v>0</v>
      </c>
      <c r="E23">
        <v>0</v>
      </c>
      <c r="F23">
        <v>35.4</v>
      </c>
      <c r="G23">
        <v>0.38800000000000001</v>
      </c>
      <c r="H23">
        <v>50</v>
      </c>
      <c r="I23">
        <v>0</v>
      </c>
    </row>
    <row r="24" spans="1:9" x14ac:dyDescent="0.25">
      <c r="A24">
        <v>7</v>
      </c>
      <c r="B24">
        <v>196</v>
      </c>
      <c r="C24">
        <v>90</v>
      </c>
      <c r="D24">
        <v>0</v>
      </c>
      <c r="E24">
        <v>0</v>
      </c>
      <c r="F24">
        <v>39.799999999999997</v>
      </c>
      <c r="G24">
        <v>0.45100000000000001</v>
      </c>
      <c r="H24">
        <v>41</v>
      </c>
      <c r="I24">
        <v>1</v>
      </c>
    </row>
    <row r="25" spans="1:9" x14ac:dyDescent="0.25">
      <c r="A25">
        <v>9</v>
      </c>
      <c r="B25">
        <v>119</v>
      </c>
      <c r="C25">
        <v>80</v>
      </c>
      <c r="D25">
        <v>35</v>
      </c>
      <c r="E25">
        <v>0</v>
      </c>
      <c r="F25">
        <v>29</v>
      </c>
      <c r="G25">
        <v>0.26300000000000001</v>
      </c>
      <c r="H25">
        <v>29</v>
      </c>
      <c r="I25">
        <v>1</v>
      </c>
    </row>
    <row r="26" spans="1:9" x14ac:dyDescent="0.25">
      <c r="A26">
        <v>11</v>
      </c>
      <c r="B26">
        <v>143</v>
      </c>
      <c r="C26">
        <v>94</v>
      </c>
      <c r="D26">
        <v>33</v>
      </c>
      <c r="E26">
        <v>146</v>
      </c>
      <c r="F26">
        <v>36.6</v>
      </c>
      <c r="G26">
        <v>0.254</v>
      </c>
      <c r="H26">
        <v>51</v>
      </c>
      <c r="I26">
        <v>1</v>
      </c>
    </row>
    <row r="27" spans="1:9" x14ac:dyDescent="0.25">
      <c r="A27">
        <v>10</v>
      </c>
      <c r="B27">
        <v>125</v>
      </c>
      <c r="C27">
        <v>70</v>
      </c>
      <c r="D27">
        <v>26</v>
      </c>
      <c r="E27">
        <v>115</v>
      </c>
      <c r="F27">
        <v>31.1</v>
      </c>
      <c r="G27">
        <v>0.20499999999999999</v>
      </c>
      <c r="H27">
        <v>41</v>
      </c>
      <c r="I27">
        <v>1</v>
      </c>
    </row>
    <row r="28" spans="1:9" x14ac:dyDescent="0.25">
      <c r="A28">
        <v>7</v>
      </c>
      <c r="B28">
        <v>147</v>
      </c>
      <c r="C28">
        <v>76</v>
      </c>
      <c r="D28">
        <v>0</v>
      </c>
      <c r="E28">
        <v>0</v>
      </c>
      <c r="F28">
        <v>39.4</v>
      </c>
      <c r="G28">
        <v>0.25700000000000001</v>
      </c>
      <c r="H28">
        <v>43</v>
      </c>
      <c r="I28">
        <v>1</v>
      </c>
    </row>
    <row r="29" spans="1:9" x14ac:dyDescent="0.25">
      <c r="A29">
        <v>1</v>
      </c>
      <c r="B29">
        <v>97</v>
      </c>
      <c r="C29">
        <v>66</v>
      </c>
      <c r="D29">
        <v>15</v>
      </c>
      <c r="E29">
        <v>140</v>
      </c>
      <c r="F29">
        <v>23.2</v>
      </c>
      <c r="G29">
        <v>0.48699999999999999</v>
      </c>
      <c r="H29">
        <v>22</v>
      </c>
      <c r="I29">
        <v>0</v>
      </c>
    </row>
    <row r="30" spans="1:9" x14ac:dyDescent="0.25">
      <c r="A30">
        <v>13</v>
      </c>
      <c r="B30">
        <v>145</v>
      </c>
      <c r="C30">
        <v>82</v>
      </c>
      <c r="D30">
        <v>19</v>
      </c>
      <c r="E30">
        <v>110</v>
      </c>
      <c r="F30">
        <v>22.2</v>
      </c>
      <c r="G30">
        <v>0.245</v>
      </c>
      <c r="H30">
        <v>57</v>
      </c>
      <c r="I30">
        <v>0</v>
      </c>
    </row>
    <row r="31" spans="1:9" x14ac:dyDescent="0.25">
      <c r="A31">
        <v>5</v>
      </c>
      <c r="B31">
        <v>117</v>
      </c>
      <c r="C31">
        <v>92</v>
      </c>
      <c r="D31">
        <v>0</v>
      </c>
      <c r="E31">
        <v>0</v>
      </c>
      <c r="F31">
        <v>34.1</v>
      </c>
      <c r="G31">
        <v>0.33700000000000002</v>
      </c>
      <c r="H31">
        <v>38</v>
      </c>
      <c r="I31">
        <v>0</v>
      </c>
    </row>
    <row r="32" spans="1:9" x14ac:dyDescent="0.25">
      <c r="A32">
        <v>5</v>
      </c>
      <c r="B32">
        <v>109</v>
      </c>
      <c r="C32">
        <v>75</v>
      </c>
      <c r="D32">
        <v>26</v>
      </c>
      <c r="E32">
        <v>0</v>
      </c>
      <c r="F32">
        <v>36</v>
      </c>
      <c r="G32">
        <v>0.54600000000000004</v>
      </c>
      <c r="H32">
        <v>60</v>
      </c>
      <c r="I32">
        <v>0</v>
      </c>
    </row>
    <row r="33" spans="1:9" x14ac:dyDescent="0.25">
      <c r="A33">
        <v>3</v>
      </c>
      <c r="B33">
        <v>158</v>
      </c>
      <c r="C33">
        <v>76</v>
      </c>
      <c r="D33">
        <v>36</v>
      </c>
      <c r="E33">
        <v>245</v>
      </c>
      <c r="F33">
        <v>31.6</v>
      </c>
      <c r="G33">
        <v>0.85099999999999998</v>
      </c>
      <c r="H33">
        <v>28</v>
      </c>
      <c r="I33">
        <v>1</v>
      </c>
    </row>
    <row r="34" spans="1:9" x14ac:dyDescent="0.25">
      <c r="A34">
        <v>3</v>
      </c>
      <c r="B34">
        <v>88</v>
      </c>
      <c r="C34">
        <v>58</v>
      </c>
      <c r="D34">
        <v>11</v>
      </c>
      <c r="E34">
        <v>54</v>
      </c>
      <c r="F34">
        <v>24.8</v>
      </c>
      <c r="G34">
        <v>0.26700000000000002</v>
      </c>
      <c r="H34">
        <v>22</v>
      </c>
      <c r="I34">
        <v>0</v>
      </c>
    </row>
    <row r="35" spans="1:9" x14ac:dyDescent="0.25">
      <c r="A35">
        <v>6</v>
      </c>
      <c r="B35">
        <v>92</v>
      </c>
      <c r="C35">
        <v>92</v>
      </c>
      <c r="D35">
        <v>0</v>
      </c>
      <c r="E35">
        <v>0</v>
      </c>
      <c r="F35">
        <v>19.899999999999999</v>
      </c>
      <c r="G35">
        <v>0.188</v>
      </c>
      <c r="H35">
        <v>28</v>
      </c>
      <c r="I35">
        <v>0</v>
      </c>
    </row>
    <row r="36" spans="1:9" x14ac:dyDescent="0.25">
      <c r="A36">
        <v>10</v>
      </c>
      <c r="B36">
        <v>122</v>
      </c>
      <c r="C36">
        <v>78</v>
      </c>
      <c r="D36">
        <v>31</v>
      </c>
      <c r="E36">
        <v>0</v>
      </c>
      <c r="F36">
        <v>27.6</v>
      </c>
      <c r="G36">
        <v>0.51200000000000001</v>
      </c>
      <c r="H36">
        <v>45</v>
      </c>
      <c r="I36">
        <v>0</v>
      </c>
    </row>
    <row r="37" spans="1:9" x14ac:dyDescent="0.25">
      <c r="A37">
        <v>4</v>
      </c>
      <c r="B37">
        <v>103</v>
      </c>
      <c r="C37">
        <v>60</v>
      </c>
      <c r="D37">
        <v>33</v>
      </c>
      <c r="E37">
        <v>192</v>
      </c>
      <c r="F37">
        <v>24</v>
      </c>
      <c r="G37">
        <v>0.96599999999999997</v>
      </c>
      <c r="H37">
        <v>33</v>
      </c>
      <c r="I37">
        <v>0</v>
      </c>
    </row>
    <row r="38" spans="1:9" x14ac:dyDescent="0.25">
      <c r="A38">
        <v>11</v>
      </c>
      <c r="B38">
        <v>138</v>
      </c>
      <c r="C38">
        <v>76</v>
      </c>
      <c r="D38">
        <v>0</v>
      </c>
      <c r="E38">
        <v>0</v>
      </c>
      <c r="F38">
        <v>33.200000000000003</v>
      </c>
      <c r="G38">
        <v>0.42</v>
      </c>
      <c r="H38">
        <v>35</v>
      </c>
      <c r="I38">
        <v>0</v>
      </c>
    </row>
    <row r="39" spans="1:9" x14ac:dyDescent="0.25">
      <c r="A39">
        <v>9</v>
      </c>
      <c r="B39">
        <v>102</v>
      </c>
      <c r="C39">
        <v>76</v>
      </c>
      <c r="D39">
        <v>37</v>
      </c>
      <c r="E39">
        <v>0</v>
      </c>
      <c r="F39">
        <v>32.9</v>
      </c>
      <c r="G39">
        <v>0.66500000000000004</v>
      </c>
      <c r="H39">
        <v>46</v>
      </c>
      <c r="I39">
        <v>1</v>
      </c>
    </row>
    <row r="40" spans="1:9" x14ac:dyDescent="0.25">
      <c r="A40">
        <v>2</v>
      </c>
      <c r="B40">
        <v>90</v>
      </c>
      <c r="C40">
        <v>68</v>
      </c>
      <c r="D40">
        <v>42</v>
      </c>
      <c r="E40">
        <v>0</v>
      </c>
      <c r="F40">
        <v>38.200000000000003</v>
      </c>
      <c r="G40">
        <v>0.503</v>
      </c>
      <c r="H40">
        <v>27</v>
      </c>
      <c r="I40">
        <v>1</v>
      </c>
    </row>
    <row r="41" spans="1:9" x14ac:dyDescent="0.25">
      <c r="A41">
        <v>4</v>
      </c>
      <c r="B41">
        <v>111</v>
      </c>
      <c r="C41">
        <v>72</v>
      </c>
      <c r="D41">
        <v>47</v>
      </c>
      <c r="E41">
        <v>207</v>
      </c>
      <c r="F41">
        <v>37.1</v>
      </c>
      <c r="G41">
        <v>1.39</v>
      </c>
      <c r="H41">
        <v>56</v>
      </c>
      <c r="I41">
        <v>1</v>
      </c>
    </row>
    <row r="42" spans="1:9" x14ac:dyDescent="0.25">
      <c r="A42">
        <v>3</v>
      </c>
      <c r="B42">
        <v>180</v>
      </c>
      <c r="C42">
        <v>64</v>
      </c>
      <c r="D42">
        <v>25</v>
      </c>
      <c r="E42">
        <v>70</v>
      </c>
      <c r="F42">
        <v>34</v>
      </c>
      <c r="G42">
        <v>0.27100000000000002</v>
      </c>
      <c r="H42">
        <v>26</v>
      </c>
      <c r="I42">
        <v>0</v>
      </c>
    </row>
    <row r="43" spans="1:9" x14ac:dyDescent="0.25">
      <c r="A43">
        <v>7</v>
      </c>
      <c r="B43">
        <v>133</v>
      </c>
      <c r="C43">
        <v>84</v>
      </c>
      <c r="D43">
        <v>0</v>
      </c>
      <c r="E43">
        <v>0</v>
      </c>
      <c r="F43">
        <v>40.200000000000003</v>
      </c>
      <c r="G43">
        <v>0.69599999999999995</v>
      </c>
      <c r="H43">
        <v>37</v>
      </c>
      <c r="I43">
        <v>0</v>
      </c>
    </row>
    <row r="44" spans="1:9" x14ac:dyDescent="0.25">
      <c r="A44">
        <v>7</v>
      </c>
      <c r="B44">
        <v>106</v>
      </c>
      <c r="C44">
        <v>92</v>
      </c>
      <c r="D44">
        <v>18</v>
      </c>
      <c r="E44">
        <v>0</v>
      </c>
      <c r="F44">
        <v>22.7</v>
      </c>
      <c r="G44">
        <v>0.23499999999999999</v>
      </c>
      <c r="H44">
        <v>48</v>
      </c>
      <c r="I44">
        <v>0</v>
      </c>
    </row>
    <row r="45" spans="1:9" x14ac:dyDescent="0.25">
      <c r="A45">
        <v>9</v>
      </c>
      <c r="B45">
        <v>171</v>
      </c>
      <c r="C45">
        <v>110</v>
      </c>
      <c r="D45">
        <v>24</v>
      </c>
      <c r="E45">
        <v>240</v>
      </c>
      <c r="F45">
        <v>45.4</v>
      </c>
      <c r="G45">
        <v>0.72099999999999997</v>
      </c>
      <c r="H45">
        <v>54</v>
      </c>
      <c r="I45">
        <v>1</v>
      </c>
    </row>
    <row r="46" spans="1:9" x14ac:dyDescent="0.25">
      <c r="A46">
        <v>7</v>
      </c>
      <c r="B46">
        <v>159</v>
      </c>
      <c r="C46">
        <v>64</v>
      </c>
      <c r="D46">
        <v>0</v>
      </c>
      <c r="E46">
        <v>0</v>
      </c>
      <c r="F46">
        <v>27.4</v>
      </c>
      <c r="G46">
        <v>0.29399999999999998</v>
      </c>
      <c r="H46">
        <v>40</v>
      </c>
      <c r="I46">
        <v>0</v>
      </c>
    </row>
    <row r="47" spans="1:9" x14ac:dyDescent="0.25">
      <c r="A47">
        <v>0</v>
      </c>
      <c r="B47">
        <v>180</v>
      </c>
      <c r="C47">
        <v>66</v>
      </c>
      <c r="D47">
        <v>39</v>
      </c>
      <c r="E47">
        <v>0</v>
      </c>
      <c r="F47">
        <v>42</v>
      </c>
      <c r="G47">
        <v>1.893</v>
      </c>
      <c r="H47">
        <v>25</v>
      </c>
      <c r="I47">
        <v>1</v>
      </c>
    </row>
    <row r="48" spans="1:9" x14ac:dyDescent="0.25">
      <c r="A48">
        <v>1</v>
      </c>
      <c r="B48">
        <v>146</v>
      </c>
      <c r="C48">
        <v>56</v>
      </c>
      <c r="D48">
        <v>0</v>
      </c>
      <c r="E48">
        <v>0</v>
      </c>
      <c r="F48">
        <v>29.7</v>
      </c>
      <c r="G48">
        <v>0.56399999999999995</v>
      </c>
      <c r="H48">
        <v>29</v>
      </c>
      <c r="I48">
        <v>0</v>
      </c>
    </row>
    <row r="49" spans="1:9" x14ac:dyDescent="0.25">
      <c r="A49">
        <v>2</v>
      </c>
      <c r="B49">
        <v>71</v>
      </c>
      <c r="C49">
        <v>70</v>
      </c>
      <c r="D49">
        <v>27</v>
      </c>
      <c r="E49">
        <v>0</v>
      </c>
      <c r="F49">
        <v>28</v>
      </c>
      <c r="G49">
        <v>0.58599999999999997</v>
      </c>
      <c r="H49">
        <v>22</v>
      </c>
      <c r="I49">
        <v>0</v>
      </c>
    </row>
    <row r="50" spans="1:9" x14ac:dyDescent="0.25">
      <c r="A50">
        <v>7</v>
      </c>
      <c r="B50">
        <v>103</v>
      </c>
      <c r="C50">
        <v>66</v>
      </c>
      <c r="D50">
        <v>32</v>
      </c>
      <c r="E50">
        <v>0</v>
      </c>
      <c r="F50">
        <v>39.1</v>
      </c>
      <c r="G50">
        <v>0.34399999999999997</v>
      </c>
      <c r="H50">
        <v>31</v>
      </c>
      <c r="I50">
        <v>1</v>
      </c>
    </row>
    <row r="51" spans="1:9" x14ac:dyDescent="0.25">
      <c r="A51">
        <v>7</v>
      </c>
      <c r="B51">
        <v>105</v>
      </c>
      <c r="C51">
        <v>0</v>
      </c>
      <c r="D51">
        <v>0</v>
      </c>
      <c r="E51">
        <v>0</v>
      </c>
      <c r="F51">
        <v>0</v>
      </c>
      <c r="G51">
        <v>0.30499999999999999</v>
      </c>
      <c r="H51">
        <v>24</v>
      </c>
      <c r="I51">
        <v>0</v>
      </c>
    </row>
    <row r="52" spans="1:9" x14ac:dyDescent="0.25">
      <c r="A52">
        <v>1</v>
      </c>
      <c r="B52">
        <v>103</v>
      </c>
      <c r="C52">
        <v>80</v>
      </c>
      <c r="D52">
        <v>11</v>
      </c>
      <c r="E52">
        <v>82</v>
      </c>
      <c r="F52">
        <v>19.399999999999999</v>
      </c>
      <c r="G52">
        <v>0.49099999999999999</v>
      </c>
      <c r="H52">
        <v>22</v>
      </c>
      <c r="I52">
        <v>0</v>
      </c>
    </row>
    <row r="53" spans="1:9" x14ac:dyDescent="0.25">
      <c r="A53">
        <v>1</v>
      </c>
      <c r="B53">
        <v>101</v>
      </c>
      <c r="C53">
        <v>50</v>
      </c>
      <c r="D53">
        <v>15</v>
      </c>
      <c r="E53">
        <v>36</v>
      </c>
      <c r="F53">
        <v>24.2</v>
      </c>
      <c r="G53">
        <v>0.52600000000000002</v>
      </c>
      <c r="H53">
        <v>26</v>
      </c>
      <c r="I53">
        <v>0</v>
      </c>
    </row>
    <row r="54" spans="1:9" x14ac:dyDescent="0.25">
      <c r="A54">
        <v>5</v>
      </c>
      <c r="B54">
        <v>88</v>
      </c>
      <c r="C54">
        <v>66</v>
      </c>
      <c r="D54">
        <v>21</v>
      </c>
      <c r="E54">
        <v>23</v>
      </c>
      <c r="F54">
        <v>24.4</v>
      </c>
      <c r="G54">
        <v>0.34200000000000003</v>
      </c>
      <c r="H54">
        <v>30</v>
      </c>
      <c r="I54">
        <v>0</v>
      </c>
    </row>
    <row r="55" spans="1:9" x14ac:dyDescent="0.25">
      <c r="A55">
        <v>8</v>
      </c>
      <c r="B55">
        <v>176</v>
      </c>
      <c r="C55">
        <v>90</v>
      </c>
      <c r="D55">
        <v>34</v>
      </c>
      <c r="E55">
        <v>300</v>
      </c>
      <c r="F55">
        <v>33.700000000000003</v>
      </c>
      <c r="G55">
        <v>0.46700000000000003</v>
      </c>
      <c r="H55">
        <v>58</v>
      </c>
      <c r="I55">
        <v>1</v>
      </c>
    </row>
    <row r="56" spans="1:9" x14ac:dyDescent="0.25">
      <c r="A56">
        <v>7</v>
      </c>
      <c r="B56">
        <v>150</v>
      </c>
      <c r="C56">
        <v>66</v>
      </c>
      <c r="D56">
        <v>42</v>
      </c>
      <c r="E56">
        <v>342</v>
      </c>
      <c r="F56">
        <v>34.700000000000003</v>
      </c>
      <c r="G56">
        <v>0.71799999999999997</v>
      </c>
      <c r="H56">
        <v>42</v>
      </c>
      <c r="I56">
        <v>0</v>
      </c>
    </row>
    <row r="57" spans="1:9" x14ac:dyDescent="0.25">
      <c r="A57">
        <v>1</v>
      </c>
      <c r="B57">
        <v>73</v>
      </c>
      <c r="C57">
        <v>50</v>
      </c>
      <c r="D57">
        <v>10</v>
      </c>
      <c r="E57">
        <v>0</v>
      </c>
      <c r="F57">
        <v>23</v>
      </c>
      <c r="G57">
        <v>0.248</v>
      </c>
      <c r="H57">
        <v>21</v>
      </c>
      <c r="I57">
        <v>0</v>
      </c>
    </row>
    <row r="58" spans="1:9" x14ac:dyDescent="0.25">
      <c r="A58">
        <v>7</v>
      </c>
      <c r="B58">
        <v>187</v>
      </c>
      <c r="C58">
        <v>68</v>
      </c>
      <c r="D58">
        <v>39</v>
      </c>
      <c r="E58">
        <v>304</v>
      </c>
      <c r="F58">
        <v>37.700000000000003</v>
      </c>
      <c r="G58">
        <v>0.254</v>
      </c>
      <c r="H58">
        <v>41</v>
      </c>
      <c r="I58">
        <v>1</v>
      </c>
    </row>
    <row r="59" spans="1:9" x14ac:dyDescent="0.25">
      <c r="A59">
        <v>0</v>
      </c>
      <c r="B59">
        <v>100</v>
      </c>
      <c r="C59">
        <v>88</v>
      </c>
      <c r="D59">
        <v>60</v>
      </c>
      <c r="E59">
        <v>110</v>
      </c>
      <c r="F59">
        <v>46.8</v>
      </c>
      <c r="G59">
        <v>0.96199999999999997</v>
      </c>
      <c r="H59">
        <v>31</v>
      </c>
      <c r="I59">
        <v>0</v>
      </c>
    </row>
    <row r="60" spans="1:9" x14ac:dyDescent="0.25">
      <c r="A60">
        <v>0</v>
      </c>
      <c r="B60">
        <v>146</v>
      </c>
      <c r="C60">
        <v>82</v>
      </c>
      <c r="D60">
        <v>0</v>
      </c>
      <c r="E60">
        <v>0</v>
      </c>
      <c r="F60">
        <v>40.5</v>
      </c>
      <c r="G60">
        <v>1.7809999999999999</v>
      </c>
      <c r="H60">
        <v>44</v>
      </c>
      <c r="I60">
        <v>0</v>
      </c>
    </row>
    <row r="61" spans="1:9" x14ac:dyDescent="0.25">
      <c r="A61">
        <v>0</v>
      </c>
      <c r="B61">
        <v>105</v>
      </c>
      <c r="C61">
        <v>64</v>
      </c>
      <c r="D61">
        <v>41</v>
      </c>
      <c r="E61">
        <v>142</v>
      </c>
      <c r="F61">
        <v>41.5</v>
      </c>
      <c r="G61">
        <v>0.17299999999999999</v>
      </c>
      <c r="H61">
        <v>22</v>
      </c>
      <c r="I61">
        <v>0</v>
      </c>
    </row>
    <row r="62" spans="1:9" x14ac:dyDescent="0.25">
      <c r="A62">
        <v>2</v>
      </c>
      <c r="B62">
        <v>84</v>
      </c>
      <c r="C62">
        <v>0</v>
      </c>
      <c r="D62">
        <v>0</v>
      </c>
      <c r="E62">
        <v>0</v>
      </c>
      <c r="F62">
        <v>0</v>
      </c>
      <c r="G62">
        <v>0.30399999999999999</v>
      </c>
      <c r="H62">
        <v>21</v>
      </c>
      <c r="I62">
        <v>0</v>
      </c>
    </row>
    <row r="63" spans="1:9" x14ac:dyDescent="0.25">
      <c r="A63">
        <v>8</v>
      </c>
      <c r="B63">
        <v>133</v>
      </c>
      <c r="C63">
        <v>72</v>
      </c>
      <c r="D63">
        <v>0</v>
      </c>
      <c r="E63">
        <v>0</v>
      </c>
      <c r="F63">
        <v>32.9</v>
      </c>
      <c r="G63">
        <v>0.27</v>
      </c>
      <c r="H63">
        <v>39</v>
      </c>
      <c r="I63">
        <v>1</v>
      </c>
    </row>
    <row r="64" spans="1:9" x14ac:dyDescent="0.25">
      <c r="A64">
        <v>5</v>
      </c>
      <c r="B64">
        <v>44</v>
      </c>
      <c r="C64">
        <v>62</v>
      </c>
      <c r="D64">
        <v>0</v>
      </c>
      <c r="E64">
        <v>0</v>
      </c>
      <c r="F64">
        <v>25</v>
      </c>
      <c r="G64">
        <v>0.58699999999999997</v>
      </c>
      <c r="H64">
        <v>36</v>
      </c>
      <c r="I64">
        <v>0</v>
      </c>
    </row>
    <row r="65" spans="1:9" x14ac:dyDescent="0.25">
      <c r="A65">
        <v>2</v>
      </c>
      <c r="B65">
        <v>141</v>
      </c>
      <c r="C65">
        <v>58</v>
      </c>
      <c r="D65">
        <v>34</v>
      </c>
      <c r="E65">
        <v>128</v>
      </c>
      <c r="F65">
        <v>25.4</v>
      </c>
      <c r="G65">
        <v>0.69899999999999995</v>
      </c>
      <c r="H65">
        <v>24</v>
      </c>
      <c r="I65">
        <v>0</v>
      </c>
    </row>
    <row r="66" spans="1:9" x14ac:dyDescent="0.25">
      <c r="A66">
        <v>7</v>
      </c>
      <c r="B66">
        <v>114</v>
      </c>
      <c r="C66">
        <v>66</v>
      </c>
      <c r="D66">
        <v>0</v>
      </c>
      <c r="E66">
        <v>0</v>
      </c>
      <c r="F66">
        <v>32.799999999999997</v>
      </c>
      <c r="G66">
        <v>0.25800000000000001</v>
      </c>
      <c r="H66">
        <v>42</v>
      </c>
      <c r="I66">
        <v>1</v>
      </c>
    </row>
    <row r="67" spans="1:9" x14ac:dyDescent="0.25">
      <c r="A67">
        <v>5</v>
      </c>
      <c r="B67">
        <v>99</v>
      </c>
      <c r="C67">
        <v>74</v>
      </c>
      <c r="D67">
        <v>27</v>
      </c>
      <c r="E67">
        <v>0</v>
      </c>
      <c r="F67">
        <v>29</v>
      </c>
      <c r="G67">
        <v>0.20300000000000001</v>
      </c>
      <c r="H67">
        <v>32</v>
      </c>
      <c r="I67">
        <v>0</v>
      </c>
    </row>
    <row r="68" spans="1:9" x14ac:dyDescent="0.25">
      <c r="A68">
        <v>0</v>
      </c>
      <c r="B68">
        <v>109</v>
      </c>
      <c r="C68">
        <v>88</v>
      </c>
      <c r="D68">
        <v>30</v>
      </c>
      <c r="E68">
        <v>0</v>
      </c>
      <c r="F68">
        <v>32.5</v>
      </c>
      <c r="G68">
        <v>0.85499999999999998</v>
      </c>
      <c r="H68">
        <v>38</v>
      </c>
      <c r="I68">
        <v>1</v>
      </c>
    </row>
    <row r="69" spans="1:9" x14ac:dyDescent="0.25">
      <c r="A69">
        <v>2</v>
      </c>
      <c r="B69">
        <v>109</v>
      </c>
      <c r="C69">
        <v>92</v>
      </c>
      <c r="D69">
        <v>0</v>
      </c>
      <c r="E69">
        <v>0</v>
      </c>
      <c r="F69">
        <v>42.7</v>
      </c>
      <c r="G69">
        <v>0.84499999999999997</v>
      </c>
      <c r="H69">
        <v>54</v>
      </c>
      <c r="I69">
        <v>0</v>
      </c>
    </row>
    <row r="70" spans="1:9" x14ac:dyDescent="0.25">
      <c r="A70">
        <v>1</v>
      </c>
      <c r="B70">
        <v>95</v>
      </c>
      <c r="C70">
        <v>66</v>
      </c>
      <c r="D70">
        <v>13</v>
      </c>
      <c r="E70">
        <v>38</v>
      </c>
      <c r="F70">
        <v>19.600000000000001</v>
      </c>
      <c r="G70">
        <v>0.33400000000000002</v>
      </c>
      <c r="H70">
        <v>25</v>
      </c>
      <c r="I70">
        <v>0</v>
      </c>
    </row>
    <row r="71" spans="1:9" x14ac:dyDescent="0.25">
      <c r="A71">
        <v>4</v>
      </c>
      <c r="B71">
        <v>146</v>
      </c>
      <c r="C71">
        <v>85</v>
      </c>
      <c r="D71">
        <v>27</v>
      </c>
      <c r="E71">
        <v>100</v>
      </c>
      <c r="F71">
        <v>28.9</v>
      </c>
      <c r="G71">
        <v>0.189</v>
      </c>
      <c r="H71">
        <v>27</v>
      </c>
      <c r="I71">
        <v>0</v>
      </c>
    </row>
    <row r="72" spans="1:9" x14ac:dyDescent="0.25">
      <c r="A72">
        <v>2</v>
      </c>
      <c r="B72">
        <v>100</v>
      </c>
      <c r="C72">
        <v>66</v>
      </c>
      <c r="D72">
        <v>20</v>
      </c>
      <c r="E72">
        <v>90</v>
      </c>
      <c r="F72">
        <v>32.9</v>
      </c>
      <c r="G72">
        <v>0.86699999999999999</v>
      </c>
      <c r="H72">
        <v>28</v>
      </c>
      <c r="I72">
        <v>1</v>
      </c>
    </row>
    <row r="73" spans="1:9" x14ac:dyDescent="0.25">
      <c r="A73">
        <v>5</v>
      </c>
      <c r="B73">
        <v>139</v>
      </c>
      <c r="C73">
        <v>64</v>
      </c>
      <c r="D73">
        <v>35</v>
      </c>
      <c r="E73">
        <v>140</v>
      </c>
      <c r="F73">
        <v>28.6</v>
      </c>
      <c r="G73">
        <v>0.41099999999999998</v>
      </c>
      <c r="H73">
        <v>26</v>
      </c>
      <c r="I73">
        <v>0</v>
      </c>
    </row>
    <row r="74" spans="1:9" x14ac:dyDescent="0.25">
      <c r="A74">
        <v>13</v>
      </c>
      <c r="B74">
        <v>126</v>
      </c>
      <c r="C74">
        <v>90</v>
      </c>
      <c r="D74">
        <v>0</v>
      </c>
      <c r="E74">
        <v>0</v>
      </c>
      <c r="F74">
        <v>43.4</v>
      </c>
      <c r="G74">
        <v>0.58299999999999996</v>
      </c>
      <c r="H74">
        <v>42</v>
      </c>
      <c r="I74">
        <v>1</v>
      </c>
    </row>
    <row r="75" spans="1:9" x14ac:dyDescent="0.25">
      <c r="A75">
        <v>4</v>
      </c>
      <c r="B75">
        <v>129</v>
      </c>
      <c r="C75">
        <v>86</v>
      </c>
      <c r="D75">
        <v>20</v>
      </c>
      <c r="E75">
        <v>270</v>
      </c>
      <c r="F75">
        <v>35.1</v>
      </c>
      <c r="G75">
        <v>0.23100000000000001</v>
      </c>
      <c r="H75">
        <v>23</v>
      </c>
      <c r="I75">
        <v>0</v>
      </c>
    </row>
    <row r="76" spans="1:9" x14ac:dyDescent="0.25">
      <c r="A76">
        <v>1</v>
      </c>
      <c r="B76">
        <v>79</v>
      </c>
      <c r="C76">
        <v>75</v>
      </c>
      <c r="D76">
        <v>30</v>
      </c>
      <c r="E76">
        <v>0</v>
      </c>
      <c r="F76">
        <v>32</v>
      </c>
      <c r="G76">
        <v>0.39600000000000002</v>
      </c>
      <c r="H76">
        <v>22</v>
      </c>
      <c r="I76">
        <v>0</v>
      </c>
    </row>
    <row r="77" spans="1:9" x14ac:dyDescent="0.25">
      <c r="A77">
        <v>1</v>
      </c>
      <c r="B77">
        <v>0</v>
      </c>
      <c r="C77">
        <v>48</v>
      </c>
      <c r="D77">
        <v>20</v>
      </c>
      <c r="E77">
        <v>0</v>
      </c>
      <c r="F77">
        <v>24.7</v>
      </c>
      <c r="G77">
        <v>0.14000000000000001</v>
      </c>
      <c r="H77">
        <v>22</v>
      </c>
      <c r="I77">
        <v>0</v>
      </c>
    </row>
    <row r="78" spans="1:9" x14ac:dyDescent="0.25">
      <c r="A78">
        <v>7</v>
      </c>
      <c r="B78">
        <v>62</v>
      </c>
      <c r="C78">
        <v>78</v>
      </c>
      <c r="D78">
        <v>0</v>
      </c>
      <c r="E78">
        <v>0</v>
      </c>
      <c r="F78">
        <v>32.6</v>
      </c>
      <c r="G78">
        <v>0.39100000000000001</v>
      </c>
      <c r="H78">
        <v>41</v>
      </c>
      <c r="I78">
        <v>0</v>
      </c>
    </row>
    <row r="79" spans="1:9" x14ac:dyDescent="0.25">
      <c r="A79">
        <v>5</v>
      </c>
      <c r="B79">
        <v>95</v>
      </c>
      <c r="C79">
        <v>72</v>
      </c>
      <c r="D79">
        <v>33</v>
      </c>
      <c r="E79">
        <v>0</v>
      </c>
      <c r="F79">
        <v>37.700000000000003</v>
      </c>
      <c r="G79">
        <v>0.37</v>
      </c>
      <c r="H79">
        <v>27</v>
      </c>
      <c r="I79">
        <v>0</v>
      </c>
    </row>
    <row r="80" spans="1:9" x14ac:dyDescent="0.25">
      <c r="A80">
        <v>0</v>
      </c>
      <c r="B80">
        <v>131</v>
      </c>
      <c r="C80">
        <v>0</v>
      </c>
      <c r="D80">
        <v>0</v>
      </c>
      <c r="E80">
        <v>0</v>
      </c>
      <c r="F80">
        <v>43.2</v>
      </c>
      <c r="G80">
        <v>0.27</v>
      </c>
      <c r="H80">
        <v>26</v>
      </c>
      <c r="I80">
        <v>1</v>
      </c>
    </row>
    <row r="81" spans="1:9" x14ac:dyDescent="0.25">
      <c r="A81">
        <v>2</v>
      </c>
      <c r="B81">
        <v>112</v>
      </c>
      <c r="C81">
        <v>66</v>
      </c>
      <c r="D81">
        <v>22</v>
      </c>
      <c r="E81">
        <v>0</v>
      </c>
      <c r="F81">
        <v>25</v>
      </c>
      <c r="G81">
        <v>0.307</v>
      </c>
      <c r="H81">
        <v>24</v>
      </c>
      <c r="I81">
        <v>0</v>
      </c>
    </row>
    <row r="82" spans="1:9" x14ac:dyDescent="0.25">
      <c r="A82">
        <v>3</v>
      </c>
      <c r="B82">
        <v>113</v>
      </c>
      <c r="C82">
        <v>44</v>
      </c>
      <c r="D82">
        <v>13</v>
      </c>
      <c r="E82">
        <v>0</v>
      </c>
      <c r="F82">
        <v>22.4</v>
      </c>
      <c r="G82">
        <v>0.14000000000000001</v>
      </c>
      <c r="H82">
        <v>22</v>
      </c>
      <c r="I82">
        <v>0</v>
      </c>
    </row>
    <row r="83" spans="1:9" x14ac:dyDescent="0.25">
      <c r="A83">
        <v>2</v>
      </c>
      <c r="B83">
        <v>74</v>
      </c>
      <c r="C83">
        <v>0</v>
      </c>
      <c r="D83">
        <v>0</v>
      </c>
      <c r="E83">
        <v>0</v>
      </c>
      <c r="F83">
        <v>0</v>
      </c>
      <c r="G83">
        <v>0.10199999999999999</v>
      </c>
      <c r="H83">
        <v>22</v>
      </c>
      <c r="I83">
        <v>0</v>
      </c>
    </row>
    <row r="84" spans="1:9" x14ac:dyDescent="0.25">
      <c r="A84">
        <v>7</v>
      </c>
      <c r="B84">
        <v>83</v>
      </c>
      <c r="C84">
        <v>78</v>
      </c>
      <c r="D84">
        <v>26</v>
      </c>
      <c r="E84">
        <v>71</v>
      </c>
      <c r="F84">
        <v>29.3</v>
      </c>
      <c r="G84">
        <v>0.76700000000000002</v>
      </c>
      <c r="H84">
        <v>36</v>
      </c>
      <c r="I84">
        <v>0</v>
      </c>
    </row>
    <row r="85" spans="1:9" x14ac:dyDescent="0.25">
      <c r="A85">
        <v>0</v>
      </c>
      <c r="B85">
        <v>101</v>
      </c>
      <c r="C85">
        <v>65</v>
      </c>
      <c r="D85">
        <v>28</v>
      </c>
      <c r="E85">
        <v>0</v>
      </c>
      <c r="F85">
        <v>24.6</v>
      </c>
      <c r="G85">
        <v>0.23699999999999999</v>
      </c>
      <c r="H85">
        <v>22</v>
      </c>
      <c r="I85">
        <v>0</v>
      </c>
    </row>
    <row r="86" spans="1:9" x14ac:dyDescent="0.25">
      <c r="A86">
        <v>5</v>
      </c>
      <c r="B86">
        <v>137</v>
      </c>
      <c r="C86">
        <v>108</v>
      </c>
      <c r="D86">
        <v>0</v>
      </c>
      <c r="E86">
        <v>0</v>
      </c>
      <c r="F86">
        <v>48.8</v>
      </c>
      <c r="G86">
        <v>0.22700000000000001</v>
      </c>
      <c r="H86">
        <v>37</v>
      </c>
      <c r="I86">
        <v>1</v>
      </c>
    </row>
    <row r="87" spans="1:9" x14ac:dyDescent="0.25">
      <c r="A87">
        <v>2</v>
      </c>
      <c r="B87">
        <v>110</v>
      </c>
      <c r="C87">
        <v>74</v>
      </c>
      <c r="D87">
        <v>29</v>
      </c>
      <c r="E87">
        <v>125</v>
      </c>
      <c r="F87">
        <v>32.4</v>
      </c>
      <c r="G87">
        <v>0.69799999999999995</v>
      </c>
      <c r="H87">
        <v>27</v>
      </c>
      <c r="I87">
        <v>0</v>
      </c>
    </row>
    <row r="88" spans="1:9" x14ac:dyDescent="0.25">
      <c r="A88">
        <v>13</v>
      </c>
      <c r="B88">
        <v>106</v>
      </c>
      <c r="C88">
        <v>72</v>
      </c>
      <c r="D88">
        <v>54</v>
      </c>
      <c r="E88">
        <v>0</v>
      </c>
      <c r="F88">
        <v>36.6</v>
      </c>
      <c r="G88">
        <v>0.17799999999999999</v>
      </c>
      <c r="H88">
        <v>45</v>
      </c>
      <c r="I88">
        <v>0</v>
      </c>
    </row>
    <row r="89" spans="1:9" x14ac:dyDescent="0.25">
      <c r="A89">
        <v>2</v>
      </c>
      <c r="B89">
        <v>100</v>
      </c>
      <c r="C89">
        <v>68</v>
      </c>
      <c r="D89">
        <v>25</v>
      </c>
      <c r="E89">
        <v>71</v>
      </c>
      <c r="F89">
        <v>38.5</v>
      </c>
      <c r="G89">
        <v>0.32400000000000001</v>
      </c>
      <c r="H89">
        <v>26</v>
      </c>
      <c r="I89">
        <v>0</v>
      </c>
    </row>
    <row r="90" spans="1:9" x14ac:dyDescent="0.25">
      <c r="A90">
        <v>15</v>
      </c>
      <c r="B90">
        <v>136</v>
      </c>
      <c r="C90">
        <v>70</v>
      </c>
      <c r="D90">
        <v>32</v>
      </c>
      <c r="E90">
        <v>110</v>
      </c>
      <c r="F90">
        <v>37.1</v>
      </c>
      <c r="G90">
        <v>0.153</v>
      </c>
      <c r="H90">
        <v>43</v>
      </c>
      <c r="I90">
        <v>1</v>
      </c>
    </row>
    <row r="91" spans="1:9" x14ac:dyDescent="0.25">
      <c r="A91">
        <v>1</v>
      </c>
      <c r="B91">
        <v>107</v>
      </c>
      <c r="C91">
        <v>68</v>
      </c>
      <c r="D91">
        <v>19</v>
      </c>
      <c r="E91">
        <v>0</v>
      </c>
      <c r="F91">
        <v>26.5</v>
      </c>
      <c r="G91">
        <v>0.16500000000000001</v>
      </c>
      <c r="H91">
        <v>24</v>
      </c>
      <c r="I91">
        <v>0</v>
      </c>
    </row>
    <row r="92" spans="1:9" x14ac:dyDescent="0.25">
      <c r="A92">
        <v>1</v>
      </c>
      <c r="B92">
        <v>80</v>
      </c>
      <c r="C92">
        <v>55</v>
      </c>
      <c r="D92">
        <v>0</v>
      </c>
      <c r="E92">
        <v>0</v>
      </c>
      <c r="F92">
        <v>19.100000000000001</v>
      </c>
      <c r="G92">
        <v>0.25800000000000001</v>
      </c>
      <c r="H92">
        <v>21</v>
      </c>
      <c r="I92">
        <v>0</v>
      </c>
    </row>
    <row r="93" spans="1:9" x14ac:dyDescent="0.25">
      <c r="A93">
        <v>4</v>
      </c>
      <c r="B93">
        <v>123</v>
      </c>
      <c r="C93">
        <v>80</v>
      </c>
      <c r="D93">
        <v>15</v>
      </c>
      <c r="E93">
        <v>176</v>
      </c>
      <c r="F93">
        <v>32</v>
      </c>
      <c r="G93">
        <v>0.443</v>
      </c>
      <c r="H93">
        <v>34</v>
      </c>
      <c r="I93">
        <v>0</v>
      </c>
    </row>
    <row r="94" spans="1:9" x14ac:dyDescent="0.25">
      <c r="A94">
        <v>7</v>
      </c>
      <c r="B94">
        <v>81</v>
      </c>
      <c r="C94">
        <v>78</v>
      </c>
      <c r="D94">
        <v>40</v>
      </c>
      <c r="E94">
        <v>48</v>
      </c>
      <c r="F94">
        <v>46.7</v>
      </c>
      <c r="G94">
        <v>0.26100000000000001</v>
      </c>
      <c r="H94">
        <v>42</v>
      </c>
      <c r="I94">
        <v>0</v>
      </c>
    </row>
    <row r="95" spans="1:9" x14ac:dyDescent="0.25">
      <c r="A95">
        <v>4</v>
      </c>
      <c r="B95">
        <v>134</v>
      </c>
      <c r="C95">
        <v>72</v>
      </c>
      <c r="D95">
        <v>0</v>
      </c>
      <c r="E95">
        <v>0</v>
      </c>
      <c r="F95">
        <v>23.8</v>
      </c>
      <c r="G95">
        <v>0.27700000000000002</v>
      </c>
      <c r="H95">
        <v>60</v>
      </c>
      <c r="I95">
        <v>1</v>
      </c>
    </row>
    <row r="96" spans="1:9" x14ac:dyDescent="0.25">
      <c r="A96">
        <v>2</v>
      </c>
      <c r="B96">
        <v>142</v>
      </c>
      <c r="C96">
        <v>82</v>
      </c>
      <c r="D96">
        <v>18</v>
      </c>
      <c r="E96">
        <v>64</v>
      </c>
      <c r="F96">
        <v>24.7</v>
      </c>
      <c r="G96">
        <v>0.76100000000000001</v>
      </c>
      <c r="H96">
        <v>21</v>
      </c>
      <c r="I96">
        <v>0</v>
      </c>
    </row>
    <row r="97" spans="1:9" x14ac:dyDescent="0.25">
      <c r="A97">
        <v>6</v>
      </c>
      <c r="B97">
        <v>144</v>
      </c>
      <c r="C97">
        <v>72</v>
      </c>
      <c r="D97">
        <v>27</v>
      </c>
      <c r="E97">
        <v>228</v>
      </c>
      <c r="F97">
        <v>33.9</v>
      </c>
      <c r="G97">
        <v>0.255</v>
      </c>
      <c r="H97">
        <v>40</v>
      </c>
      <c r="I97">
        <v>0</v>
      </c>
    </row>
    <row r="98" spans="1:9" x14ac:dyDescent="0.25">
      <c r="A98">
        <v>2</v>
      </c>
      <c r="B98">
        <v>92</v>
      </c>
      <c r="C98">
        <v>62</v>
      </c>
      <c r="D98">
        <v>28</v>
      </c>
      <c r="E98">
        <v>0</v>
      </c>
      <c r="F98">
        <v>31.6</v>
      </c>
      <c r="G98">
        <v>0.13</v>
      </c>
      <c r="H98">
        <v>24</v>
      </c>
      <c r="I98">
        <v>0</v>
      </c>
    </row>
    <row r="99" spans="1:9" x14ac:dyDescent="0.25">
      <c r="A99">
        <v>1</v>
      </c>
      <c r="B99">
        <v>71</v>
      </c>
      <c r="C99">
        <v>48</v>
      </c>
      <c r="D99">
        <v>18</v>
      </c>
      <c r="E99">
        <v>76</v>
      </c>
      <c r="F99">
        <v>20.399999999999999</v>
      </c>
      <c r="G99">
        <v>0.32300000000000001</v>
      </c>
      <c r="H99">
        <v>22</v>
      </c>
      <c r="I99">
        <v>0</v>
      </c>
    </row>
    <row r="100" spans="1:9" x14ac:dyDescent="0.25">
      <c r="A100">
        <v>6</v>
      </c>
      <c r="B100">
        <v>93</v>
      </c>
      <c r="C100">
        <v>50</v>
      </c>
      <c r="D100">
        <v>30</v>
      </c>
      <c r="E100">
        <v>64</v>
      </c>
      <c r="F100">
        <v>28.7</v>
      </c>
      <c r="G100">
        <v>0.35599999999999998</v>
      </c>
      <c r="H100">
        <v>23</v>
      </c>
      <c r="I100">
        <v>0</v>
      </c>
    </row>
    <row r="101" spans="1:9" x14ac:dyDescent="0.25">
      <c r="A101">
        <v>1</v>
      </c>
      <c r="B101">
        <v>122</v>
      </c>
      <c r="C101">
        <v>90</v>
      </c>
      <c r="D101">
        <v>51</v>
      </c>
      <c r="E101">
        <v>220</v>
      </c>
      <c r="F101">
        <v>49.7</v>
      </c>
      <c r="G101">
        <v>0.32500000000000001</v>
      </c>
      <c r="H101">
        <v>31</v>
      </c>
      <c r="I101">
        <v>1</v>
      </c>
    </row>
    <row r="102" spans="1:9" x14ac:dyDescent="0.25">
      <c r="A102">
        <v>1</v>
      </c>
      <c r="B102">
        <v>163</v>
      </c>
      <c r="C102">
        <v>72</v>
      </c>
      <c r="D102">
        <v>0</v>
      </c>
      <c r="E102">
        <v>0</v>
      </c>
      <c r="F102">
        <v>39</v>
      </c>
      <c r="G102">
        <v>1.222</v>
      </c>
      <c r="H102">
        <v>33</v>
      </c>
      <c r="I102">
        <v>1</v>
      </c>
    </row>
    <row r="103" spans="1:9" x14ac:dyDescent="0.25">
      <c r="A103">
        <v>1</v>
      </c>
      <c r="B103">
        <v>151</v>
      </c>
      <c r="C103">
        <v>60</v>
      </c>
      <c r="D103">
        <v>0</v>
      </c>
      <c r="E103">
        <v>0</v>
      </c>
      <c r="F103">
        <v>26.1</v>
      </c>
      <c r="G103">
        <v>0.17899999999999999</v>
      </c>
      <c r="H103">
        <v>22</v>
      </c>
      <c r="I103">
        <v>0</v>
      </c>
    </row>
    <row r="104" spans="1:9" x14ac:dyDescent="0.25">
      <c r="A104">
        <v>0</v>
      </c>
      <c r="B104">
        <v>125</v>
      </c>
      <c r="C104">
        <v>96</v>
      </c>
      <c r="D104">
        <v>0</v>
      </c>
      <c r="E104">
        <v>0</v>
      </c>
      <c r="F104">
        <v>22.5</v>
      </c>
      <c r="G104">
        <v>0.26200000000000001</v>
      </c>
      <c r="H104">
        <v>21</v>
      </c>
      <c r="I104">
        <v>0</v>
      </c>
    </row>
    <row r="105" spans="1:9" x14ac:dyDescent="0.25">
      <c r="A105">
        <v>1</v>
      </c>
      <c r="B105">
        <v>81</v>
      </c>
      <c r="C105">
        <v>72</v>
      </c>
      <c r="D105">
        <v>18</v>
      </c>
      <c r="E105">
        <v>40</v>
      </c>
      <c r="F105">
        <v>26.6</v>
      </c>
      <c r="G105">
        <v>0.28299999999999997</v>
      </c>
      <c r="H105">
        <v>24</v>
      </c>
      <c r="I105">
        <v>0</v>
      </c>
    </row>
    <row r="106" spans="1:9" x14ac:dyDescent="0.25">
      <c r="A106">
        <v>2</v>
      </c>
      <c r="B106">
        <v>85</v>
      </c>
      <c r="C106">
        <v>65</v>
      </c>
      <c r="D106">
        <v>0</v>
      </c>
      <c r="E106">
        <v>0</v>
      </c>
      <c r="F106">
        <v>39.6</v>
      </c>
      <c r="G106">
        <v>0.93</v>
      </c>
      <c r="H106">
        <v>27</v>
      </c>
      <c r="I106">
        <v>0</v>
      </c>
    </row>
    <row r="107" spans="1:9" x14ac:dyDescent="0.25">
      <c r="A107">
        <v>1</v>
      </c>
      <c r="B107">
        <v>126</v>
      </c>
      <c r="C107">
        <v>56</v>
      </c>
      <c r="D107">
        <v>29</v>
      </c>
      <c r="E107">
        <v>152</v>
      </c>
      <c r="F107">
        <v>28.7</v>
      </c>
      <c r="G107">
        <v>0.80100000000000005</v>
      </c>
      <c r="H107">
        <v>21</v>
      </c>
      <c r="I107">
        <v>0</v>
      </c>
    </row>
    <row r="108" spans="1:9" x14ac:dyDescent="0.25">
      <c r="A108">
        <v>1</v>
      </c>
      <c r="B108">
        <v>96</v>
      </c>
      <c r="C108">
        <v>122</v>
      </c>
      <c r="D108">
        <v>0</v>
      </c>
      <c r="E108">
        <v>0</v>
      </c>
      <c r="F108">
        <v>22.4</v>
      </c>
      <c r="G108">
        <v>0.20699999999999999</v>
      </c>
      <c r="H108">
        <v>27</v>
      </c>
      <c r="I108">
        <v>0</v>
      </c>
    </row>
    <row r="109" spans="1:9" x14ac:dyDescent="0.25">
      <c r="A109">
        <v>4</v>
      </c>
      <c r="B109">
        <v>144</v>
      </c>
      <c r="C109">
        <v>58</v>
      </c>
      <c r="D109">
        <v>28</v>
      </c>
      <c r="E109">
        <v>140</v>
      </c>
      <c r="F109">
        <v>29.5</v>
      </c>
      <c r="G109">
        <v>0.28699999999999998</v>
      </c>
      <c r="H109">
        <v>37</v>
      </c>
      <c r="I109">
        <v>0</v>
      </c>
    </row>
    <row r="110" spans="1:9" x14ac:dyDescent="0.25">
      <c r="A110">
        <v>3</v>
      </c>
      <c r="B110">
        <v>83</v>
      </c>
      <c r="C110">
        <v>58</v>
      </c>
      <c r="D110">
        <v>31</v>
      </c>
      <c r="E110">
        <v>18</v>
      </c>
      <c r="F110">
        <v>34.299999999999997</v>
      </c>
      <c r="G110">
        <v>0.33600000000000002</v>
      </c>
      <c r="H110">
        <v>25</v>
      </c>
      <c r="I110">
        <v>0</v>
      </c>
    </row>
    <row r="111" spans="1:9" x14ac:dyDescent="0.25">
      <c r="A111">
        <v>0</v>
      </c>
      <c r="B111">
        <v>95</v>
      </c>
      <c r="C111">
        <v>85</v>
      </c>
      <c r="D111">
        <v>25</v>
      </c>
      <c r="E111">
        <v>36</v>
      </c>
      <c r="F111">
        <v>37.4</v>
      </c>
      <c r="G111">
        <v>0.247</v>
      </c>
      <c r="H111">
        <v>24</v>
      </c>
      <c r="I111">
        <v>1</v>
      </c>
    </row>
    <row r="112" spans="1:9" x14ac:dyDescent="0.25">
      <c r="A112">
        <v>3</v>
      </c>
      <c r="B112">
        <v>171</v>
      </c>
      <c r="C112">
        <v>72</v>
      </c>
      <c r="D112">
        <v>33</v>
      </c>
      <c r="E112">
        <v>135</v>
      </c>
      <c r="F112">
        <v>33.299999999999997</v>
      </c>
      <c r="G112">
        <v>0.19900000000000001</v>
      </c>
      <c r="H112">
        <v>24</v>
      </c>
      <c r="I112">
        <v>1</v>
      </c>
    </row>
    <row r="113" spans="1:9" x14ac:dyDescent="0.25">
      <c r="A113">
        <v>8</v>
      </c>
      <c r="B113">
        <v>155</v>
      </c>
      <c r="C113">
        <v>62</v>
      </c>
      <c r="D113">
        <v>26</v>
      </c>
      <c r="E113">
        <v>495</v>
      </c>
      <c r="F113">
        <v>34</v>
      </c>
      <c r="G113">
        <v>0.54300000000000004</v>
      </c>
      <c r="H113">
        <v>46</v>
      </c>
      <c r="I113">
        <v>1</v>
      </c>
    </row>
    <row r="114" spans="1:9" x14ac:dyDescent="0.25">
      <c r="A114">
        <v>1</v>
      </c>
      <c r="B114">
        <v>89</v>
      </c>
      <c r="C114">
        <v>76</v>
      </c>
      <c r="D114">
        <v>34</v>
      </c>
      <c r="E114">
        <v>37</v>
      </c>
      <c r="F114">
        <v>31.2</v>
      </c>
      <c r="G114">
        <v>0.192</v>
      </c>
      <c r="H114">
        <v>23</v>
      </c>
      <c r="I114">
        <v>0</v>
      </c>
    </row>
    <row r="115" spans="1:9" x14ac:dyDescent="0.25">
      <c r="A115">
        <v>4</v>
      </c>
      <c r="B115">
        <v>76</v>
      </c>
      <c r="C115">
        <v>62</v>
      </c>
      <c r="D115">
        <v>0</v>
      </c>
      <c r="E115">
        <v>0</v>
      </c>
      <c r="F115">
        <v>34</v>
      </c>
      <c r="G115">
        <v>0.39100000000000001</v>
      </c>
      <c r="H115">
        <v>25</v>
      </c>
      <c r="I115">
        <v>0</v>
      </c>
    </row>
    <row r="116" spans="1:9" x14ac:dyDescent="0.25">
      <c r="A116">
        <v>7</v>
      </c>
      <c r="B116">
        <v>160</v>
      </c>
      <c r="C116">
        <v>54</v>
      </c>
      <c r="D116">
        <v>32</v>
      </c>
      <c r="E116">
        <v>175</v>
      </c>
      <c r="F116">
        <v>30.5</v>
      </c>
      <c r="G116">
        <v>0.58799999999999997</v>
      </c>
      <c r="H116">
        <v>39</v>
      </c>
      <c r="I116">
        <v>1</v>
      </c>
    </row>
    <row r="117" spans="1:9" x14ac:dyDescent="0.25">
      <c r="A117">
        <v>4</v>
      </c>
      <c r="B117">
        <v>146</v>
      </c>
      <c r="C117">
        <v>92</v>
      </c>
      <c r="D117">
        <v>0</v>
      </c>
      <c r="E117">
        <v>0</v>
      </c>
      <c r="F117">
        <v>31.2</v>
      </c>
      <c r="G117">
        <v>0.53900000000000003</v>
      </c>
      <c r="H117">
        <v>61</v>
      </c>
      <c r="I117">
        <v>1</v>
      </c>
    </row>
    <row r="118" spans="1:9" x14ac:dyDescent="0.25">
      <c r="A118">
        <v>5</v>
      </c>
      <c r="B118">
        <v>124</v>
      </c>
      <c r="C118">
        <v>74</v>
      </c>
      <c r="D118">
        <v>0</v>
      </c>
      <c r="E118">
        <v>0</v>
      </c>
      <c r="F118">
        <v>34</v>
      </c>
      <c r="G118">
        <v>0.22</v>
      </c>
      <c r="H118">
        <v>38</v>
      </c>
      <c r="I118">
        <v>1</v>
      </c>
    </row>
    <row r="119" spans="1:9" x14ac:dyDescent="0.25">
      <c r="A119">
        <v>5</v>
      </c>
      <c r="B119">
        <v>78</v>
      </c>
      <c r="C119">
        <v>48</v>
      </c>
      <c r="D119">
        <v>0</v>
      </c>
      <c r="E119">
        <v>0</v>
      </c>
      <c r="F119">
        <v>33.700000000000003</v>
      </c>
      <c r="G119">
        <v>0.65400000000000003</v>
      </c>
      <c r="H119">
        <v>25</v>
      </c>
      <c r="I119">
        <v>0</v>
      </c>
    </row>
    <row r="120" spans="1:9" x14ac:dyDescent="0.25">
      <c r="A120">
        <v>4</v>
      </c>
      <c r="B120">
        <v>97</v>
      </c>
      <c r="C120">
        <v>60</v>
      </c>
      <c r="D120">
        <v>23</v>
      </c>
      <c r="E120">
        <v>0</v>
      </c>
      <c r="F120">
        <v>28.2</v>
      </c>
      <c r="G120">
        <v>0.443</v>
      </c>
      <c r="H120">
        <v>22</v>
      </c>
      <c r="I120">
        <v>0</v>
      </c>
    </row>
    <row r="121" spans="1:9" x14ac:dyDescent="0.25">
      <c r="A121">
        <v>4</v>
      </c>
      <c r="B121">
        <v>99</v>
      </c>
      <c r="C121">
        <v>76</v>
      </c>
      <c r="D121">
        <v>15</v>
      </c>
      <c r="E121">
        <v>51</v>
      </c>
      <c r="F121">
        <v>23.2</v>
      </c>
      <c r="G121">
        <v>0.223</v>
      </c>
      <c r="H121">
        <v>21</v>
      </c>
      <c r="I121">
        <v>0</v>
      </c>
    </row>
    <row r="122" spans="1:9" x14ac:dyDescent="0.25">
      <c r="A122">
        <v>0</v>
      </c>
      <c r="B122">
        <v>162</v>
      </c>
      <c r="C122">
        <v>76</v>
      </c>
      <c r="D122">
        <v>56</v>
      </c>
      <c r="E122">
        <v>100</v>
      </c>
      <c r="F122">
        <v>53.2</v>
      </c>
      <c r="G122">
        <v>0.75900000000000001</v>
      </c>
      <c r="H122">
        <v>25</v>
      </c>
      <c r="I122">
        <v>1</v>
      </c>
    </row>
    <row r="123" spans="1:9" x14ac:dyDescent="0.25">
      <c r="A123">
        <v>6</v>
      </c>
      <c r="B123">
        <v>111</v>
      </c>
      <c r="C123">
        <v>64</v>
      </c>
      <c r="D123">
        <v>39</v>
      </c>
      <c r="E123">
        <v>0</v>
      </c>
      <c r="F123">
        <v>34.200000000000003</v>
      </c>
      <c r="G123">
        <v>0.26</v>
      </c>
      <c r="H123">
        <v>24</v>
      </c>
      <c r="I123">
        <v>0</v>
      </c>
    </row>
    <row r="124" spans="1:9" x14ac:dyDescent="0.25">
      <c r="A124">
        <v>2</v>
      </c>
      <c r="B124">
        <v>107</v>
      </c>
      <c r="C124">
        <v>74</v>
      </c>
      <c r="D124">
        <v>30</v>
      </c>
      <c r="E124">
        <v>100</v>
      </c>
      <c r="F124">
        <v>33.6</v>
      </c>
      <c r="G124">
        <v>0.40400000000000003</v>
      </c>
      <c r="H124">
        <v>23</v>
      </c>
      <c r="I124">
        <v>0</v>
      </c>
    </row>
    <row r="125" spans="1:9" x14ac:dyDescent="0.25">
      <c r="A125">
        <v>5</v>
      </c>
      <c r="B125">
        <v>132</v>
      </c>
      <c r="C125">
        <v>80</v>
      </c>
      <c r="D125">
        <v>0</v>
      </c>
      <c r="E125">
        <v>0</v>
      </c>
      <c r="F125">
        <v>26.8</v>
      </c>
      <c r="G125">
        <v>0.186</v>
      </c>
      <c r="H125">
        <v>69</v>
      </c>
      <c r="I125">
        <v>0</v>
      </c>
    </row>
    <row r="126" spans="1:9" x14ac:dyDescent="0.25">
      <c r="A126">
        <v>0</v>
      </c>
      <c r="B126">
        <v>113</v>
      </c>
      <c r="C126">
        <v>76</v>
      </c>
      <c r="D126">
        <v>0</v>
      </c>
      <c r="E126">
        <v>0</v>
      </c>
      <c r="F126">
        <v>33.299999999999997</v>
      </c>
      <c r="G126">
        <v>0.27800000000000002</v>
      </c>
      <c r="H126">
        <v>23</v>
      </c>
      <c r="I126">
        <v>1</v>
      </c>
    </row>
    <row r="127" spans="1:9" x14ac:dyDescent="0.25">
      <c r="A127">
        <v>1</v>
      </c>
      <c r="B127">
        <v>88</v>
      </c>
      <c r="C127">
        <v>30</v>
      </c>
      <c r="D127">
        <v>42</v>
      </c>
      <c r="E127">
        <v>99</v>
      </c>
      <c r="F127">
        <v>55</v>
      </c>
      <c r="G127">
        <v>0.496</v>
      </c>
      <c r="H127">
        <v>26</v>
      </c>
      <c r="I127">
        <v>1</v>
      </c>
    </row>
    <row r="128" spans="1:9" x14ac:dyDescent="0.25">
      <c r="A128">
        <v>3</v>
      </c>
      <c r="B128">
        <v>120</v>
      </c>
      <c r="C128">
        <v>70</v>
      </c>
      <c r="D128">
        <v>30</v>
      </c>
      <c r="E128">
        <v>135</v>
      </c>
      <c r="F128">
        <v>42.9</v>
      </c>
      <c r="G128">
        <v>0.45200000000000001</v>
      </c>
      <c r="H128">
        <v>30</v>
      </c>
      <c r="I128">
        <v>0</v>
      </c>
    </row>
    <row r="129" spans="1:9" x14ac:dyDescent="0.25">
      <c r="A129">
        <v>1</v>
      </c>
      <c r="B129">
        <v>118</v>
      </c>
      <c r="C129">
        <v>58</v>
      </c>
      <c r="D129">
        <v>36</v>
      </c>
      <c r="E129">
        <v>94</v>
      </c>
      <c r="F129">
        <v>33.299999999999997</v>
      </c>
      <c r="G129">
        <v>0.26100000000000001</v>
      </c>
      <c r="H129">
        <v>23</v>
      </c>
      <c r="I129">
        <v>0</v>
      </c>
    </row>
    <row r="130" spans="1:9" x14ac:dyDescent="0.25">
      <c r="A130">
        <v>1</v>
      </c>
      <c r="B130">
        <v>117</v>
      </c>
      <c r="C130">
        <v>88</v>
      </c>
      <c r="D130">
        <v>24</v>
      </c>
      <c r="E130">
        <v>145</v>
      </c>
      <c r="F130">
        <v>34.5</v>
      </c>
      <c r="G130">
        <v>0.40300000000000002</v>
      </c>
      <c r="H130">
        <v>40</v>
      </c>
      <c r="I130">
        <v>1</v>
      </c>
    </row>
    <row r="131" spans="1:9" x14ac:dyDescent="0.25">
      <c r="A131">
        <v>0</v>
      </c>
      <c r="B131">
        <v>105</v>
      </c>
      <c r="C131">
        <v>84</v>
      </c>
      <c r="D131">
        <v>0</v>
      </c>
      <c r="E131">
        <v>0</v>
      </c>
      <c r="F131">
        <v>27.9</v>
      </c>
      <c r="G131">
        <v>0.74099999999999999</v>
      </c>
      <c r="H131">
        <v>62</v>
      </c>
      <c r="I131">
        <v>1</v>
      </c>
    </row>
    <row r="132" spans="1:9" x14ac:dyDescent="0.25">
      <c r="A132">
        <v>4</v>
      </c>
      <c r="B132">
        <v>173</v>
      </c>
      <c r="C132">
        <v>70</v>
      </c>
      <c r="D132">
        <v>14</v>
      </c>
      <c r="E132">
        <v>168</v>
      </c>
      <c r="F132">
        <v>29.7</v>
      </c>
      <c r="G132">
        <v>0.36099999999999999</v>
      </c>
      <c r="H132">
        <v>33</v>
      </c>
      <c r="I132">
        <v>1</v>
      </c>
    </row>
    <row r="133" spans="1:9" x14ac:dyDescent="0.25">
      <c r="A133">
        <v>9</v>
      </c>
      <c r="B133">
        <v>122</v>
      </c>
      <c r="C133">
        <v>56</v>
      </c>
      <c r="D133">
        <v>0</v>
      </c>
      <c r="E133">
        <v>0</v>
      </c>
      <c r="F133">
        <v>33.299999999999997</v>
      </c>
      <c r="G133">
        <v>1.1140000000000001</v>
      </c>
      <c r="H133">
        <v>33</v>
      </c>
      <c r="I133">
        <v>1</v>
      </c>
    </row>
    <row r="134" spans="1:9" x14ac:dyDescent="0.25">
      <c r="A134">
        <v>3</v>
      </c>
      <c r="B134">
        <v>170</v>
      </c>
      <c r="C134">
        <v>64</v>
      </c>
      <c r="D134">
        <v>37</v>
      </c>
      <c r="E134">
        <v>225</v>
      </c>
      <c r="F134">
        <v>34.5</v>
      </c>
      <c r="G134">
        <v>0.35599999999999998</v>
      </c>
      <c r="H134">
        <v>30</v>
      </c>
      <c r="I134">
        <v>1</v>
      </c>
    </row>
    <row r="135" spans="1:9" x14ac:dyDescent="0.25">
      <c r="A135">
        <v>8</v>
      </c>
      <c r="B135">
        <v>84</v>
      </c>
      <c r="C135">
        <v>74</v>
      </c>
      <c r="D135">
        <v>31</v>
      </c>
      <c r="E135">
        <v>0</v>
      </c>
      <c r="F135">
        <v>38.299999999999997</v>
      </c>
      <c r="G135">
        <v>0.45700000000000002</v>
      </c>
      <c r="H135">
        <v>39</v>
      </c>
      <c r="I135">
        <v>0</v>
      </c>
    </row>
    <row r="136" spans="1:9" x14ac:dyDescent="0.25">
      <c r="A136">
        <v>2</v>
      </c>
      <c r="B136">
        <v>96</v>
      </c>
      <c r="C136">
        <v>68</v>
      </c>
      <c r="D136">
        <v>13</v>
      </c>
      <c r="E136">
        <v>49</v>
      </c>
      <c r="F136">
        <v>21.1</v>
      </c>
      <c r="G136">
        <v>0.64700000000000002</v>
      </c>
      <c r="H136">
        <v>26</v>
      </c>
      <c r="I136">
        <v>0</v>
      </c>
    </row>
    <row r="137" spans="1:9" x14ac:dyDescent="0.25">
      <c r="A137">
        <v>2</v>
      </c>
      <c r="B137">
        <v>125</v>
      </c>
      <c r="C137">
        <v>60</v>
      </c>
      <c r="D137">
        <v>20</v>
      </c>
      <c r="E137">
        <v>140</v>
      </c>
      <c r="F137">
        <v>33.799999999999997</v>
      </c>
      <c r="G137">
        <v>8.7999999999999995E-2</v>
      </c>
      <c r="H137">
        <v>31</v>
      </c>
      <c r="I137">
        <v>0</v>
      </c>
    </row>
    <row r="138" spans="1:9" x14ac:dyDescent="0.25">
      <c r="A138">
        <v>0</v>
      </c>
      <c r="B138">
        <v>100</v>
      </c>
      <c r="C138">
        <v>70</v>
      </c>
      <c r="D138">
        <v>26</v>
      </c>
      <c r="E138">
        <v>50</v>
      </c>
      <c r="F138">
        <v>30.8</v>
      </c>
      <c r="G138">
        <v>0.59699999999999998</v>
      </c>
      <c r="H138">
        <v>21</v>
      </c>
      <c r="I138">
        <v>0</v>
      </c>
    </row>
    <row r="139" spans="1:9" x14ac:dyDescent="0.25">
      <c r="A139">
        <v>0</v>
      </c>
      <c r="B139">
        <v>93</v>
      </c>
      <c r="C139">
        <v>60</v>
      </c>
      <c r="D139">
        <v>25</v>
      </c>
      <c r="E139">
        <v>92</v>
      </c>
      <c r="F139">
        <v>28.7</v>
      </c>
      <c r="G139">
        <v>0.53200000000000003</v>
      </c>
      <c r="H139">
        <v>22</v>
      </c>
      <c r="I139">
        <v>0</v>
      </c>
    </row>
    <row r="140" spans="1:9" x14ac:dyDescent="0.25">
      <c r="A140">
        <v>0</v>
      </c>
      <c r="B140">
        <v>129</v>
      </c>
      <c r="C140">
        <v>80</v>
      </c>
      <c r="D140">
        <v>0</v>
      </c>
      <c r="E140">
        <v>0</v>
      </c>
      <c r="F140">
        <v>31.2</v>
      </c>
      <c r="G140">
        <v>0.70299999999999996</v>
      </c>
      <c r="H140">
        <v>29</v>
      </c>
      <c r="I140">
        <v>0</v>
      </c>
    </row>
    <row r="141" spans="1:9" x14ac:dyDescent="0.25">
      <c r="A141">
        <v>5</v>
      </c>
      <c r="B141">
        <v>105</v>
      </c>
      <c r="C141">
        <v>72</v>
      </c>
      <c r="D141">
        <v>29</v>
      </c>
      <c r="E141">
        <v>325</v>
      </c>
      <c r="F141">
        <v>36.9</v>
      </c>
      <c r="G141">
        <v>0.159</v>
      </c>
      <c r="H141">
        <v>28</v>
      </c>
      <c r="I141">
        <v>0</v>
      </c>
    </row>
    <row r="142" spans="1:9" x14ac:dyDescent="0.25">
      <c r="A142">
        <v>3</v>
      </c>
      <c r="B142">
        <v>128</v>
      </c>
      <c r="C142">
        <v>78</v>
      </c>
      <c r="D142">
        <v>0</v>
      </c>
      <c r="E142">
        <v>0</v>
      </c>
      <c r="F142">
        <v>21.1</v>
      </c>
      <c r="G142">
        <v>0.26800000000000002</v>
      </c>
      <c r="H142">
        <v>55</v>
      </c>
      <c r="I142">
        <v>0</v>
      </c>
    </row>
    <row r="143" spans="1:9" x14ac:dyDescent="0.25">
      <c r="A143">
        <v>5</v>
      </c>
      <c r="B143">
        <v>106</v>
      </c>
      <c r="C143">
        <v>82</v>
      </c>
      <c r="D143">
        <v>30</v>
      </c>
      <c r="E143">
        <v>0</v>
      </c>
      <c r="F143">
        <v>39.5</v>
      </c>
      <c r="G143">
        <v>0.28599999999999998</v>
      </c>
      <c r="H143">
        <v>38</v>
      </c>
      <c r="I143">
        <v>0</v>
      </c>
    </row>
    <row r="144" spans="1:9" x14ac:dyDescent="0.25">
      <c r="A144">
        <v>2</v>
      </c>
      <c r="B144">
        <v>108</v>
      </c>
      <c r="C144">
        <v>52</v>
      </c>
      <c r="D144">
        <v>26</v>
      </c>
      <c r="E144">
        <v>63</v>
      </c>
      <c r="F144">
        <v>32.5</v>
      </c>
      <c r="G144">
        <v>0.318</v>
      </c>
      <c r="H144">
        <v>22</v>
      </c>
      <c r="I144">
        <v>0</v>
      </c>
    </row>
    <row r="145" spans="1:9" x14ac:dyDescent="0.25">
      <c r="A145">
        <v>10</v>
      </c>
      <c r="B145">
        <v>108</v>
      </c>
      <c r="C145">
        <v>66</v>
      </c>
      <c r="D145">
        <v>0</v>
      </c>
      <c r="E145">
        <v>0</v>
      </c>
      <c r="F145">
        <v>32.4</v>
      </c>
      <c r="G145">
        <v>0.27200000000000002</v>
      </c>
      <c r="H145">
        <v>42</v>
      </c>
      <c r="I145">
        <v>1</v>
      </c>
    </row>
    <row r="146" spans="1:9" x14ac:dyDescent="0.25">
      <c r="A146">
        <v>4</v>
      </c>
      <c r="B146">
        <v>154</v>
      </c>
      <c r="C146">
        <v>62</v>
      </c>
      <c r="D146">
        <v>31</v>
      </c>
      <c r="E146">
        <v>284</v>
      </c>
      <c r="F146">
        <v>32.799999999999997</v>
      </c>
      <c r="G146">
        <v>0.23699999999999999</v>
      </c>
      <c r="H146">
        <v>23</v>
      </c>
      <c r="I146">
        <v>0</v>
      </c>
    </row>
    <row r="147" spans="1:9" x14ac:dyDescent="0.25">
      <c r="A147">
        <v>0</v>
      </c>
      <c r="B147">
        <v>102</v>
      </c>
      <c r="C147">
        <v>75</v>
      </c>
      <c r="D147">
        <v>23</v>
      </c>
      <c r="E147">
        <v>0</v>
      </c>
      <c r="F147">
        <v>0</v>
      </c>
      <c r="G147">
        <v>0.57199999999999995</v>
      </c>
      <c r="H147">
        <v>21</v>
      </c>
      <c r="I147">
        <v>0</v>
      </c>
    </row>
    <row r="148" spans="1:9" x14ac:dyDescent="0.25">
      <c r="A148">
        <v>9</v>
      </c>
      <c r="B148">
        <v>57</v>
      </c>
      <c r="C148">
        <v>80</v>
      </c>
      <c r="D148">
        <v>37</v>
      </c>
      <c r="E148">
        <v>0</v>
      </c>
      <c r="F148">
        <v>32.799999999999997</v>
      </c>
      <c r="G148">
        <v>9.6000000000000002E-2</v>
      </c>
      <c r="H148">
        <v>41</v>
      </c>
      <c r="I148">
        <v>0</v>
      </c>
    </row>
    <row r="149" spans="1:9" x14ac:dyDescent="0.25">
      <c r="A149">
        <v>2</v>
      </c>
      <c r="B149">
        <v>106</v>
      </c>
      <c r="C149">
        <v>64</v>
      </c>
      <c r="D149">
        <v>35</v>
      </c>
      <c r="E149">
        <v>119</v>
      </c>
      <c r="F149">
        <v>30.5</v>
      </c>
      <c r="G149">
        <v>1.4</v>
      </c>
      <c r="H149">
        <v>34</v>
      </c>
      <c r="I149">
        <v>0</v>
      </c>
    </row>
    <row r="150" spans="1:9" x14ac:dyDescent="0.25">
      <c r="A150">
        <v>5</v>
      </c>
      <c r="B150">
        <v>147</v>
      </c>
      <c r="C150">
        <v>78</v>
      </c>
      <c r="D150">
        <v>0</v>
      </c>
      <c r="E150">
        <v>0</v>
      </c>
      <c r="F150">
        <v>33.700000000000003</v>
      </c>
      <c r="G150">
        <v>0.218</v>
      </c>
      <c r="H150">
        <v>65</v>
      </c>
      <c r="I150">
        <v>0</v>
      </c>
    </row>
    <row r="151" spans="1:9" x14ac:dyDescent="0.25">
      <c r="A151">
        <v>2</v>
      </c>
      <c r="B151">
        <v>90</v>
      </c>
      <c r="C151">
        <v>70</v>
      </c>
      <c r="D151">
        <v>17</v>
      </c>
      <c r="E151">
        <v>0</v>
      </c>
      <c r="F151">
        <v>27.3</v>
      </c>
      <c r="G151">
        <v>8.5000000000000006E-2</v>
      </c>
      <c r="H151">
        <v>22</v>
      </c>
      <c r="I151">
        <v>0</v>
      </c>
    </row>
    <row r="152" spans="1:9" x14ac:dyDescent="0.25">
      <c r="A152">
        <v>1</v>
      </c>
      <c r="B152">
        <v>136</v>
      </c>
      <c r="C152">
        <v>74</v>
      </c>
      <c r="D152">
        <v>50</v>
      </c>
      <c r="E152">
        <v>204</v>
      </c>
      <c r="F152">
        <v>37.4</v>
      </c>
      <c r="G152">
        <v>0.39900000000000002</v>
      </c>
      <c r="H152">
        <v>24</v>
      </c>
      <c r="I152">
        <v>0</v>
      </c>
    </row>
    <row r="153" spans="1:9" x14ac:dyDescent="0.25">
      <c r="A153">
        <v>4</v>
      </c>
      <c r="B153">
        <v>114</v>
      </c>
      <c r="C153">
        <v>65</v>
      </c>
      <c r="D153">
        <v>0</v>
      </c>
      <c r="E153">
        <v>0</v>
      </c>
      <c r="F153">
        <v>21.9</v>
      </c>
      <c r="G153">
        <v>0.432</v>
      </c>
      <c r="H153">
        <v>37</v>
      </c>
      <c r="I153">
        <v>0</v>
      </c>
    </row>
    <row r="154" spans="1:9" x14ac:dyDescent="0.25">
      <c r="A154">
        <v>9</v>
      </c>
      <c r="B154">
        <v>156</v>
      </c>
      <c r="C154">
        <v>86</v>
      </c>
      <c r="D154">
        <v>28</v>
      </c>
      <c r="E154">
        <v>155</v>
      </c>
      <c r="F154">
        <v>34.299999999999997</v>
      </c>
      <c r="G154">
        <v>1.1890000000000001</v>
      </c>
      <c r="H154">
        <v>42</v>
      </c>
      <c r="I154">
        <v>1</v>
      </c>
    </row>
    <row r="155" spans="1:9" x14ac:dyDescent="0.25">
      <c r="A155">
        <v>1</v>
      </c>
      <c r="B155">
        <v>153</v>
      </c>
      <c r="C155">
        <v>82</v>
      </c>
      <c r="D155">
        <v>42</v>
      </c>
      <c r="E155">
        <v>485</v>
      </c>
      <c r="F155">
        <v>40.6</v>
      </c>
      <c r="G155">
        <v>0.68700000000000006</v>
      </c>
      <c r="H155">
        <v>23</v>
      </c>
      <c r="I155">
        <v>0</v>
      </c>
    </row>
    <row r="156" spans="1:9" x14ac:dyDescent="0.25">
      <c r="A156">
        <v>8</v>
      </c>
      <c r="B156">
        <v>188</v>
      </c>
      <c r="C156">
        <v>78</v>
      </c>
      <c r="D156">
        <v>0</v>
      </c>
      <c r="E156">
        <v>0</v>
      </c>
      <c r="F156">
        <v>47.9</v>
      </c>
      <c r="G156">
        <v>0.13700000000000001</v>
      </c>
      <c r="H156">
        <v>43</v>
      </c>
      <c r="I156">
        <v>1</v>
      </c>
    </row>
    <row r="157" spans="1:9" x14ac:dyDescent="0.25">
      <c r="A157">
        <v>7</v>
      </c>
      <c r="B157">
        <v>152</v>
      </c>
      <c r="C157">
        <v>88</v>
      </c>
      <c r="D157">
        <v>44</v>
      </c>
      <c r="E157">
        <v>0</v>
      </c>
      <c r="F157">
        <v>50</v>
      </c>
      <c r="G157">
        <v>0.33700000000000002</v>
      </c>
      <c r="H157">
        <v>36</v>
      </c>
      <c r="I157">
        <v>1</v>
      </c>
    </row>
    <row r="158" spans="1:9" x14ac:dyDescent="0.25">
      <c r="A158">
        <v>2</v>
      </c>
      <c r="B158">
        <v>99</v>
      </c>
      <c r="C158">
        <v>52</v>
      </c>
      <c r="D158">
        <v>15</v>
      </c>
      <c r="E158">
        <v>94</v>
      </c>
      <c r="F158">
        <v>24.6</v>
      </c>
      <c r="G158">
        <v>0.63700000000000001</v>
      </c>
      <c r="H158">
        <v>21</v>
      </c>
      <c r="I158">
        <v>0</v>
      </c>
    </row>
    <row r="159" spans="1:9" x14ac:dyDescent="0.25">
      <c r="A159">
        <v>1</v>
      </c>
      <c r="B159">
        <v>109</v>
      </c>
      <c r="C159">
        <v>56</v>
      </c>
      <c r="D159">
        <v>21</v>
      </c>
      <c r="E159">
        <v>135</v>
      </c>
      <c r="F159">
        <v>25.2</v>
      </c>
      <c r="G159">
        <v>0.83299999999999996</v>
      </c>
      <c r="H159">
        <v>23</v>
      </c>
      <c r="I159">
        <v>0</v>
      </c>
    </row>
    <row r="160" spans="1:9" x14ac:dyDescent="0.25">
      <c r="A160">
        <v>2</v>
      </c>
      <c r="B160">
        <v>88</v>
      </c>
      <c r="C160">
        <v>74</v>
      </c>
      <c r="D160">
        <v>19</v>
      </c>
      <c r="E160">
        <v>53</v>
      </c>
      <c r="F160">
        <v>29</v>
      </c>
      <c r="G160">
        <v>0.22900000000000001</v>
      </c>
      <c r="H160">
        <v>22</v>
      </c>
      <c r="I160">
        <v>0</v>
      </c>
    </row>
    <row r="161" spans="1:9" x14ac:dyDescent="0.25">
      <c r="A161">
        <v>17</v>
      </c>
      <c r="B161">
        <v>163</v>
      </c>
      <c r="C161">
        <v>72</v>
      </c>
      <c r="D161">
        <v>41</v>
      </c>
      <c r="E161">
        <v>114</v>
      </c>
      <c r="F161">
        <v>40.9</v>
      </c>
      <c r="G161">
        <v>0.81699999999999995</v>
      </c>
      <c r="H161">
        <v>47</v>
      </c>
      <c r="I161">
        <v>1</v>
      </c>
    </row>
    <row r="162" spans="1:9" x14ac:dyDescent="0.25">
      <c r="A162">
        <v>4</v>
      </c>
      <c r="B162">
        <v>151</v>
      </c>
      <c r="C162">
        <v>90</v>
      </c>
      <c r="D162">
        <v>38</v>
      </c>
      <c r="E162">
        <v>0</v>
      </c>
      <c r="F162">
        <v>29.7</v>
      </c>
      <c r="G162">
        <v>0.29399999999999998</v>
      </c>
      <c r="H162">
        <v>36</v>
      </c>
      <c r="I162">
        <v>0</v>
      </c>
    </row>
    <row r="163" spans="1:9" x14ac:dyDescent="0.25">
      <c r="A163">
        <v>7</v>
      </c>
      <c r="B163">
        <v>102</v>
      </c>
      <c r="C163">
        <v>74</v>
      </c>
      <c r="D163">
        <v>40</v>
      </c>
      <c r="E163">
        <v>105</v>
      </c>
      <c r="F163">
        <v>37.200000000000003</v>
      </c>
      <c r="G163">
        <v>0.20399999999999999</v>
      </c>
      <c r="H163">
        <v>45</v>
      </c>
      <c r="I163">
        <v>0</v>
      </c>
    </row>
    <row r="164" spans="1:9" x14ac:dyDescent="0.25">
      <c r="A164">
        <v>0</v>
      </c>
      <c r="B164">
        <v>114</v>
      </c>
      <c r="C164">
        <v>80</v>
      </c>
      <c r="D164">
        <v>34</v>
      </c>
      <c r="E164">
        <v>285</v>
      </c>
      <c r="F164">
        <v>44.2</v>
      </c>
      <c r="G164">
        <v>0.16700000000000001</v>
      </c>
      <c r="H164">
        <v>27</v>
      </c>
      <c r="I164">
        <v>0</v>
      </c>
    </row>
    <row r="165" spans="1:9" x14ac:dyDescent="0.25">
      <c r="A165">
        <v>2</v>
      </c>
      <c r="B165">
        <v>100</v>
      </c>
      <c r="C165">
        <v>64</v>
      </c>
      <c r="D165">
        <v>23</v>
      </c>
      <c r="E165">
        <v>0</v>
      </c>
      <c r="F165">
        <v>29.7</v>
      </c>
      <c r="G165">
        <v>0.36799999999999999</v>
      </c>
      <c r="H165">
        <v>21</v>
      </c>
      <c r="I165">
        <v>0</v>
      </c>
    </row>
    <row r="166" spans="1:9" x14ac:dyDescent="0.25">
      <c r="A166">
        <v>0</v>
      </c>
      <c r="B166">
        <v>131</v>
      </c>
      <c r="C166">
        <v>88</v>
      </c>
      <c r="D166">
        <v>0</v>
      </c>
      <c r="E166">
        <v>0</v>
      </c>
      <c r="F166">
        <v>31.6</v>
      </c>
      <c r="G166">
        <v>0.74299999999999999</v>
      </c>
      <c r="H166">
        <v>32</v>
      </c>
      <c r="I166">
        <v>1</v>
      </c>
    </row>
    <row r="167" spans="1:9" x14ac:dyDescent="0.25">
      <c r="A167">
        <v>6</v>
      </c>
      <c r="B167">
        <v>104</v>
      </c>
      <c r="C167">
        <v>74</v>
      </c>
      <c r="D167">
        <v>18</v>
      </c>
      <c r="E167">
        <v>156</v>
      </c>
      <c r="F167">
        <v>29.9</v>
      </c>
      <c r="G167">
        <v>0.72199999999999998</v>
      </c>
      <c r="H167">
        <v>41</v>
      </c>
      <c r="I167">
        <v>1</v>
      </c>
    </row>
    <row r="168" spans="1:9" x14ac:dyDescent="0.25">
      <c r="A168">
        <v>3</v>
      </c>
      <c r="B168">
        <v>148</v>
      </c>
      <c r="C168">
        <v>66</v>
      </c>
      <c r="D168">
        <v>25</v>
      </c>
      <c r="E168">
        <v>0</v>
      </c>
      <c r="F168">
        <v>32.5</v>
      </c>
      <c r="G168">
        <v>0.25600000000000001</v>
      </c>
      <c r="H168">
        <v>22</v>
      </c>
      <c r="I168">
        <v>0</v>
      </c>
    </row>
    <row r="169" spans="1:9" x14ac:dyDescent="0.25">
      <c r="A169">
        <v>4</v>
      </c>
      <c r="B169">
        <v>120</v>
      </c>
      <c r="C169">
        <v>68</v>
      </c>
      <c r="D169">
        <v>0</v>
      </c>
      <c r="E169">
        <v>0</v>
      </c>
      <c r="F169">
        <v>29.6</v>
      </c>
      <c r="G169">
        <v>0.70899999999999996</v>
      </c>
      <c r="H169">
        <v>34</v>
      </c>
      <c r="I169">
        <v>0</v>
      </c>
    </row>
    <row r="170" spans="1:9" x14ac:dyDescent="0.25">
      <c r="A170">
        <v>4</v>
      </c>
      <c r="B170">
        <v>110</v>
      </c>
      <c r="C170">
        <v>66</v>
      </c>
      <c r="D170">
        <v>0</v>
      </c>
      <c r="E170">
        <v>0</v>
      </c>
      <c r="F170">
        <v>31.9</v>
      </c>
      <c r="G170">
        <v>0.47099999999999997</v>
      </c>
      <c r="H170">
        <v>29</v>
      </c>
      <c r="I170">
        <v>0</v>
      </c>
    </row>
    <row r="171" spans="1:9" x14ac:dyDescent="0.25">
      <c r="A171">
        <v>3</v>
      </c>
      <c r="B171">
        <v>111</v>
      </c>
      <c r="C171">
        <v>90</v>
      </c>
      <c r="D171">
        <v>12</v>
      </c>
      <c r="E171">
        <v>78</v>
      </c>
      <c r="F171">
        <v>28.4</v>
      </c>
      <c r="G171">
        <v>0.495</v>
      </c>
      <c r="H171">
        <v>29</v>
      </c>
      <c r="I171">
        <v>0</v>
      </c>
    </row>
    <row r="172" spans="1:9" x14ac:dyDescent="0.25">
      <c r="A172">
        <v>6</v>
      </c>
      <c r="B172">
        <v>102</v>
      </c>
      <c r="C172">
        <v>82</v>
      </c>
      <c r="D172">
        <v>0</v>
      </c>
      <c r="E172">
        <v>0</v>
      </c>
      <c r="F172">
        <v>30.8</v>
      </c>
      <c r="G172">
        <v>0.18</v>
      </c>
      <c r="H172">
        <v>36</v>
      </c>
      <c r="I172">
        <v>1</v>
      </c>
    </row>
    <row r="173" spans="1:9" x14ac:dyDescent="0.25">
      <c r="A173">
        <v>6</v>
      </c>
      <c r="B173">
        <v>134</v>
      </c>
      <c r="C173">
        <v>70</v>
      </c>
      <c r="D173">
        <v>23</v>
      </c>
      <c r="E173">
        <v>130</v>
      </c>
      <c r="F173">
        <v>35.4</v>
      </c>
      <c r="G173">
        <v>0.54200000000000004</v>
      </c>
      <c r="H173">
        <v>29</v>
      </c>
      <c r="I173">
        <v>1</v>
      </c>
    </row>
    <row r="174" spans="1:9" x14ac:dyDescent="0.25">
      <c r="A174">
        <v>2</v>
      </c>
      <c r="B174">
        <v>87</v>
      </c>
      <c r="C174">
        <v>0</v>
      </c>
      <c r="D174">
        <v>23</v>
      </c>
      <c r="E174">
        <v>0</v>
      </c>
      <c r="F174">
        <v>28.9</v>
      </c>
      <c r="G174">
        <v>0.77300000000000002</v>
      </c>
      <c r="H174">
        <v>25</v>
      </c>
      <c r="I174">
        <v>0</v>
      </c>
    </row>
    <row r="175" spans="1:9" x14ac:dyDescent="0.25">
      <c r="A175">
        <v>1</v>
      </c>
      <c r="B175">
        <v>79</v>
      </c>
      <c r="C175">
        <v>60</v>
      </c>
      <c r="D175">
        <v>42</v>
      </c>
      <c r="E175">
        <v>48</v>
      </c>
      <c r="F175">
        <v>43.5</v>
      </c>
      <c r="G175">
        <v>0.67800000000000005</v>
      </c>
      <c r="H175">
        <v>23</v>
      </c>
      <c r="I175">
        <v>0</v>
      </c>
    </row>
    <row r="176" spans="1:9" x14ac:dyDescent="0.25">
      <c r="A176">
        <v>2</v>
      </c>
      <c r="B176">
        <v>75</v>
      </c>
      <c r="C176">
        <v>64</v>
      </c>
      <c r="D176">
        <v>24</v>
      </c>
      <c r="E176">
        <v>55</v>
      </c>
      <c r="F176">
        <v>29.7</v>
      </c>
      <c r="G176">
        <v>0.37</v>
      </c>
      <c r="H176">
        <v>33</v>
      </c>
      <c r="I176">
        <v>0</v>
      </c>
    </row>
    <row r="177" spans="1:9" x14ac:dyDescent="0.25">
      <c r="A177">
        <v>8</v>
      </c>
      <c r="B177">
        <v>179</v>
      </c>
      <c r="C177">
        <v>72</v>
      </c>
      <c r="D177">
        <v>42</v>
      </c>
      <c r="E177">
        <v>130</v>
      </c>
      <c r="F177">
        <v>32.700000000000003</v>
      </c>
      <c r="G177">
        <v>0.71899999999999997</v>
      </c>
      <c r="H177">
        <v>36</v>
      </c>
      <c r="I177">
        <v>1</v>
      </c>
    </row>
    <row r="178" spans="1:9" x14ac:dyDescent="0.25">
      <c r="A178">
        <v>6</v>
      </c>
      <c r="B178">
        <v>85</v>
      </c>
      <c r="C178">
        <v>78</v>
      </c>
      <c r="D178">
        <v>0</v>
      </c>
      <c r="E178">
        <v>0</v>
      </c>
      <c r="F178">
        <v>31.2</v>
      </c>
      <c r="G178">
        <v>0.38200000000000001</v>
      </c>
      <c r="H178">
        <v>42</v>
      </c>
      <c r="I178">
        <v>0</v>
      </c>
    </row>
    <row r="179" spans="1:9" x14ac:dyDescent="0.25">
      <c r="A179">
        <v>0</v>
      </c>
      <c r="B179">
        <v>129</v>
      </c>
      <c r="C179">
        <v>110</v>
      </c>
      <c r="D179">
        <v>46</v>
      </c>
      <c r="E179">
        <v>130</v>
      </c>
      <c r="F179">
        <v>67.099999999999994</v>
      </c>
      <c r="G179">
        <v>0.31900000000000001</v>
      </c>
      <c r="H179">
        <v>26</v>
      </c>
      <c r="I179">
        <v>1</v>
      </c>
    </row>
    <row r="180" spans="1:9" x14ac:dyDescent="0.25">
      <c r="A180">
        <v>5</v>
      </c>
      <c r="B180">
        <v>143</v>
      </c>
      <c r="C180">
        <v>78</v>
      </c>
      <c r="D180">
        <v>0</v>
      </c>
      <c r="E180">
        <v>0</v>
      </c>
      <c r="F180">
        <v>45</v>
      </c>
      <c r="G180">
        <v>0.19</v>
      </c>
      <c r="H180">
        <v>47</v>
      </c>
      <c r="I180">
        <v>0</v>
      </c>
    </row>
    <row r="181" spans="1:9" x14ac:dyDescent="0.25">
      <c r="A181">
        <v>5</v>
      </c>
      <c r="B181">
        <v>130</v>
      </c>
      <c r="C181">
        <v>82</v>
      </c>
      <c r="D181">
        <v>0</v>
      </c>
      <c r="E181">
        <v>0</v>
      </c>
      <c r="F181">
        <v>39.1</v>
      </c>
      <c r="G181">
        <v>0.95599999999999996</v>
      </c>
      <c r="H181">
        <v>37</v>
      </c>
      <c r="I181">
        <v>1</v>
      </c>
    </row>
    <row r="182" spans="1:9" x14ac:dyDescent="0.25">
      <c r="A182">
        <v>6</v>
      </c>
      <c r="B182">
        <v>87</v>
      </c>
      <c r="C182">
        <v>80</v>
      </c>
      <c r="D182">
        <v>0</v>
      </c>
      <c r="E182">
        <v>0</v>
      </c>
      <c r="F182">
        <v>23.2</v>
      </c>
      <c r="G182">
        <v>8.4000000000000005E-2</v>
      </c>
      <c r="H182">
        <v>32</v>
      </c>
      <c r="I182">
        <v>0</v>
      </c>
    </row>
    <row r="183" spans="1:9" x14ac:dyDescent="0.25">
      <c r="A183">
        <v>0</v>
      </c>
      <c r="B183">
        <v>119</v>
      </c>
      <c r="C183">
        <v>64</v>
      </c>
      <c r="D183">
        <v>18</v>
      </c>
      <c r="E183">
        <v>92</v>
      </c>
      <c r="F183">
        <v>34.9</v>
      </c>
      <c r="G183">
        <v>0.72499999999999998</v>
      </c>
      <c r="H183">
        <v>23</v>
      </c>
      <c r="I183">
        <v>0</v>
      </c>
    </row>
    <row r="184" spans="1:9" x14ac:dyDescent="0.25">
      <c r="A184">
        <v>1</v>
      </c>
      <c r="B184">
        <v>0</v>
      </c>
      <c r="C184">
        <v>74</v>
      </c>
      <c r="D184">
        <v>20</v>
      </c>
      <c r="E184">
        <v>23</v>
      </c>
      <c r="F184">
        <v>27.7</v>
      </c>
      <c r="G184">
        <v>0.29899999999999999</v>
      </c>
      <c r="H184">
        <v>21</v>
      </c>
      <c r="I184">
        <v>0</v>
      </c>
    </row>
    <row r="185" spans="1:9" x14ac:dyDescent="0.25">
      <c r="A185">
        <v>5</v>
      </c>
      <c r="B185">
        <v>73</v>
      </c>
      <c r="C185">
        <v>60</v>
      </c>
      <c r="D185">
        <v>0</v>
      </c>
      <c r="E185">
        <v>0</v>
      </c>
      <c r="F185">
        <v>26.8</v>
      </c>
      <c r="G185">
        <v>0.26800000000000002</v>
      </c>
      <c r="H185">
        <v>27</v>
      </c>
      <c r="I185">
        <v>0</v>
      </c>
    </row>
    <row r="186" spans="1:9" x14ac:dyDescent="0.25">
      <c r="A186">
        <v>4</v>
      </c>
      <c r="B186">
        <v>141</v>
      </c>
      <c r="C186">
        <v>74</v>
      </c>
      <c r="D186">
        <v>0</v>
      </c>
      <c r="E186">
        <v>0</v>
      </c>
      <c r="F186">
        <v>27.6</v>
      </c>
      <c r="G186">
        <v>0.24399999999999999</v>
      </c>
      <c r="H186">
        <v>40</v>
      </c>
      <c r="I186">
        <v>0</v>
      </c>
    </row>
    <row r="187" spans="1:9" x14ac:dyDescent="0.25">
      <c r="A187">
        <v>7</v>
      </c>
      <c r="B187">
        <v>194</v>
      </c>
      <c r="C187">
        <v>68</v>
      </c>
      <c r="D187">
        <v>28</v>
      </c>
      <c r="E187">
        <v>0</v>
      </c>
      <c r="F187">
        <v>35.9</v>
      </c>
      <c r="G187">
        <v>0.745</v>
      </c>
      <c r="H187">
        <v>41</v>
      </c>
      <c r="I187">
        <v>1</v>
      </c>
    </row>
    <row r="188" spans="1:9" x14ac:dyDescent="0.25">
      <c r="A188">
        <v>8</v>
      </c>
      <c r="B188">
        <v>181</v>
      </c>
      <c r="C188">
        <v>68</v>
      </c>
      <c r="D188">
        <v>36</v>
      </c>
      <c r="E188">
        <v>495</v>
      </c>
      <c r="F188">
        <v>30.1</v>
      </c>
      <c r="G188">
        <v>0.61499999999999999</v>
      </c>
      <c r="H188">
        <v>60</v>
      </c>
      <c r="I188">
        <v>1</v>
      </c>
    </row>
    <row r="189" spans="1:9" x14ac:dyDescent="0.25">
      <c r="A189">
        <v>1</v>
      </c>
      <c r="B189">
        <v>128</v>
      </c>
      <c r="C189">
        <v>98</v>
      </c>
      <c r="D189">
        <v>41</v>
      </c>
      <c r="E189">
        <v>58</v>
      </c>
      <c r="F189">
        <v>32</v>
      </c>
      <c r="G189">
        <v>1.321</v>
      </c>
      <c r="H189">
        <v>33</v>
      </c>
      <c r="I189">
        <v>1</v>
      </c>
    </row>
    <row r="190" spans="1:9" x14ac:dyDescent="0.25">
      <c r="A190">
        <v>8</v>
      </c>
      <c r="B190">
        <v>109</v>
      </c>
      <c r="C190">
        <v>76</v>
      </c>
      <c r="D190">
        <v>39</v>
      </c>
      <c r="E190">
        <v>114</v>
      </c>
      <c r="F190">
        <v>27.9</v>
      </c>
      <c r="G190">
        <v>0.64</v>
      </c>
      <c r="H190">
        <v>31</v>
      </c>
      <c r="I190">
        <v>1</v>
      </c>
    </row>
    <row r="191" spans="1:9" x14ac:dyDescent="0.25">
      <c r="A191">
        <v>5</v>
      </c>
      <c r="B191">
        <v>139</v>
      </c>
      <c r="C191">
        <v>80</v>
      </c>
      <c r="D191">
        <v>35</v>
      </c>
      <c r="E191">
        <v>160</v>
      </c>
      <c r="F191">
        <v>31.6</v>
      </c>
      <c r="G191">
        <v>0.36099999999999999</v>
      </c>
      <c r="H191">
        <v>25</v>
      </c>
      <c r="I191">
        <v>1</v>
      </c>
    </row>
    <row r="192" spans="1:9" x14ac:dyDescent="0.25">
      <c r="A192">
        <v>3</v>
      </c>
      <c r="B192">
        <v>111</v>
      </c>
      <c r="C192">
        <v>62</v>
      </c>
      <c r="D192">
        <v>0</v>
      </c>
      <c r="E192">
        <v>0</v>
      </c>
      <c r="F192">
        <v>22.6</v>
      </c>
      <c r="G192">
        <v>0.14199999999999999</v>
      </c>
      <c r="H192">
        <v>21</v>
      </c>
      <c r="I192">
        <v>0</v>
      </c>
    </row>
    <row r="193" spans="1:9" x14ac:dyDescent="0.25">
      <c r="A193">
        <v>9</v>
      </c>
      <c r="B193">
        <v>123</v>
      </c>
      <c r="C193">
        <v>70</v>
      </c>
      <c r="D193">
        <v>44</v>
      </c>
      <c r="E193">
        <v>94</v>
      </c>
      <c r="F193">
        <v>33.1</v>
      </c>
      <c r="G193">
        <v>0.374</v>
      </c>
      <c r="H193">
        <v>40</v>
      </c>
      <c r="I193">
        <v>0</v>
      </c>
    </row>
    <row r="194" spans="1:9" x14ac:dyDescent="0.25">
      <c r="A194">
        <v>7</v>
      </c>
      <c r="B194">
        <v>159</v>
      </c>
      <c r="C194">
        <v>66</v>
      </c>
      <c r="D194">
        <v>0</v>
      </c>
      <c r="E194">
        <v>0</v>
      </c>
      <c r="F194">
        <v>30.4</v>
      </c>
      <c r="G194">
        <v>0.38300000000000001</v>
      </c>
      <c r="H194">
        <v>36</v>
      </c>
      <c r="I194">
        <v>1</v>
      </c>
    </row>
    <row r="195" spans="1:9" x14ac:dyDescent="0.25">
      <c r="A195">
        <v>11</v>
      </c>
      <c r="B195">
        <v>135</v>
      </c>
      <c r="C195">
        <v>0</v>
      </c>
      <c r="D195">
        <v>0</v>
      </c>
      <c r="E195">
        <v>0</v>
      </c>
      <c r="F195">
        <v>52.3</v>
      </c>
      <c r="G195">
        <v>0.57799999999999996</v>
      </c>
      <c r="H195">
        <v>40</v>
      </c>
      <c r="I195">
        <v>1</v>
      </c>
    </row>
    <row r="196" spans="1:9" x14ac:dyDescent="0.25">
      <c r="A196">
        <v>8</v>
      </c>
      <c r="B196">
        <v>85</v>
      </c>
      <c r="C196">
        <v>55</v>
      </c>
      <c r="D196">
        <v>20</v>
      </c>
      <c r="E196">
        <v>0</v>
      </c>
      <c r="F196">
        <v>24.4</v>
      </c>
      <c r="G196">
        <v>0.13600000000000001</v>
      </c>
      <c r="H196">
        <v>42</v>
      </c>
      <c r="I196">
        <v>0</v>
      </c>
    </row>
    <row r="197" spans="1:9" x14ac:dyDescent="0.25">
      <c r="A197">
        <v>5</v>
      </c>
      <c r="B197">
        <v>158</v>
      </c>
      <c r="C197">
        <v>84</v>
      </c>
      <c r="D197">
        <v>41</v>
      </c>
      <c r="E197">
        <v>210</v>
      </c>
      <c r="F197">
        <v>39.4</v>
      </c>
      <c r="G197">
        <v>0.39500000000000002</v>
      </c>
      <c r="H197">
        <v>29</v>
      </c>
      <c r="I197">
        <v>1</v>
      </c>
    </row>
    <row r="198" spans="1:9" x14ac:dyDescent="0.25">
      <c r="A198">
        <v>1</v>
      </c>
      <c r="B198">
        <v>105</v>
      </c>
      <c r="C198">
        <v>58</v>
      </c>
      <c r="D198">
        <v>0</v>
      </c>
      <c r="E198">
        <v>0</v>
      </c>
      <c r="F198">
        <v>24.3</v>
      </c>
      <c r="G198">
        <v>0.187</v>
      </c>
      <c r="H198">
        <v>21</v>
      </c>
      <c r="I198">
        <v>0</v>
      </c>
    </row>
    <row r="199" spans="1:9" x14ac:dyDescent="0.25">
      <c r="A199">
        <v>3</v>
      </c>
      <c r="B199">
        <v>107</v>
      </c>
      <c r="C199">
        <v>62</v>
      </c>
      <c r="D199">
        <v>13</v>
      </c>
      <c r="E199">
        <v>48</v>
      </c>
      <c r="F199">
        <v>22.9</v>
      </c>
      <c r="G199">
        <v>0.67800000000000005</v>
      </c>
      <c r="H199">
        <v>23</v>
      </c>
      <c r="I199">
        <v>1</v>
      </c>
    </row>
    <row r="200" spans="1:9" x14ac:dyDescent="0.25">
      <c r="A200">
        <v>4</v>
      </c>
      <c r="B200">
        <v>109</v>
      </c>
      <c r="C200">
        <v>64</v>
      </c>
      <c r="D200">
        <v>44</v>
      </c>
      <c r="E200">
        <v>99</v>
      </c>
      <c r="F200">
        <v>34.799999999999997</v>
      </c>
      <c r="G200">
        <v>0.90500000000000003</v>
      </c>
      <c r="H200">
        <v>26</v>
      </c>
      <c r="I200">
        <v>1</v>
      </c>
    </row>
    <row r="201" spans="1:9" x14ac:dyDescent="0.25">
      <c r="A201">
        <v>4</v>
      </c>
      <c r="B201">
        <v>148</v>
      </c>
      <c r="C201">
        <v>60</v>
      </c>
      <c r="D201">
        <v>27</v>
      </c>
      <c r="E201">
        <v>318</v>
      </c>
      <c r="F201">
        <v>30.9</v>
      </c>
      <c r="G201">
        <v>0.15</v>
      </c>
      <c r="H201">
        <v>29</v>
      </c>
      <c r="I201">
        <v>1</v>
      </c>
    </row>
    <row r="202" spans="1:9" x14ac:dyDescent="0.25">
      <c r="A202">
        <v>0</v>
      </c>
      <c r="B202">
        <v>113</v>
      </c>
      <c r="C202">
        <v>80</v>
      </c>
      <c r="D202">
        <v>16</v>
      </c>
      <c r="E202">
        <v>0</v>
      </c>
      <c r="F202">
        <v>31</v>
      </c>
      <c r="G202">
        <v>0.874</v>
      </c>
      <c r="H202">
        <v>21</v>
      </c>
      <c r="I202">
        <v>0</v>
      </c>
    </row>
    <row r="203" spans="1:9" x14ac:dyDescent="0.25">
      <c r="A203">
        <v>1</v>
      </c>
      <c r="B203">
        <v>138</v>
      </c>
      <c r="C203">
        <v>82</v>
      </c>
      <c r="D203">
        <v>0</v>
      </c>
      <c r="E203">
        <v>0</v>
      </c>
      <c r="F203">
        <v>40.1</v>
      </c>
      <c r="G203">
        <v>0.23599999999999999</v>
      </c>
      <c r="H203">
        <v>28</v>
      </c>
      <c r="I203">
        <v>0</v>
      </c>
    </row>
    <row r="204" spans="1:9" x14ac:dyDescent="0.25">
      <c r="A204">
        <v>0</v>
      </c>
      <c r="B204">
        <v>108</v>
      </c>
      <c r="C204">
        <v>68</v>
      </c>
      <c r="D204">
        <v>20</v>
      </c>
      <c r="E204">
        <v>0</v>
      </c>
      <c r="F204">
        <v>27.3</v>
      </c>
      <c r="G204">
        <v>0.78700000000000003</v>
      </c>
      <c r="H204">
        <v>32</v>
      </c>
      <c r="I204">
        <v>0</v>
      </c>
    </row>
    <row r="205" spans="1:9" x14ac:dyDescent="0.25">
      <c r="A205">
        <v>2</v>
      </c>
      <c r="B205">
        <v>99</v>
      </c>
      <c r="C205">
        <v>70</v>
      </c>
      <c r="D205">
        <v>16</v>
      </c>
      <c r="E205">
        <v>44</v>
      </c>
      <c r="F205">
        <v>20.399999999999999</v>
      </c>
      <c r="G205">
        <v>0.23499999999999999</v>
      </c>
      <c r="H205">
        <v>27</v>
      </c>
      <c r="I205">
        <v>0</v>
      </c>
    </row>
    <row r="206" spans="1:9" x14ac:dyDescent="0.25">
      <c r="A206">
        <v>6</v>
      </c>
      <c r="B206">
        <v>103</v>
      </c>
      <c r="C206">
        <v>72</v>
      </c>
      <c r="D206">
        <v>32</v>
      </c>
      <c r="E206">
        <v>190</v>
      </c>
      <c r="F206">
        <v>37.700000000000003</v>
      </c>
      <c r="G206">
        <v>0.32400000000000001</v>
      </c>
      <c r="H206">
        <v>55</v>
      </c>
      <c r="I206">
        <v>0</v>
      </c>
    </row>
    <row r="207" spans="1:9" x14ac:dyDescent="0.25">
      <c r="A207">
        <v>5</v>
      </c>
      <c r="B207">
        <v>111</v>
      </c>
      <c r="C207">
        <v>72</v>
      </c>
      <c r="D207">
        <v>28</v>
      </c>
      <c r="E207">
        <v>0</v>
      </c>
      <c r="F207">
        <v>23.9</v>
      </c>
      <c r="G207">
        <v>0.40699999999999997</v>
      </c>
      <c r="H207">
        <v>27</v>
      </c>
      <c r="I207">
        <v>0</v>
      </c>
    </row>
    <row r="208" spans="1:9" x14ac:dyDescent="0.25">
      <c r="A208">
        <v>8</v>
      </c>
      <c r="B208">
        <v>196</v>
      </c>
      <c r="C208">
        <v>76</v>
      </c>
      <c r="D208">
        <v>29</v>
      </c>
      <c r="E208">
        <v>280</v>
      </c>
      <c r="F208">
        <v>37.5</v>
      </c>
      <c r="G208">
        <v>0.60499999999999998</v>
      </c>
      <c r="H208">
        <v>57</v>
      </c>
      <c r="I208">
        <v>1</v>
      </c>
    </row>
    <row r="209" spans="1:9" x14ac:dyDescent="0.25">
      <c r="A209">
        <v>5</v>
      </c>
      <c r="B209">
        <v>162</v>
      </c>
      <c r="C209">
        <v>104</v>
      </c>
      <c r="D209">
        <v>0</v>
      </c>
      <c r="E209">
        <v>0</v>
      </c>
      <c r="F209">
        <v>37.700000000000003</v>
      </c>
      <c r="G209">
        <v>0.151</v>
      </c>
      <c r="H209">
        <v>52</v>
      </c>
      <c r="I209">
        <v>1</v>
      </c>
    </row>
    <row r="210" spans="1:9" x14ac:dyDescent="0.25">
      <c r="A210">
        <v>1</v>
      </c>
      <c r="B210">
        <v>96</v>
      </c>
      <c r="C210">
        <v>64</v>
      </c>
      <c r="D210">
        <v>27</v>
      </c>
      <c r="E210">
        <v>87</v>
      </c>
      <c r="F210">
        <v>33.200000000000003</v>
      </c>
      <c r="G210">
        <v>0.28899999999999998</v>
      </c>
      <c r="H210">
        <v>21</v>
      </c>
      <c r="I210">
        <v>0</v>
      </c>
    </row>
    <row r="211" spans="1:9" x14ac:dyDescent="0.25">
      <c r="A211">
        <v>7</v>
      </c>
      <c r="B211">
        <v>184</v>
      </c>
      <c r="C211">
        <v>84</v>
      </c>
      <c r="D211">
        <v>33</v>
      </c>
      <c r="E211">
        <v>0</v>
      </c>
      <c r="F211">
        <v>35.5</v>
      </c>
      <c r="G211">
        <v>0.35499999999999998</v>
      </c>
      <c r="H211">
        <v>41</v>
      </c>
      <c r="I211">
        <v>1</v>
      </c>
    </row>
    <row r="212" spans="1:9" x14ac:dyDescent="0.25">
      <c r="A212">
        <v>2</v>
      </c>
      <c r="B212">
        <v>81</v>
      </c>
      <c r="C212">
        <v>60</v>
      </c>
      <c r="D212">
        <v>22</v>
      </c>
      <c r="E212">
        <v>0</v>
      </c>
      <c r="F212">
        <v>27.7</v>
      </c>
      <c r="G212">
        <v>0.28999999999999998</v>
      </c>
      <c r="H212">
        <v>25</v>
      </c>
      <c r="I212">
        <v>0</v>
      </c>
    </row>
    <row r="213" spans="1:9" x14ac:dyDescent="0.25">
      <c r="A213">
        <v>0</v>
      </c>
      <c r="B213">
        <v>147</v>
      </c>
      <c r="C213">
        <v>85</v>
      </c>
      <c r="D213">
        <v>54</v>
      </c>
      <c r="E213">
        <v>0</v>
      </c>
      <c r="F213">
        <v>42.8</v>
      </c>
      <c r="G213">
        <v>0.375</v>
      </c>
      <c r="H213">
        <v>24</v>
      </c>
      <c r="I213">
        <v>0</v>
      </c>
    </row>
    <row r="214" spans="1:9" x14ac:dyDescent="0.25">
      <c r="A214">
        <v>7</v>
      </c>
      <c r="B214">
        <v>179</v>
      </c>
      <c r="C214">
        <v>95</v>
      </c>
      <c r="D214">
        <v>31</v>
      </c>
      <c r="E214">
        <v>0</v>
      </c>
      <c r="F214">
        <v>34.200000000000003</v>
      </c>
      <c r="G214">
        <v>0.16400000000000001</v>
      </c>
      <c r="H214">
        <v>60</v>
      </c>
      <c r="I214">
        <v>0</v>
      </c>
    </row>
    <row r="215" spans="1:9" x14ac:dyDescent="0.25">
      <c r="A215">
        <v>0</v>
      </c>
      <c r="B215">
        <v>140</v>
      </c>
      <c r="C215">
        <v>65</v>
      </c>
      <c r="D215">
        <v>26</v>
      </c>
      <c r="E215">
        <v>130</v>
      </c>
      <c r="F215">
        <v>42.6</v>
      </c>
      <c r="G215">
        <v>0.43099999999999999</v>
      </c>
      <c r="H215">
        <v>24</v>
      </c>
      <c r="I215">
        <v>1</v>
      </c>
    </row>
    <row r="216" spans="1:9" x14ac:dyDescent="0.25">
      <c r="A216">
        <v>9</v>
      </c>
      <c r="B216">
        <v>112</v>
      </c>
      <c r="C216">
        <v>82</v>
      </c>
      <c r="D216">
        <v>32</v>
      </c>
      <c r="E216">
        <v>175</v>
      </c>
      <c r="F216">
        <v>34.200000000000003</v>
      </c>
      <c r="G216">
        <v>0.26</v>
      </c>
      <c r="H216">
        <v>36</v>
      </c>
      <c r="I216">
        <v>1</v>
      </c>
    </row>
    <row r="217" spans="1:9" x14ac:dyDescent="0.25">
      <c r="A217">
        <v>12</v>
      </c>
      <c r="B217">
        <v>151</v>
      </c>
      <c r="C217">
        <v>70</v>
      </c>
      <c r="D217">
        <v>40</v>
      </c>
      <c r="E217">
        <v>271</v>
      </c>
      <c r="F217">
        <v>41.8</v>
      </c>
      <c r="G217">
        <v>0.74199999999999999</v>
      </c>
      <c r="H217">
        <v>38</v>
      </c>
      <c r="I217">
        <v>1</v>
      </c>
    </row>
    <row r="218" spans="1:9" x14ac:dyDescent="0.25">
      <c r="A218">
        <v>5</v>
      </c>
      <c r="B218">
        <v>109</v>
      </c>
      <c r="C218">
        <v>62</v>
      </c>
      <c r="D218">
        <v>41</v>
      </c>
      <c r="E218">
        <v>129</v>
      </c>
      <c r="F218">
        <v>35.799999999999997</v>
      </c>
      <c r="G218">
        <v>0.51400000000000001</v>
      </c>
      <c r="H218">
        <v>25</v>
      </c>
      <c r="I218">
        <v>1</v>
      </c>
    </row>
    <row r="219" spans="1:9" x14ac:dyDescent="0.25">
      <c r="A219">
        <v>6</v>
      </c>
      <c r="B219">
        <v>125</v>
      </c>
      <c r="C219">
        <v>68</v>
      </c>
      <c r="D219">
        <v>30</v>
      </c>
      <c r="E219">
        <v>120</v>
      </c>
      <c r="F219">
        <v>30</v>
      </c>
      <c r="G219">
        <v>0.46400000000000002</v>
      </c>
      <c r="H219">
        <v>32</v>
      </c>
      <c r="I219">
        <v>0</v>
      </c>
    </row>
    <row r="220" spans="1:9" x14ac:dyDescent="0.25">
      <c r="A220">
        <v>5</v>
      </c>
      <c r="B220">
        <v>85</v>
      </c>
      <c r="C220">
        <v>74</v>
      </c>
      <c r="D220">
        <v>22</v>
      </c>
      <c r="E220">
        <v>0</v>
      </c>
      <c r="F220">
        <v>29</v>
      </c>
      <c r="G220">
        <v>1.224</v>
      </c>
      <c r="H220">
        <v>32</v>
      </c>
      <c r="I220">
        <v>1</v>
      </c>
    </row>
    <row r="221" spans="1:9" x14ac:dyDescent="0.25">
      <c r="A221">
        <v>5</v>
      </c>
      <c r="B221">
        <v>112</v>
      </c>
      <c r="C221">
        <v>66</v>
      </c>
      <c r="D221">
        <v>0</v>
      </c>
      <c r="E221">
        <v>0</v>
      </c>
      <c r="F221">
        <v>37.799999999999997</v>
      </c>
      <c r="G221">
        <v>0.26100000000000001</v>
      </c>
      <c r="H221">
        <v>41</v>
      </c>
      <c r="I221">
        <v>1</v>
      </c>
    </row>
    <row r="222" spans="1:9" x14ac:dyDescent="0.25">
      <c r="A222">
        <v>0</v>
      </c>
      <c r="B222">
        <v>177</v>
      </c>
      <c r="C222">
        <v>60</v>
      </c>
      <c r="D222">
        <v>29</v>
      </c>
      <c r="E222">
        <v>478</v>
      </c>
      <c r="F222">
        <v>34.6</v>
      </c>
      <c r="G222">
        <v>1.0720000000000001</v>
      </c>
      <c r="H222">
        <v>21</v>
      </c>
      <c r="I222">
        <v>1</v>
      </c>
    </row>
    <row r="223" spans="1:9" x14ac:dyDescent="0.25">
      <c r="A223">
        <v>2</v>
      </c>
      <c r="B223">
        <v>158</v>
      </c>
      <c r="C223">
        <v>90</v>
      </c>
      <c r="D223">
        <v>0</v>
      </c>
      <c r="E223">
        <v>0</v>
      </c>
      <c r="F223">
        <v>31.6</v>
      </c>
      <c r="G223">
        <v>0.80500000000000005</v>
      </c>
      <c r="H223">
        <v>66</v>
      </c>
      <c r="I223">
        <v>1</v>
      </c>
    </row>
    <row r="224" spans="1:9" x14ac:dyDescent="0.25">
      <c r="A224">
        <v>7</v>
      </c>
      <c r="B224">
        <v>119</v>
      </c>
      <c r="C224">
        <v>0</v>
      </c>
      <c r="D224">
        <v>0</v>
      </c>
      <c r="E224">
        <v>0</v>
      </c>
      <c r="F224">
        <v>25.2</v>
      </c>
      <c r="G224">
        <v>0.20899999999999999</v>
      </c>
      <c r="H224">
        <v>37</v>
      </c>
      <c r="I224">
        <v>0</v>
      </c>
    </row>
    <row r="225" spans="1:9" x14ac:dyDescent="0.25">
      <c r="A225">
        <v>7</v>
      </c>
      <c r="B225">
        <v>142</v>
      </c>
      <c r="C225">
        <v>60</v>
      </c>
      <c r="D225">
        <v>33</v>
      </c>
      <c r="E225">
        <v>190</v>
      </c>
      <c r="F225">
        <v>28.8</v>
      </c>
      <c r="G225">
        <v>0.68700000000000006</v>
      </c>
      <c r="H225">
        <v>61</v>
      </c>
      <c r="I225">
        <v>0</v>
      </c>
    </row>
    <row r="226" spans="1:9" x14ac:dyDescent="0.25">
      <c r="A226">
        <v>1</v>
      </c>
      <c r="B226">
        <v>100</v>
      </c>
      <c r="C226">
        <v>66</v>
      </c>
      <c r="D226">
        <v>15</v>
      </c>
      <c r="E226">
        <v>56</v>
      </c>
      <c r="F226">
        <v>23.6</v>
      </c>
      <c r="G226">
        <v>0.66600000000000004</v>
      </c>
      <c r="H226">
        <v>26</v>
      </c>
      <c r="I226">
        <v>0</v>
      </c>
    </row>
    <row r="227" spans="1:9" x14ac:dyDescent="0.25">
      <c r="A227">
        <v>1</v>
      </c>
      <c r="B227">
        <v>87</v>
      </c>
      <c r="C227">
        <v>78</v>
      </c>
      <c r="D227">
        <v>27</v>
      </c>
      <c r="E227">
        <v>32</v>
      </c>
      <c r="F227">
        <v>34.6</v>
      </c>
      <c r="G227">
        <v>0.10100000000000001</v>
      </c>
      <c r="H227">
        <v>22</v>
      </c>
      <c r="I227">
        <v>0</v>
      </c>
    </row>
    <row r="228" spans="1:9" x14ac:dyDescent="0.25">
      <c r="A228">
        <v>0</v>
      </c>
      <c r="B228">
        <v>101</v>
      </c>
      <c r="C228">
        <v>76</v>
      </c>
      <c r="D228">
        <v>0</v>
      </c>
      <c r="E228">
        <v>0</v>
      </c>
      <c r="F228">
        <v>35.700000000000003</v>
      </c>
      <c r="G228">
        <v>0.19800000000000001</v>
      </c>
      <c r="H228">
        <v>26</v>
      </c>
      <c r="I228">
        <v>0</v>
      </c>
    </row>
    <row r="229" spans="1:9" x14ac:dyDescent="0.25">
      <c r="A229">
        <v>3</v>
      </c>
      <c r="B229">
        <v>162</v>
      </c>
      <c r="C229">
        <v>52</v>
      </c>
      <c r="D229">
        <v>38</v>
      </c>
      <c r="E229">
        <v>0</v>
      </c>
      <c r="F229">
        <v>37.200000000000003</v>
      </c>
      <c r="G229">
        <v>0.65200000000000002</v>
      </c>
      <c r="H229">
        <v>24</v>
      </c>
      <c r="I229">
        <v>1</v>
      </c>
    </row>
    <row r="230" spans="1:9" x14ac:dyDescent="0.25">
      <c r="A230">
        <v>4</v>
      </c>
      <c r="B230">
        <v>197</v>
      </c>
      <c r="C230">
        <v>70</v>
      </c>
      <c r="D230">
        <v>39</v>
      </c>
      <c r="E230">
        <v>744</v>
      </c>
      <c r="F230">
        <v>36.700000000000003</v>
      </c>
      <c r="G230">
        <v>2.3290000000000002</v>
      </c>
      <c r="H230">
        <v>31</v>
      </c>
      <c r="I230">
        <v>0</v>
      </c>
    </row>
    <row r="231" spans="1:9" x14ac:dyDescent="0.25">
      <c r="A231">
        <v>0</v>
      </c>
      <c r="B231">
        <v>117</v>
      </c>
      <c r="C231">
        <v>80</v>
      </c>
      <c r="D231">
        <v>31</v>
      </c>
      <c r="E231">
        <v>53</v>
      </c>
      <c r="F231">
        <v>45.2</v>
      </c>
      <c r="G231">
        <v>8.8999999999999996E-2</v>
      </c>
      <c r="H231">
        <v>24</v>
      </c>
      <c r="I231">
        <v>0</v>
      </c>
    </row>
    <row r="232" spans="1:9" x14ac:dyDescent="0.25">
      <c r="A232">
        <v>4</v>
      </c>
      <c r="B232">
        <v>142</v>
      </c>
      <c r="C232">
        <v>86</v>
      </c>
      <c r="D232">
        <v>0</v>
      </c>
      <c r="E232">
        <v>0</v>
      </c>
      <c r="F232">
        <v>44</v>
      </c>
      <c r="G232">
        <v>0.64500000000000002</v>
      </c>
      <c r="H232">
        <v>22</v>
      </c>
      <c r="I232">
        <v>1</v>
      </c>
    </row>
    <row r="233" spans="1:9" x14ac:dyDescent="0.25">
      <c r="A233">
        <v>6</v>
      </c>
      <c r="B233">
        <v>134</v>
      </c>
      <c r="C233">
        <v>80</v>
      </c>
      <c r="D233">
        <v>37</v>
      </c>
      <c r="E233">
        <v>370</v>
      </c>
      <c r="F233">
        <v>46.2</v>
      </c>
      <c r="G233">
        <v>0.23799999999999999</v>
      </c>
      <c r="H233">
        <v>46</v>
      </c>
      <c r="I233">
        <v>1</v>
      </c>
    </row>
    <row r="234" spans="1:9" x14ac:dyDescent="0.25">
      <c r="A234">
        <v>1</v>
      </c>
      <c r="B234">
        <v>79</v>
      </c>
      <c r="C234">
        <v>80</v>
      </c>
      <c r="D234">
        <v>25</v>
      </c>
      <c r="E234">
        <v>37</v>
      </c>
      <c r="F234">
        <v>25.4</v>
      </c>
      <c r="G234">
        <v>0.58299999999999996</v>
      </c>
      <c r="H234">
        <v>22</v>
      </c>
      <c r="I234">
        <v>0</v>
      </c>
    </row>
    <row r="235" spans="1:9" x14ac:dyDescent="0.25">
      <c r="A235">
        <v>4</v>
      </c>
      <c r="B235">
        <v>122</v>
      </c>
      <c r="C235">
        <v>68</v>
      </c>
      <c r="D235">
        <v>0</v>
      </c>
      <c r="E235">
        <v>0</v>
      </c>
      <c r="F235">
        <v>35</v>
      </c>
      <c r="G235">
        <v>0.39400000000000002</v>
      </c>
      <c r="H235">
        <v>29</v>
      </c>
      <c r="I235">
        <v>0</v>
      </c>
    </row>
    <row r="236" spans="1:9" x14ac:dyDescent="0.25">
      <c r="A236">
        <v>3</v>
      </c>
      <c r="B236">
        <v>74</v>
      </c>
      <c r="C236">
        <v>68</v>
      </c>
      <c r="D236">
        <v>28</v>
      </c>
      <c r="E236">
        <v>45</v>
      </c>
      <c r="F236">
        <v>29.7</v>
      </c>
      <c r="G236">
        <v>0.29299999999999998</v>
      </c>
      <c r="H236">
        <v>23</v>
      </c>
      <c r="I236">
        <v>0</v>
      </c>
    </row>
    <row r="237" spans="1:9" x14ac:dyDescent="0.25">
      <c r="A237">
        <v>4</v>
      </c>
      <c r="B237">
        <v>171</v>
      </c>
      <c r="C237">
        <v>72</v>
      </c>
      <c r="D237">
        <v>0</v>
      </c>
      <c r="E237">
        <v>0</v>
      </c>
      <c r="F237">
        <v>43.6</v>
      </c>
      <c r="G237">
        <v>0.47899999999999998</v>
      </c>
      <c r="H237">
        <v>26</v>
      </c>
      <c r="I237">
        <v>1</v>
      </c>
    </row>
    <row r="238" spans="1:9" x14ac:dyDescent="0.25">
      <c r="A238">
        <v>7</v>
      </c>
      <c r="B238">
        <v>181</v>
      </c>
      <c r="C238">
        <v>84</v>
      </c>
      <c r="D238">
        <v>21</v>
      </c>
      <c r="E238">
        <v>192</v>
      </c>
      <c r="F238">
        <v>35.9</v>
      </c>
      <c r="G238">
        <v>0.58599999999999997</v>
      </c>
      <c r="H238">
        <v>51</v>
      </c>
      <c r="I238">
        <v>1</v>
      </c>
    </row>
    <row r="239" spans="1:9" x14ac:dyDescent="0.25">
      <c r="A239">
        <v>0</v>
      </c>
      <c r="B239">
        <v>179</v>
      </c>
      <c r="C239">
        <v>90</v>
      </c>
      <c r="D239">
        <v>27</v>
      </c>
      <c r="E239">
        <v>0</v>
      </c>
      <c r="F239">
        <v>44.1</v>
      </c>
      <c r="G239">
        <v>0.68600000000000005</v>
      </c>
      <c r="H239">
        <v>23</v>
      </c>
      <c r="I239">
        <v>1</v>
      </c>
    </row>
    <row r="240" spans="1:9" x14ac:dyDescent="0.25">
      <c r="A240">
        <v>9</v>
      </c>
      <c r="B240">
        <v>164</v>
      </c>
      <c r="C240">
        <v>84</v>
      </c>
      <c r="D240">
        <v>21</v>
      </c>
      <c r="E240">
        <v>0</v>
      </c>
      <c r="F240">
        <v>30.8</v>
      </c>
      <c r="G240">
        <v>0.83099999999999996</v>
      </c>
      <c r="H240">
        <v>32</v>
      </c>
      <c r="I240">
        <v>1</v>
      </c>
    </row>
    <row r="241" spans="1:9" x14ac:dyDescent="0.25">
      <c r="A241">
        <v>0</v>
      </c>
      <c r="B241">
        <v>104</v>
      </c>
      <c r="C241">
        <v>76</v>
      </c>
      <c r="D241">
        <v>0</v>
      </c>
      <c r="E241">
        <v>0</v>
      </c>
      <c r="F241">
        <v>18.399999999999999</v>
      </c>
      <c r="G241">
        <v>0.58199999999999996</v>
      </c>
      <c r="H241">
        <v>27</v>
      </c>
      <c r="I241">
        <v>0</v>
      </c>
    </row>
    <row r="242" spans="1:9" x14ac:dyDescent="0.25">
      <c r="A242">
        <v>1</v>
      </c>
      <c r="B242">
        <v>91</v>
      </c>
      <c r="C242">
        <v>64</v>
      </c>
      <c r="D242">
        <v>24</v>
      </c>
      <c r="E242">
        <v>0</v>
      </c>
      <c r="F242">
        <v>29.2</v>
      </c>
      <c r="G242">
        <v>0.192</v>
      </c>
      <c r="H242">
        <v>21</v>
      </c>
      <c r="I242">
        <v>0</v>
      </c>
    </row>
    <row r="243" spans="1:9" x14ac:dyDescent="0.25">
      <c r="A243">
        <v>4</v>
      </c>
      <c r="B243">
        <v>91</v>
      </c>
      <c r="C243">
        <v>70</v>
      </c>
      <c r="D243">
        <v>32</v>
      </c>
      <c r="E243">
        <v>88</v>
      </c>
      <c r="F243">
        <v>33.1</v>
      </c>
      <c r="G243">
        <v>0.44600000000000001</v>
      </c>
      <c r="H243">
        <v>22</v>
      </c>
      <c r="I243">
        <v>0</v>
      </c>
    </row>
    <row r="244" spans="1:9" x14ac:dyDescent="0.25">
      <c r="A244">
        <v>3</v>
      </c>
      <c r="B244">
        <v>139</v>
      </c>
      <c r="C244">
        <v>54</v>
      </c>
      <c r="D244">
        <v>0</v>
      </c>
      <c r="E244">
        <v>0</v>
      </c>
      <c r="F244">
        <v>25.6</v>
      </c>
      <c r="G244">
        <v>0.40200000000000002</v>
      </c>
      <c r="H244">
        <v>22</v>
      </c>
      <c r="I244">
        <v>1</v>
      </c>
    </row>
    <row r="245" spans="1:9" x14ac:dyDescent="0.25">
      <c r="A245">
        <v>6</v>
      </c>
      <c r="B245">
        <v>119</v>
      </c>
      <c r="C245">
        <v>50</v>
      </c>
      <c r="D245">
        <v>22</v>
      </c>
      <c r="E245">
        <v>176</v>
      </c>
      <c r="F245">
        <v>27.1</v>
      </c>
      <c r="G245">
        <v>1.3180000000000001</v>
      </c>
      <c r="H245">
        <v>33</v>
      </c>
      <c r="I245">
        <v>1</v>
      </c>
    </row>
    <row r="246" spans="1:9" x14ac:dyDescent="0.25">
      <c r="A246">
        <v>2</v>
      </c>
      <c r="B246">
        <v>146</v>
      </c>
      <c r="C246">
        <v>76</v>
      </c>
      <c r="D246">
        <v>35</v>
      </c>
      <c r="E246">
        <v>194</v>
      </c>
      <c r="F246">
        <v>38.200000000000003</v>
      </c>
      <c r="G246">
        <v>0.32900000000000001</v>
      </c>
      <c r="H246">
        <v>29</v>
      </c>
      <c r="I246">
        <v>0</v>
      </c>
    </row>
    <row r="247" spans="1:9" x14ac:dyDescent="0.25">
      <c r="A247">
        <v>9</v>
      </c>
      <c r="B247">
        <v>184</v>
      </c>
      <c r="C247">
        <v>85</v>
      </c>
      <c r="D247">
        <v>15</v>
      </c>
      <c r="E247">
        <v>0</v>
      </c>
      <c r="F247">
        <v>30</v>
      </c>
      <c r="G247">
        <v>1.2130000000000001</v>
      </c>
      <c r="H247">
        <v>49</v>
      </c>
      <c r="I247">
        <v>1</v>
      </c>
    </row>
    <row r="248" spans="1:9" x14ac:dyDescent="0.25">
      <c r="A248">
        <v>10</v>
      </c>
      <c r="B248">
        <v>122</v>
      </c>
      <c r="C248">
        <v>68</v>
      </c>
      <c r="D248">
        <v>0</v>
      </c>
      <c r="E248">
        <v>0</v>
      </c>
      <c r="F248">
        <v>31.2</v>
      </c>
      <c r="G248">
        <v>0.25800000000000001</v>
      </c>
      <c r="H248">
        <v>41</v>
      </c>
      <c r="I248">
        <v>0</v>
      </c>
    </row>
    <row r="249" spans="1:9" x14ac:dyDescent="0.25">
      <c r="A249">
        <v>0</v>
      </c>
      <c r="B249">
        <v>165</v>
      </c>
      <c r="C249">
        <v>90</v>
      </c>
      <c r="D249">
        <v>33</v>
      </c>
      <c r="E249">
        <v>680</v>
      </c>
      <c r="F249">
        <v>52.3</v>
      </c>
      <c r="G249">
        <v>0.42699999999999999</v>
      </c>
      <c r="H249">
        <v>23</v>
      </c>
      <c r="I249">
        <v>0</v>
      </c>
    </row>
    <row r="250" spans="1:9" x14ac:dyDescent="0.25">
      <c r="A250">
        <v>9</v>
      </c>
      <c r="B250">
        <v>124</v>
      </c>
      <c r="C250">
        <v>70</v>
      </c>
      <c r="D250">
        <v>33</v>
      </c>
      <c r="E250">
        <v>402</v>
      </c>
      <c r="F250">
        <v>35.4</v>
      </c>
      <c r="G250">
        <v>0.28199999999999997</v>
      </c>
      <c r="H250">
        <v>34</v>
      </c>
      <c r="I250">
        <v>0</v>
      </c>
    </row>
    <row r="251" spans="1:9" x14ac:dyDescent="0.25">
      <c r="A251">
        <v>1</v>
      </c>
      <c r="B251">
        <v>111</v>
      </c>
      <c r="C251">
        <v>86</v>
      </c>
      <c r="D251">
        <v>19</v>
      </c>
      <c r="E251">
        <v>0</v>
      </c>
      <c r="F251">
        <v>30.1</v>
      </c>
      <c r="G251">
        <v>0.14299999999999999</v>
      </c>
      <c r="H251">
        <v>23</v>
      </c>
      <c r="I251">
        <v>0</v>
      </c>
    </row>
    <row r="252" spans="1:9" x14ac:dyDescent="0.25">
      <c r="A252">
        <v>9</v>
      </c>
      <c r="B252">
        <v>106</v>
      </c>
      <c r="C252">
        <v>52</v>
      </c>
      <c r="D252">
        <v>0</v>
      </c>
      <c r="E252">
        <v>0</v>
      </c>
      <c r="F252">
        <v>31.2</v>
      </c>
      <c r="G252">
        <v>0.38</v>
      </c>
      <c r="H252">
        <v>42</v>
      </c>
      <c r="I252">
        <v>0</v>
      </c>
    </row>
    <row r="253" spans="1:9" x14ac:dyDescent="0.25">
      <c r="A253">
        <v>2</v>
      </c>
      <c r="B253">
        <v>129</v>
      </c>
      <c r="C253">
        <v>84</v>
      </c>
      <c r="D253">
        <v>0</v>
      </c>
      <c r="E253">
        <v>0</v>
      </c>
      <c r="F253">
        <v>28</v>
      </c>
      <c r="G253">
        <v>0.28399999999999997</v>
      </c>
      <c r="H253">
        <v>27</v>
      </c>
      <c r="I253">
        <v>0</v>
      </c>
    </row>
    <row r="254" spans="1:9" x14ac:dyDescent="0.25">
      <c r="A254">
        <v>2</v>
      </c>
      <c r="B254">
        <v>90</v>
      </c>
      <c r="C254">
        <v>80</v>
      </c>
      <c r="D254">
        <v>14</v>
      </c>
      <c r="E254">
        <v>55</v>
      </c>
      <c r="F254">
        <v>24.4</v>
      </c>
      <c r="G254">
        <v>0.249</v>
      </c>
      <c r="H254">
        <v>24</v>
      </c>
      <c r="I254">
        <v>0</v>
      </c>
    </row>
    <row r="255" spans="1:9" x14ac:dyDescent="0.25">
      <c r="A255">
        <v>0</v>
      </c>
      <c r="B255">
        <v>86</v>
      </c>
      <c r="C255">
        <v>68</v>
      </c>
      <c r="D255">
        <v>32</v>
      </c>
      <c r="E255">
        <v>0</v>
      </c>
      <c r="F255">
        <v>35.799999999999997</v>
      </c>
      <c r="G255">
        <v>0.23799999999999999</v>
      </c>
      <c r="H255">
        <v>25</v>
      </c>
      <c r="I255">
        <v>0</v>
      </c>
    </row>
    <row r="256" spans="1:9" x14ac:dyDescent="0.25">
      <c r="A256">
        <v>12</v>
      </c>
      <c r="B256">
        <v>92</v>
      </c>
      <c r="C256">
        <v>62</v>
      </c>
      <c r="D256">
        <v>7</v>
      </c>
      <c r="E256">
        <v>258</v>
      </c>
      <c r="F256">
        <v>27.6</v>
      </c>
      <c r="G256">
        <v>0.92600000000000005</v>
      </c>
      <c r="H256">
        <v>44</v>
      </c>
      <c r="I256">
        <v>1</v>
      </c>
    </row>
    <row r="257" spans="1:9" x14ac:dyDescent="0.25">
      <c r="A257">
        <v>1</v>
      </c>
      <c r="B257">
        <v>113</v>
      </c>
      <c r="C257">
        <v>64</v>
      </c>
      <c r="D257">
        <v>35</v>
      </c>
      <c r="E257">
        <v>0</v>
      </c>
      <c r="F257">
        <v>33.6</v>
      </c>
      <c r="G257">
        <v>0.54300000000000004</v>
      </c>
      <c r="H257">
        <v>21</v>
      </c>
      <c r="I257">
        <v>1</v>
      </c>
    </row>
    <row r="258" spans="1:9" x14ac:dyDescent="0.25">
      <c r="A258">
        <v>3</v>
      </c>
      <c r="B258">
        <v>111</v>
      </c>
      <c r="C258">
        <v>56</v>
      </c>
      <c r="D258">
        <v>39</v>
      </c>
      <c r="E258">
        <v>0</v>
      </c>
      <c r="F258">
        <v>30.1</v>
      </c>
      <c r="G258">
        <v>0.55700000000000005</v>
      </c>
      <c r="H258">
        <v>30</v>
      </c>
      <c r="I258">
        <v>0</v>
      </c>
    </row>
    <row r="259" spans="1:9" x14ac:dyDescent="0.25">
      <c r="A259">
        <v>2</v>
      </c>
      <c r="B259">
        <v>114</v>
      </c>
      <c r="C259">
        <v>68</v>
      </c>
      <c r="D259">
        <v>22</v>
      </c>
      <c r="E259">
        <v>0</v>
      </c>
      <c r="F259">
        <v>28.7</v>
      </c>
      <c r="G259">
        <v>9.1999999999999998E-2</v>
      </c>
      <c r="H259">
        <v>25</v>
      </c>
      <c r="I259">
        <v>0</v>
      </c>
    </row>
    <row r="260" spans="1:9" x14ac:dyDescent="0.25">
      <c r="A260">
        <v>1</v>
      </c>
      <c r="B260">
        <v>193</v>
      </c>
      <c r="C260">
        <v>50</v>
      </c>
      <c r="D260">
        <v>16</v>
      </c>
      <c r="E260">
        <v>375</v>
      </c>
      <c r="F260">
        <v>25.9</v>
      </c>
      <c r="G260">
        <v>0.65500000000000003</v>
      </c>
      <c r="H260">
        <v>24</v>
      </c>
      <c r="I260">
        <v>0</v>
      </c>
    </row>
    <row r="261" spans="1:9" x14ac:dyDescent="0.25">
      <c r="A261">
        <v>11</v>
      </c>
      <c r="B261">
        <v>155</v>
      </c>
      <c r="C261">
        <v>76</v>
      </c>
      <c r="D261">
        <v>28</v>
      </c>
      <c r="E261">
        <v>150</v>
      </c>
      <c r="F261">
        <v>33.299999999999997</v>
      </c>
      <c r="G261">
        <v>1.353</v>
      </c>
      <c r="H261">
        <v>51</v>
      </c>
      <c r="I261">
        <v>1</v>
      </c>
    </row>
    <row r="262" spans="1:9" x14ac:dyDescent="0.25">
      <c r="A262">
        <v>3</v>
      </c>
      <c r="B262">
        <v>191</v>
      </c>
      <c r="C262">
        <v>68</v>
      </c>
      <c r="D262">
        <v>15</v>
      </c>
      <c r="E262">
        <v>130</v>
      </c>
      <c r="F262">
        <v>30.9</v>
      </c>
      <c r="G262">
        <v>0.29899999999999999</v>
      </c>
      <c r="H262">
        <v>34</v>
      </c>
      <c r="I262">
        <v>0</v>
      </c>
    </row>
    <row r="263" spans="1:9" x14ac:dyDescent="0.25">
      <c r="A263">
        <v>3</v>
      </c>
      <c r="B263">
        <v>141</v>
      </c>
      <c r="C263">
        <v>0</v>
      </c>
      <c r="D263">
        <v>0</v>
      </c>
      <c r="E263">
        <v>0</v>
      </c>
      <c r="F263">
        <v>30</v>
      </c>
      <c r="G263">
        <v>0.76100000000000001</v>
      </c>
      <c r="H263">
        <v>27</v>
      </c>
      <c r="I263">
        <v>1</v>
      </c>
    </row>
    <row r="264" spans="1:9" x14ac:dyDescent="0.25">
      <c r="A264">
        <v>4</v>
      </c>
      <c r="B264">
        <v>95</v>
      </c>
      <c r="C264">
        <v>70</v>
      </c>
      <c r="D264">
        <v>32</v>
      </c>
      <c r="E264">
        <v>0</v>
      </c>
      <c r="F264">
        <v>32.1</v>
      </c>
      <c r="G264">
        <v>0.61199999999999999</v>
      </c>
      <c r="H264">
        <v>24</v>
      </c>
      <c r="I264">
        <v>0</v>
      </c>
    </row>
    <row r="265" spans="1:9" x14ac:dyDescent="0.25">
      <c r="A265">
        <v>3</v>
      </c>
      <c r="B265">
        <v>142</v>
      </c>
      <c r="C265">
        <v>80</v>
      </c>
      <c r="D265">
        <v>15</v>
      </c>
      <c r="E265">
        <v>0</v>
      </c>
      <c r="F265">
        <v>32.4</v>
      </c>
      <c r="G265">
        <v>0.2</v>
      </c>
      <c r="H265">
        <v>63</v>
      </c>
      <c r="I265">
        <v>0</v>
      </c>
    </row>
    <row r="266" spans="1:9" x14ac:dyDescent="0.25">
      <c r="A266">
        <v>4</v>
      </c>
      <c r="B266">
        <v>123</v>
      </c>
      <c r="C266">
        <v>62</v>
      </c>
      <c r="D266">
        <v>0</v>
      </c>
      <c r="E266">
        <v>0</v>
      </c>
      <c r="F266">
        <v>32</v>
      </c>
      <c r="G266">
        <v>0.22600000000000001</v>
      </c>
      <c r="H266">
        <v>35</v>
      </c>
      <c r="I266">
        <v>1</v>
      </c>
    </row>
    <row r="267" spans="1:9" x14ac:dyDescent="0.25">
      <c r="A267">
        <v>5</v>
      </c>
      <c r="B267">
        <v>96</v>
      </c>
      <c r="C267">
        <v>74</v>
      </c>
      <c r="D267">
        <v>18</v>
      </c>
      <c r="E267">
        <v>67</v>
      </c>
      <c r="F267">
        <v>33.6</v>
      </c>
      <c r="G267">
        <v>0.997</v>
      </c>
      <c r="H267">
        <v>43</v>
      </c>
      <c r="I267">
        <v>0</v>
      </c>
    </row>
    <row r="268" spans="1:9" x14ac:dyDescent="0.25">
      <c r="A268">
        <v>0</v>
      </c>
      <c r="B268">
        <v>138</v>
      </c>
      <c r="C268">
        <v>0</v>
      </c>
      <c r="D268">
        <v>0</v>
      </c>
      <c r="E268">
        <v>0</v>
      </c>
      <c r="F268">
        <v>36.299999999999997</v>
      </c>
      <c r="G268">
        <v>0.93300000000000005</v>
      </c>
      <c r="H268">
        <v>25</v>
      </c>
      <c r="I268">
        <v>1</v>
      </c>
    </row>
    <row r="269" spans="1:9" x14ac:dyDescent="0.25">
      <c r="A269">
        <v>2</v>
      </c>
      <c r="B269">
        <v>128</v>
      </c>
      <c r="C269">
        <v>64</v>
      </c>
      <c r="D269">
        <v>42</v>
      </c>
      <c r="E269">
        <v>0</v>
      </c>
      <c r="F269">
        <v>40</v>
      </c>
      <c r="G269">
        <v>1.101</v>
      </c>
      <c r="H269">
        <v>24</v>
      </c>
      <c r="I269">
        <v>0</v>
      </c>
    </row>
    <row r="270" spans="1:9" x14ac:dyDescent="0.25">
      <c r="A270">
        <v>0</v>
      </c>
      <c r="B270">
        <v>102</v>
      </c>
      <c r="C270">
        <v>52</v>
      </c>
      <c r="D270">
        <v>0</v>
      </c>
      <c r="E270">
        <v>0</v>
      </c>
      <c r="F270">
        <v>25.1</v>
      </c>
      <c r="G270">
        <v>7.8E-2</v>
      </c>
      <c r="H270">
        <v>21</v>
      </c>
      <c r="I270">
        <v>0</v>
      </c>
    </row>
    <row r="271" spans="1:9" x14ac:dyDescent="0.25">
      <c r="A271">
        <v>2</v>
      </c>
      <c r="B271">
        <v>146</v>
      </c>
      <c r="C271">
        <v>0</v>
      </c>
      <c r="D271">
        <v>0</v>
      </c>
      <c r="E271">
        <v>0</v>
      </c>
      <c r="F271">
        <v>27.5</v>
      </c>
      <c r="G271">
        <v>0.24</v>
      </c>
      <c r="H271">
        <v>28</v>
      </c>
      <c r="I271">
        <v>1</v>
      </c>
    </row>
    <row r="272" spans="1:9" x14ac:dyDescent="0.25">
      <c r="A272">
        <v>10</v>
      </c>
      <c r="B272">
        <v>101</v>
      </c>
      <c r="C272">
        <v>86</v>
      </c>
      <c r="D272">
        <v>37</v>
      </c>
      <c r="E272">
        <v>0</v>
      </c>
      <c r="F272">
        <v>45.6</v>
      </c>
      <c r="G272">
        <v>1.1359999999999999</v>
      </c>
      <c r="H272">
        <v>38</v>
      </c>
      <c r="I272">
        <v>1</v>
      </c>
    </row>
    <row r="273" spans="1:9" x14ac:dyDescent="0.25">
      <c r="A273">
        <v>2</v>
      </c>
      <c r="B273">
        <v>108</v>
      </c>
      <c r="C273">
        <v>62</v>
      </c>
      <c r="D273">
        <v>32</v>
      </c>
      <c r="E273">
        <v>56</v>
      </c>
      <c r="F273">
        <v>25.2</v>
      </c>
      <c r="G273">
        <v>0.128</v>
      </c>
      <c r="H273">
        <v>21</v>
      </c>
      <c r="I273">
        <v>0</v>
      </c>
    </row>
    <row r="274" spans="1:9" x14ac:dyDescent="0.25">
      <c r="A274">
        <v>3</v>
      </c>
      <c r="B274">
        <v>122</v>
      </c>
      <c r="C274">
        <v>78</v>
      </c>
      <c r="D274">
        <v>0</v>
      </c>
      <c r="E274">
        <v>0</v>
      </c>
      <c r="F274">
        <v>23</v>
      </c>
      <c r="G274">
        <v>0.254</v>
      </c>
      <c r="H274">
        <v>40</v>
      </c>
      <c r="I274">
        <v>0</v>
      </c>
    </row>
    <row r="275" spans="1:9" x14ac:dyDescent="0.25">
      <c r="A275">
        <v>1</v>
      </c>
      <c r="B275">
        <v>71</v>
      </c>
      <c r="C275">
        <v>78</v>
      </c>
      <c r="D275">
        <v>50</v>
      </c>
      <c r="E275">
        <v>45</v>
      </c>
      <c r="F275">
        <v>33.200000000000003</v>
      </c>
      <c r="G275">
        <v>0.42199999999999999</v>
      </c>
      <c r="H275">
        <v>21</v>
      </c>
      <c r="I275">
        <v>0</v>
      </c>
    </row>
    <row r="276" spans="1:9" x14ac:dyDescent="0.25">
      <c r="A276">
        <v>13</v>
      </c>
      <c r="B276">
        <v>106</v>
      </c>
      <c r="C276">
        <v>70</v>
      </c>
      <c r="D276">
        <v>0</v>
      </c>
      <c r="E276">
        <v>0</v>
      </c>
      <c r="F276">
        <v>34.200000000000003</v>
      </c>
      <c r="G276">
        <v>0.251</v>
      </c>
      <c r="H276">
        <v>52</v>
      </c>
      <c r="I276">
        <v>0</v>
      </c>
    </row>
    <row r="277" spans="1:9" x14ac:dyDescent="0.25">
      <c r="A277">
        <v>2</v>
      </c>
      <c r="B277">
        <v>100</v>
      </c>
      <c r="C277">
        <v>70</v>
      </c>
      <c r="D277">
        <v>52</v>
      </c>
      <c r="E277">
        <v>57</v>
      </c>
      <c r="F277">
        <v>40.5</v>
      </c>
      <c r="G277">
        <v>0.67700000000000005</v>
      </c>
      <c r="H277">
        <v>25</v>
      </c>
      <c r="I277">
        <v>0</v>
      </c>
    </row>
    <row r="278" spans="1:9" x14ac:dyDescent="0.25">
      <c r="A278">
        <v>7</v>
      </c>
      <c r="B278">
        <v>106</v>
      </c>
      <c r="C278">
        <v>60</v>
      </c>
      <c r="D278">
        <v>24</v>
      </c>
      <c r="E278">
        <v>0</v>
      </c>
      <c r="F278">
        <v>26.5</v>
      </c>
      <c r="G278">
        <v>0.29599999999999999</v>
      </c>
      <c r="H278">
        <v>29</v>
      </c>
      <c r="I278">
        <v>1</v>
      </c>
    </row>
    <row r="279" spans="1:9" x14ac:dyDescent="0.25">
      <c r="A279">
        <v>0</v>
      </c>
      <c r="B279">
        <v>104</v>
      </c>
      <c r="C279">
        <v>64</v>
      </c>
      <c r="D279">
        <v>23</v>
      </c>
      <c r="E279">
        <v>116</v>
      </c>
      <c r="F279">
        <v>27.8</v>
      </c>
      <c r="G279">
        <v>0.45400000000000001</v>
      </c>
      <c r="H279">
        <v>23</v>
      </c>
      <c r="I279">
        <v>0</v>
      </c>
    </row>
    <row r="280" spans="1:9" x14ac:dyDescent="0.25">
      <c r="A280">
        <v>5</v>
      </c>
      <c r="B280">
        <v>114</v>
      </c>
      <c r="C280">
        <v>74</v>
      </c>
      <c r="D280">
        <v>0</v>
      </c>
      <c r="E280">
        <v>0</v>
      </c>
      <c r="F280">
        <v>24.9</v>
      </c>
      <c r="G280">
        <v>0.74399999999999999</v>
      </c>
      <c r="H280">
        <v>57</v>
      </c>
      <c r="I280">
        <v>0</v>
      </c>
    </row>
    <row r="281" spans="1:9" x14ac:dyDescent="0.25">
      <c r="A281">
        <v>2</v>
      </c>
      <c r="B281">
        <v>108</v>
      </c>
      <c r="C281">
        <v>62</v>
      </c>
      <c r="D281">
        <v>10</v>
      </c>
      <c r="E281">
        <v>278</v>
      </c>
      <c r="F281">
        <v>25.3</v>
      </c>
      <c r="G281">
        <v>0.88100000000000001</v>
      </c>
      <c r="H281">
        <v>22</v>
      </c>
      <c r="I281">
        <v>0</v>
      </c>
    </row>
    <row r="282" spans="1:9" x14ac:dyDescent="0.25">
      <c r="A282">
        <v>0</v>
      </c>
      <c r="B282">
        <v>146</v>
      </c>
      <c r="C282">
        <v>70</v>
      </c>
      <c r="D282">
        <v>0</v>
      </c>
      <c r="E282">
        <v>0</v>
      </c>
      <c r="F282">
        <v>37.9</v>
      </c>
      <c r="G282">
        <v>0.33400000000000002</v>
      </c>
      <c r="H282">
        <v>28</v>
      </c>
      <c r="I282">
        <v>1</v>
      </c>
    </row>
    <row r="283" spans="1:9" x14ac:dyDescent="0.25">
      <c r="A283">
        <v>10</v>
      </c>
      <c r="B283">
        <v>129</v>
      </c>
      <c r="C283">
        <v>76</v>
      </c>
      <c r="D283">
        <v>28</v>
      </c>
      <c r="E283">
        <v>122</v>
      </c>
      <c r="F283">
        <v>35.9</v>
      </c>
      <c r="G283">
        <v>0.28000000000000003</v>
      </c>
      <c r="H283">
        <v>39</v>
      </c>
      <c r="I283">
        <v>0</v>
      </c>
    </row>
    <row r="284" spans="1:9" x14ac:dyDescent="0.25">
      <c r="A284">
        <v>7</v>
      </c>
      <c r="B284">
        <v>133</v>
      </c>
      <c r="C284">
        <v>88</v>
      </c>
      <c r="D284">
        <v>15</v>
      </c>
      <c r="E284">
        <v>155</v>
      </c>
      <c r="F284">
        <v>32.4</v>
      </c>
      <c r="G284">
        <v>0.26200000000000001</v>
      </c>
      <c r="H284">
        <v>37</v>
      </c>
      <c r="I284">
        <v>0</v>
      </c>
    </row>
    <row r="285" spans="1:9" x14ac:dyDescent="0.25">
      <c r="A285">
        <v>7</v>
      </c>
      <c r="B285">
        <v>161</v>
      </c>
      <c r="C285">
        <v>86</v>
      </c>
      <c r="D285">
        <v>0</v>
      </c>
      <c r="E285">
        <v>0</v>
      </c>
      <c r="F285">
        <v>30.4</v>
      </c>
      <c r="G285">
        <v>0.16500000000000001</v>
      </c>
      <c r="H285">
        <v>47</v>
      </c>
      <c r="I285">
        <v>1</v>
      </c>
    </row>
    <row r="286" spans="1:9" x14ac:dyDescent="0.25">
      <c r="A286">
        <v>2</v>
      </c>
      <c r="B286">
        <v>108</v>
      </c>
      <c r="C286">
        <v>80</v>
      </c>
      <c r="D286">
        <v>0</v>
      </c>
      <c r="E286">
        <v>0</v>
      </c>
      <c r="F286">
        <v>27</v>
      </c>
      <c r="G286">
        <v>0.25900000000000001</v>
      </c>
      <c r="H286">
        <v>52</v>
      </c>
      <c r="I286">
        <v>1</v>
      </c>
    </row>
    <row r="287" spans="1:9" x14ac:dyDescent="0.25">
      <c r="A287">
        <v>7</v>
      </c>
      <c r="B287">
        <v>136</v>
      </c>
      <c r="C287">
        <v>74</v>
      </c>
      <c r="D287">
        <v>26</v>
      </c>
      <c r="E287">
        <v>135</v>
      </c>
      <c r="F287">
        <v>26</v>
      </c>
      <c r="G287">
        <v>0.64700000000000002</v>
      </c>
      <c r="H287">
        <v>51</v>
      </c>
      <c r="I287">
        <v>0</v>
      </c>
    </row>
    <row r="288" spans="1:9" x14ac:dyDescent="0.25">
      <c r="A288">
        <v>5</v>
      </c>
      <c r="B288">
        <v>155</v>
      </c>
      <c r="C288">
        <v>84</v>
      </c>
      <c r="D288">
        <v>44</v>
      </c>
      <c r="E288">
        <v>545</v>
      </c>
      <c r="F288">
        <v>38.700000000000003</v>
      </c>
      <c r="G288">
        <v>0.61899999999999999</v>
      </c>
      <c r="H288">
        <v>34</v>
      </c>
      <c r="I288">
        <v>0</v>
      </c>
    </row>
    <row r="289" spans="1:9" x14ac:dyDescent="0.25">
      <c r="A289">
        <v>1</v>
      </c>
      <c r="B289">
        <v>119</v>
      </c>
      <c r="C289">
        <v>86</v>
      </c>
      <c r="D289">
        <v>39</v>
      </c>
      <c r="E289">
        <v>220</v>
      </c>
      <c r="F289">
        <v>45.6</v>
      </c>
      <c r="G289">
        <v>0.80800000000000005</v>
      </c>
      <c r="H289">
        <v>29</v>
      </c>
      <c r="I289">
        <v>1</v>
      </c>
    </row>
    <row r="290" spans="1:9" x14ac:dyDescent="0.25">
      <c r="A290">
        <v>4</v>
      </c>
      <c r="B290">
        <v>96</v>
      </c>
      <c r="C290">
        <v>56</v>
      </c>
      <c r="D290">
        <v>17</v>
      </c>
      <c r="E290">
        <v>49</v>
      </c>
      <c r="F290">
        <v>20.8</v>
      </c>
      <c r="G290">
        <v>0.34</v>
      </c>
      <c r="H290">
        <v>26</v>
      </c>
      <c r="I290">
        <v>0</v>
      </c>
    </row>
    <row r="291" spans="1:9" x14ac:dyDescent="0.25">
      <c r="A291">
        <v>5</v>
      </c>
      <c r="B291">
        <v>108</v>
      </c>
      <c r="C291">
        <v>72</v>
      </c>
      <c r="D291">
        <v>43</v>
      </c>
      <c r="E291">
        <v>75</v>
      </c>
      <c r="F291">
        <v>36.1</v>
      </c>
      <c r="G291">
        <v>0.26300000000000001</v>
      </c>
      <c r="H291">
        <v>33</v>
      </c>
      <c r="I291">
        <v>0</v>
      </c>
    </row>
    <row r="292" spans="1:9" x14ac:dyDescent="0.25">
      <c r="A292">
        <v>0</v>
      </c>
      <c r="B292">
        <v>78</v>
      </c>
      <c r="C292">
        <v>88</v>
      </c>
      <c r="D292">
        <v>29</v>
      </c>
      <c r="E292">
        <v>40</v>
      </c>
      <c r="F292">
        <v>36.9</v>
      </c>
      <c r="G292">
        <v>0.434</v>
      </c>
      <c r="H292">
        <v>21</v>
      </c>
      <c r="I292">
        <v>0</v>
      </c>
    </row>
    <row r="293" spans="1:9" x14ac:dyDescent="0.25">
      <c r="A293">
        <v>0</v>
      </c>
      <c r="B293">
        <v>107</v>
      </c>
      <c r="C293">
        <v>62</v>
      </c>
      <c r="D293">
        <v>30</v>
      </c>
      <c r="E293">
        <v>74</v>
      </c>
      <c r="F293">
        <v>36.6</v>
      </c>
      <c r="G293">
        <v>0.75700000000000001</v>
      </c>
      <c r="H293">
        <v>25</v>
      </c>
      <c r="I293">
        <v>1</v>
      </c>
    </row>
    <row r="294" spans="1:9" x14ac:dyDescent="0.25">
      <c r="A294">
        <v>2</v>
      </c>
      <c r="B294">
        <v>128</v>
      </c>
      <c r="C294">
        <v>78</v>
      </c>
      <c r="D294">
        <v>37</v>
      </c>
      <c r="E294">
        <v>182</v>
      </c>
      <c r="F294">
        <v>43.3</v>
      </c>
      <c r="G294">
        <v>1.224</v>
      </c>
      <c r="H294">
        <v>31</v>
      </c>
      <c r="I294">
        <v>1</v>
      </c>
    </row>
    <row r="295" spans="1:9" x14ac:dyDescent="0.25">
      <c r="A295">
        <v>1</v>
      </c>
      <c r="B295">
        <v>128</v>
      </c>
      <c r="C295">
        <v>48</v>
      </c>
      <c r="D295">
        <v>45</v>
      </c>
      <c r="E295">
        <v>194</v>
      </c>
      <c r="F295">
        <v>40.5</v>
      </c>
      <c r="G295">
        <v>0.61299999999999999</v>
      </c>
      <c r="H295">
        <v>24</v>
      </c>
      <c r="I295">
        <v>1</v>
      </c>
    </row>
    <row r="296" spans="1:9" x14ac:dyDescent="0.25">
      <c r="A296">
        <v>0</v>
      </c>
      <c r="B296">
        <v>161</v>
      </c>
      <c r="C296">
        <v>50</v>
      </c>
      <c r="D296">
        <v>0</v>
      </c>
      <c r="E296">
        <v>0</v>
      </c>
      <c r="F296">
        <v>21.9</v>
      </c>
      <c r="G296">
        <v>0.254</v>
      </c>
      <c r="H296">
        <v>65</v>
      </c>
      <c r="I296">
        <v>0</v>
      </c>
    </row>
    <row r="297" spans="1:9" x14ac:dyDescent="0.25">
      <c r="A297">
        <v>6</v>
      </c>
      <c r="B297">
        <v>151</v>
      </c>
      <c r="C297">
        <v>62</v>
      </c>
      <c r="D297">
        <v>31</v>
      </c>
      <c r="E297">
        <v>120</v>
      </c>
      <c r="F297">
        <v>35.5</v>
      </c>
      <c r="G297">
        <v>0.69199999999999995</v>
      </c>
      <c r="H297">
        <v>28</v>
      </c>
      <c r="I297">
        <v>0</v>
      </c>
    </row>
    <row r="298" spans="1:9" x14ac:dyDescent="0.25">
      <c r="A298">
        <v>2</v>
      </c>
      <c r="B298">
        <v>146</v>
      </c>
      <c r="C298">
        <v>70</v>
      </c>
      <c r="D298">
        <v>38</v>
      </c>
      <c r="E298">
        <v>360</v>
      </c>
      <c r="F298">
        <v>28</v>
      </c>
      <c r="G298">
        <v>0.33700000000000002</v>
      </c>
      <c r="H298">
        <v>29</v>
      </c>
      <c r="I298">
        <v>1</v>
      </c>
    </row>
    <row r="299" spans="1:9" x14ac:dyDescent="0.25">
      <c r="A299">
        <v>0</v>
      </c>
      <c r="B299">
        <v>126</v>
      </c>
      <c r="C299">
        <v>84</v>
      </c>
      <c r="D299">
        <v>29</v>
      </c>
      <c r="E299">
        <v>215</v>
      </c>
      <c r="F299">
        <v>30.7</v>
      </c>
      <c r="G299">
        <v>0.52</v>
      </c>
      <c r="H299">
        <v>24</v>
      </c>
      <c r="I299">
        <v>0</v>
      </c>
    </row>
    <row r="300" spans="1:9" x14ac:dyDescent="0.25">
      <c r="A300">
        <v>14</v>
      </c>
      <c r="B300">
        <v>100</v>
      </c>
      <c r="C300">
        <v>78</v>
      </c>
      <c r="D300">
        <v>25</v>
      </c>
      <c r="E300">
        <v>184</v>
      </c>
      <c r="F300">
        <v>36.6</v>
      </c>
      <c r="G300">
        <v>0.41199999999999998</v>
      </c>
      <c r="H300">
        <v>46</v>
      </c>
      <c r="I300">
        <v>1</v>
      </c>
    </row>
    <row r="301" spans="1:9" x14ac:dyDescent="0.25">
      <c r="A301">
        <v>8</v>
      </c>
      <c r="B301">
        <v>112</v>
      </c>
      <c r="C301">
        <v>72</v>
      </c>
      <c r="D301">
        <v>0</v>
      </c>
      <c r="E301">
        <v>0</v>
      </c>
      <c r="F301">
        <v>23.6</v>
      </c>
      <c r="G301">
        <v>0.84</v>
      </c>
      <c r="H301">
        <v>58</v>
      </c>
      <c r="I301">
        <v>0</v>
      </c>
    </row>
    <row r="302" spans="1:9" x14ac:dyDescent="0.25">
      <c r="A302">
        <v>0</v>
      </c>
      <c r="B302">
        <v>167</v>
      </c>
      <c r="C302">
        <v>0</v>
      </c>
      <c r="D302">
        <v>0</v>
      </c>
      <c r="E302">
        <v>0</v>
      </c>
      <c r="F302">
        <v>32.299999999999997</v>
      </c>
      <c r="G302">
        <v>0.83899999999999997</v>
      </c>
      <c r="H302">
        <v>30</v>
      </c>
      <c r="I302">
        <v>1</v>
      </c>
    </row>
    <row r="303" spans="1:9" x14ac:dyDescent="0.25">
      <c r="A303">
        <v>2</v>
      </c>
      <c r="B303">
        <v>144</v>
      </c>
      <c r="C303">
        <v>58</v>
      </c>
      <c r="D303">
        <v>33</v>
      </c>
      <c r="E303">
        <v>135</v>
      </c>
      <c r="F303">
        <v>31.6</v>
      </c>
      <c r="G303">
        <v>0.42199999999999999</v>
      </c>
      <c r="H303">
        <v>25</v>
      </c>
      <c r="I303">
        <v>1</v>
      </c>
    </row>
    <row r="304" spans="1:9" x14ac:dyDescent="0.25">
      <c r="A304">
        <v>5</v>
      </c>
      <c r="B304">
        <v>77</v>
      </c>
      <c r="C304">
        <v>82</v>
      </c>
      <c r="D304">
        <v>41</v>
      </c>
      <c r="E304">
        <v>42</v>
      </c>
      <c r="F304">
        <v>35.799999999999997</v>
      </c>
      <c r="G304">
        <v>0.156</v>
      </c>
      <c r="H304">
        <v>35</v>
      </c>
      <c r="I304">
        <v>0</v>
      </c>
    </row>
    <row r="305" spans="1:9" x14ac:dyDescent="0.25">
      <c r="A305">
        <v>5</v>
      </c>
      <c r="B305">
        <v>115</v>
      </c>
      <c r="C305">
        <v>98</v>
      </c>
      <c r="D305">
        <v>0</v>
      </c>
      <c r="E305">
        <v>0</v>
      </c>
      <c r="F305">
        <v>52.9</v>
      </c>
      <c r="G305">
        <v>0.20899999999999999</v>
      </c>
      <c r="H305">
        <v>28</v>
      </c>
      <c r="I305">
        <v>1</v>
      </c>
    </row>
    <row r="306" spans="1:9" x14ac:dyDescent="0.25">
      <c r="A306">
        <v>3</v>
      </c>
      <c r="B306">
        <v>150</v>
      </c>
      <c r="C306">
        <v>76</v>
      </c>
      <c r="D306">
        <v>0</v>
      </c>
      <c r="E306">
        <v>0</v>
      </c>
      <c r="F306">
        <v>21</v>
      </c>
      <c r="G306">
        <v>0.20699999999999999</v>
      </c>
      <c r="H306">
        <v>37</v>
      </c>
      <c r="I306">
        <v>0</v>
      </c>
    </row>
    <row r="307" spans="1:9" x14ac:dyDescent="0.25">
      <c r="A307">
        <v>2</v>
      </c>
      <c r="B307">
        <v>120</v>
      </c>
      <c r="C307">
        <v>76</v>
      </c>
      <c r="D307">
        <v>37</v>
      </c>
      <c r="E307">
        <v>105</v>
      </c>
      <c r="F307">
        <v>39.700000000000003</v>
      </c>
      <c r="G307">
        <v>0.215</v>
      </c>
      <c r="H307">
        <v>29</v>
      </c>
      <c r="I307">
        <v>0</v>
      </c>
    </row>
    <row r="308" spans="1:9" x14ac:dyDescent="0.25">
      <c r="A308">
        <v>10</v>
      </c>
      <c r="B308">
        <v>161</v>
      </c>
      <c r="C308">
        <v>68</v>
      </c>
      <c r="D308">
        <v>23</v>
      </c>
      <c r="E308">
        <v>132</v>
      </c>
      <c r="F308">
        <v>25.5</v>
      </c>
      <c r="G308">
        <v>0.32600000000000001</v>
      </c>
      <c r="H308">
        <v>47</v>
      </c>
      <c r="I308">
        <v>1</v>
      </c>
    </row>
    <row r="309" spans="1:9" x14ac:dyDescent="0.25">
      <c r="A309">
        <v>0</v>
      </c>
      <c r="B309">
        <v>137</v>
      </c>
      <c r="C309">
        <v>68</v>
      </c>
      <c r="D309">
        <v>14</v>
      </c>
      <c r="E309">
        <v>148</v>
      </c>
      <c r="F309">
        <v>24.8</v>
      </c>
      <c r="G309">
        <v>0.14299999999999999</v>
      </c>
      <c r="H309">
        <v>21</v>
      </c>
      <c r="I309">
        <v>0</v>
      </c>
    </row>
    <row r="310" spans="1:9" x14ac:dyDescent="0.25">
      <c r="A310">
        <v>0</v>
      </c>
      <c r="B310">
        <v>128</v>
      </c>
      <c r="C310">
        <v>68</v>
      </c>
      <c r="D310">
        <v>19</v>
      </c>
      <c r="E310">
        <v>180</v>
      </c>
      <c r="F310">
        <v>30.5</v>
      </c>
      <c r="G310">
        <v>1.391</v>
      </c>
      <c r="H310">
        <v>25</v>
      </c>
      <c r="I310">
        <v>1</v>
      </c>
    </row>
    <row r="311" spans="1:9" x14ac:dyDescent="0.25">
      <c r="A311">
        <v>2</v>
      </c>
      <c r="B311">
        <v>124</v>
      </c>
      <c r="C311">
        <v>68</v>
      </c>
      <c r="D311">
        <v>28</v>
      </c>
      <c r="E311">
        <v>205</v>
      </c>
      <c r="F311">
        <v>32.9</v>
      </c>
      <c r="G311">
        <v>0.875</v>
      </c>
      <c r="H311">
        <v>30</v>
      </c>
      <c r="I311">
        <v>1</v>
      </c>
    </row>
    <row r="312" spans="1:9" x14ac:dyDescent="0.25">
      <c r="A312">
        <v>6</v>
      </c>
      <c r="B312">
        <v>80</v>
      </c>
      <c r="C312">
        <v>66</v>
      </c>
      <c r="D312">
        <v>30</v>
      </c>
      <c r="E312">
        <v>0</v>
      </c>
      <c r="F312">
        <v>26.2</v>
      </c>
      <c r="G312">
        <v>0.313</v>
      </c>
      <c r="H312">
        <v>41</v>
      </c>
      <c r="I312">
        <v>0</v>
      </c>
    </row>
    <row r="313" spans="1:9" x14ac:dyDescent="0.25">
      <c r="A313">
        <v>0</v>
      </c>
      <c r="B313">
        <v>106</v>
      </c>
      <c r="C313">
        <v>70</v>
      </c>
      <c r="D313">
        <v>37</v>
      </c>
      <c r="E313">
        <v>148</v>
      </c>
      <c r="F313">
        <v>39.4</v>
      </c>
      <c r="G313">
        <v>0.60499999999999998</v>
      </c>
      <c r="H313">
        <v>22</v>
      </c>
      <c r="I313">
        <v>0</v>
      </c>
    </row>
    <row r="314" spans="1:9" x14ac:dyDescent="0.25">
      <c r="A314">
        <v>2</v>
      </c>
      <c r="B314">
        <v>155</v>
      </c>
      <c r="C314">
        <v>74</v>
      </c>
      <c r="D314">
        <v>17</v>
      </c>
      <c r="E314">
        <v>96</v>
      </c>
      <c r="F314">
        <v>26.6</v>
      </c>
      <c r="G314">
        <v>0.433</v>
      </c>
      <c r="H314">
        <v>27</v>
      </c>
      <c r="I314">
        <v>1</v>
      </c>
    </row>
    <row r="315" spans="1:9" x14ac:dyDescent="0.25">
      <c r="A315">
        <v>3</v>
      </c>
      <c r="B315">
        <v>113</v>
      </c>
      <c r="C315">
        <v>50</v>
      </c>
      <c r="D315">
        <v>10</v>
      </c>
      <c r="E315">
        <v>85</v>
      </c>
      <c r="F315">
        <v>29.5</v>
      </c>
      <c r="G315">
        <v>0.626</v>
      </c>
      <c r="H315">
        <v>25</v>
      </c>
      <c r="I315">
        <v>0</v>
      </c>
    </row>
    <row r="316" spans="1:9" x14ac:dyDescent="0.25">
      <c r="A316">
        <v>7</v>
      </c>
      <c r="B316">
        <v>109</v>
      </c>
      <c r="C316">
        <v>80</v>
      </c>
      <c r="D316">
        <v>31</v>
      </c>
      <c r="E316">
        <v>0</v>
      </c>
      <c r="F316">
        <v>35.9</v>
      </c>
      <c r="G316">
        <v>1.127</v>
      </c>
      <c r="H316">
        <v>43</v>
      </c>
      <c r="I316">
        <v>1</v>
      </c>
    </row>
    <row r="317" spans="1:9" x14ac:dyDescent="0.25">
      <c r="A317">
        <v>2</v>
      </c>
      <c r="B317">
        <v>112</v>
      </c>
      <c r="C317">
        <v>68</v>
      </c>
      <c r="D317">
        <v>22</v>
      </c>
      <c r="E317">
        <v>94</v>
      </c>
      <c r="F317">
        <v>34.1</v>
      </c>
      <c r="G317">
        <v>0.315</v>
      </c>
      <c r="H317">
        <v>26</v>
      </c>
      <c r="I317">
        <v>0</v>
      </c>
    </row>
    <row r="318" spans="1:9" x14ac:dyDescent="0.25">
      <c r="A318">
        <v>3</v>
      </c>
      <c r="B318">
        <v>99</v>
      </c>
      <c r="C318">
        <v>80</v>
      </c>
      <c r="D318">
        <v>11</v>
      </c>
      <c r="E318">
        <v>64</v>
      </c>
      <c r="F318">
        <v>19.3</v>
      </c>
      <c r="G318">
        <v>0.28399999999999997</v>
      </c>
      <c r="H318">
        <v>30</v>
      </c>
      <c r="I318">
        <v>0</v>
      </c>
    </row>
    <row r="319" spans="1:9" x14ac:dyDescent="0.25">
      <c r="A319">
        <v>3</v>
      </c>
      <c r="B319">
        <v>182</v>
      </c>
      <c r="C319">
        <v>74</v>
      </c>
      <c r="D319">
        <v>0</v>
      </c>
      <c r="E319">
        <v>0</v>
      </c>
      <c r="F319">
        <v>30.5</v>
      </c>
      <c r="G319">
        <v>0.34499999999999997</v>
      </c>
      <c r="H319">
        <v>29</v>
      </c>
      <c r="I319">
        <v>1</v>
      </c>
    </row>
    <row r="320" spans="1:9" x14ac:dyDescent="0.25">
      <c r="A320">
        <v>3</v>
      </c>
      <c r="B320">
        <v>115</v>
      </c>
      <c r="C320">
        <v>66</v>
      </c>
      <c r="D320">
        <v>39</v>
      </c>
      <c r="E320">
        <v>140</v>
      </c>
      <c r="F320">
        <v>38.1</v>
      </c>
      <c r="G320">
        <v>0.15</v>
      </c>
      <c r="H320">
        <v>28</v>
      </c>
      <c r="I320">
        <v>0</v>
      </c>
    </row>
    <row r="321" spans="1:9" x14ac:dyDescent="0.25">
      <c r="A321">
        <v>6</v>
      </c>
      <c r="B321">
        <v>194</v>
      </c>
      <c r="C321">
        <v>78</v>
      </c>
      <c r="D321">
        <v>0</v>
      </c>
      <c r="E321">
        <v>0</v>
      </c>
      <c r="F321">
        <v>23.5</v>
      </c>
      <c r="G321">
        <v>0.129</v>
      </c>
      <c r="H321">
        <v>59</v>
      </c>
      <c r="I321">
        <v>1</v>
      </c>
    </row>
    <row r="322" spans="1:9" x14ac:dyDescent="0.25">
      <c r="A322">
        <v>4</v>
      </c>
      <c r="B322">
        <v>129</v>
      </c>
      <c r="C322">
        <v>60</v>
      </c>
      <c r="D322">
        <v>12</v>
      </c>
      <c r="E322">
        <v>231</v>
      </c>
      <c r="F322">
        <v>27.5</v>
      </c>
      <c r="G322">
        <v>0.52700000000000002</v>
      </c>
      <c r="H322">
        <v>31</v>
      </c>
      <c r="I322">
        <v>0</v>
      </c>
    </row>
    <row r="323" spans="1:9" x14ac:dyDescent="0.25">
      <c r="A323">
        <v>3</v>
      </c>
      <c r="B323">
        <v>112</v>
      </c>
      <c r="C323">
        <v>74</v>
      </c>
      <c r="D323">
        <v>30</v>
      </c>
      <c r="E323">
        <v>0</v>
      </c>
      <c r="F323">
        <v>31.6</v>
      </c>
      <c r="G323">
        <v>0.19700000000000001</v>
      </c>
      <c r="H323">
        <v>25</v>
      </c>
      <c r="I323">
        <v>1</v>
      </c>
    </row>
    <row r="324" spans="1:9" x14ac:dyDescent="0.25">
      <c r="A324">
        <v>0</v>
      </c>
      <c r="B324">
        <v>124</v>
      </c>
      <c r="C324">
        <v>70</v>
      </c>
      <c r="D324">
        <v>20</v>
      </c>
      <c r="E324">
        <v>0</v>
      </c>
      <c r="F324">
        <v>27.4</v>
      </c>
      <c r="G324">
        <v>0.254</v>
      </c>
      <c r="H324">
        <v>36</v>
      </c>
      <c r="I324">
        <v>1</v>
      </c>
    </row>
    <row r="325" spans="1:9" x14ac:dyDescent="0.25">
      <c r="A325">
        <v>13</v>
      </c>
      <c r="B325">
        <v>152</v>
      </c>
      <c r="C325">
        <v>90</v>
      </c>
      <c r="D325">
        <v>33</v>
      </c>
      <c r="E325">
        <v>29</v>
      </c>
      <c r="F325">
        <v>26.8</v>
      </c>
      <c r="G325">
        <v>0.73099999999999998</v>
      </c>
      <c r="H325">
        <v>43</v>
      </c>
      <c r="I325">
        <v>1</v>
      </c>
    </row>
    <row r="326" spans="1:9" x14ac:dyDescent="0.25">
      <c r="A326">
        <v>2</v>
      </c>
      <c r="B326">
        <v>112</v>
      </c>
      <c r="C326">
        <v>75</v>
      </c>
      <c r="D326">
        <v>32</v>
      </c>
      <c r="E326">
        <v>0</v>
      </c>
      <c r="F326">
        <v>35.700000000000003</v>
      </c>
      <c r="G326">
        <v>0.14799999999999999</v>
      </c>
      <c r="H326">
        <v>21</v>
      </c>
      <c r="I326">
        <v>0</v>
      </c>
    </row>
    <row r="327" spans="1:9" x14ac:dyDescent="0.25">
      <c r="A327">
        <v>1</v>
      </c>
      <c r="B327">
        <v>157</v>
      </c>
      <c r="C327">
        <v>72</v>
      </c>
      <c r="D327">
        <v>21</v>
      </c>
      <c r="E327">
        <v>168</v>
      </c>
      <c r="F327">
        <v>25.6</v>
      </c>
      <c r="G327">
        <v>0.123</v>
      </c>
      <c r="H327">
        <v>24</v>
      </c>
      <c r="I327">
        <v>0</v>
      </c>
    </row>
    <row r="328" spans="1:9" x14ac:dyDescent="0.25">
      <c r="A328">
        <v>1</v>
      </c>
      <c r="B328">
        <v>122</v>
      </c>
      <c r="C328">
        <v>64</v>
      </c>
      <c r="D328">
        <v>32</v>
      </c>
      <c r="E328">
        <v>156</v>
      </c>
      <c r="F328">
        <v>35.1</v>
      </c>
      <c r="G328">
        <v>0.69199999999999995</v>
      </c>
      <c r="H328">
        <v>30</v>
      </c>
      <c r="I328">
        <v>1</v>
      </c>
    </row>
    <row r="329" spans="1:9" x14ac:dyDescent="0.25">
      <c r="A329">
        <v>10</v>
      </c>
      <c r="B329">
        <v>179</v>
      </c>
      <c r="C329">
        <v>70</v>
      </c>
      <c r="D329">
        <v>0</v>
      </c>
      <c r="E329">
        <v>0</v>
      </c>
      <c r="F329">
        <v>35.1</v>
      </c>
      <c r="G329">
        <v>0.2</v>
      </c>
      <c r="H329">
        <v>37</v>
      </c>
      <c r="I329">
        <v>0</v>
      </c>
    </row>
    <row r="330" spans="1:9" x14ac:dyDescent="0.25">
      <c r="A330">
        <v>2</v>
      </c>
      <c r="B330">
        <v>102</v>
      </c>
      <c r="C330">
        <v>86</v>
      </c>
      <c r="D330">
        <v>36</v>
      </c>
      <c r="E330">
        <v>120</v>
      </c>
      <c r="F330">
        <v>45.5</v>
      </c>
      <c r="G330">
        <v>0.127</v>
      </c>
      <c r="H330">
        <v>23</v>
      </c>
      <c r="I330">
        <v>1</v>
      </c>
    </row>
    <row r="331" spans="1:9" x14ac:dyDescent="0.25">
      <c r="A331">
        <v>6</v>
      </c>
      <c r="B331">
        <v>105</v>
      </c>
      <c r="C331">
        <v>70</v>
      </c>
      <c r="D331">
        <v>32</v>
      </c>
      <c r="E331">
        <v>68</v>
      </c>
      <c r="F331">
        <v>30.8</v>
      </c>
      <c r="G331">
        <v>0.122</v>
      </c>
      <c r="H331">
        <v>37</v>
      </c>
      <c r="I331">
        <v>0</v>
      </c>
    </row>
    <row r="332" spans="1:9" x14ac:dyDescent="0.25">
      <c r="A332">
        <v>8</v>
      </c>
      <c r="B332">
        <v>118</v>
      </c>
      <c r="C332">
        <v>72</v>
      </c>
      <c r="D332">
        <v>19</v>
      </c>
      <c r="E332">
        <v>0</v>
      </c>
      <c r="F332">
        <v>23.1</v>
      </c>
      <c r="G332">
        <v>1.476</v>
      </c>
      <c r="H332">
        <v>46</v>
      </c>
      <c r="I332">
        <v>0</v>
      </c>
    </row>
    <row r="333" spans="1:9" x14ac:dyDescent="0.25">
      <c r="A333">
        <v>2</v>
      </c>
      <c r="B333">
        <v>87</v>
      </c>
      <c r="C333">
        <v>58</v>
      </c>
      <c r="D333">
        <v>16</v>
      </c>
      <c r="E333">
        <v>52</v>
      </c>
      <c r="F333">
        <v>32.700000000000003</v>
      </c>
      <c r="G333">
        <v>0.16600000000000001</v>
      </c>
      <c r="H333">
        <v>25</v>
      </c>
      <c r="I333">
        <v>0</v>
      </c>
    </row>
    <row r="334" spans="1:9" x14ac:dyDescent="0.25">
      <c r="A334">
        <v>1</v>
      </c>
      <c r="B334">
        <v>180</v>
      </c>
      <c r="C334">
        <v>0</v>
      </c>
      <c r="D334">
        <v>0</v>
      </c>
      <c r="E334">
        <v>0</v>
      </c>
      <c r="F334">
        <v>43.3</v>
      </c>
      <c r="G334">
        <v>0.28199999999999997</v>
      </c>
      <c r="H334">
        <v>41</v>
      </c>
      <c r="I334">
        <v>1</v>
      </c>
    </row>
    <row r="335" spans="1:9" x14ac:dyDescent="0.25">
      <c r="A335">
        <v>12</v>
      </c>
      <c r="B335">
        <v>106</v>
      </c>
      <c r="C335">
        <v>80</v>
      </c>
      <c r="D335">
        <v>0</v>
      </c>
      <c r="E335">
        <v>0</v>
      </c>
      <c r="F335">
        <v>23.6</v>
      </c>
      <c r="G335">
        <v>0.13700000000000001</v>
      </c>
      <c r="H335">
        <v>44</v>
      </c>
      <c r="I335">
        <v>0</v>
      </c>
    </row>
    <row r="336" spans="1:9" x14ac:dyDescent="0.25">
      <c r="A336">
        <v>1</v>
      </c>
      <c r="B336">
        <v>95</v>
      </c>
      <c r="C336">
        <v>60</v>
      </c>
      <c r="D336">
        <v>18</v>
      </c>
      <c r="E336">
        <v>58</v>
      </c>
      <c r="F336">
        <v>23.9</v>
      </c>
      <c r="G336">
        <v>0.26</v>
      </c>
      <c r="H336">
        <v>22</v>
      </c>
      <c r="I336">
        <v>0</v>
      </c>
    </row>
    <row r="337" spans="1:9" x14ac:dyDescent="0.25">
      <c r="A337">
        <v>0</v>
      </c>
      <c r="B337">
        <v>165</v>
      </c>
      <c r="C337">
        <v>76</v>
      </c>
      <c r="D337">
        <v>43</v>
      </c>
      <c r="E337">
        <v>255</v>
      </c>
      <c r="F337">
        <v>47.9</v>
      </c>
      <c r="G337">
        <v>0.25900000000000001</v>
      </c>
      <c r="H337">
        <v>26</v>
      </c>
      <c r="I337">
        <v>0</v>
      </c>
    </row>
    <row r="338" spans="1:9" x14ac:dyDescent="0.25">
      <c r="A338">
        <v>0</v>
      </c>
      <c r="B338">
        <v>117</v>
      </c>
      <c r="C338">
        <v>0</v>
      </c>
      <c r="D338">
        <v>0</v>
      </c>
      <c r="E338">
        <v>0</v>
      </c>
      <c r="F338">
        <v>33.799999999999997</v>
      </c>
      <c r="G338">
        <v>0.93200000000000005</v>
      </c>
      <c r="H338">
        <v>44</v>
      </c>
      <c r="I338">
        <v>0</v>
      </c>
    </row>
    <row r="339" spans="1:9" x14ac:dyDescent="0.25">
      <c r="A339">
        <v>5</v>
      </c>
      <c r="B339">
        <v>115</v>
      </c>
      <c r="C339">
        <v>76</v>
      </c>
      <c r="D339">
        <v>0</v>
      </c>
      <c r="E339">
        <v>0</v>
      </c>
      <c r="F339">
        <v>31.2</v>
      </c>
      <c r="G339">
        <v>0.34300000000000003</v>
      </c>
      <c r="H339">
        <v>44</v>
      </c>
      <c r="I339">
        <v>1</v>
      </c>
    </row>
    <row r="340" spans="1:9" x14ac:dyDescent="0.25">
      <c r="A340">
        <v>9</v>
      </c>
      <c r="B340">
        <v>152</v>
      </c>
      <c r="C340">
        <v>78</v>
      </c>
      <c r="D340">
        <v>34</v>
      </c>
      <c r="E340">
        <v>171</v>
      </c>
      <c r="F340">
        <v>34.200000000000003</v>
      </c>
      <c r="G340">
        <v>0.89300000000000002</v>
      </c>
      <c r="H340">
        <v>33</v>
      </c>
      <c r="I340">
        <v>1</v>
      </c>
    </row>
    <row r="341" spans="1:9" x14ac:dyDescent="0.25">
      <c r="A341">
        <v>7</v>
      </c>
      <c r="B341">
        <v>178</v>
      </c>
      <c r="C341">
        <v>84</v>
      </c>
      <c r="D341">
        <v>0</v>
      </c>
      <c r="E341">
        <v>0</v>
      </c>
      <c r="F341">
        <v>39.9</v>
      </c>
      <c r="G341">
        <v>0.33100000000000002</v>
      </c>
      <c r="H341">
        <v>41</v>
      </c>
      <c r="I341">
        <v>1</v>
      </c>
    </row>
    <row r="342" spans="1:9" x14ac:dyDescent="0.25">
      <c r="A342">
        <v>1</v>
      </c>
      <c r="B342">
        <v>130</v>
      </c>
      <c r="C342">
        <v>70</v>
      </c>
      <c r="D342">
        <v>13</v>
      </c>
      <c r="E342">
        <v>105</v>
      </c>
      <c r="F342">
        <v>25.9</v>
      </c>
      <c r="G342">
        <v>0.47199999999999998</v>
      </c>
      <c r="H342">
        <v>22</v>
      </c>
      <c r="I342">
        <v>0</v>
      </c>
    </row>
    <row r="343" spans="1:9" x14ac:dyDescent="0.25">
      <c r="A343">
        <v>1</v>
      </c>
      <c r="B343">
        <v>95</v>
      </c>
      <c r="C343">
        <v>74</v>
      </c>
      <c r="D343">
        <v>21</v>
      </c>
      <c r="E343">
        <v>73</v>
      </c>
      <c r="F343">
        <v>25.9</v>
      </c>
      <c r="G343">
        <v>0.67300000000000004</v>
      </c>
      <c r="H343">
        <v>36</v>
      </c>
      <c r="I343">
        <v>0</v>
      </c>
    </row>
    <row r="344" spans="1:9" x14ac:dyDescent="0.25">
      <c r="A344">
        <v>1</v>
      </c>
      <c r="B344">
        <v>0</v>
      </c>
      <c r="C344">
        <v>68</v>
      </c>
      <c r="D344">
        <v>35</v>
      </c>
      <c r="E344">
        <v>0</v>
      </c>
      <c r="F344">
        <v>32</v>
      </c>
      <c r="G344">
        <v>0.38900000000000001</v>
      </c>
      <c r="H344">
        <v>22</v>
      </c>
      <c r="I344">
        <v>0</v>
      </c>
    </row>
    <row r="345" spans="1:9" x14ac:dyDescent="0.25">
      <c r="A345">
        <v>5</v>
      </c>
      <c r="B345">
        <v>122</v>
      </c>
      <c r="C345">
        <v>86</v>
      </c>
      <c r="D345">
        <v>0</v>
      </c>
      <c r="E345">
        <v>0</v>
      </c>
      <c r="F345">
        <v>34.700000000000003</v>
      </c>
      <c r="G345">
        <v>0.28999999999999998</v>
      </c>
      <c r="H345">
        <v>33</v>
      </c>
      <c r="I345">
        <v>0</v>
      </c>
    </row>
    <row r="346" spans="1:9" x14ac:dyDescent="0.25">
      <c r="A346">
        <v>8</v>
      </c>
      <c r="B346">
        <v>95</v>
      </c>
      <c r="C346">
        <v>72</v>
      </c>
      <c r="D346">
        <v>0</v>
      </c>
      <c r="E346">
        <v>0</v>
      </c>
      <c r="F346">
        <v>36.799999999999997</v>
      </c>
      <c r="G346">
        <v>0.48499999999999999</v>
      </c>
      <c r="H346">
        <v>57</v>
      </c>
      <c r="I346">
        <v>0</v>
      </c>
    </row>
    <row r="347" spans="1:9" x14ac:dyDescent="0.25">
      <c r="A347">
        <v>8</v>
      </c>
      <c r="B347">
        <v>126</v>
      </c>
      <c r="C347">
        <v>88</v>
      </c>
      <c r="D347">
        <v>36</v>
      </c>
      <c r="E347">
        <v>108</v>
      </c>
      <c r="F347">
        <v>38.5</v>
      </c>
      <c r="G347">
        <v>0.34899999999999998</v>
      </c>
      <c r="H347">
        <v>49</v>
      </c>
      <c r="I347">
        <v>0</v>
      </c>
    </row>
    <row r="348" spans="1:9" x14ac:dyDescent="0.25">
      <c r="A348">
        <v>1</v>
      </c>
      <c r="B348">
        <v>139</v>
      </c>
      <c r="C348">
        <v>46</v>
      </c>
      <c r="D348">
        <v>19</v>
      </c>
      <c r="E348">
        <v>83</v>
      </c>
      <c r="F348">
        <v>28.7</v>
      </c>
      <c r="G348">
        <v>0.65400000000000003</v>
      </c>
      <c r="H348">
        <v>22</v>
      </c>
      <c r="I348">
        <v>0</v>
      </c>
    </row>
    <row r="349" spans="1:9" x14ac:dyDescent="0.25">
      <c r="A349">
        <v>3</v>
      </c>
      <c r="B349">
        <v>116</v>
      </c>
      <c r="C349">
        <v>0</v>
      </c>
      <c r="D349">
        <v>0</v>
      </c>
      <c r="E349">
        <v>0</v>
      </c>
      <c r="F349">
        <v>23.5</v>
      </c>
      <c r="G349">
        <v>0.187</v>
      </c>
      <c r="H349">
        <v>23</v>
      </c>
      <c r="I349">
        <v>0</v>
      </c>
    </row>
    <row r="350" spans="1:9" x14ac:dyDescent="0.25">
      <c r="A350">
        <v>3</v>
      </c>
      <c r="B350">
        <v>99</v>
      </c>
      <c r="C350">
        <v>62</v>
      </c>
      <c r="D350">
        <v>19</v>
      </c>
      <c r="E350">
        <v>74</v>
      </c>
      <c r="F350">
        <v>21.8</v>
      </c>
      <c r="G350">
        <v>0.27900000000000003</v>
      </c>
      <c r="H350">
        <v>26</v>
      </c>
      <c r="I350">
        <v>0</v>
      </c>
    </row>
    <row r="351" spans="1:9" x14ac:dyDescent="0.25">
      <c r="A351">
        <v>5</v>
      </c>
      <c r="B351">
        <v>0</v>
      </c>
      <c r="C351">
        <v>80</v>
      </c>
      <c r="D351">
        <v>32</v>
      </c>
      <c r="E351">
        <v>0</v>
      </c>
      <c r="F351">
        <v>41</v>
      </c>
      <c r="G351">
        <v>0.34599999999999997</v>
      </c>
      <c r="H351">
        <v>37</v>
      </c>
      <c r="I351">
        <v>1</v>
      </c>
    </row>
    <row r="352" spans="1:9" x14ac:dyDescent="0.25">
      <c r="A352">
        <v>4</v>
      </c>
      <c r="B352">
        <v>92</v>
      </c>
      <c r="C352">
        <v>80</v>
      </c>
      <c r="D352">
        <v>0</v>
      </c>
      <c r="E352">
        <v>0</v>
      </c>
      <c r="F352">
        <v>42.2</v>
      </c>
      <c r="G352">
        <v>0.23699999999999999</v>
      </c>
      <c r="H352">
        <v>29</v>
      </c>
      <c r="I352">
        <v>0</v>
      </c>
    </row>
    <row r="353" spans="1:9" x14ac:dyDescent="0.25">
      <c r="A353">
        <v>4</v>
      </c>
      <c r="B353">
        <v>137</v>
      </c>
      <c r="C353">
        <v>84</v>
      </c>
      <c r="D353">
        <v>0</v>
      </c>
      <c r="E353">
        <v>0</v>
      </c>
      <c r="F353">
        <v>31.2</v>
      </c>
      <c r="G353">
        <v>0.252</v>
      </c>
      <c r="H353">
        <v>30</v>
      </c>
      <c r="I353">
        <v>0</v>
      </c>
    </row>
    <row r="354" spans="1:9" x14ac:dyDescent="0.25">
      <c r="A354">
        <v>3</v>
      </c>
      <c r="B354">
        <v>61</v>
      </c>
      <c r="C354">
        <v>82</v>
      </c>
      <c r="D354">
        <v>28</v>
      </c>
      <c r="E354">
        <v>0</v>
      </c>
      <c r="F354">
        <v>34.4</v>
      </c>
      <c r="G354">
        <v>0.24299999999999999</v>
      </c>
      <c r="H354">
        <v>46</v>
      </c>
      <c r="I354">
        <v>0</v>
      </c>
    </row>
    <row r="355" spans="1:9" x14ac:dyDescent="0.25">
      <c r="A355">
        <v>1</v>
      </c>
      <c r="B355">
        <v>90</v>
      </c>
      <c r="C355">
        <v>62</v>
      </c>
      <c r="D355">
        <v>12</v>
      </c>
      <c r="E355">
        <v>43</v>
      </c>
      <c r="F355">
        <v>27.2</v>
      </c>
      <c r="G355">
        <v>0.57999999999999996</v>
      </c>
      <c r="H355">
        <v>24</v>
      </c>
      <c r="I355">
        <v>0</v>
      </c>
    </row>
    <row r="356" spans="1:9" x14ac:dyDescent="0.25">
      <c r="A356">
        <v>3</v>
      </c>
      <c r="B356">
        <v>90</v>
      </c>
      <c r="C356">
        <v>78</v>
      </c>
      <c r="D356">
        <v>0</v>
      </c>
      <c r="E356">
        <v>0</v>
      </c>
      <c r="F356">
        <v>42.7</v>
      </c>
      <c r="G356">
        <v>0.55900000000000005</v>
      </c>
      <c r="H356">
        <v>21</v>
      </c>
      <c r="I356">
        <v>0</v>
      </c>
    </row>
    <row r="357" spans="1:9" x14ac:dyDescent="0.25">
      <c r="A357">
        <v>9</v>
      </c>
      <c r="B357">
        <v>165</v>
      </c>
      <c r="C357">
        <v>88</v>
      </c>
      <c r="D357">
        <v>0</v>
      </c>
      <c r="E357">
        <v>0</v>
      </c>
      <c r="F357">
        <v>30.4</v>
      </c>
      <c r="G357">
        <v>0.30199999999999999</v>
      </c>
      <c r="H357">
        <v>49</v>
      </c>
      <c r="I357">
        <v>1</v>
      </c>
    </row>
    <row r="358" spans="1:9" x14ac:dyDescent="0.25">
      <c r="A358">
        <v>1</v>
      </c>
      <c r="B358">
        <v>125</v>
      </c>
      <c r="C358">
        <v>50</v>
      </c>
      <c r="D358">
        <v>40</v>
      </c>
      <c r="E358">
        <v>167</v>
      </c>
      <c r="F358">
        <v>33.299999999999997</v>
      </c>
      <c r="G358">
        <v>0.96199999999999997</v>
      </c>
      <c r="H358">
        <v>28</v>
      </c>
      <c r="I358">
        <v>1</v>
      </c>
    </row>
    <row r="359" spans="1:9" x14ac:dyDescent="0.25">
      <c r="A359">
        <v>13</v>
      </c>
      <c r="B359">
        <v>129</v>
      </c>
      <c r="C359">
        <v>0</v>
      </c>
      <c r="D359">
        <v>30</v>
      </c>
      <c r="E359">
        <v>0</v>
      </c>
      <c r="F359">
        <v>39.9</v>
      </c>
      <c r="G359">
        <v>0.56899999999999995</v>
      </c>
      <c r="H359">
        <v>44</v>
      </c>
      <c r="I359">
        <v>1</v>
      </c>
    </row>
    <row r="360" spans="1:9" x14ac:dyDescent="0.25">
      <c r="A360">
        <v>12</v>
      </c>
      <c r="B360">
        <v>88</v>
      </c>
      <c r="C360">
        <v>74</v>
      </c>
      <c r="D360">
        <v>40</v>
      </c>
      <c r="E360">
        <v>54</v>
      </c>
      <c r="F360">
        <v>35.299999999999997</v>
      </c>
      <c r="G360">
        <v>0.378</v>
      </c>
      <c r="H360">
        <v>48</v>
      </c>
      <c r="I360">
        <v>0</v>
      </c>
    </row>
    <row r="361" spans="1:9" x14ac:dyDescent="0.25">
      <c r="A361">
        <v>1</v>
      </c>
      <c r="B361">
        <v>196</v>
      </c>
      <c r="C361">
        <v>76</v>
      </c>
      <c r="D361">
        <v>36</v>
      </c>
      <c r="E361">
        <v>249</v>
      </c>
      <c r="F361">
        <v>36.5</v>
      </c>
      <c r="G361">
        <v>0.875</v>
      </c>
      <c r="H361">
        <v>29</v>
      </c>
      <c r="I361">
        <v>1</v>
      </c>
    </row>
    <row r="362" spans="1:9" x14ac:dyDescent="0.25">
      <c r="A362">
        <v>5</v>
      </c>
      <c r="B362">
        <v>189</v>
      </c>
      <c r="C362">
        <v>64</v>
      </c>
      <c r="D362">
        <v>33</v>
      </c>
      <c r="E362">
        <v>325</v>
      </c>
      <c r="F362">
        <v>31.2</v>
      </c>
      <c r="G362">
        <v>0.58299999999999996</v>
      </c>
      <c r="H362">
        <v>29</v>
      </c>
      <c r="I362">
        <v>1</v>
      </c>
    </row>
    <row r="363" spans="1:9" x14ac:dyDescent="0.25">
      <c r="A363">
        <v>5</v>
      </c>
      <c r="B363">
        <v>158</v>
      </c>
      <c r="C363">
        <v>70</v>
      </c>
      <c r="D363">
        <v>0</v>
      </c>
      <c r="E363">
        <v>0</v>
      </c>
      <c r="F363">
        <v>29.8</v>
      </c>
      <c r="G363">
        <v>0.20699999999999999</v>
      </c>
      <c r="H363">
        <v>63</v>
      </c>
      <c r="I363">
        <v>0</v>
      </c>
    </row>
    <row r="364" spans="1:9" x14ac:dyDescent="0.25">
      <c r="A364">
        <v>5</v>
      </c>
      <c r="B364">
        <v>103</v>
      </c>
      <c r="C364">
        <v>108</v>
      </c>
      <c r="D364">
        <v>37</v>
      </c>
      <c r="E364">
        <v>0</v>
      </c>
      <c r="F364">
        <v>39.200000000000003</v>
      </c>
      <c r="G364">
        <v>0.30499999999999999</v>
      </c>
      <c r="H364">
        <v>65</v>
      </c>
      <c r="I364">
        <v>0</v>
      </c>
    </row>
    <row r="365" spans="1:9" x14ac:dyDescent="0.25">
      <c r="A365">
        <v>4</v>
      </c>
      <c r="B365">
        <v>146</v>
      </c>
      <c r="C365">
        <v>78</v>
      </c>
      <c r="D365">
        <v>0</v>
      </c>
      <c r="E365">
        <v>0</v>
      </c>
      <c r="F365">
        <v>38.5</v>
      </c>
      <c r="G365">
        <v>0.52</v>
      </c>
      <c r="H365">
        <v>67</v>
      </c>
      <c r="I365">
        <v>1</v>
      </c>
    </row>
    <row r="366" spans="1:9" x14ac:dyDescent="0.25">
      <c r="A366">
        <v>4</v>
      </c>
      <c r="B366">
        <v>147</v>
      </c>
      <c r="C366">
        <v>74</v>
      </c>
      <c r="D366">
        <v>25</v>
      </c>
      <c r="E366">
        <v>293</v>
      </c>
      <c r="F366">
        <v>34.9</v>
      </c>
      <c r="G366">
        <v>0.38500000000000001</v>
      </c>
      <c r="H366">
        <v>30</v>
      </c>
      <c r="I366">
        <v>0</v>
      </c>
    </row>
    <row r="367" spans="1:9" x14ac:dyDescent="0.25">
      <c r="A367">
        <v>5</v>
      </c>
      <c r="B367">
        <v>99</v>
      </c>
      <c r="C367">
        <v>54</v>
      </c>
      <c r="D367">
        <v>28</v>
      </c>
      <c r="E367">
        <v>83</v>
      </c>
      <c r="F367">
        <v>34</v>
      </c>
      <c r="G367">
        <v>0.499</v>
      </c>
      <c r="H367">
        <v>30</v>
      </c>
      <c r="I367">
        <v>0</v>
      </c>
    </row>
    <row r="368" spans="1:9" x14ac:dyDescent="0.25">
      <c r="A368">
        <v>6</v>
      </c>
      <c r="B368">
        <v>124</v>
      </c>
      <c r="C368">
        <v>72</v>
      </c>
      <c r="D368">
        <v>0</v>
      </c>
      <c r="E368">
        <v>0</v>
      </c>
      <c r="F368">
        <v>27.6</v>
      </c>
      <c r="G368">
        <v>0.36799999999999999</v>
      </c>
      <c r="H368">
        <v>29</v>
      </c>
      <c r="I368">
        <v>1</v>
      </c>
    </row>
    <row r="369" spans="1:9" x14ac:dyDescent="0.25">
      <c r="A369">
        <v>0</v>
      </c>
      <c r="B369">
        <v>101</v>
      </c>
      <c r="C369">
        <v>64</v>
      </c>
      <c r="D369">
        <v>17</v>
      </c>
      <c r="E369">
        <v>0</v>
      </c>
      <c r="F369">
        <v>21</v>
      </c>
      <c r="G369">
        <v>0.252</v>
      </c>
      <c r="H369">
        <v>21</v>
      </c>
      <c r="I369">
        <v>0</v>
      </c>
    </row>
    <row r="370" spans="1:9" x14ac:dyDescent="0.25">
      <c r="A370">
        <v>3</v>
      </c>
      <c r="B370">
        <v>81</v>
      </c>
      <c r="C370">
        <v>86</v>
      </c>
      <c r="D370">
        <v>16</v>
      </c>
      <c r="E370">
        <v>66</v>
      </c>
      <c r="F370">
        <v>27.5</v>
      </c>
      <c r="G370">
        <v>0.30599999999999999</v>
      </c>
      <c r="H370">
        <v>22</v>
      </c>
      <c r="I370">
        <v>0</v>
      </c>
    </row>
    <row r="371" spans="1:9" x14ac:dyDescent="0.25">
      <c r="A371">
        <v>1</v>
      </c>
      <c r="B371">
        <v>133</v>
      </c>
      <c r="C371">
        <v>102</v>
      </c>
      <c r="D371">
        <v>28</v>
      </c>
      <c r="E371">
        <v>140</v>
      </c>
      <c r="F371">
        <v>32.799999999999997</v>
      </c>
      <c r="G371">
        <v>0.23400000000000001</v>
      </c>
      <c r="H371">
        <v>45</v>
      </c>
      <c r="I371">
        <v>1</v>
      </c>
    </row>
    <row r="372" spans="1:9" x14ac:dyDescent="0.25">
      <c r="A372">
        <v>3</v>
      </c>
      <c r="B372">
        <v>173</v>
      </c>
      <c r="C372">
        <v>82</v>
      </c>
      <c r="D372">
        <v>48</v>
      </c>
      <c r="E372">
        <v>465</v>
      </c>
      <c r="F372">
        <v>38.4</v>
      </c>
      <c r="G372">
        <v>2.137</v>
      </c>
      <c r="H372">
        <v>25</v>
      </c>
      <c r="I372">
        <v>1</v>
      </c>
    </row>
    <row r="373" spans="1:9" x14ac:dyDescent="0.25">
      <c r="A373">
        <v>0</v>
      </c>
      <c r="B373">
        <v>118</v>
      </c>
      <c r="C373">
        <v>64</v>
      </c>
      <c r="D373">
        <v>23</v>
      </c>
      <c r="E373">
        <v>89</v>
      </c>
      <c r="F373">
        <v>0</v>
      </c>
      <c r="G373">
        <v>1.7310000000000001</v>
      </c>
      <c r="H373">
        <v>21</v>
      </c>
      <c r="I373">
        <v>0</v>
      </c>
    </row>
    <row r="374" spans="1:9" x14ac:dyDescent="0.25">
      <c r="A374">
        <v>0</v>
      </c>
      <c r="B374">
        <v>84</v>
      </c>
      <c r="C374">
        <v>64</v>
      </c>
      <c r="D374">
        <v>22</v>
      </c>
      <c r="E374">
        <v>66</v>
      </c>
      <c r="F374">
        <v>35.799999999999997</v>
      </c>
      <c r="G374">
        <v>0.54500000000000004</v>
      </c>
      <c r="H374">
        <v>21</v>
      </c>
      <c r="I374">
        <v>0</v>
      </c>
    </row>
    <row r="375" spans="1:9" x14ac:dyDescent="0.25">
      <c r="A375">
        <v>2</v>
      </c>
      <c r="B375">
        <v>105</v>
      </c>
      <c r="C375">
        <v>58</v>
      </c>
      <c r="D375">
        <v>40</v>
      </c>
      <c r="E375">
        <v>94</v>
      </c>
      <c r="F375">
        <v>34.9</v>
      </c>
      <c r="G375">
        <v>0.22500000000000001</v>
      </c>
      <c r="H375">
        <v>25</v>
      </c>
      <c r="I375">
        <v>0</v>
      </c>
    </row>
    <row r="376" spans="1:9" x14ac:dyDescent="0.25">
      <c r="A376">
        <v>2</v>
      </c>
      <c r="B376">
        <v>122</v>
      </c>
      <c r="C376">
        <v>52</v>
      </c>
      <c r="D376">
        <v>43</v>
      </c>
      <c r="E376">
        <v>158</v>
      </c>
      <c r="F376">
        <v>36.200000000000003</v>
      </c>
      <c r="G376">
        <v>0.81599999999999995</v>
      </c>
      <c r="H376">
        <v>28</v>
      </c>
      <c r="I376">
        <v>0</v>
      </c>
    </row>
    <row r="377" spans="1:9" x14ac:dyDescent="0.25">
      <c r="A377">
        <v>12</v>
      </c>
      <c r="B377">
        <v>140</v>
      </c>
      <c r="C377">
        <v>82</v>
      </c>
      <c r="D377">
        <v>43</v>
      </c>
      <c r="E377">
        <v>325</v>
      </c>
      <c r="F377">
        <v>39.200000000000003</v>
      </c>
      <c r="G377">
        <v>0.52800000000000002</v>
      </c>
      <c r="H377">
        <v>58</v>
      </c>
      <c r="I377">
        <v>1</v>
      </c>
    </row>
    <row r="378" spans="1:9" x14ac:dyDescent="0.25">
      <c r="A378">
        <v>0</v>
      </c>
      <c r="B378">
        <v>98</v>
      </c>
      <c r="C378">
        <v>82</v>
      </c>
      <c r="D378">
        <v>15</v>
      </c>
      <c r="E378">
        <v>84</v>
      </c>
      <c r="F378">
        <v>25.2</v>
      </c>
      <c r="G378">
        <v>0.29899999999999999</v>
      </c>
      <c r="H378">
        <v>22</v>
      </c>
      <c r="I378">
        <v>0</v>
      </c>
    </row>
    <row r="379" spans="1:9" x14ac:dyDescent="0.25">
      <c r="A379">
        <v>1</v>
      </c>
      <c r="B379">
        <v>87</v>
      </c>
      <c r="C379">
        <v>60</v>
      </c>
      <c r="D379">
        <v>37</v>
      </c>
      <c r="E379">
        <v>75</v>
      </c>
      <c r="F379">
        <v>37.200000000000003</v>
      </c>
      <c r="G379">
        <v>0.50900000000000001</v>
      </c>
      <c r="H379">
        <v>22</v>
      </c>
      <c r="I379">
        <v>0</v>
      </c>
    </row>
    <row r="380" spans="1:9" x14ac:dyDescent="0.25">
      <c r="A380">
        <v>4</v>
      </c>
      <c r="B380">
        <v>156</v>
      </c>
      <c r="C380">
        <v>75</v>
      </c>
      <c r="D380">
        <v>0</v>
      </c>
      <c r="E380">
        <v>0</v>
      </c>
      <c r="F380">
        <v>48.3</v>
      </c>
      <c r="G380">
        <v>0.23799999999999999</v>
      </c>
      <c r="H380">
        <v>32</v>
      </c>
      <c r="I380">
        <v>1</v>
      </c>
    </row>
    <row r="381" spans="1:9" x14ac:dyDescent="0.25">
      <c r="A381">
        <v>0</v>
      </c>
      <c r="B381">
        <v>93</v>
      </c>
      <c r="C381">
        <v>100</v>
      </c>
      <c r="D381">
        <v>39</v>
      </c>
      <c r="E381">
        <v>72</v>
      </c>
      <c r="F381">
        <v>43.4</v>
      </c>
      <c r="G381">
        <v>1.0209999999999999</v>
      </c>
      <c r="H381">
        <v>35</v>
      </c>
      <c r="I381">
        <v>0</v>
      </c>
    </row>
    <row r="382" spans="1:9" x14ac:dyDescent="0.25">
      <c r="A382">
        <v>1</v>
      </c>
      <c r="B382">
        <v>107</v>
      </c>
      <c r="C382">
        <v>72</v>
      </c>
      <c r="D382">
        <v>30</v>
      </c>
      <c r="E382">
        <v>82</v>
      </c>
      <c r="F382">
        <v>30.8</v>
      </c>
      <c r="G382">
        <v>0.82099999999999995</v>
      </c>
      <c r="H382">
        <v>24</v>
      </c>
      <c r="I382">
        <v>0</v>
      </c>
    </row>
    <row r="383" spans="1:9" x14ac:dyDescent="0.25">
      <c r="A383">
        <v>0</v>
      </c>
      <c r="B383">
        <v>105</v>
      </c>
      <c r="C383">
        <v>68</v>
      </c>
      <c r="D383">
        <v>22</v>
      </c>
      <c r="E383">
        <v>0</v>
      </c>
      <c r="F383">
        <v>20</v>
      </c>
      <c r="G383">
        <v>0.23599999999999999</v>
      </c>
      <c r="H383">
        <v>22</v>
      </c>
      <c r="I383">
        <v>0</v>
      </c>
    </row>
    <row r="384" spans="1:9" x14ac:dyDescent="0.25">
      <c r="A384">
        <v>1</v>
      </c>
      <c r="B384">
        <v>109</v>
      </c>
      <c r="C384">
        <v>60</v>
      </c>
      <c r="D384">
        <v>8</v>
      </c>
      <c r="E384">
        <v>182</v>
      </c>
      <c r="F384">
        <v>25.4</v>
      </c>
      <c r="G384">
        <v>0.94699999999999995</v>
      </c>
      <c r="H384">
        <v>21</v>
      </c>
      <c r="I384">
        <v>0</v>
      </c>
    </row>
    <row r="385" spans="1:9" x14ac:dyDescent="0.25">
      <c r="A385">
        <v>1</v>
      </c>
      <c r="B385">
        <v>90</v>
      </c>
      <c r="C385">
        <v>62</v>
      </c>
      <c r="D385">
        <v>18</v>
      </c>
      <c r="E385">
        <v>59</v>
      </c>
      <c r="F385">
        <v>25.1</v>
      </c>
      <c r="G385">
        <v>1.268</v>
      </c>
      <c r="H385">
        <v>25</v>
      </c>
      <c r="I385">
        <v>0</v>
      </c>
    </row>
    <row r="386" spans="1:9" x14ac:dyDescent="0.25">
      <c r="A386">
        <v>1</v>
      </c>
      <c r="B386">
        <v>125</v>
      </c>
      <c r="C386">
        <v>70</v>
      </c>
      <c r="D386">
        <v>24</v>
      </c>
      <c r="E386">
        <v>110</v>
      </c>
      <c r="F386">
        <v>24.3</v>
      </c>
      <c r="G386">
        <v>0.221</v>
      </c>
      <c r="H386">
        <v>25</v>
      </c>
      <c r="I386">
        <v>0</v>
      </c>
    </row>
    <row r="387" spans="1:9" x14ac:dyDescent="0.25">
      <c r="A387">
        <v>1</v>
      </c>
      <c r="B387">
        <v>119</v>
      </c>
      <c r="C387">
        <v>54</v>
      </c>
      <c r="D387">
        <v>13</v>
      </c>
      <c r="E387">
        <v>50</v>
      </c>
      <c r="F387">
        <v>22.3</v>
      </c>
      <c r="G387">
        <v>0.20499999999999999</v>
      </c>
      <c r="H387">
        <v>24</v>
      </c>
      <c r="I387">
        <v>0</v>
      </c>
    </row>
    <row r="388" spans="1:9" x14ac:dyDescent="0.25">
      <c r="A388">
        <v>5</v>
      </c>
      <c r="B388">
        <v>116</v>
      </c>
      <c r="C388">
        <v>74</v>
      </c>
      <c r="D388">
        <v>29</v>
      </c>
      <c r="E388">
        <v>0</v>
      </c>
      <c r="F388">
        <v>32.299999999999997</v>
      </c>
      <c r="G388">
        <v>0.66</v>
      </c>
      <c r="H388">
        <v>35</v>
      </c>
      <c r="I388">
        <v>1</v>
      </c>
    </row>
    <row r="389" spans="1:9" x14ac:dyDescent="0.25">
      <c r="A389">
        <v>8</v>
      </c>
      <c r="B389">
        <v>105</v>
      </c>
      <c r="C389">
        <v>100</v>
      </c>
      <c r="D389">
        <v>36</v>
      </c>
      <c r="E389">
        <v>0</v>
      </c>
      <c r="F389">
        <v>43.3</v>
      </c>
      <c r="G389">
        <v>0.23899999999999999</v>
      </c>
      <c r="H389">
        <v>45</v>
      </c>
      <c r="I389">
        <v>1</v>
      </c>
    </row>
    <row r="390" spans="1:9" x14ac:dyDescent="0.25">
      <c r="A390">
        <v>5</v>
      </c>
      <c r="B390">
        <v>144</v>
      </c>
      <c r="C390">
        <v>82</v>
      </c>
      <c r="D390">
        <v>26</v>
      </c>
      <c r="E390">
        <v>285</v>
      </c>
      <c r="F390">
        <v>32</v>
      </c>
      <c r="G390">
        <v>0.45200000000000001</v>
      </c>
      <c r="H390">
        <v>58</v>
      </c>
      <c r="I390">
        <v>1</v>
      </c>
    </row>
    <row r="391" spans="1:9" x14ac:dyDescent="0.25">
      <c r="A391">
        <v>3</v>
      </c>
      <c r="B391">
        <v>100</v>
      </c>
      <c r="C391">
        <v>68</v>
      </c>
      <c r="D391">
        <v>23</v>
      </c>
      <c r="E391">
        <v>81</v>
      </c>
      <c r="F391">
        <v>31.6</v>
      </c>
      <c r="G391">
        <v>0.94899999999999995</v>
      </c>
      <c r="H391">
        <v>28</v>
      </c>
      <c r="I391">
        <v>0</v>
      </c>
    </row>
    <row r="392" spans="1:9" x14ac:dyDescent="0.25">
      <c r="A392">
        <v>1</v>
      </c>
      <c r="B392">
        <v>100</v>
      </c>
      <c r="C392">
        <v>66</v>
      </c>
      <c r="D392">
        <v>29</v>
      </c>
      <c r="E392">
        <v>196</v>
      </c>
      <c r="F392">
        <v>32</v>
      </c>
      <c r="G392">
        <v>0.44400000000000001</v>
      </c>
      <c r="H392">
        <v>42</v>
      </c>
      <c r="I392">
        <v>0</v>
      </c>
    </row>
    <row r="393" spans="1:9" x14ac:dyDescent="0.25">
      <c r="A393">
        <v>5</v>
      </c>
      <c r="B393">
        <v>166</v>
      </c>
      <c r="C393">
        <v>76</v>
      </c>
      <c r="D393">
        <v>0</v>
      </c>
      <c r="E393">
        <v>0</v>
      </c>
      <c r="F393">
        <v>45.7</v>
      </c>
      <c r="G393">
        <v>0.34</v>
      </c>
      <c r="H393">
        <v>27</v>
      </c>
      <c r="I393">
        <v>1</v>
      </c>
    </row>
    <row r="394" spans="1:9" x14ac:dyDescent="0.25">
      <c r="A394">
        <v>1</v>
      </c>
      <c r="B394">
        <v>131</v>
      </c>
      <c r="C394">
        <v>64</v>
      </c>
      <c r="D394">
        <v>14</v>
      </c>
      <c r="E394">
        <v>415</v>
      </c>
      <c r="F394">
        <v>23.7</v>
      </c>
      <c r="G394">
        <v>0.38900000000000001</v>
      </c>
      <c r="H394">
        <v>21</v>
      </c>
      <c r="I394">
        <v>0</v>
      </c>
    </row>
    <row r="395" spans="1:9" x14ac:dyDescent="0.25">
      <c r="A395">
        <v>4</v>
      </c>
      <c r="B395">
        <v>116</v>
      </c>
      <c r="C395">
        <v>72</v>
      </c>
      <c r="D395">
        <v>12</v>
      </c>
      <c r="E395">
        <v>87</v>
      </c>
      <c r="F395">
        <v>22.1</v>
      </c>
      <c r="G395">
        <v>0.46300000000000002</v>
      </c>
      <c r="H395">
        <v>37</v>
      </c>
      <c r="I395">
        <v>0</v>
      </c>
    </row>
    <row r="396" spans="1:9" x14ac:dyDescent="0.25">
      <c r="A396">
        <v>4</v>
      </c>
      <c r="B396">
        <v>158</v>
      </c>
      <c r="C396">
        <v>78</v>
      </c>
      <c r="D396">
        <v>0</v>
      </c>
      <c r="E396">
        <v>0</v>
      </c>
      <c r="F396">
        <v>32.9</v>
      </c>
      <c r="G396">
        <v>0.80300000000000005</v>
      </c>
      <c r="H396">
        <v>31</v>
      </c>
      <c r="I396">
        <v>1</v>
      </c>
    </row>
    <row r="397" spans="1:9" x14ac:dyDescent="0.25">
      <c r="A397">
        <v>2</v>
      </c>
      <c r="B397">
        <v>127</v>
      </c>
      <c r="C397">
        <v>58</v>
      </c>
      <c r="D397">
        <v>24</v>
      </c>
      <c r="E397">
        <v>275</v>
      </c>
      <c r="F397">
        <v>27.7</v>
      </c>
      <c r="G397">
        <v>1.6</v>
      </c>
      <c r="H397">
        <v>25</v>
      </c>
      <c r="I397">
        <v>0</v>
      </c>
    </row>
    <row r="398" spans="1:9" x14ac:dyDescent="0.25">
      <c r="A398">
        <v>3</v>
      </c>
      <c r="B398">
        <v>96</v>
      </c>
      <c r="C398">
        <v>56</v>
      </c>
      <c r="D398">
        <v>34</v>
      </c>
      <c r="E398">
        <v>115</v>
      </c>
      <c r="F398">
        <v>24.7</v>
      </c>
      <c r="G398">
        <v>0.94399999999999995</v>
      </c>
      <c r="H398">
        <v>39</v>
      </c>
      <c r="I398">
        <v>0</v>
      </c>
    </row>
    <row r="399" spans="1:9" x14ac:dyDescent="0.25">
      <c r="A399">
        <v>0</v>
      </c>
      <c r="B399">
        <v>131</v>
      </c>
      <c r="C399">
        <v>66</v>
      </c>
      <c r="D399">
        <v>40</v>
      </c>
      <c r="E399">
        <v>0</v>
      </c>
      <c r="F399">
        <v>34.299999999999997</v>
      </c>
      <c r="G399">
        <v>0.19600000000000001</v>
      </c>
      <c r="H399">
        <v>22</v>
      </c>
      <c r="I399">
        <v>1</v>
      </c>
    </row>
    <row r="400" spans="1:9" x14ac:dyDescent="0.25">
      <c r="A400">
        <v>3</v>
      </c>
      <c r="B400">
        <v>82</v>
      </c>
      <c r="C400">
        <v>70</v>
      </c>
      <c r="D400">
        <v>0</v>
      </c>
      <c r="E400">
        <v>0</v>
      </c>
      <c r="F400">
        <v>21.1</v>
      </c>
      <c r="G400">
        <v>0.38900000000000001</v>
      </c>
      <c r="H400">
        <v>25</v>
      </c>
      <c r="I400">
        <v>0</v>
      </c>
    </row>
    <row r="401" spans="1:9" x14ac:dyDescent="0.25">
      <c r="A401">
        <v>3</v>
      </c>
      <c r="B401">
        <v>193</v>
      </c>
      <c r="C401">
        <v>70</v>
      </c>
      <c r="D401">
        <v>31</v>
      </c>
      <c r="E401">
        <v>0</v>
      </c>
      <c r="F401">
        <v>34.9</v>
      </c>
      <c r="G401">
        <v>0.24099999999999999</v>
      </c>
      <c r="H401">
        <v>25</v>
      </c>
      <c r="I401">
        <v>1</v>
      </c>
    </row>
    <row r="402" spans="1:9" x14ac:dyDescent="0.25">
      <c r="A402">
        <v>4</v>
      </c>
      <c r="B402">
        <v>95</v>
      </c>
      <c r="C402">
        <v>64</v>
      </c>
      <c r="D402">
        <v>0</v>
      </c>
      <c r="E402">
        <v>0</v>
      </c>
      <c r="F402">
        <v>32</v>
      </c>
      <c r="G402">
        <v>0.161</v>
      </c>
      <c r="H402">
        <v>31</v>
      </c>
      <c r="I402">
        <v>1</v>
      </c>
    </row>
    <row r="403" spans="1:9" x14ac:dyDescent="0.25">
      <c r="A403">
        <v>6</v>
      </c>
      <c r="B403">
        <v>137</v>
      </c>
      <c r="C403">
        <v>61</v>
      </c>
      <c r="D403">
        <v>0</v>
      </c>
      <c r="E403">
        <v>0</v>
      </c>
      <c r="F403">
        <v>24.2</v>
      </c>
      <c r="G403">
        <v>0.151</v>
      </c>
      <c r="H403">
        <v>55</v>
      </c>
      <c r="I403">
        <v>0</v>
      </c>
    </row>
    <row r="404" spans="1:9" x14ac:dyDescent="0.25">
      <c r="A404">
        <v>5</v>
      </c>
      <c r="B404">
        <v>136</v>
      </c>
      <c r="C404">
        <v>84</v>
      </c>
      <c r="D404">
        <v>41</v>
      </c>
      <c r="E404">
        <v>88</v>
      </c>
      <c r="F404">
        <v>35</v>
      </c>
      <c r="G404">
        <v>0.28599999999999998</v>
      </c>
      <c r="H404">
        <v>35</v>
      </c>
      <c r="I404">
        <v>1</v>
      </c>
    </row>
    <row r="405" spans="1:9" x14ac:dyDescent="0.25">
      <c r="A405">
        <v>9</v>
      </c>
      <c r="B405">
        <v>72</v>
      </c>
      <c r="C405">
        <v>78</v>
      </c>
      <c r="D405">
        <v>25</v>
      </c>
      <c r="E405">
        <v>0</v>
      </c>
      <c r="F405">
        <v>31.6</v>
      </c>
      <c r="G405">
        <v>0.28000000000000003</v>
      </c>
      <c r="H405">
        <v>38</v>
      </c>
      <c r="I405">
        <v>0</v>
      </c>
    </row>
    <row r="406" spans="1:9" x14ac:dyDescent="0.25">
      <c r="A406">
        <v>5</v>
      </c>
      <c r="B406">
        <v>168</v>
      </c>
      <c r="C406">
        <v>64</v>
      </c>
      <c r="D406">
        <v>0</v>
      </c>
      <c r="E406">
        <v>0</v>
      </c>
      <c r="F406">
        <v>32.9</v>
      </c>
      <c r="G406">
        <v>0.13500000000000001</v>
      </c>
      <c r="H406">
        <v>41</v>
      </c>
      <c r="I406">
        <v>1</v>
      </c>
    </row>
    <row r="407" spans="1:9" x14ac:dyDescent="0.25">
      <c r="A407">
        <v>2</v>
      </c>
      <c r="B407">
        <v>123</v>
      </c>
      <c r="C407">
        <v>48</v>
      </c>
      <c r="D407">
        <v>32</v>
      </c>
      <c r="E407">
        <v>165</v>
      </c>
      <c r="F407">
        <v>42.1</v>
      </c>
      <c r="G407">
        <v>0.52</v>
      </c>
      <c r="H407">
        <v>26</v>
      </c>
      <c r="I407">
        <v>0</v>
      </c>
    </row>
    <row r="408" spans="1:9" x14ac:dyDescent="0.25">
      <c r="A408">
        <v>4</v>
      </c>
      <c r="B408">
        <v>115</v>
      </c>
      <c r="C408">
        <v>72</v>
      </c>
      <c r="D408">
        <v>0</v>
      </c>
      <c r="E408">
        <v>0</v>
      </c>
      <c r="F408">
        <v>28.9</v>
      </c>
      <c r="G408">
        <v>0.376</v>
      </c>
      <c r="H408">
        <v>46</v>
      </c>
      <c r="I408">
        <v>1</v>
      </c>
    </row>
    <row r="409" spans="1:9" x14ac:dyDescent="0.25">
      <c r="A409">
        <v>0</v>
      </c>
      <c r="B409">
        <v>101</v>
      </c>
      <c r="C409">
        <v>62</v>
      </c>
      <c r="D409">
        <v>0</v>
      </c>
      <c r="E409">
        <v>0</v>
      </c>
      <c r="F409">
        <v>21.9</v>
      </c>
      <c r="G409">
        <v>0.33600000000000002</v>
      </c>
      <c r="H409">
        <v>25</v>
      </c>
      <c r="I409">
        <v>0</v>
      </c>
    </row>
    <row r="410" spans="1:9" x14ac:dyDescent="0.25">
      <c r="A410">
        <v>8</v>
      </c>
      <c r="B410">
        <v>197</v>
      </c>
      <c r="C410">
        <v>74</v>
      </c>
      <c r="D410">
        <v>0</v>
      </c>
      <c r="E410">
        <v>0</v>
      </c>
      <c r="F410">
        <v>25.9</v>
      </c>
      <c r="G410">
        <v>1.1910000000000001</v>
      </c>
      <c r="H410">
        <v>39</v>
      </c>
      <c r="I410">
        <v>1</v>
      </c>
    </row>
    <row r="411" spans="1:9" x14ac:dyDescent="0.25">
      <c r="A411">
        <v>1</v>
      </c>
      <c r="B411">
        <v>172</v>
      </c>
      <c r="C411">
        <v>68</v>
      </c>
      <c r="D411">
        <v>49</v>
      </c>
      <c r="E411">
        <v>579</v>
      </c>
      <c r="F411">
        <v>42.4</v>
      </c>
      <c r="G411">
        <v>0.70199999999999996</v>
      </c>
      <c r="H411">
        <v>28</v>
      </c>
      <c r="I411">
        <v>1</v>
      </c>
    </row>
    <row r="412" spans="1:9" x14ac:dyDescent="0.25">
      <c r="A412">
        <v>6</v>
      </c>
      <c r="B412">
        <v>102</v>
      </c>
      <c r="C412">
        <v>90</v>
      </c>
      <c r="D412">
        <v>39</v>
      </c>
      <c r="E412">
        <v>0</v>
      </c>
      <c r="F412">
        <v>35.700000000000003</v>
      </c>
      <c r="G412">
        <v>0.67400000000000004</v>
      </c>
      <c r="H412">
        <v>28</v>
      </c>
      <c r="I412">
        <v>0</v>
      </c>
    </row>
    <row r="413" spans="1:9" x14ac:dyDescent="0.25">
      <c r="A413">
        <v>1</v>
      </c>
      <c r="B413">
        <v>112</v>
      </c>
      <c r="C413">
        <v>72</v>
      </c>
      <c r="D413">
        <v>30</v>
      </c>
      <c r="E413">
        <v>176</v>
      </c>
      <c r="F413">
        <v>34.4</v>
      </c>
      <c r="G413">
        <v>0.52800000000000002</v>
      </c>
      <c r="H413">
        <v>25</v>
      </c>
      <c r="I413">
        <v>0</v>
      </c>
    </row>
    <row r="414" spans="1:9" x14ac:dyDescent="0.25">
      <c r="A414">
        <v>1</v>
      </c>
      <c r="B414">
        <v>143</v>
      </c>
      <c r="C414">
        <v>84</v>
      </c>
      <c r="D414">
        <v>23</v>
      </c>
      <c r="E414">
        <v>310</v>
      </c>
      <c r="F414">
        <v>42.4</v>
      </c>
      <c r="G414">
        <v>1.0760000000000001</v>
      </c>
      <c r="H414">
        <v>22</v>
      </c>
      <c r="I414">
        <v>0</v>
      </c>
    </row>
    <row r="415" spans="1:9" x14ac:dyDescent="0.25">
      <c r="A415">
        <v>1</v>
      </c>
      <c r="B415">
        <v>143</v>
      </c>
      <c r="C415">
        <v>74</v>
      </c>
      <c r="D415">
        <v>22</v>
      </c>
      <c r="E415">
        <v>61</v>
      </c>
      <c r="F415">
        <v>26.2</v>
      </c>
      <c r="G415">
        <v>0.25600000000000001</v>
      </c>
      <c r="H415">
        <v>21</v>
      </c>
      <c r="I415">
        <v>0</v>
      </c>
    </row>
    <row r="416" spans="1:9" x14ac:dyDescent="0.25">
      <c r="A416">
        <v>0</v>
      </c>
      <c r="B416">
        <v>138</v>
      </c>
      <c r="C416">
        <v>60</v>
      </c>
      <c r="D416">
        <v>35</v>
      </c>
      <c r="E416">
        <v>167</v>
      </c>
      <c r="F416">
        <v>34.6</v>
      </c>
      <c r="G416">
        <v>0.53400000000000003</v>
      </c>
      <c r="H416">
        <v>21</v>
      </c>
      <c r="I416">
        <v>1</v>
      </c>
    </row>
    <row r="417" spans="1:9" x14ac:dyDescent="0.25">
      <c r="A417">
        <v>3</v>
      </c>
      <c r="B417">
        <v>173</v>
      </c>
      <c r="C417">
        <v>84</v>
      </c>
      <c r="D417">
        <v>33</v>
      </c>
      <c r="E417">
        <v>474</v>
      </c>
      <c r="F417">
        <v>35.700000000000003</v>
      </c>
      <c r="G417">
        <v>0.25800000000000001</v>
      </c>
      <c r="H417">
        <v>22</v>
      </c>
      <c r="I417">
        <v>1</v>
      </c>
    </row>
    <row r="418" spans="1:9" x14ac:dyDescent="0.25">
      <c r="A418">
        <v>1</v>
      </c>
      <c r="B418">
        <v>97</v>
      </c>
      <c r="C418">
        <v>68</v>
      </c>
      <c r="D418">
        <v>21</v>
      </c>
      <c r="E418">
        <v>0</v>
      </c>
      <c r="F418">
        <v>27.2</v>
      </c>
      <c r="G418">
        <v>1.095</v>
      </c>
      <c r="H418">
        <v>22</v>
      </c>
      <c r="I418">
        <v>0</v>
      </c>
    </row>
    <row r="419" spans="1:9" x14ac:dyDescent="0.25">
      <c r="A419">
        <v>4</v>
      </c>
      <c r="B419">
        <v>144</v>
      </c>
      <c r="C419">
        <v>82</v>
      </c>
      <c r="D419">
        <v>32</v>
      </c>
      <c r="E419">
        <v>0</v>
      </c>
      <c r="F419">
        <v>38.5</v>
      </c>
      <c r="G419">
        <v>0.55400000000000005</v>
      </c>
      <c r="H419">
        <v>37</v>
      </c>
      <c r="I419">
        <v>1</v>
      </c>
    </row>
    <row r="420" spans="1:9" x14ac:dyDescent="0.25">
      <c r="A420">
        <v>1</v>
      </c>
      <c r="B420">
        <v>83</v>
      </c>
      <c r="C420">
        <v>68</v>
      </c>
      <c r="D420">
        <v>0</v>
      </c>
      <c r="E420">
        <v>0</v>
      </c>
      <c r="F420">
        <v>18.2</v>
      </c>
      <c r="G420">
        <v>0.624</v>
      </c>
      <c r="H420">
        <v>27</v>
      </c>
      <c r="I420">
        <v>0</v>
      </c>
    </row>
    <row r="421" spans="1:9" x14ac:dyDescent="0.25">
      <c r="A421">
        <v>3</v>
      </c>
      <c r="B421">
        <v>129</v>
      </c>
      <c r="C421">
        <v>64</v>
      </c>
      <c r="D421">
        <v>29</v>
      </c>
      <c r="E421">
        <v>115</v>
      </c>
      <c r="F421">
        <v>26.4</v>
      </c>
      <c r="G421">
        <v>0.219</v>
      </c>
      <c r="H421">
        <v>28</v>
      </c>
      <c r="I421">
        <v>1</v>
      </c>
    </row>
    <row r="422" spans="1:9" x14ac:dyDescent="0.25">
      <c r="A422">
        <v>1</v>
      </c>
      <c r="B422">
        <v>119</v>
      </c>
      <c r="C422">
        <v>88</v>
      </c>
      <c r="D422">
        <v>41</v>
      </c>
      <c r="E422">
        <v>170</v>
      </c>
      <c r="F422">
        <v>45.3</v>
      </c>
      <c r="G422">
        <v>0.50700000000000001</v>
      </c>
      <c r="H422">
        <v>26</v>
      </c>
      <c r="I422">
        <v>0</v>
      </c>
    </row>
    <row r="423" spans="1:9" x14ac:dyDescent="0.25">
      <c r="A423">
        <v>2</v>
      </c>
      <c r="B423">
        <v>94</v>
      </c>
      <c r="C423">
        <v>68</v>
      </c>
      <c r="D423">
        <v>18</v>
      </c>
      <c r="E423">
        <v>76</v>
      </c>
      <c r="F423">
        <v>26</v>
      </c>
      <c r="G423">
        <v>0.56100000000000005</v>
      </c>
      <c r="H423">
        <v>21</v>
      </c>
      <c r="I423">
        <v>0</v>
      </c>
    </row>
    <row r="424" spans="1:9" x14ac:dyDescent="0.25">
      <c r="A424">
        <v>0</v>
      </c>
      <c r="B424">
        <v>102</v>
      </c>
      <c r="C424">
        <v>64</v>
      </c>
      <c r="D424">
        <v>46</v>
      </c>
      <c r="E424">
        <v>78</v>
      </c>
      <c r="F424">
        <v>40.6</v>
      </c>
      <c r="G424">
        <v>0.496</v>
      </c>
      <c r="H424">
        <v>21</v>
      </c>
      <c r="I424">
        <v>0</v>
      </c>
    </row>
    <row r="425" spans="1:9" x14ac:dyDescent="0.25">
      <c r="A425">
        <v>2</v>
      </c>
      <c r="B425">
        <v>115</v>
      </c>
      <c r="C425">
        <v>64</v>
      </c>
      <c r="D425">
        <v>22</v>
      </c>
      <c r="E425">
        <v>0</v>
      </c>
      <c r="F425">
        <v>30.8</v>
      </c>
      <c r="G425">
        <v>0.42099999999999999</v>
      </c>
      <c r="H425">
        <v>21</v>
      </c>
      <c r="I425">
        <v>0</v>
      </c>
    </row>
    <row r="426" spans="1:9" x14ac:dyDescent="0.25">
      <c r="A426">
        <v>8</v>
      </c>
      <c r="B426">
        <v>151</v>
      </c>
      <c r="C426">
        <v>78</v>
      </c>
      <c r="D426">
        <v>32</v>
      </c>
      <c r="E426">
        <v>210</v>
      </c>
      <c r="F426">
        <v>42.9</v>
      </c>
      <c r="G426">
        <v>0.51600000000000001</v>
      </c>
      <c r="H426">
        <v>36</v>
      </c>
      <c r="I426">
        <v>1</v>
      </c>
    </row>
    <row r="427" spans="1:9" x14ac:dyDescent="0.25">
      <c r="A427">
        <v>4</v>
      </c>
      <c r="B427">
        <v>184</v>
      </c>
      <c r="C427">
        <v>78</v>
      </c>
      <c r="D427">
        <v>39</v>
      </c>
      <c r="E427">
        <v>277</v>
      </c>
      <c r="F427">
        <v>37</v>
      </c>
      <c r="G427">
        <v>0.26400000000000001</v>
      </c>
      <c r="H427">
        <v>31</v>
      </c>
      <c r="I427">
        <v>1</v>
      </c>
    </row>
    <row r="428" spans="1:9" x14ac:dyDescent="0.25">
      <c r="A428">
        <v>0</v>
      </c>
      <c r="B428">
        <v>94</v>
      </c>
      <c r="C428">
        <v>0</v>
      </c>
      <c r="D428">
        <v>0</v>
      </c>
      <c r="E428">
        <v>0</v>
      </c>
      <c r="F428">
        <v>0</v>
      </c>
      <c r="G428">
        <v>0.25600000000000001</v>
      </c>
      <c r="H428">
        <v>25</v>
      </c>
      <c r="I428">
        <v>0</v>
      </c>
    </row>
    <row r="429" spans="1:9" x14ac:dyDescent="0.25">
      <c r="A429">
        <v>1</v>
      </c>
      <c r="B429">
        <v>181</v>
      </c>
      <c r="C429">
        <v>64</v>
      </c>
      <c r="D429">
        <v>30</v>
      </c>
      <c r="E429">
        <v>180</v>
      </c>
      <c r="F429">
        <v>34.1</v>
      </c>
      <c r="G429">
        <v>0.32800000000000001</v>
      </c>
      <c r="H429">
        <v>38</v>
      </c>
      <c r="I429">
        <v>1</v>
      </c>
    </row>
    <row r="430" spans="1:9" x14ac:dyDescent="0.25">
      <c r="A430">
        <v>0</v>
      </c>
      <c r="B430">
        <v>135</v>
      </c>
      <c r="C430">
        <v>94</v>
      </c>
      <c r="D430">
        <v>46</v>
      </c>
      <c r="E430">
        <v>145</v>
      </c>
      <c r="F430">
        <v>40.6</v>
      </c>
      <c r="G430">
        <v>0.28399999999999997</v>
      </c>
      <c r="H430">
        <v>26</v>
      </c>
      <c r="I430">
        <v>0</v>
      </c>
    </row>
    <row r="431" spans="1:9" x14ac:dyDescent="0.25">
      <c r="A431">
        <v>1</v>
      </c>
      <c r="B431">
        <v>95</v>
      </c>
      <c r="C431">
        <v>82</v>
      </c>
      <c r="D431">
        <v>25</v>
      </c>
      <c r="E431">
        <v>180</v>
      </c>
      <c r="F431">
        <v>35</v>
      </c>
      <c r="G431">
        <v>0.23300000000000001</v>
      </c>
      <c r="H431">
        <v>43</v>
      </c>
      <c r="I431">
        <v>1</v>
      </c>
    </row>
    <row r="432" spans="1:9" x14ac:dyDescent="0.25">
      <c r="A432">
        <v>2</v>
      </c>
      <c r="B432">
        <v>99</v>
      </c>
      <c r="C432">
        <v>0</v>
      </c>
      <c r="D432">
        <v>0</v>
      </c>
      <c r="E432">
        <v>0</v>
      </c>
      <c r="F432">
        <v>22.2</v>
      </c>
      <c r="G432">
        <v>0.108</v>
      </c>
      <c r="H432">
        <v>23</v>
      </c>
      <c r="I432">
        <v>0</v>
      </c>
    </row>
    <row r="433" spans="1:9" x14ac:dyDescent="0.25">
      <c r="A433">
        <v>3</v>
      </c>
      <c r="B433">
        <v>89</v>
      </c>
      <c r="C433">
        <v>74</v>
      </c>
      <c r="D433">
        <v>16</v>
      </c>
      <c r="E433">
        <v>85</v>
      </c>
      <c r="F433">
        <v>30.4</v>
      </c>
      <c r="G433">
        <v>0.55100000000000005</v>
      </c>
      <c r="H433">
        <v>38</v>
      </c>
      <c r="I433">
        <v>0</v>
      </c>
    </row>
    <row r="434" spans="1:9" x14ac:dyDescent="0.25">
      <c r="A434">
        <v>1</v>
      </c>
      <c r="B434">
        <v>80</v>
      </c>
      <c r="C434">
        <v>74</v>
      </c>
      <c r="D434">
        <v>11</v>
      </c>
      <c r="E434">
        <v>60</v>
      </c>
      <c r="F434">
        <v>30</v>
      </c>
      <c r="G434">
        <v>0.52700000000000002</v>
      </c>
      <c r="H434">
        <v>22</v>
      </c>
      <c r="I434">
        <v>0</v>
      </c>
    </row>
    <row r="435" spans="1:9" x14ac:dyDescent="0.25">
      <c r="A435">
        <v>2</v>
      </c>
      <c r="B435">
        <v>139</v>
      </c>
      <c r="C435">
        <v>75</v>
      </c>
      <c r="D435">
        <v>0</v>
      </c>
      <c r="E435">
        <v>0</v>
      </c>
      <c r="F435">
        <v>25.6</v>
      </c>
      <c r="G435">
        <v>0.16700000000000001</v>
      </c>
      <c r="H435">
        <v>29</v>
      </c>
      <c r="I435">
        <v>0</v>
      </c>
    </row>
    <row r="436" spans="1:9" x14ac:dyDescent="0.25">
      <c r="A436">
        <v>1</v>
      </c>
      <c r="B436">
        <v>90</v>
      </c>
      <c r="C436">
        <v>68</v>
      </c>
      <c r="D436">
        <v>8</v>
      </c>
      <c r="E436">
        <v>0</v>
      </c>
      <c r="F436">
        <v>24.5</v>
      </c>
      <c r="G436">
        <v>1.1379999999999999</v>
      </c>
      <c r="H436">
        <v>36</v>
      </c>
      <c r="I436">
        <v>0</v>
      </c>
    </row>
    <row r="437" spans="1:9" x14ac:dyDescent="0.25">
      <c r="A437">
        <v>0</v>
      </c>
      <c r="B437">
        <v>141</v>
      </c>
      <c r="C437">
        <v>0</v>
      </c>
      <c r="D437">
        <v>0</v>
      </c>
      <c r="E437">
        <v>0</v>
      </c>
      <c r="F437">
        <v>42.4</v>
      </c>
      <c r="G437">
        <v>0.20499999999999999</v>
      </c>
      <c r="H437">
        <v>29</v>
      </c>
      <c r="I437">
        <v>1</v>
      </c>
    </row>
    <row r="438" spans="1:9" x14ac:dyDescent="0.25">
      <c r="A438">
        <v>12</v>
      </c>
      <c r="B438">
        <v>140</v>
      </c>
      <c r="C438">
        <v>85</v>
      </c>
      <c r="D438">
        <v>33</v>
      </c>
      <c r="E438">
        <v>0</v>
      </c>
      <c r="F438">
        <v>37.4</v>
      </c>
      <c r="G438">
        <v>0.24399999999999999</v>
      </c>
      <c r="H438">
        <v>41</v>
      </c>
      <c r="I438">
        <v>0</v>
      </c>
    </row>
    <row r="439" spans="1:9" x14ac:dyDescent="0.25">
      <c r="A439">
        <v>5</v>
      </c>
      <c r="B439">
        <v>147</v>
      </c>
      <c r="C439">
        <v>75</v>
      </c>
      <c r="D439">
        <v>0</v>
      </c>
      <c r="E439">
        <v>0</v>
      </c>
      <c r="F439">
        <v>29.9</v>
      </c>
      <c r="G439">
        <v>0.434</v>
      </c>
      <c r="H439">
        <v>28</v>
      </c>
      <c r="I439">
        <v>0</v>
      </c>
    </row>
    <row r="440" spans="1:9" x14ac:dyDescent="0.25">
      <c r="A440">
        <v>1</v>
      </c>
      <c r="B440">
        <v>97</v>
      </c>
      <c r="C440">
        <v>70</v>
      </c>
      <c r="D440">
        <v>15</v>
      </c>
      <c r="E440">
        <v>0</v>
      </c>
      <c r="F440">
        <v>18.2</v>
      </c>
      <c r="G440">
        <v>0.14699999999999999</v>
      </c>
      <c r="H440">
        <v>21</v>
      </c>
      <c r="I440">
        <v>0</v>
      </c>
    </row>
    <row r="441" spans="1:9" x14ac:dyDescent="0.25">
      <c r="A441">
        <v>6</v>
      </c>
      <c r="B441">
        <v>107</v>
      </c>
      <c r="C441">
        <v>88</v>
      </c>
      <c r="D441">
        <v>0</v>
      </c>
      <c r="E441">
        <v>0</v>
      </c>
      <c r="F441">
        <v>36.799999999999997</v>
      </c>
      <c r="G441">
        <v>0.72699999999999998</v>
      </c>
      <c r="H441">
        <v>31</v>
      </c>
      <c r="I441">
        <v>0</v>
      </c>
    </row>
    <row r="442" spans="1:9" x14ac:dyDescent="0.25">
      <c r="A442">
        <v>0</v>
      </c>
      <c r="B442">
        <v>189</v>
      </c>
      <c r="C442">
        <v>104</v>
      </c>
      <c r="D442">
        <v>25</v>
      </c>
      <c r="E442">
        <v>0</v>
      </c>
      <c r="F442">
        <v>34.299999999999997</v>
      </c>
      <c r="G442">
        <v>0.435</v>
      </c>
      <c r="H442">
        <v>41</v>
      </c>
      <c r="I442">
        <v>1</v>
      </c>
    </row>
    <row r="443" spans="1:9" x14ac:dyDescent="0.25">
      <c r="A443">
        <v>2</v>
      </c>
      <c r="B443">
        <v>83</v>
      </c>
      <c r="C443">
        <v>66</v>
      </c>
      <c r="D443">
        <v>23</v>
      </c>
      <c r="E443">
        <v>50</v>
      </c>
      <c r="F443">
        <v>32.200000000000003</v>
      </c>
      <c r="G443">
        <v>0.497</v>
      </c>
      <c r="H443">
        <v>22</v>
      </c>
      <c r="I443">
        <v>0</v>
      </c>
    </row>
    <row r="444" spans="1:9" x14ac:dyDescent="0.25">
      <c r="A444">
        <v>4</v>
      </c>
      <c r="B444">
        <v>117</v>
      </c>
      <c r="C444">
        <v>64</v>
      </c>
      <c r="D444">
        <v>27</v>
      </c>
      <c r="E444">
        <v>120</v>
      </c>
      <c r="F444">
        <v>33.200000000000003</v>
      </c>
      <c r="G444">
        <v>0.23</v>
      </c>
      <c r="H444">
        <v>24</v>
      </c>
      <c r="I444">
        <v>0</v>
      </c>
    </row>
    <row r="445" spans="1:9" x14ac:dyDescent="0.25">
      <c r="A445">
        <v>8</v>
      </c>
      <c r="B445">
        <v>108</v>
      </c>
      <c r="C445">
        <v>70</v>
      </c>
      <c r="D445">
        <v>0</v>
      </c>
      <c r="E445">
        <v>0</v>
      </c>
      <c r="F445">
        <v>30.5</v>
      </c>
      <c r="G445">
        <v>0.95499999999999996</v>
      </c>
      <c r="H445">
        <v>33</v>
      </c>
      <c r="I445">
        <v>1</v>
      </c>
    </row>
    <row r="446" spans="1:9" x14ac:dyDescent="0.25">
      <c r="A446">
        <v>4</v>
      </c>
      <c r="B446">
        <v>117</v>
      </c>
      <c r="C446">
        <v>62</v>
      </c>
      <c r="D446">
        <v>12</v>
      </c>
      <c r="E446">
        <v>0</v>
      </c>
      <c r="F446">
        <v>29.7</v>
      </c>
      <c r="G446">
        <v>0.38</v>
      </c>
      <c r="H446">
        <v>30</v>
      </c>
      <c r="I446">
        <v>1</v>
      </c>
    </row>
    <row r="447" spans="1:9" x14ac:dyDescent="0.25">
      <c r="A447">
        <v>0</v>
      </c>
      <c r="B447">
        <v>180</v>
      </c>
      <c r="C447">
        <v>78</v>
      </c>
      <c r="D447">
        <v>63</v>
      </c>
      <c r="E447">
        <v>14</v>
      </c>
      <c r="F447">
        <v>59.4</v>
      </c>
      <c r="G447">
        <v>2.42</v>
      </c>
      <c r="H447">
        <v>25</v>
      </c>
      <c r="I447">
        <v>1</v>
      </c>
    </row>
    <row r="448" spans="1:9" x14ac:dyDescent="0.25">
      <c r="A448">
        <v>1</v>
      </c>
      <c r="B448">
        <v>100</v>
      </c>
      <c r="C448">
        <v>72</v>
      </c>
      <c r="D448">
        <v>12</v>
      </c>
      <c r="E448">
        <v>70</v>
      </c>
      <c r="F448">
        <v>25.3</v>
      </c>
      <c r="G448">
        <v>0.65800000000000003</v>
      </c>
      <c r="H448">
        <v>28</v>
      </c>
      <c r="I448">
        <v>0</v>
      </c>
    </row>
    <row r="449" spans="1:9" x14ac:dyDescent="0.25">
      <c r="A449">
        <v>0</v>
      </c>
      <c r="B449">
        <v>95</v>
      </c>
      <c r="C449">
        <v>80</v>
      </c>
      <c r="D449">
        <v>45</v>
      </c>
      <c r="E449">
        <v>92</v>
      </c>
      <c r="F449">
        <v>36.5</v>
      </c>
      <c r="G449">
        <v>0.33</v>
      </c>
      <c r="H449">
        <v>26</v>
      </c>
      <c r="I449">
        <v>0</v>
      </c>
    </row>
    <row r="450" spans="1:9" x14ac:dyDescent="0.25">
      <c r="A450">
        <v>0</v>
      </c>
      <c r="B450">
        <v>104</v>
      </c>
      <c r="C450">
        <v>64</v>
      </c>
      <c r="D450">
        <v>37</v>
      </c>
      <c r="E450">
        <v>64</v>
      </c>
      <c r="F450">
        <v>33.6</v>
      </c>
      <c r="G450">
        <v>0.51</v>
      </c>
      <c r="H450">
        <v>22</v>
      </c>
      <c r="I450">
        <v>1</v>
      </c>
    </row>
    <row r="451" spans="1:9" x14ac:dyDescent="0.25">
      <c r="A451">
        <v>0</v>
      </c>
      <c r="B451">
        <v>120</v>
      </c>
      <c r="C451">
        <v>74</v>
      </c>
      <c r="D451">
        <v>18</v>
      </c>
      <c r="E451">
        <v>63</v>
      </c>
      <c r="F451">
        <v>30.5</v>
      </c>
      <c r="G451">
        <v>0.28499999999999998</v>
      </c>
      <c r="H451">
        <v>26</v>
      </c>
      <c r="I451">
        <v>0</v>
      </c>
    </row>
    <row r="452" spans="1:9" x14ac:dyDescent="0.25">
      <c r="A452">
        <v>1</v>
      </c>
      <c r="B452">
        <v>82</v>
      </c>
      <c r="C452">
        <v>64</v>
      </c>
      <c r="D452">
        <v>13</v>
      </c>
      <c r="E452">
        <v>95</v>
      </c>
      <c r="F452">
        <v>21.2</v>
      </c>
      <c r="G452">
        <v>0.41499999999999998</v>
      </c>
      <c r="H452">
        <v>23</v>
      </c>
      <c r="I452">
        <v>0</v>
      </c>
    </row>
    <row r="453" spans="1:9" x14ac:dyDescent="0.25">
      <c r="A453">
        <v>2</v>
      </c>
      <c r="B453">
        <v>134</v>
      </c>
      <c r="C453">
        <v>70</v>
      </c>
      <c r="D453">
        <v>0</v>
      </c>
      <c r="E453">
        <v>0</v>
      </c>
      <c r="F453">
        <v>28.9</v>
      </c>
      <c r="G453">
        <v>0.54200000000000004</v>
      </c>
      <c r="H453">
        <v>23</v>
      </c>
      <c r="I453">
        <v>1</v>
      </c>
    </row>
    <row r="454" spans="1:9" x14ac:dyDescent="0.25">
      <c r="A454">
        <v>0</v>
      </c>
      <c r="B454">
        <v>91</v>
      </c>
      <c r="C454">
        <v>68</v>
      </c>
      <c r="D454">
        <v>32</v>
      </c>
      <c r="E454">
        <v>210</v>
      </c>
      <c r="F454">
        <v>39.9</v>
      </c>
      <c r="G454">
        <v>0.38100000000000001</v>
      </c>
      <c r="H454">
        <v>25</v>
      </c>
      <c r="I454">
        <v>0</v>
      </c>
    </row>
    <row r="455" spans="1:9" x14ac:dyDescent="0.25">
      <c r="A455">
        <v>2</v>
      </c>
      <c r="B455">
        <v>119</v>
      </c>
      <c r="C455">
        <v>0</v>
      </c>
      <c r="D455">
        <v>0</v>
      </c>
      <c r="E455">
        <v>0</v>
      </c>
      <c r="F455">
        <v>19.600000000000001</v>
      </c>
      <c r="G455">
        <v>0.83199999999999996</v>
      </c>
      <c r="H455">
        <v>72</v>
      </c>
      <c r="I455">
        <v>0</v>
      </c>
    </row>
    <row r="456" spans="1:9" x14ac:dyDescent="0.25">
      <c r="A456">
        <v>2</v>
      </c>
      <c r="B456">
        <v>100</v>
      </c>
      <c r="C456">
        <v>54</v>
      </c>
      <c r="D456">
        <v>28</v>
      </c>
      <c r="E456">
        <v>105</v>
      </c>
      <c r="F456">
        <v>37.799999999999997</v>
      </c>
      <c r="G456">
        <v>0.498</v>
      </c>
      <c r="H456">
        <v>24</v>
      </c>
      <c r="I456">
        <v>0</v>
      </c>
    </row>
    <row r="457" spans="1:9" x14ac:dyDescent="0.25">
      <c r="A457">
        <v>14</v>
      </c>
      <c r="B457">
        <v>175</v>
      </c>
      <c r="C457">
        <v>62</v>
      </c>
      <c r="D457">
        <v>30</v>
      </c>
      <c r="E457">
        <v>0</v>
      </c>
      <c r="F457">
        <v>33.6</v>
      </c>
      <c r="G457">
        <v>0.21199999999999999</v>
      </c>
      <c r="H457">
        <v>38</v>
      </c>
      <c r="I457">
        <v>1</v>
      </c>
    </row>
    <row r="458" spans="1:9" x14ac:dyDescent="0.25">
      <c r="A458">
        <v>1</v>
      </c>
      <c r="B458">
        <v>135</v>
      </c>
      <c r="C458">
        <v>54</v>
      </c>
      <c r="D458">
        <v>0</v>
      </c>
      <c r="E458">
        <v>0</v>
      </c>
      <c r="F458">
        <v>26.7</v>
      </c>
      <c r="G458">
        <v>0.68700000000000006</v>
      </c>
      <c r="H458">
        <v>62</v>
      </c>
      <c r="I458">
        <v>0</v>
      </c>
    </row>
    <row r="459" spans="1:9" x14ac:dyDescent="0.25">
      <c r="A459">
        <v>5</v>
      </c>
      <c r="B459">
        <v>86</v>
      </c>
      <c r="C459">
        <v>68</v>
      </c>
      <c r="D459">
        <v>28</v>
      </c>
      <c r="E459">
        <v>71</v>
      </c>
      <c r="F459">
        <v>30.2</v>
      </c>
      <c r="G459">
        <v>0.36399999999999999</v>
      </c>
      <c r="H459">
        <v>24</v>
      </c>
      <c r="I459">
        <v>0</v>
      </c>
    </row>
    <row r="460" spans="1:9" x14ac:dyDescent="0.25">
      <c r="A460">
        <v>10</v>
      </c>
      <c r="B460">
        <v>148</v>
      </c>
      <c r="C460">
        <v>84</v>
      </c>
      <c r="D460">
        <v>48</v>
      </c>
      <c r="E460">
        <v>237</v>
      </c>
      <c r="F460">
        <v>37.6</v>
      </c>
      <c r="G460">
        <v>1.0009999999999999</v>
      </c>
      <c r="H460">
        <v>51</v>
      </c>
      <c r="I460">
        <v>1</v>
      </c>
    </row>
    <row r="461" spans="1:9" x14ac:dyDescent="0.25">
      <c r="A461">
        <v>9</v>
      </c>
      <c r="B461">
        <v>134</v>
      </c>
      <c r="C461">
        <v>74</v>
      </c>
      <c r="D461">
        <v>33</v>
      </c>
      <c r="E461">
        <v>60</v>
      </c>
      <c r="F461">
        <v>25.9</v>
      </c>
      <c r="G461">
        <v>0.46</v>
      </c>
      <c r="H461">
        <v>81</v>
      </c>
      <c r="I461">
        <v>0</v>
      </c>
    </row>
    <row r="462" spans="1:9" x14ac:dyDescent="0.25">
      <c r="A462">
        <v>9</v>
      </c>
      <c r="B462">
        <v>120</v>
      </c>
      <c r="C462">
        <v>72</v>
      </c>
      <c r="D462">
        <v>22</v>
      </c>
      <c r="E462">
        <v>56</v>
      </c>
      <c r="F462">
        <v>20.8</v>
      </c>
      <c r="G462">
        <v>0.73299999999999998</v>
      </c>
      <c r="H462">
        <v>48</v>
      </c>
      <c r="I462">
        <v>0</v>
      </c>
    </row>
    <row r="463" spans="1:9" x14ac:dyDescent="0.25">
      <c r="A463">
        <v>1</v>
      </c>
      <c r="B463">
        <v>71</v>
      </c>
      <c r="C463">
        <v>62</v>
      </c>
      <c r="D463">
        <v>0</v>
      </c>
      <c r="E463">
        <v>0</v>
      </c>
      <c r="F463">
        <v>21.8</v>
      </c>
      <c r="G463">
        <v>0.41599999999999998</v>
      </c>
      <c r="H463">
        <v>26</v>
      </c>
      <c r="I463">
        <v>0</v>
      </c>
    </row>
    <row r="464" spans="1:9" x14ac:dyDescent="0.25">
      <c r="A464">
        <v>8</v>
      </c>
      <c r="B464">
        <v>74</v>
      </c>
      <c r="C464">
        <v>70</v>
      </c>
      <c r="D464">
        <v>40</v>
      </c>
      <c r="E464">
        <v>49</v>
      </c>
      <c r="F464">
        <v>35.299999999999997</v>
      </c>
      <c r="G464">
        <v>0.70499999999999996</v>
      </c>
      <c r="H464">
        <v>39</v>
      </c>
      <c r="I464">
        <v>0</v>
      </c>
    </row>
    <row r="465" spans="1:9" x14ac:dyDescent="0.25">
      <c r="A465">
        <v>5</v>
      </c>
      <c r="B465">
        <v>88</v>
      </c>
      <c r="C465">
        <v>78</v>
      </c>
      <c r="D465">
        <v>30</v>
      </c>
      <c r="E465">
        <v>0</v>
      </c>
      <c r="F465">
        <v>27.6</v>
      </c>
      <c r="G465">
        <v>0.25800000000000001</v>
      </c>
      <c r="H465">
        <v>37</v>
      </c>
      <c r="I465">
        <v>0</v>
      </c>
    </row>
    <row r="466" spans="1:9" x14ac:dyDescent="0.25">
      <c r="A466">
        <v>10</v>
      </c>
      <c r="B466">
        <v>115</v>
      </c>
      <c r="C466">
        <v>98</v>
      </c>
      <c r="D466">
        <v>0</v>
      </c>
      <c r="E466">
        <v>0</v>
      </c>
      <c r="F466">
        <v>24</v>
      </c>
      <c r="G466">
        <v>1.022</v>
      </c>
      <c r="H466">
        <v>34</v>
      </c>
      <c r="I466">
        <v>0</v>
      </c>
    </row>
    <row r="467" spans="1:9" x14ac:dyDescent="0.25">
      <c r="A467">
        <v>0</v>
      </c>
      <c r="B467">
        <v>124</v>
      </c>
      <c r="C467">
        <v>56</v>
      </c>
      <c r="D467">
        <v>13</v>
      </c>
      <c r="E467">
        <v>105</v>
      </c>
      <c r="F467">
        <v>21.8</v>
      </c>
      <c r="G467">
        <v>0.45200000000000001</v>
      </c>
      <c r="H467">
        <v>21</v>
      </c>
      <c r="I467">
        <v>0</v>
      </c>
    </row>
    <row r="468" spans="1:9" x14ac:dyDescent="0.25">
      <c r="A468">
        <v>0</v>
      </c>
      <c r="B468">
        <v>74</v>
      </c>
      <c r="C468">
        <v>52</v>
      </c>
      <c r="D468">
        <v>10</v>
      </c>
      <c r="E468">
        <v>36</v>
      </c>
      <c r="F468">
        <v>27.8</v>
      </c>
      <c r="G468">
        <v>0.26900000000000002</v>
      </c>
      <c r="H468">
        <v>22</v>
      </c>
      <c r="I468">
        <v>0</v>
      </c>
    </row>
    <row r="469" spans="1:9" x14ac:dyDescent="0.25">
      <c r="A469">
        <v>0</v>
      </c>
      <c r="B469">
        <v>97</v>
      </c>
      <c r="C469">
        <v>64</v>
      </c>
      <c r="D469">
        <v>36</v>
      </c>
      <c r="E469">
        <v>100</v>
      </c>
      <c r="F469">
        <v>36.799999999999997</v>
      </c>
      <c r="G469">
        <v>0.6</v>
      </c>
      <c r="H469">
        <v>25</v>
      </c>
      <c r="I469">
        <v>0</v>
      </c>
    </row>
    <row r="470" spans="1:9" x14ac:dyDescent="0.25">
      <c r="A470">
        <v>8</v>
      </c>
      <c r="B470">
        <v>120</v>
      </c>
      <c r="C470">
        <v>0</v>
      </c>
      <c r="D470">
        <v>0</v>
      </c>
      <c r="E470">
        <v>0</v>
      </c>
      <c r="F470">
        <v>30</v>
      </c>
      <c r="G470">
        <v>0.183</v>
      </c>
      <c r="H470">
        <v>38</v>
      </c>
      <c r="I470">
        <v>1</v>
      </c>
    </row>
    <row r="471" spans="1:9" x14ac:dyDescent="0.25">
      <c r="A471">
        <v>6</v>
      </c>
      <c r="B471">
        <v>154</v>
      </c>
      <c r="C471">
        <v>78</v>
      </c>
      <c r="D471">
        <v>41</v>
      </c>
      <c r="E471">
        <v>140</v>
      </c>
      <c r="F471">
        <v>46.1</v>
      </c>
      <c r="G471">
        <v>0.57099999999999995</v>
      </c>
      <c r="H471">
        <v>27</v>
      </c>
      <c r="I471">
        <v>0</v>
      </c>
    </row>
    <row r="472" spans="1:9" x14ac:dyDescent="0.25">
      <c r="A472">
        <v>1</v>
      </c>
      <c r="B472">
        <v>144</v>
      </c>
      <c r="C472">
        <v>82</v>
      </c>
      <c r="D472">
        <v>40</v>
      </c>
      <c r="E472">
        <v>0</v>
      </c>
      <c r="F472">
        <v>41.3</v>
      </c>
      <c r="G472">
        <v>0.60699999999999998</v>
      </c>
      <c r="H472">
        <v>28</v>
      </c>
      <c r="I472">
        <v>0</v>
      </c>
    </row>
    <row r="473" spans="1:9" x14ac:dyDescent="0.25">
      <c r="A473">
        <v>0</v>
      </c>
      <c r="B473">
        <v>137</v>
      </c>
      <c r="C473">
        <v>70</v>
      </c>
      <c r="D473">
        <v>38</v>
      </c>
      <c r="E473">
        <v>0</v>
      </c>
      <c r="F473">
        <v>33.200000000000003</v>
      </c>
      <c r="G473">
        <v>0.17</v>
      </c>
      <c r="H473">
        <v>22</v>
      </c>
      <c r="I473">
        <v>0</v>
      </c>
    </row>
    <row r="474" spans="1:9" x14ac:dyDescent="0.25">
      <c r="A474">
        <v>0</v>
      </c>
      <c r="B474">
        <v>119</v>
      </c>
      <c r="C474">
        <v>66</v>
      </c>
      <c r="D474">
        <v>27</v>
      </c>
      <c r="E474">
        <v>0</v>
      </c>
      <c r="F474">
        <v>38.799999999999997</v>
      </c>
      <c r="G474">
        <v>0.25900000000000001</v>
      </c>
      <c r="H474">
        <v>22</v>
      </c>
      <c r="I474">
        <v>0</v>
      </c>
    </row>
    <row r="475" spans="1:9" x14ac:dyDescent="0.25">
      <c r="A475">
        <v>7</v>
      </c>
      <c r="B475">
        <v>136</v>
      </c>
      <c r="C475">
        <v>90</v>
      </c>
      <c r="D475">
        <v>0</v>
      </c>
      <c r="E475">
        <v>0</v>
      </c>
      <c r="F475">
        <v>29.9</v>
      </c>
      <c r="G475">
        <v>0.21</v>
      </c>
      <c r="H475">
        <v>50</v>
      </c>
      <c r="I475">
        <v>0</v>
      </c>
    </row>
    <row r="476" spans="1:9" x14ac:dyDescent="0.25">
      <c r="A476">
        <v>4</v>
      </c>
      <c r="B476">
        <v>114</v>
      </c>
      <c r="C476">
        <v>64</v>
      </c>
      <c r="D476">
        <v>0</v>
      </c>
      <c r="E476">
        <v>0</v>
      </c>
      <c r="F476">
        <v>28.9</v>
      </c>
      <c r="G476">
        <v>0.126</v>
      </c>
      <c r="H476">
        <v>24</v>
      </c>
      <c r="I476">
        <v>0</v>
      </c>
    </row>
    <row r="477" spans="1:9" x14ac:dyDescent="0.25">
      <c r="A477">
        <v>0</v>
      </c>
      <c r="B477">
        <v>137</v>
      </c>
      <c r="C477">
        <v>84</v>
      </c>
      <c r="D477">
        <v>27</v>
      </c>
      <c r="E477">
        <v>0</v>
      </c>
      <c r="F477">
        <v>27.3</v>
      </c>
      <c r="G477">
        <v>0.23100000000000001</v>
      </c>
      <c r="H477">
        <v>59</v>
      </c>
      <c r="I477">
        <v>0</v>
      </c>
    </row>
    <row r="478" spans="1:9" x14ac:dyDescent="0.25">
      <c r="A478">
        <v>2</v>
      </c>
      <c r="B478">
        <v>105</v>
      </c>
      <c r="C478">
        <v>80</v>
      </c>
      <c r="D478">
        <v>45</v>
      </c>
      <c r="E478">
        <v>191</v>
      </c>
      <c r="F478">
        <v>33.700000000000003</v>
      </c>
      <c r="G478">
        <v>0.71099999999999997</v>
      </c>
      <c r="H478">
        <v>29</v>
      </c>
      <c r="I478">
        <v>1</v>
      </c>
    </row>
    <row r="479" spans="1:9" x14ac:dyDescent="0.25">
      <c r="A479">
        <v>7</v>
      </c>
      <c r="B479">
        <v>114</v>
      </c>
      <c r="C479">
        <v>76</v>
      </c>
      <c r="D479">
        <v>17</v>
      </c>
      <c r="E479">
        <v>110</v>
      </c>
      <c r="F479">
        <v>23.8</v>
      </c>
      <c r="G479">
        <v>0.46600000000000003</v>
      </c>
      <c r="H479">
        <v>31</v>
      </c>
      <c r="I479">
        <v>0</v>
      </c>
    </row>
    <row r="480" spans="1:9" x14ac:dyDescent="0.25">
      <c r="A480">
        <v>8</v>
      </c>
      <c r="B480">
        <v>126</v>
      </c>
      <c r="C480">
        <v>74</v>
      </c>
      <c r="D480">
        <v>38</v>
      </c>
      <c r="E480">
        <v>75</v>
      </c>
      <c r="F480">
        <v>25.9</v>
      </c>
      <c r="G480">
        <v>0.16200000000000001</v>
      </c>
      <c r="H480">
        <v>39</v>
      </c>
      <c r="I480">
        <v>0</v>
      </c>
    </row>
    <row r="481" spans="1:9" x14ac:dyDescent="0.25">
      <c r="A481">
        <v>4</v>
      </c>
      <c r="B481">
        <v>132</v>
      </c>
      <c r="C481">
        <v>86</v>
      </c>
      <c r="D481">
        <v>31</v>
      </c>
      <c r="E481">
        <v>0</v>
      </c>
      <c r="F481">
        <v>28</v>
      </c>
      <c r="G481">
        <v>0.41899999999999998</v>
      </c>
      <c r="H481">
        <v>63</v>
      </c>
      <c r="I481">
        <v>0</v>
      </c>
    </row>
    <row r="482" spans="1:9" x14ac:dyDescent="0.25">
      <c r="A482">
        <v>3</v>
      </c>
      <c r="B482">
        <v>158</v>
      </c>
      <c r="C482">
        <v>70</v>
      </c>
      <c r="D482">
        <v>30</v>
      </c>
      <c r="E482">
        <v>328</v>
      </c>
      <c r="F482">
        <v>35.5</v>
      </c>
      <c r="G482">
        <v>0.34399999999999997</v>
      </c>
      <c r="H482">
        <v>35</v>
      </c>
      <c r="I482">
        <v>1</v>
      </c>
    </row>
    <row r="483" spans="1:9" x14ac:dyDescent="0.25">
      <c r="A483">
        <v>0</v>
      </c>
      <c r="B483">
        <v>123</v>
      </c>
      <c r="C483">
        <v>88</v>
      </c>
      <c r="D483">
        <v>37</v>
      </c>
      <c r="E483">
        <v>0</v>
      </c>
      <c r="F483">
        <v>35.200000000000003</v>
      </c>
      <c r="G483">
        <v>0.19700000000000001</v>
      </c>
      <c r="H483">
        <v>29</v>
      </c>
      <c r="I483">
        <v>0</v>
      </c>
    </row>
    <row r="484" spans="1:9" x14ac:dyDescent="0.25">
      <c r="A484">
        <v>4</v>
      </c>
      <c r="B484">
        <v>85</v>
      </c>
      <c r="C484">
        <v>58</v>
      </c>
      <c r="D484">
        <v>22</v>
      </c>
      <c r="E484">
        <v>49</v>
      </c>
      <c r="F484">
        <v>27.8</v>
      </c>
      <c r="G484">
        <v>0.30599999999999999</v>
      </c>
      <c r="H484">
        <v>28</v>
      </c>
      <c r="I484">
        <v>0</v>
      </c>
    </row>
    <row r="485" spans="1:9" x14ac:dyDescent="0.25">
      <c r="A485">
        <v>0</v>
      </c>
      <c r="B485">
        <v>84</v>
      </c>
      <c r="C485">
        <v>82</v>
      </c>
      <c r="D485">
        <v>31</v>
      </c>
      <c r="E485">
        <v>125</v>
      </c>
      <c r="F485">
        <v>38.200000000000003</v>
      </c>
      <c r="G485">
        <v>0.23300000000000001</v>
      </c>
      <c r="H485">
        <v>23</v>
      </c>
      <c r="I485">
        <v>0</v>
      </c>
    </row>
    <row r="486" spans="1:9" x14ac:dyDescent="0.25">
      <c r="A486">
        <v>0</v>
      </c>
      <c r="B486">
        <v>145</v>
      </c>
      <c r="C486">
        <v>0</v>
      </c>
      <c r="D486">
        <v>0</v>
      </c>
      <c r="E486">
        <v>0</v>
      </c>
      <c r="F486">
        <v>44.2</v>
      </c>
      <c r="G486">
        <v>0.63</v>
      </c>
      <c r="H486">
        <v>31</v>
      </c>
      <c r="I486">
        <v>1</v>
      </c>
    </row>
    <row r="487" spans="1:9" x14ac:dyDescent="0.25">
      <c r="A487">
        <v>0</v>
      </c>
      <c r="B487">
        <v>135</v>
      </c>
      <c r="C487">
        <v>68</v>
      </c>
      <c r="D487">
        <v>42</v>
      </c>
      <c r="E487">
        <v>250</v>
      </c>
      <c r="F487">
        <v>42.3</v>
      </c>
      <c r="G487">
        <v>0.36499999999999999</v>
      </c>
      <c r="H487">
        <v>24</v>
      </c>
      <c r="I487">
        <v>1</v>
      </c>
    </row>
    <row r="488" spans="1:9" x14ac:dyDescent="0.25">
      <c r="A488">
        <v>1</v>
      </c>
      <c r="B488">
        <v>139</v>
      </c>
      <c r="C488">
        <v>62</v>
      </c>
      <c r="D488">
        <v>41</v>
      </c>
      <c r="E488">
        <v>480</v>
      </c>
      <c r="F488">
        <v>40.700000000000003</v>
      </c>
      <c r="G488">
        <v>0.53600000000000003</v>
      </c>
      <c r="H488">
        <v>21</v>
      </c>
      <c r="I488">
        <v>0</v>
      </c>
    </row>
    <row r="489" spans="1:9" x14ac:dyDescent="0.25">
      <c r="A489">
        <v>0</v>
      </c>
      <c r="B489">
        <v>173</v>
      </c>
      <c r="C489">
        <v>78</v>
      </c>
      <c r="D489">
        <v>32</v>
      </c>
      <c r="E489">
        <v>265</v>
      </c>
      <c r="F489">
        <v>46.5</v>
      </c>
      <c r="G489">
        <v>1.159</v>
      </c>
      <c r="H489">
        <v>58</v>
      </c>
      <c r="I489">
        <v>0</v>
      </c>
    </row>
    <row r="490" spans="1:9" x14ac:dyDescent="0.25">
      <c r="A490">
        <v>4</v>
      </c>
      <c r="B490">
        <v>99</v>
      </c>
      <c r="C490">
        <v>72</v>
      </c>
      <c r="D490">
        <v>17</v>
      </c>
      <c r="E490">
        <v>0</v>
      </c>
      <c r="F490">
        <v>25.6</v>
      </c>
      <c r="G490">
        <v>0.29399999999999998</v>
      </c>
      <c r="H490">
        <v>28</v>
      </c>
      <c r="I490">
        <v>0</v>
      </c>
    </row>
    <row r="491" spans="1:9" x14ac:dyDescent="0.25">
      <c r="A491">
        <v>8</v>
      </c>
      <c r="B491">
        <v>194</v>
      </c>
      <c r="C491">
        <v>80</v>
      </c>
      <c r="D491">
        <v>0</v>
      </c>
      <c r="E491">
        <v>0</v>
      </c>
      <c r="F491">
        <v>26.1</v>
      </c>
      <c r="G491">
        <v>0.55100000000000005</v>
      </c>
      <c r="H491">
        <v>67</v>
      </c>
      <c r="I491">
        <v>0</v>
      </c>
    </row>
    <row r="492" spans="1:9" x14ac:dyDescent="0.25">
      <c r="A492">
        <v>2</v>
      </c>
      <c r="B492">
        <v>83</v>
      </c>
      <c r="C492">
        <v>65</v>
      </c>
      <c r="D492">
        <v>28</v>
      </c>
      <c r="E492">
        <v>66</v>
      </c>
      <c r="F492">
        <v>36.799999999999997</v>
      </c>
      <c r="G492">
        <v>0.629</v>
      </c>
      <c r="H492">
        <v>24</v>
      </c>
      <c r="I492">
        <v>0</v>
      </c>
    </row>
    <row r="493" spans="1:9" x14ac:dyDescent="0.25">
      <c r="A493">
        <v>2</v>
      </c>
      <c r="B493">
        <v>89</v>
      </c>
      <c r="C493">
        <v>90</v>
      </c>
      <c r="D493">
        <v>30</v>
      </c>
      <c r="E493">
        <v>0</v>
      </c>
      <c r="F493">
        <v>33.5</v>
      </c>
      <c r="G493">
        <v>0.29199999999999998</v>
      </c>
      <c r="H493">
        <v>42</v>
      </c>
      <c r="I493">
        <v>0</v>
      </c>
    </row>
    <row r="494" spans="1:9" x14ac:dyDescent="0.25">
      <c r="A494">
        <v>4</v>
      </c>
      <c r="B494">
        <v>99</v>
      </c>
      <c r="C494">
        <v>68</v>
      </c>
      <c r="D494">
        <v>38</v>
      </c>
      <c r="E494">
        <v>0</v>
      </c>
      <c r="F494">
        <v>32.799999999999997</v>
      </c>
      <c r="G494">
        <v>0.14499999999999999</v>
      </c>
      <c r="H494">
        <v>33</v>
      </c>
      <c r="I494">
        <v>0</v>
      </c>
    </row>
    <row r="495" spans="1:9" x14ac:dyDescent="0.25">
      <c r="A495">
        <v>4</v>
      </c>
      <c r="B495">
        <v>125</v>
      </c>
      <c r="C495">
        <v>70</v>
      </c>
      <c r="D495">
        <v>18</v>
      </c>
      <c r="E495">
        <v>122</v>
      </c>
      <c r="F495">
        <v>28.9</v>
      </c>
      <c r="G495">
        <v>1.1439999999999999</v>
      </c>
      <c r="H495">
        <v>45</v>
      </c>
      <c r="I495">
        <v>1</v>
      </c>
    </row>
    <row r="496" spans="1:9" x14ac:dyDescent="0.25">
      <c r="A496">
        <v>3</v>
      </c>
      <c r="B496">
        <v>80</v>
      </c>
      <c r="C496">
        <v>0</v>
      </c>
      <c r="D496">
        <v>0</v>
      </c>
      <c r="E496">
        <v>0</v>
      </c>
      <c r="F496">
        <v>0</v>
      </c>
      <c r="G496">
        <v>0.17399999999999999</v>
      </c>
      <c r="H496">
        <v>22</v>
      </c>
      <c r="I496">
        <v>0</v>
      </c>
    </row>
    <row r="497" spans="1:9" x14ac:dyDescent="0.25">
      <c r="A497">
        <v>6</v>
      </c>
      <c r="B497">
        <v>166</v>
      </c>
      <c r="C497">
        <v>74</v>
      </c>
      <c r="D497">
        <v>0</v>
      </c>
      <c r="E497">
        <v>0</v>
      </c>
      <c r="F497">
        <v>26.6</v>
      </c>
      <c r="G497">
        <v>0.30399999999999999</v>
      </c>
      <c r="H497">
        <v>66</v>
      </c>
      <c r="I497">
        <v>0</v>
      </c>
    </row>
    <row r="498" spans="1:9" x14ac:dyDescent="0.25">
      <c r="A498">
        <v>5</v>
      </c>
      <c r="B498">
        <v>110</v>
      </c>
      <c r="C498">
        <v>68</v>
      </c>
      <c r="D498">
        <v>0</v>
      </c>
      <c r="E498">
        <v>0</v>
      </c>
      <c r="F498">
        <v>26</v>
      </c>
      <c r="G498">
        <v>0.29199999999999998</v>
      </c>
      <c r="H498">
        <v>30</v>
      </c>
      <c r="I498">
        <v>0</v>
      </c>
    </row>
    <row r="499" spans="1:9" x14ac:dyDescent="0.25">
      <c r="A499">
        <v>2</v>
      </c>
      <c r="B499">
        <v>81</v>
      </c>
      <c r="C499">
        <v>72</v>
      </c>
      <c r="D499">
        <v>15</v>
      </c>
      <c r="E499">
        <v>76</v>
      </c>
      <c r="F499">
        <v>30.1</v>
      </c>
      <c r="G499">
        <v>0.54700000000000004</v>
      </c>
      <c r="H499">
        <v>25</v>
      </c>
      <c r="I499">
        <v>0</v>
      </c>
    </row>
    <row r="500" spans="1:9" x14ac:dyDescent="0.25">
      <c r="A500">
        <v>7</v>
      </c>
      <c r="B500">
        <v>195</v>
      </c>
      <c r="C500">
        <v>70</v>
      </c>
      <c r="D500">
        <v>33</v>
      </c>
      <c r="E500">
        <v>145</v>
      </c>
      <c r="F500">
        <v>25.1</v>
      </c>
      <c r="G500">
        <v>0.16300000000000001</v>
      </c>
      <c r="H500">
        <v>55</v>
      </c>
      <c r="I500">
        <v>1</v>
      </c>
    </row>
    <row r="501" spans="1:9" x14ac:dyDescent="0.25">
      <c r="A501">
        <v>6</v>
      </c>
      <c r="B501">
        <v>154</v>
      </c>
      <c r="C501">
        <v>74</v>
      </c>
      <c r="D501">
        <v>32</v>
      </c>
      <c r="E501">
        <v>193</v>
      </c>
      <c r="F501">
        <v>29.3</v>
      </c>
      <c r="G501">
        <v>0.83899999999999997</v>
      </c>
      <c r="H501">
        <v>39</v>
      </c>
      <c r="I501">
        <v>0</v>
      </c>
    </row>
    <row r="502" spans="1:9" x14ac:dyDescent="0.25">
      <c r="A502">
        <v>2</v>
      </c>
      <c r="B502">
        <v>117</v>
      </c>
      <c r="C502">
        <v>90</v>
      </c>
      <c r="D502">
        <v>19</v>
      </c>
      <c r="E502">
        <v>71</v>
      </c>
      <c r="F502">
        <v>25.2</v>
      </c>
      <c r="G502">
        <v>0.313</v>
      </c>
      <c r="H502">
        <v>21</v>
      </c>
      <c r="I502">
        <v>0</v>
      </c>
    </row>
    <row r="503" spans="1:9" x14ac:dyDescent="0.25">
      <c r="A503">
        <v>3</v>
      </c>
      <c r="B503">
        <v>84</v>
      </c>
      <c r="C503">
        <v>72</v>
      </c>
      <c r="D503">
        <v>32</v>
      </c>
      <c r="E503">
        <v>0</v>
      </c>
      <c r="F503">
        <v>37.200000000000003</v>
      </c>
      <c r="G503">
        <v>0.26700000000000002</v>
      </c>
      <c r="H503">
        <v>28</v>
      </c>
      <c r="I503">
        <v>0</v>
      </c>
    </row>
    <row r="504" spans="1:9" x14ac:dyDescent="0.25">
      <c r="A504">
        <v>6</v>
      </c>
      <c r="B504">
        <v>0</v>
      </c>
      <c r="C504">
        <v>68</v>
      </c>
      <c r="D504">
        <v>41</v>
      </c>
      <c r="E504">
        <v>0</v>
      </c>
      <c r="F504">
        <v>39</v>
      </c>
      <c r="G504">
        <v>0.72699999999999998</v>
      </c>
      <c r="H504">
        <v>41</v>
      </c>
      <c r="I504">
        <v>1</v>
      </c>
    </row>
    <row r="505" spans="1:9" x14ac:dyDescent="0.25">
      <c r="A505">
        <v>7</v>
      </c>
      <c r="B505">
        <v>94</v>
      </c>
      <c r="C505">
        <v>64</v>
      </c>
      <c r="D505">
        <v>25</v>
      </c>
      <c r="E505">
        <v>79</v>
      </c>
      <c r="F505">
        <v>33.299999999999997</v>
      </c>
      <c r="G505">
        <v>0.73799999999999999</v>
      </c>
      <c r="H505">
        <v>41</v>
      </c>
      <c r="I505">
        <v>0</v>
      </c>
    </row>
    <row r="506" spans="1:9" x14ac:dyDescent="0.25">
      <c r="A506">
        <v>3</v>
      </c>
      <c r="B506">
        <v>96</v>
      </c>
      <c r="C506">
        <v>78</v>
      </c>
      <c r="D506">
        <v>39</v>
      </c>
      <c r="E506">
        <v>0</v>
      </c>
      <c r="F506">
        <v>37.299999999999997</v>
      </c>
      <c r="G506">
        <v>0.23799999999999999</v>
      </c>
      <c r="H506">
        <v>40</v>
      </c>
      <c r="I506">
        <v>0</v>
      </c>
    </row>
    <row r="507" spans="1:9" x14ac:dyDescent="0.25">
      <c r="A507">
        <v>10</v>
      </c>
      <c r="B507">
        <v>75</v>
      </c>
      <c r="C507">
        <v>82</v>
      </c>
      <c r="D507">
        <v>0</v>
      </c>
      <c r="E507">
        <v>0</v>
      </c>
      <c r="F507">
        <v>33.299999999999997</v>
      </c>
      <c r="G507">
        <v>0.26300000000000001</v>
      </c>
      <c r="H507">
        <v>38</v>
      </c>
      <c r="I507">
        <v>0</v>
      </c>
    </row>
    <row r="508" spans="1:9" x14ac:dyDescent="0.25">
      <c r="A508">
        <v>0</v>
      </c>
      <c r="B508">
        <v>180</v>
      </c>
      <c r="C508">
        <v>90</v>
      </c>
      <c r="D508">
        <v>26</v>
      </c>
      <c r="E508">
        <v>90</v>
      </c>
      <c r="F508">
        <v>36.5</v>
      </c>
      <c r="G508">
        <v>0.314</v>
      </c>
      <c r="H508">
        <v>35</v>
      </c>
      <c r="I508">
        <v>1</v>
      </c>
    </row>
    <row r="509" spans="1:9" x14ac:dyDescent="0.25">
      <c r="A509">
        <v>1</v>
      </c>
      <c r="B509">
        <v>130</v>
      </c>
      <c r="C509">
        <v>60</v>
      </c>
      <c r="D509">
        <v>23</v>
      </c>
      <c r="E509">
        <v>170</v>
      </c>
      <c r="F509">
        <v>28.6</v>
      </c>
      <c r="G509">
        <v>0.69199999999999995</v>
      </c>
      <c r="H509">
        <v>21</v>
      </c>
      <c r="I509">
        <v>0</v>
      </c>
    </row>
    <row r="510" spans="1:9" x14ac:dyDescent="0.25">
      <c r="A510">
        <v>2</v>
      </c>
      <c r="B510">
        <v>84</v>
      </c>
      <c r="C510">
        <v>50</v>
      </c>
      <c r="D510">
        <v>23</v>
      </c>
      <c r="E510">
        <v>76</v>
      </c>
      <c r="F510">
        <v>30.4</v>
      </c>
      <c r="G510">
        <v>0.96799999999999997</v>
      </c>
      <c r="H510">
        <v>21</v>
      </c>
      <c r="I510">
        <v>0</v>
      </c>
    </row>
    <row r="511" spans="1:9" x14ac:dyDescent="0.25">
      <c r="A511">
        <v>8</v>
      </c>
      <c r="B511">
        <v>120</v>
      </c>
      <c r="C511">
        <v>78</v>
      </c>
      <c r="D511">
        <v>0</v>
      </c>
      <c r="E511">
        <v>0</v>
      </c>
      <c r="F511">
        <v>25</v>
      </c>
      <c r="G511">
        <v>0.40899999999999997</v>
      </c>
      <c r="H511">
        <v>64</v>
      </c>
      <c r="I511">
        <v>0</v>
      </c>
    </row>
    <row r="512" spans="1:9" x14ac:dyDescent="0.25">
      <c r="A512">
        <v>12</v>
      </c>
      <c r="B512">
        <v>84</v>
      </c>
      <c r="C512">
        <v>72</v>
      </c>
      <c r="D512">
        <v>31</v>
      </c>
      <c r="E512">
        <v>0</v>
      </c>
      <c r="F512">
        <v>29.7</v>
      </c>
      <c r="G512">
        <v>0.29699999999999999</v>
      </c>
      <c r="H512">
        <v>46</v>
      </c>
      <c r="I512">
        <v>1</v>
      </c>
    </row>
    <row r="513" spans="1:9" x14ac:dyDescent="0.25">
      <c r="A513">
        <v>0</v>
      </c>
      <c r="B513">
        <v>139</v>
      </c>
      <c r="C513">
        <v>62</v>
      </c>
      <c r="D513">
        <v>17</v>
      </c>
      <c r="E513">
        <v>210</v>
      </c>
      <c r="F513">
        <v>22.1</v>
      </c>
      <c r="G513">
        <v>0.20699999999999999</v>
      </c>
      <c r="H513">
        <v>21</v>
      </c>
      <c r="I513">
        <v>0</v>
      </c>
    </row>
    <row r="514" spans="1:9" x14ac:dyDescent="0.25">
      <c r="A514">
        <v>9</v>
      </c>
      <c r="B514">
        <v>91</v>
      </c>
      <c r="C514">
        <v>68</v>
      </c>
      <c r="D514">
        <v>0</v>
      </c>
      <c r="E514">
        <v>0</v>
      </c>
      <c r="F514">
        <v>24.2</v>
      </c>
      <c r="G514">
        <v>0.2</v>
      </c>
      <c r="H514">
        <v>58</v>
      </c>
      <c r="I514">
        <v>0</v>
      </c>
    </row>
    <row r="515" spans="1:9" x14ac:dyDescent="0.25">
      <c r="A515">
        <v>2</v>
      </c>
      <c r="B515">
        <v>91</v>
      </c>
      <c r="C515">
        <v>62</v>
      </c>
      <c r="D515">
        <v>0</v>
      </c>
      <c r="E515">
        <v>0</v>
      </c>
      <c r="F515">
        <v>27.3</v>
      </c>
      <c r="G515">
        <v>0.52500000000000002</v>
      </c>
      <c r="H515">
        <v>22</v>
      </c>
      <c r="I515">
        <v>0</v>
      </c>
    </row>
    <row r="516" spans="1:9" x14ac:dyDescent="0.25">
      <c r="A516">
        <v>3</v>
      </c>
      <c r="B516">
        <v>99</v>
      </c>
      <c r="C516">
        <v>54</v>
      </c>
      <c r="D516">
        <v>19</v>
      </c>
      <c r="E516">
        <v>86</v>
      </c>
      <c r="F516">
        <v>25.6</v>
      </c>
      <c r="G516">
        <v>0.154</v>
      </c>
      <c r="H516">
        <v>24</v>
      </c>
      <c r="I516">
        <v>0</v>
      </c>
    </row>
    <row r="517" spans="1:9" x14ac:dyDescent="0.25">
      <c r="A517">
        <v>3</v>
      </c>
      <c r="B517">
        <v>163</v>
      </c>
      <c r="C517">
        <v>70</v>
      </c>
      <c r="D517">
        <v>18</v>
      </c>
      <c r="E517">
        <v>105</v>
      </c>
      <c r="F517">
        <v>31.6</v>
      </c>
      <c r="G517">
        <v>0.26800000000000002</v>
      </c>
      <c r="H517">
        <v>28</v>
      </c>
      <c r="I517">
        <v>1</v>
      </c>
    </row>
    <row r="518" spans="1:9" x14ac:dyDescent="0.25">
      <c r="A518">
        <v>9</v>
      </c>
      <c r="B518">
        <v>145</v>
      </c>
      <c r="C518">
        <v>88</v>
      </c>
      <c r="D518">
        <v>34</v>
      </c>
      <c r="E518">
        <v>165</v>
      </c>
      <c r="F518">
        <v>30.3</v>
      </c>
      <c r="G518">
        <v>0.77100000000000002</v>
      </c>
      <c r="H518">
        <v>53</v>
      </c>
      <c r="I518">
        <v>1</v>
      </c>
    </row>
    <row r="519" spans="1:9" x14ac:dyDescent="0.25">
      <c r="A519">
        <v>7</v>
      </c>
      <c r="B519">
        <v>125</v>
      </c>
      <c r="C519">
        <v>86</v>
      </c>
      <c r="D519">
        <v>0</v>
      </c>
      <c r="E519">
        <v>0</v>
      </c>
      <c r="F519">
        <v>37.6</v>
      </c>
      <c r="G519">
        <v>0.30399999999999999</v>
      </c>
      <c r="H519">
        <v>51</v>
      </c>
      <c r="I519">
        <v>0</v>
      </c>
    </row>
    <row r="520" spans="1:9" x14ac:dyDescent="0.25">
      <c r="A520">
        <v>13</v>
      </c>
      <c r="B520">
        <v>76</v>
      </c>
      <c r="C520">
        <v>60</v>
      </c>
      <c r="D520">
        <v>0</v>
      </c>
      <c r="E520">
        <v>0</v>
      </c>
      <c r="F520">
        <v>32.799999999999997</v>
      </c>
      <c r="G520">
        <v>0.18</v>
      </c>
      <c r="H520">
        <v>41</v>
      </c>
      <c r="I520">
        <v>0</v>
      </c>
    </row>
    <row r="521" spans="1:9" x14ac:dyDescent="0.25">
      <c r="A521">
        <v>6</v>
      </c>
      <c r="B521">
        <v>129</v>
      </c>
      <c r="C521">
        <v>90</v>
      </c>
      <c r="D521">
        <v>7</v>
      </c>
      <c r="E521">
        <v>326</v>
      </c>
      <c r="F521">
        <v>19.600000000000001</v>
      </c>
      <c r="G521">
        <v>0.58199999999999996</v>
      </c>
      <c r="H521">
        <v>60</v>
      </c>
      <c r="I521">
        <v>0</v>
      </c>
    </row>
    <row r="522" spans="1:9" x14ac:dyDescent="0.25">
      <c r="A522">
        <v>2</v>
      </c>
      <c r="B522">
        <v>68</v>
      </c>
      <c r="C522">
        <v>70</v>
      </c>
      <c r="D522">
        <v>32</v>
      </c>
      <c r="E522">
        <v>66</v>
      </c>
      <c r="F522">
        <v>25</v>
      </c>
      <c r="G522">
        <v>0.187</v>
      </c>
      <c r="H522">
        <v>25</v>
      </c>
      <c r="I522">
        <v>0</v>
      </c>
    </row>
    <row r="523" spans="1:9" x14ac:dyDescent="0.25">
      <c r="A523">
        <v>3</v>
      </c>
      <c r="B523">
        <v>124</v>
      </c>
      <c r="C523">
        <v>80</v>
      </c>
      <c r="D523">
        <v>33</v>
      </c>
      <c r="E523">
        <v>130</v>
      </c>
      <c r="F523">
        <v>33.200000000000003</v>
      </c>
      <c r="G523">
        <v>0.30499999999999999</v>
      </c>
      <c r="H523">
        <v>26</v>
      </c>
      <c r="I523">
        <v>0</v>
      </c>
    </row>
    <row r="524" spans="1:9" x14ac:dyDescent="0.25">
      <c r="A524">
        <v>6</v>
      </c>
      <c r="B524">
        <v>114</v>
      </c>
      <c r="C524">
        <v>0</v>
      </c>
      <c r="D524">
        <v>0</v>
      </c>
      <c r="E524">
        <v>0</v>
      </c>
      <c r="F524">
        <v>0</v>
      </c>
      <c r="G524">
        <v>0.189</v>
      </c>
      <c r="H524">
        <v>26</v>
      </c>
      <c r="I524">
        <v>0</v>
      </c>
    </row>
    <row r="525" spans="1:9" x14ac:dyDescent="0.25">
      <c r="A525">
        <v>9</v>
      </c>
      <c r="B525">
        <v>130</v>
      </c>
      <c r="C525">
        <v>70</v>
      </c>
      <c r="D525">
        <v>0</v>
      </c>
      <c r="E525">
        <v>0</v>
      </c>
      <c r="F525">
        <v>34.200000000000003</v>
      </c>
      <c r="G525">
        <v>0.65200000000000002</v>
      </c>
      <c r="H525">
        <v>45</v>
      </c>
      <c r="I525">
        <v>1</v>
      </c>
    </row>
    <row r="526" spans="1:9" x14ac:dyDescent="0.25">
      <c r="A526">
        <v>3</v>
      </c>
      <c r="B526">
        <v>125</v>
      </c>
      <c r="C526">
        <v>58</v>
      </c>
      <c r="D526">
        <v>0</v>
      </c>
      <c r="E526">
        <v>0</v>
      </c>
      <c r="F526">
        <v>31.6</v>
      </c>
      <c r="G526">
        <v>0.151</v>
      </c>
      <c r="H526">
        <v>24</v>
      </c>
      <c r="I526">
        <v>0</v>
      </c>
    </row>
    <row r="527" spans="1:9" x14ac:dyDescent="0.25">
      <c r="A527">
        <v>3</v>
      </c>
      <c r="B527">
        <v>87</v>
      </c>
      <c r="C527">
        <v>60</v>
      </c>
      <c r="D527">
        <v>18</v>
      </c>
      <c r="E527">
        <v>0</v>
      </c>
      <c r="F527">
        <v>21.8</v>
      </c>
      <c r="G527">
        <v>0.44400000000000001</v>
      </c>
      <c r="H527">
        <v>21</v>
      </c>
      <c r="I527">
        <v>0</v>
      </c>
    </row>
    <row r="528" spans="1:9" x14ac:dyDescent="0.25">
      <c r="A528">
        <v>1</v>
      </c>
      <c r="B528">
        <v>97</v>
      </c>
      <c r="C528">
        <v>64</v>
      </c>
      <c r="D528">
        <v>19</v>
      </c>
      <c r="E528">
        <v>82</v>
      </c>
      <c r="F528">
        <v>18.2</v>
      </c>
      <c r="G528">
        <v>0.29899999999999999</v>
      </c>
      <c r="H528">
        <v>21</v>
      </c>
      <c r="I528">
        <v>0</v>
      </c>
    </row>
    <row r="529" spans="1:9" x14ac:dyDescent="0.25">
      <c r="A529">
        <v>3</v>
      </c>
      <c r="B529">
        <v>116</v>
      </c>
      <c r="C529">
        <v>74</v>
      </c>
      <c r="D529">
        <v>15</v>
      </c>
      <c r="E529">
        <v>105</v>
      </c>
      <c r="F529">
        <v>26.3</v>
      </c>
      <c r="G529">
        <v>0.107</v>
      </c>
      <c r="H529">
        <v>24</v>
      </c>
      <c r="I529">
        <v>0</v>
      </c>
    </row>
    <row r="530" spans="1:9" x14ac:dyDescent="0.25">
      <c r="A530">
        <v>0</v>
      </c>
      <c r="B530">
        <v>117</v>
      </c>
      <c r="C530">
        <v>66</v>
      </c>
      <c r="D530">
        <v>31</v>
      </c>
      <c r="E530">
        <v>188</v>
      </c>
      <c r="F530">
        <v>30.8</v>
      </c>
      <c r="G530">
        <v>0.49299999999999999</v>
      </c>
      <c r="H530">
        <v>22</v>
      </c>
      <c r="I530">
        <v>0</v>
      </c>
    </row>
    <row r="531" spans="1:9" x14ac:dyDescent="0.25">
      <c r="A531">
        <v>0</v>
      </c>
      <c r="B531">
        <v>111</v>
      </c>
      <c r="C531">
        <v>65</v>
      </c>
      <c r="D531">
        <v>0</v>
      </c>
      <c r="E531">
        <v>0</v>
      </c>
      <c r="F531">
        <v>24.6</v>
      </c>
      <c r="G531">
        <v>0.66</v>
      </c>
      <c r="H531">
        <v>31</v>
      </c>
      <c r="I531">
        <v>0</v>
      </c>
    </row>
    <row r="532" spans="1:9" x14ac:dyDescent="0.25">
      <c r="A532">
        <v>2</v>
      </c>
      <c r="B532">
        <v>122</v>
      </c>
      <c r="C532">
        <v>60</v>
      </c>
      <c r="D532">
        <v>18</v>
      </c>
      <c r="E532">
        <v>106</v>
      </c>
      <c r="F532">
        <v>29.8</v>
      </c>
      <c r="G532">
        <v>0.71699999999999997</v>
      </c>
      <c r="H532">
        <v>22</v>
      </c>
      <c r="I532">
        <v>0</v>
      </c>
    </row>
    <row r="533" spans="1:9" x14ac:dyDescent="0.25">
      <c r="A533">
        <v>0</v>
      </c>
      <c r="B533">
        <v>107</v>
      </c>
      <c r="C533">
        <v>76</v>
      </c>
      <c r="D533">
        <v>0</v>
      </c>
      <c r="E533">
        <v>0</v>
      </c>
      <c r="F533">
        <v>45.3</v>
      </c>
      <c r="G533">
        <v>0.68600000000000005</v>
      </c>
      <c r="H533">
        <v>24</v>
      </c>
      <c r="I533">
        <v>0</v>
      </c>
    </row>
    <row r="534" spans="1:9" x14ac:dyDescent="0.25">
      <c r="A534">
        <v>1</v>
      </c>
      <c r="B534">
        <v>86</v>
      </c>
      <c r="C534">
        <v>66</v>
      </c>
      <c r="D534">
        <v>52</v>
      </c>
      <c r="E534">
        <v>65</v>
      </c>
      <c r="F534">
        <v>41.3</v>
      </c>
      <c r="G534">
        <v>0.91700000000000004</v>
      </c>
      <c r="H534">
        <v>29</v>
      </c>
      <c r="I534">
        <v>0</v>
      </c>
    </row>
    <row r="535" spans="1:9" x14ac:dyDescent="0.25">
      <c r="A535">
        <v>6</v>
      </c>
      <c r="B535">
        <v>91</v>
      </c>
      <c r="C535">
        <v>0</v>
      </c>
      <c r="D535">
        <v>0</v>
      </c>
      <c r="E535">
        <v>0</v>
      </c>
      <c r="F535">
        <v>29.8</v>
      </c>
      <c r="G535">
        <v>0.501</v>
      </c>
      <c r="H535">
        <v>31</v>
      </c>
      <c r="I535">
        <v>0</v>
      </c>
    </row>
    <row r="536" spans="1:9" x14ac:dyDescent="0.25">
      <c r="A536">
        <v>1</v>
      </c>
      <c r="B536">
        <v>77</v>
      </c>
      <c r="C536">
        <v>56</v>
      </c>
      <c r="D536">
        <v>30</v>
      </c>
      <c r="E536">
        <v>56</v>
      </c>
      <c r="F536">
        <v>33.299999999999997</v>
      </c>
      <c r="G536">
        <v>1.2509999999999999</v>
      </c>
      <c r="H536">
        <v>24</v>
      </c>
      <c r="I536">
        <v>0</v>
      </c>
    </row>
    <row r="537" spans="1:9" x14ac:dyDescent="0.25">
      <c r="A537">
        <v>4</v>
      </c>
      <c r="B537">
        <v>132</v>
      </c>
      <c r="C537">
        <v>0</v>
      </c>
      <c r="D537">
        <v>0</v>
      </c>
      <c r="E537">
        <v>0</v>
      </c>
      <c r="F537">
        <v>32.9</v>
      </c>
      <c r="G537">
        <v>0.30199999999999999</v>
      </c>
      <c r="H537">
        <v>23</v>
      </c>
      <c r="I537">
        <v>1</v>
      </c>
    </row>
    <row r="538" spans="1:9" x14ac:dyDescent="0.25">
      <c r="A538">
        <v>0</v>
      </c>
      <c r="B538">
        <v>105</v>
      </c>
      <c r="C538">
        <v>90</v>
      </c>
      <c r="D538">
        <v>0</v>
      </c>
      <c r="E538">
        <v>0</v>
      </c>
      <c r="F538">
        <v>29.6</v>
      </c>
      <c r="G538">
        <v>0.19700000000000001</v>
      </c>
      <c r="H538">
        <v>46</v>
      </c>
      <c r="I538">
        <v>0</v>
      </c>
    </row>
    <row r="539" spans="1:9" x14ac:dyDescent="0.25">
      <c r="A539">
        <v>0</v>
      </c>
      <c r="B539">
        <v>57</v>
      </c>
      <c r="C539">
        <v>60</v>
      </c>
      <c r="D539">
        <v>0</v>
      </c>
      <c r="E539">
        <v>0</v>
      </c>
      <c r="F539">
        <v>21.7</v>
      </c>
      <c r="G539">
        <v>0.73499999999999999</v>
      </c>
      <c r="H539">
        <v>67</v>
      </c>
      <c r="I539">
        <v>0</v>
      </c>
    </row>
    <row r="540" spans="1:9" x14ac:dyDescent="0.25">
      <c r="A540">
        <v>0</v>
      </c>
      <c r="B540">
        <v>127</v>
      </c>
      <c r="C540">
        <v>80</v>
      </c>
      <c r="D540">
        <v>37</v>
      </c>
      <c r="E540">
        <v>210</v>
      </c>
      <c r="F540">
        <v>36.299999999999997</v>
      </c>
      <c r="G540">
        <v>0.80400000000000005</v>
      </c>
      <c r="H540">
        <v>23</v>
      </c>
      <c r="I540">
        <v>0</v>
      </c>
    </row>
    <row r="541" spans="1:9" x14ac:dyDescent="0.25">
      <c r="A541">
        <v>3</v>
      </c>
      <c r="B541">
        <v>129</v>
      </c>
      <c r="C541">
        <v>92</v>
      </c>
      <c r="D541">
        <v>49</v>
      </c>
      <c r="E541">
        <v>155</v>
      </c>
      <c r="F541">
        <v>36.4</v>
      </c>
      <c r="G541">
        <v>0.96799999999999997</v>
      </c>
      <c r="H541">
        <v>32</v>
      </c>
      <c r="I541">
        <v>1</v>
      </c>
    </row>
    <row r="542" spans="1:9" x14ac:dyDescent="0.25">
      <c r="A542">
        <v>8</v>
      </c>
      <c r="B542">
        <v>100</v>
      </c>
      <c r="C542">
        <v>74</v>
      </c>
      <c r="D542">
        <v>40</v>
      </c>
      <c r="E542">
        <v>215</v>
      </c>
      <c r="F542">
        <v>39.4</v>
      </c>
      <c r="G542">
        <v>0.66100000000000003</v>
      </c>
      <c r="H542">
        <v>43</v>
      </c>
      <c r="I542">
        <v>1</v>
      </c>
    </row>
    <row r="543" spans="1:9" x14ac:dyDescent="0.25">
      <c r="A543">
        <v>3</v>
      </c>
      <c r="B543">
        <v>128</v>
      </c>
      <c r="C543">
        <v>72</v>
      </c>
      <c r="D543">
        <v>25</v>
      </c>
      <c r="E543">
        <v>190</v>
      </c>
      <c r="F543">
        <v>32.4</v>
      </c>
      <c r="G543">
        <v>0.54900000000000004</v>
      </c>
      <c r="H543">
        <v>27</v>
      </c>
      <c r="I543">
        <v>1</v>
      </c>
    </row>
    <row r="544" spans="1:9" x14ac:dyDescent="0.25">
      <c r="A544">
        <v>10</v>
      </c>
      <c r="B544">
        <v>90</v>
      </c>
      <c r="C544">
        <v>85</v>
      </c>
      <c r="D544">
        <v>32</v>
      </c>
      <c r="E544">
        <v>0</v>
      </c>
      <c r="F544">
        <v>34.9</v>
      </c>
      <c r="G544">
        <v>0.82499999999999996</v>
      </c>
      <c r="H544">
        <v>56</v>
      </c>
      <c r="I544">
        <v>1</v>
      </c>
    </row>
    <row r="545" spans="1:9" x14ac:dyDescent="0.25">
      <c r="A545">
        <v>4</v>
      </c>
      <c r="B545">
        <v>84</v>
      </c>
      <c r="C545">
        <v>90</v>
      </c>
      <c r="D545">
        <v>23</v>
      </c>
      <c r="E545">
        <v>56</v>
      </c>
      <c r="F545">
        <v>39.5</v>
      </c>
      <c r="G545">
        <v>0.159</v>
      </c>
      <c r="H545">
        <v>25</v>
      </c>
      <c r="I545">
        <v>0</v>
      </c>
    </row>
    <row r="546" spans="1:9" x14ac:dyDescent="0.25">
      <c r="A546">
        <v>1</v>
      </c>
      <c r="B546">
        <v>88</v>
      </c>
      <c r="C546">
        <v>78</v>
      </c>
      <c r="D546">
        <v>29</v>
      </c>
      <c r="E546">
        <v>76</v>
      </c>
      <c r="F546">
        <v>32</v>
      </c>
      <c r="G546">
        <v>0.36499999999999999</v>
      </c>
      <c r="H546">
        <v>29</v>
      </c>
      <c r="I546">
        <v>0</v>
      </c>
    </row>
    <row r="547" spans="1:9" x14ac:dyDescent="0.25">
      <c r="A547">
        <v>8</v>
      </c>
      <c r="B547">
        <v>186</v>
      </c>
      <c r="C547">
        <v>90</v>
      </c>
      <c r="D547">
        <v>35</v>
      </c>
      <c r="E547">
        <v>225</v>
      </c>
      <c r="F547">
        <v>34.5</v>
      </c>
      <c r="G547">
        <v>0.42299999999999999</v>
      </c>
      <c r="H547">
        <v>37</v>
      </c>
      <c r="I547">
        <v>1</v>
      </c>
    </row>
    <row r="548" spans="1:9" x14ac:dyDescent="0.25">
      <c r="A548">
        <v>5</v>
      </c>
      <c r="B548">
        <v>187</v>
      </c>
      <c r="C548">
        <v>76</v>
      </c>
      <c r="D548">
        <v>27</v>
      </c>
      <c r="E548">
        <v>207</v>
      </c>
      <c r="F548">
        <v>43.6</v>
      </c>
      <c r="G548">
        <v>1.034</v>
      </c>
      <c r="H548">
        <v>53</v>
      </c>
      <c r="I548">
        <v>1</v>
      </c>
    </row>
    <row r="549" spans="1:9" x14ac:dyDescent="0.25">
      <c r="A549">
        <v>4</v>
      </c>
      <c r="B549">
        <v>131</v>
      </c>
      <c r="C549">
        <v>68</v>
      </c>
      <c r="D549">
        <v>21</v>
      </c>
      <c r="E549">
        <v>166</v>
      </c>
      <c r="F549">
        <v>33.1</v>
      </c>
      <c r="G549">
        <v>0.16</v>
      </c>
      <c r="H549">
        <v>28</v>
      </c>
      <c r="I549">
        <v>0</v>
      </c>
    </row>
    <row r="550" spans="1:9" x14ac:dyDescent="0.25">
      <c r="A550">
        <v>1</v>
      </c>
      <c r="B550">
        <v>164</v>
      </c>
      <c r="C550">
        <v>82</v>
      </c>
      <c r="D550">
        <v>43</v>
      </c>
      <c r="E550">
        <v>67</v>
      </c>
      <c r="F550">
        <v>32.799999999999997</v>
      </c>
      <c r="G550">
        <v>0.34100000000000003</v>
      </c>
      <c r="H550">
        <v>50</v>
      </c>
      <c r="I550">
        <v>0</v>
      </c>
    </row>
    <row r="551" spans="1:9" x14ac:dyDescent="0.25">
      <c r="A551">
        <v>4</v>
      </c>
      <c r="B551">
        <v>189</v>
      </c>
      <c r="C551">
        <v>110</v>
      </c>
      <c r="D551">
        <v>31</v>
      </c>
      <c r="E551">
        <v>0</v>
      </c>
      <c r="F551">
        <v>28.5</v>
      </c>
      <c r="G551">
        <v>0.68</v>
      </c>
      <c r="H551">
        <v>37</v>
      </c>
      <c r="I551">
        <v>0</v>
      </c>
    </row>
    <row r="552" spans="1:9" x14ac:dyDescent="0.25">
      <c r="A552">
        <v>1</v>
      </c>
      <c r="B552">
        <v>116</v>
      </c>
      <c r="C552">
        <v>70</v>
      </c>
      <c r="D552">
        <v>28</v>
      </c>
      <c r="E552">
        <v>0</v>
      </c>
      <c r="F552">
        <v>27.4</v>
      </c>
      <c r="G552">
        <v>0.20399999999999999</v>
      </c>
      <c r="H552">
        <v>21</v>
      </c>
      <c r="I552">
        <v>0</v>
      </c>
    </row>
    <row r="553" spans="1:9" x14ac:dyDescent="0.25">
      <c r="A553">
        <v>3</v>
      </c>
      <c r="B553">
        <v>84</v>
      </c>
      <c r="C553">
        <v>68</v>
      </c>
      <c r="D553">
        <v>30</v>
      </c>
      <c r="E553">
        <v>106</v>
      </c>
      <c r="F553">
        <v>31.9</v>
      </c>
      <c r="G553">
        <v>0.59099999999999997</v>
      </c>
      <c r="H553">
        <v>25</v>
      </c>
      <c r="I553">
        <v>0</v>
      </c>
    </row>
    <row r="554" spans="1:9" x14ac:dyDescent="0.25">
      <c r="A554">
        <v>6</v>
      </c>
      <c r="B554">
        <v>114</v>
      </c>
      <c r="C554">
        <v>88</v>
      </c>
      <c r="D554">
        <v>0</v>
      </c>
      <c r="E554">
        <v>0</v>
      </c>
      <c r="F554">
        <v>27.8</v>
      </c>
      <c r="G554">
        <v>0.247</v>
      </c>
      <c r="H554">
        <v>66</v>
      </c>
      <c r="I554">
        <v>0</v>
      </c>
    </row>
    <row r="555" spans="1:9" x14ac:dyDescent="0.25">
      <c r="A555">
        <v>1</v>
      </c>
      <c r="B555">
        <v>88</v>
      </c>
      <c r="C555">
        <v>62</v>
      </c>
      <c r="D555">
        <v>24</v>
      </c>
      <c r="E555">
        <v>44</v>
      </c>
      <c r="F555">
        <v>29.9</v>
      </c>
      <c r="G555">
        <v>0.42199999999999999</v>
      </c>
      <c r="H555">
        <v>23</v>
      </c>
      <c r="I555">
        <v>0</v>
      </c>
    </row>
    <row r="556" spans="1:9" x14ac:dyDescent="0.25">
      <c r="A556">
        <v>1</v>
      </c>
      <c r="B556">
        <v>84</v>
      </c>
      <c r="C556">
        <v>64</v>
      </c>
      <c r="D556">
        <v>23</v>
      </c>
      <c r="E556">
        <v>115</v>
      </c>
      <c r="F556">
        <v>36.9</v>
      </c>
      <c r="G556">
        <v>0.47099999999999997</v>
      </c>
      <c r="H556">
        <v>28</v>
      </c>
      <c r="I556">
        <v>0</v>
      </c>
    </row>
    <row r="557" spans="1:9" x14ac:dyDescent="0.25">
      <c r="A557">
        <v>7</v>
      </c>
      <c r="B557">
        <v>124</v>
      </c>
      <c r="C557">
        <v>70</v>
      </c>
      <c r="D557">
        <v>33</v>
      </c>
      <c r="E557">
        <v>215</v>
      </c>
      <c r="F557">
        <v>25.5</v>
      </c>
      <c r="G557">
        <v>0.161</v>
      </c>
      <c r="H557">
        <v>37</v>
      </c>
      <c r="I557">
        <v>0</v>
      </c>
    </row>
    <row r="558" spans="1:9" x14ac:dyDescent="0.25">
      <c r="A558">
        <v>1</v>
      </c>
      <c r="B558">
        <v>97</v>
      </c>
      <c r="C558">
        <v>70</v>
      </c>
      <c r="D558">
        <v>40</v>
      </c>
      <c r="E558">
        <v>0</v>
      </c>
      <c r="F558">
        <v>38.1</v>
      </c>
      <c r="G558">
        <v>0.218</v>
      </c>
      <c r="H558">
        <v>30</v>
      </c>
      <c r="I558">
        <v>0</v>
      </c>
    </row>
    <row r="559" spans="1:9" x14ac:dyDescent="0.25">
      <c r="A559">
        <v>8</v>
      </c>
      <c r="B559">
        <v>110</v>
      </c>
      <c r="C559">
        <v>76</v>
      </c>
      <c r="D559">
        <v>0</v>
      </c>
      <c r="E559">
        <v>0</v>
      </c>
      <c r="F559">
        <v>27.8</v>
      </c>
      <c r="G559">
        <v>0.23699999999999999</v>
      </c>
      <c r="H559">
        <v>58</v>
      </c>
      <c r="I559">
        <v>0</v>
      </c>
    </row>
    <row r="560" spans="1:9" x14ac:dyDescent="0.25">
      <c r="A560">
        <v>11</v>
      </c>
      <c r="B560">
        <v>103</v>
      </c>
      <c r="C560">
        <v>68</v>
      </c>
      <c r="D560">
        <v>40</v>
      </c>
      <c r="E560">
        <v>0</v>
      </c>
      <c r="F560">
        <v>46.2</v>
      </c>
      <c r="G560">
        <v>0.126</v>
      </c>
      <c r="H560">
        <v>42</v>
      </c>
      <c r="I560">
        <v>0</v>
      </c>
    </row>
    <row r="561" spans="1:9" x14ac:dyDescent="0.25">
      <c r="A561">
        <v>11</v>
      </c>
      <c r="B561">
        <v>85</v>
      </c>
      <c r="C561">
        <v>74</v>
      </c>
      <c r="D561">
        <v>0</v>
      </c>
      <c r="E561">
        <v>0</v>
      </c>
      <c r="F561">
        <v>30.1</v>
      </c>
      <c r="G561">
        <v>0.3</v>
      </c>
      <c r="H561">
        <v>35</v>
      </c>
      <c r="I561">
        <v>0</v>
      </c>
    </row>
    <row r="562" spans="1:9" x14ac:dyDescent="0.25">
      <c r="A562">
        <v>6</v>
      </c>
      <c r="B562">
        <v>125</v>
      </c>
      <c r="C562">
        <v>76</v>
      </c>
      <c r="D562">
        <v>0</v>
      </c>
      <c r="E562">
        <v>0</v>
      </c>
      <c r="F562">
        <v>33.799999999999997</v>
      </c>
      <c r="G562">
        <v>0.121</v>
      </c>
      <c r="H562">
        <v>54</v>
      </c>
      <c r="I562">
        <v>1</v>
      </c>
    </row>
    <row r="563" spans="1:9" x14ac:dyDescent="0.25">
      <c r="A563">
        <v>0</v>
      </c>
      <c r="B563">
        <v>198</v>
      </c>
      <c r="C563">
        <v>66</v>
      </c>
      <c r="D563">
        <v>32</v>
      </c>
      <c r="E563">
        <v>274</v>
      </c>
      <c r="F563">
        <v>41.3</v>
      </c>
      <c r="G563">
        <v>0.502</v>
      </c>
      <c r="H563">
        <v>28</v>
      </c>
      <c r="I563">
        <v>1</v>
      </c>
    </row>
    <row r="564" spans="1:9" x14ac:dyDescent="0.25">
      <c r="A564">
        <v>1</v>
      </c>
      <c r="B564">
        <v>87</v>
      </c>
      <c r="C564">
        <v>68</v>
      </c>
      <c r="D564">
        <v>34</v>
      </c>
      <c r="E564">
        <v>77</v>
      </c>
      <c r="F564">
        <v>37.6</v>
      </c>
      <c r="G564">
        <v>0.40100000000000002</v>
      </c>
      <c r="H564">
        <v>24</v>
      </c>
      <c r="I564">
        <v>0</v>
      </c>
    </row>
    <row r="565" spans="1:9" x14ac:dyDescent="0.25">
      <c r="A565">
        <v>6</v>
      </c>
      <c r="B565">
        <v>99</v>
      </c>
      <c r="C565">
        <v>60</v>
      </c>
      <c r="D565">
        <v>19</v>
      </c>
      <c r="E565">
        <v>54</v>
      </c>
      <c r="F565">
        <v>26.9</v>
      </c>
      <c r="G565">
        <v>0.497</v>
      </c>
      <c r="H565">
        <v>32</v>
      </c>
      <c r="I565">
        <v>0</v>
      </c>
    </row>
    <row r="566" spans="1:9" x14ac:dyDescent="0.25">
      <c r="A566">
        <v>0</v>
      </c>
      <c r="B566">
        <v>91</v>
      </c>
      <c r="C566">
        <v>80</v>
      </c>
      <c r="D566">
        <v>0</v>
      </c>
      <c r="E566">
        <v>0</v>
      </c>
      <c r="F566">
        <v>32.4</v>
      </c>
      <c r="G566">
        <v>0.60099999999999998</v>
      </c>
      <c r="H566">
        <v>27</v>
      </c>
      <c r="I566">
        <v>0</v>
      </c>
    </row>
    <row r="567" spans="1:9" x14ac:dyDescent="0.25">
      <c r="A567">
        <v>2</v>
      </c>
      <c r="B567">
        <v>95</v>
      </c>
      <c r="C567">
        <v>54</v>
      </c>
      <c r="D567">
        <v>14</v>
      </c>
      <c r="E567">
        <v>88</v>
      </c>
      <c r="F567">
        <v>26.1</v>
      </c>
      <c r="G567">
        <v>0.748</v>
      </c>
      <c r="H567">
        <v>22</v>
      </c>
      <c r="I567">
        <v>0</v>
      </c>
    </row>
    <row r="568" spans="1:9" x14ac:dyDescent="0.25">
      <c r="A568">
        <v>1</v>
      </c>
      <c r="B568">
        <v>99</v>
      </c>
      <c r="C568">
        <v>72</v>
      </c>
      <c r="D568">
        <v>30</v>
      </c>
      <c r="E568">
        <v>18</v>
      </c>
      <c r="F568">
        <v>38.6</v>
      </c>
      <c r="G568">
        <v>0.41199999999999998</v>
      </c>
      <c r="H568">
        <v>21</v>
      </c>
      <c r="I568">
        <v>0</v>
      </c>
    </row>
    <row r="569" spans="1:9" x14ac:dyDescent="0.25">
      <c r="A569">
        <v>6</v>
      </c>
      <c r="B569">
        <v>92</v>
      </c>
      <c r="C569">
        <v>62</v>
      </c>
      <c r="D569">
        <v>32</v>
      </c>
      <c r="E569">
        <v>126</v>
      </c>
      <c r="F569">
        <v>32</v>
      </c>
      <c r="G569">
        <v>8.5000000000000006E-2</v>
      </c>
      <c r="H569">
        <v>46</v>
      </c>
      <c r="I569">
        <v>0</v>
      </c>
    </row>
    <row r="570" spans="1:9" x14ac:dyDescent="0.25">
      <c r="A570">
        <v>4</v>
      </c>
      <c r="B570">
        <v>154</v>
      </c>
      <c r="C570">
        <v>72</v>
      </c>
      <c r="D570">
        <v>29</v>
      </c>
      <c r="E570">
        <v>126</v>
      </c>
      <c r="F570">
        <v>31.3</v>
      </c>
      <c r="G570">
        <v>0.33800000000000002</v>
      </c>
      <c r="H570">
        <v>37</v>
      </c>
      <c r="I570">
        <v>0</v>
      </c>
    </row>
    <row r="571" spans="1:9" x14ac:dyDescent="0.25">
      <c r="A571">
        <v>0</v>
      </c>
      <c r="B571">
        <v>121</v>
      </c>
      <c r="C571">
        <v>66</v>
      </c>
      <c r="D571">
        <v>30</v>
      </c>
      <c r="E571">
        <v>165</v>
      </c>
      <c r="F571">
        <v>34.299999999999997</v>
      </c>
      <c r="G571">
        <v>0.20300000000000001</v>
      </c>
      <c r="H571">
        <v>33</v>
      </c>
      <c r="I571">
        <v>1</v>
      </c>
    </row>
    <row r="572" spans="1:9" x14ac:dyDescent="0.25">
      <c r="A572">
        <v>3</v>
      </c>
      <c r="B572">
        <v>78</v>
      </c>
      <c r="C572">
        <v>70</v>
      </c>
      <c r="D572">
        <v>0</v>
      </c>
      <c r="E572">
        <v>0</v>
      </c>
      <c r="F572">
        <v>32.5</v>
      </c>
      <c r="G572">
        <v>0.27</v>
      </c>
      <c r="H572">
        <v>39</v>
      </c>
      <c r="I572">
        <v>0</v>
      </c>
    </row>
    <row r="573" spans="1:9" x14ac:dyDescent="0.25">
      <c r="A573">
        <v>2</v>
      </c>
      <c r="B573">
        <v>130</v>
      </c>
      <c r="C573">
        <v>96</v>
      </c>
      <c r="D573">
        <v>0</v>
      </c>
      <c r="E573">
        <v>0</v>
      </c>
      <c r="F573">
        <v>22.6</v>
      </c>
      <c r="G573">
        <v>0.26800000000000002</v>
      </c>
      <c r="H573">
        <v>21</v>
      </c>
      <c r="I573">
        <v>0</v>
      </c>
    </row>
    <row r="574" spans="1:9" x14ac:dyDescent="0.25">
      <c r="A574">
        <v>3</v>
      </c>
      <c r="B574">
        <v>111</v>
      </c>
      <c r="C574">
        <v>58</v>
      </c>
      <c r="D574">
        <v>31</v>
      </c>
      <c r="E574">
        <v>44</v>
      </c>
      <c r="F574">
        <v>29.5</v>
      </c>
      <c r="G574">
        <v>0.43</v>
      </c>
      <c r="H574">
        <v>22</v>
      </c>
      <c r="I574">
        <v>0</v>
      </c>
    </row>
    <row r="575" spans="1:9" x14ac:dyDescent="0.25">
      <c r="A575">
        <v>2</v>
      </c>
      <c r="B575">
        <v>98</v>
      </c>
      <c r="C575">
        <v>60</v>
      </c>
      <c r="D575">
        <v>17</v>
      </c>
      <c r="E575">
        <v>120</v>
      </c>
      <c r="F575">
        <v>34.700000000000003</v>
      </c>
      <c r="G575">
        <v>0.19800000000000001</v>
      </c>
      <c r="H575">
        <v>22</v>
      </c>
      <c r="I575">
        <v>0</v>
      </c>
    </row>
    <row r="576" spans="1:9" x14ac:dyDescent="0.25">
      <c r="A576">
        <v>1</v>
      </c>
      <c r="B576">
        <v>143</v>
      </c>
      <c r="C576">
        <v>86</v>
      </c>
      <c r="D576">
        <v>30</v>
      </c>
      <c r="E576">
        <v>330</v>
      </c>
      <c r="F576">
        <v>30.1</v>
      </c>
      <c r="G576">
        <v>0.89200000000000002</v>
      </c>
      <c r="H576">
        <v>23</v>
      </c>
      <c r="I576">
        <v>0</v>
      </c>
    </row>
    <row r="577" spans="1:9" x14ac:dyDescent="0.25">
      <c r="A577">
        <v>1</v>
      </c>
      <c r="B577">
        <v>119</v>
      </c>
      <c r="C577">
        <v>44</v>
      </c>
      <c r="D577">
        <v>47</v>
      </c>
      <c r="E577">
        <v>63</v>
      </c>
      <c r="F577">
        <v>35.5</v>
      </c>
      <c r="G577">
        <v>0.28000000000000003</v>
      </c>
      <c r="H577">
        <v>25</v>
      </c>
      <c r="I577">
        <v>0</v>
      </c>
    </row>
    <row r="578" spans="1:9" x14ac:dyDescent="0.25">
      <c r="A578">
        <v>6</v>
      </c>
      <c r="B578">
        <v>108</v>
      </c>
      <c r="C578">
        <v>44</v>
      </c>
      <c r="D578">
        <v>20</v>
      </c>
      <c r="E578">
        <v>130</v>
      </c>
      <c r="F578">
        <v>24</v>
      </c>
      <c r="G578">
        <v>0.81299999999999994</v>
      </c>
      <c r="H578">
        <v>35</v>
      </c>
      <c r="I578">
        <v>0</v>
      </c>
    </row>
    <row r="579" spans="1:9" x14ac:dyDescent="0.25">
      <c r="A579">
        <v>2</v>
      </c>
      <c r="B579">
        <v>118</v>
      </c>
      <c r="C579">
        <v>80</v>
      </c>
      <c r="D579">
        <v>0</v>
      </c>
      <c r="E579">
        <v>0</v>
      </c>
      <c r="F579">
        <v>42.9</v>
      </c>
      <c r="G579">
        <v>0.69299999999999995</v>
      </c>
      <c r="H579">
        <v>21</v>
      </c>
      <c r="I579">
        <v>1</v>
      </c>
    </row>
    <row r="580" spans="1:9" x14ac:dyDescent="0.25">
      <c r="A580">
        <v>10</v>
      </c>
      <c r="B580">
        <v>133</v>
      </c>
      <c r="C580">
        <v>68</v>
      </c>
      <c r="D580">
        <v>0</v>
      </c>
      <c r="E580">
        <v>0</v>
      </c>
      <c r="F580">
        <v>27</v>
      </c>
      <c r="G580">
        <v>0.245</v>
      </c>
      <c r="H580">
        <v>36</v>
      </c>
      <c r="I580">
        <v>0</v>
      </c>
    </row>
    <row r="581" spans="1:9" x14ac:dyDescent="0.25">
      <c r="A581">
        <v>2</v>
      </c>
      <c r="B581">
        <v>197</v>
      </c>
      <c r="C581">
        <v>70</v>
      </c>
      <c r="D581">
        <v>99</v>
      </c>
      <c r="E581">
        <v>0</v>
      </c>
      <c r="F581">
        <v>34.700000000000003</v>
      </c>
      <c r="G581">
        <v>0.57499999999999996</v>
      </c>
      <c r="H581">
        <v>62</v>
      </c>
      <c r="I581">
        <v>1</v>
      </c>
    </row>
    <row r="582" spans="1:9" x14ac:dyDescent="0.25">
      <c r="A582">
        <v>0</v>
      </c>
      <c r="B582">
        <v>151</v>
      </c>
      <c r="C582">
        <v>90</v>
      </c>
      <c r="D582">
        <v>46</v>
      </c>
      <c r="E582">
        <v>0</v>
      </c>
      <c r="F582">
        <v>42.1</v>
      </c>
      <c r="G582">
        <v>0.371</v>
      </c>
      <c r="H582">
        <v>21</v>
      </c>
      <c r="I582">
        <v>1</v>
      </c>
    </row>
    <row r="583" spans="1:9" x14ac:dyDescent="0.25">
      <c r="A583">
        <v>6</v>
      </c>
      <c r="B583">
        <v>109</v>
      </c>
      <c r="C583">
        <v>60</v>
      </c>
      <c r="D583">
        <v>27</v>
      </c>
      <c r="E583">
        <v>0</v>
      </c>
      <c r="F583">
        <v>25</v>
      </c>
      <c r="G583">
        <v>0.20599999999999999</v>
      </c>
      <c r="H583">
        <v>27</v>
      </c>
      <c r="I583">
        <v>0</v>
      </c>
    </row>
    <row r="584" spans="1:9" x14ac:dyDescent="0.25">
      <c r="A584">
        <v>12</v>
      </c>
      <c r="B584">
        <v>121</v>
      </c>
      <c r="C584">
        <v>78</v>
      </c>
      <c r="D584">
        <v>17</v>
      </c>
      <c r="E584">
        <v>0</v>
      </c>
      <c r="F584">
        <v>26.5</v>
      </c>
      <c r="G584">
        <v>0.25900000000000001</v>
      </c>
      <c r="H584">
        <v>62</v>
      </c>
      <c r="I584">
        <v>0</v>
      </c>
    </row>
    <row r="585" spans="1:9" x14ac:dyDescent="0.25">
      <c r="A585">
        <v>8</v>
      </c>
      <c r="B585">
        <v>100</v>
      </c>
      <c r="C585">
        <v>76</v>
      </c>
      <c r="D585">
        <v>0</v>
      </c>
      <c r="E585">
        <v>0</v>
      </c>
      <c r="F585">
        <v>38.700000000000003</v>
      </c>
      <c r="G585">
        <v>0.19</v>
      </c>
      <c r="H585">
        <v>42</v>
      </c>
      <c r="I585">
        <v>0</v>
      </c>
    </row>
    <row r="586" spans="1:9" x14ac:dyDescent="0.25">
      <c r="A586">
        <v>8</v>
      </c>
      <c r="B586">
        <v>124</v>
      </c>
      <c r="C586">
        <v>76</v>
      </c>
      <c r="D586">
        <v>24</v>
      </c>
      <c r="E586">
        <v>600</v>
      </c>
      <c r="F586">
        <v>28.7</v>
      </c>
      <c r="G586">
        <v>0.68700000000000006</v>
      </c>
      <c r="H586">
        <v>52</v>
      </c>
      <c r="I586">
        <v>1</v>
      </c>
    </row>
    <row r="587" spans="1:9" x14ac:dyDescent="0.25">
      <c r="A587">
        <v>1</v>
      </c>
      <c r="B587">
        <v>93</v>
      </c>
      <c r="C587">
        <v>56</v>
      </c>
      <c r="D587">
        <v>11</v>
      </c>
      <c r="E587">
        <v>0</v>
      </c>
      <c r="F587">
        <v>22.5</v>
      </c>
      <c r="G587">
        <v>0.41699999999999998</v>
      </c>
      <c r="H587">
        <v>22</v>
      </c>
      <c r="I587">
        <v>0</v>
      </c>
    </row>
    <row r="588" spans="1:9" x14ac:dyDescent="0.25">
      <c r="A588">
        <v>8</v>
      </c>
      <c r="B588">
        <v>143</v>
      </c>
      <c r="C588">
        <v>66</v>
      </c>
      <c r="D588">
        <v>0</v>
      </c>
      <c r="E588">
        <v>0</v>
      </c>
      <c r="F588">
        <v>34.9</v>
      </c>
      <c r="G588">
        <v>0.129</v>
      </c>
      <c r="H588">
        <v>41</v>
      </c>
      <c r="I588">
        <v>1</v>
      </c>
    </row>
    <row r="589" spans="1:9" x14ac:dyDescent="0.25">
      <c r="A589">
        <v>6</v>
      </c>
      <c r="B589">
        <v>103</v>
      </c>
      <c r="C589">
        <v>66</v>
      </c>
      <c r="D589">
        <v>0</v>
      </c>
      <c r="E589">
        <v>0</v>
      </c>
      <c r="F589">
        <v>24.3</v>
      </c>
      <c r="G589">
        <v>0.249</v>
      </c>
      <c r="H589">
        <v>29</v>
      </c>
      <c r="I589">
        <v>0</v>
      </c>
    </row>
    <row r="590" spans="1:9" x14ac:dyDescent="0.25">
      <c r="A590">
        <v>3</v>
      </c>
      <c r="B590">
        <v>176</v>
      </c>
      <c r="C590">
        <v>86</v>
      </c>
      <c r="D590">
        <v>27</v>
      </c>
      <c r="E590">
        <v>156</v>
      </c>
      <c r="F590">
        <v>33.299999999999997</v>
      </c>
      <c r="G590">
        <v>1.1539999999999999</v>
      </c>
      <c r="H590">
        <v>52</v>
      </c>
      <c r="I590">
        <v>1</v>
      </c>
    </row>
    <row r="591" spans="1:9" x14ac:dyDescent="0.25">
      <c r="A591">
        <v>0</v>
      </c>
      <c r="B591">
        <v>73</v>
      </c>
      <c r="C591">
        <v>0</v>
      </c>
      <c r="D591">
        <v>0</v>
      </c>
      <c r="E591">
        <v>0</v>
      </c>
      <c r="F591">
        <v>21.1</v>
      </c>
      <c r="G591">
        <v>0.34200000000000003</v>
      </c>
      <c r="H591">
        <v>25</v>
      </c>
      <c r="I591">
        <v>0</v>
      </c>
    </row>
    <row r="592" spans="1:9" x14ac:dyDescent="0.25">
      <c r="A592">
        <v>11</v>
      </c>
      <c r="B592">
        <v>111</v>
      </c>
      <c r="C592">
        <v>84</v>
      </c>
      <c r="D592">
        <v>40</v>
      </c>
      <c r="E592">
        <v>0</v>
      </c>
      <c r="F592">
        <v>46.8</v>
      </c>
      <c r="G592">
        <v>0.92500000000000004</v>
      </c>
      <c r="H592">
        <v>45</v>
      </c>
      <c r="I592">
        <v>1</v>
      </c>
    </row>
    <row r="593" spans="1:9" x14ac:dyDescent="0.25">
      <c r="A593">
        <v>2</v>
      </c>
      <c r="B593">
        <v>112</v>
      </c>
      <c r="C593">
        <v>78</v>
      </c>
      <c r="D593">
        <v>50</v>
      </c>
      <c r="E593">
        <v>140</v>
      </c>
      <c r="F593">
        <v>39.4</v>
      </c>
      <c r="G593">
        <v>0.17499999999999999</v>
      </c>
      <c r="H593">
        <v>24</v>
      </c>
      <c r="I593">
        <v>0</v>
      </c>
    </row>
    <row r="594" spans="1:9" x14ac:dyDescent="0.25">
      <c r="A594">
        <v>3</v>
      </c>
      <c r="B594">
        <v>132</v>
      </c>
      <c r="C594">
        <v>80</v>
      </c>
      <c r="D594">
        <v>0</v>
      </c>
      <c r="E594">
        <v>0</v>
      </c>
      <c r="F594">
        <v>34.4</v>
      </c>
      <c r="G594">
        <v>0.40200000000000002</v>
      </c>
      <c r="H594">
        <v>44</v>
      </c>
      <c r="I594">
        <v>1</v>
      </c>
    </row>
    <row r="595" spans="1:9" x14ac:dyDescent="0.25">
      <c r="A595">
        <v>2</v>
      </c>
      <c r="B595">
        <v>82</v>
      </c>
      <c r="C595">
        <v>52</v>
      </c>
      <c r="D595">
        <v>22</v>
      </c>
      <c r="E595">
        <v>115</v>
      </c>
      <c r="F595">
        <v>28.5</v>
      </c>
      <c r="G595">
        <v>1.6990000000000001</v>
      </c>
      <c r="H595">
        <v>25</v>
      </c>
      <c r="I595">
        <v>0</v>
      </c>
    </row>
    <row r="596" spans="1:9" x14ac:dyDescent="0.25">
      <c r="A596">
        <v>6</v>
      </c>
      <c r="B596">
        <v>123</v>
      </c>
      <c r="C596">
        <v>72</v>
      </c>
      <c r="D596">
        <v>45</v>
      </c>
      <c r="E596">
        <v>230</v>
      </c>
      <c r="F596">
        <v>33.6</v>
      </c>
      <c r="G596">
        <v>0.73299999999999998</v>
      </c>
      <c r="H596">
        <v>34</v>
      </c>
      <c r="I596">
        <v>0</v>
      </c>
    </row>
    <row r="597" spans="1:9" x14ac:dyDescent="0.25">
      <c r="A597">
        <v>0</v>
      </c>
      <c r="B597">
        <v>188</v>
      </c>
      <c r="C597">
        <v>82</v>
      </c>
      <c r="D597">
        <v>14</v>
      </c>
      <c r="E597">
        <v>185</v>
      </c>
      <c r="F597">
        <v>32</v>
      </c>
      <c r="G597">
        <v>0.68200000000000005</v>
      </c>
      <c r="H597">
        <v>22</v>
      </c>
      <c r="I597">
        <v>1</v>
      </c>
    </row>
    <row r="598" spans="1:9" x14ac:dyDescent="0.25">
      <c r="A598">
        <v>0</v>
      </c>
      <c r="B598">
        <v>67</v>
      </c>
      <c r="C598">
        <v>76</v>
      </c>
      <c r="D598">
        <v>0</v>
      </c>
      <c r="E598">
        <v>0</v>
      </c>
      <c r="F598">
        <v>45.3</v>
      </c>
      <c r="G598">
        <v>0.19400000000000001</v>
      </c>
      <c r="H598">
        <v>46</v>
      </c>
      <c r="I598">
        <v>0</v>
      </c>
    </row>
    <row r="599" spans="1:9" x14ac:dyDescent="0.25">
      <c r="A599">
        <v>1</v>
      </c>
      <c r="B599">
        <v>89</v>
      </c>
      <c r="C599">
        <v>24</v>
      </c>
      <c r="D599">
        <v>19</v>
      </c>
      <c r="E599">
        <v>25</v>
      </c>
      <c r="F599">
        <v>27.8</v>
      </c>
      <c r="G599">
        <v>0.55900000000000005</v>
      </c>
      <c r="H599">
        <v>21</v>
      </c>
      <c r="I599">
        <v>0</v>
      </c>
    </row>
    <row r="600" spans="1:9" x14ac:dyDescent="0.25">
      <c r="A600">
        <v>1</v>
      </c>
      <c r="B600">
        <v>173</v>
      </c>
      <c r="C600">
        <v>74</v>
      </c>
      <c r="D600">
        <v>0</v>
      </c>
      <c r="E600">
        <v>0</v>
      </c>
      <c r="F600">
        <v>36.799999999999997</v>
      </c>
      <c r="G600">
        <v>8.7999999999999995E-2</v>
      </c>
      <c r="H600">
        <v>38</v>
      </c>
      <c r="I600">
        <v>1</v>
      </c>
    </row>
    <row r="601" spans="1:9" x14ac:dyDescent="0.25">
      <c r="A601">
        <v>1</v>
      </c>
      <c r="B601">
        <v>109</v>
      </c>
      <c r="C601">
        <v>38</v>
      </c>
      <c r="D601">
        <v>18</v>
      </c>
      <c r="E601">
        <v>120</v>
      </c>
      <c r="F601">
        <v>23.1</v>
      </c>
      <c r="G601">
        <v>0.40699999999999997</v>
      </c>
      <c r="H601">
        <v>26</v>
      </c>
      <c r="I601">
        <v>0</v>
      </c>
    </row>
    <row r="602" spans="1:9" x14ac:dyDescent="0.25">
      <c r="A602">
        <v>1</v>
      </c>
      <c r="B602">
        <v>108</v>
      </c>
      <c r="C602">
        <v>88</v>
      </c>
      <c r="D602">
        <v>19</v>
      </c>
      <c r="E602">
        <v>0</v>
      </c>
      <c r="F602">
        <v>27.1</v>
      </c>
      <c r="G602">
        <v>0.4</v>
      </c>
      <c r="H602">
        <v>24</v>
      </c>
      <c r="I602">
        <v>0</v>
      </c>
    </row>
    <row r="603" spans="1:9" x14ac:dyDescent="0.25">
      <c r="A603">
        <v>6</v>
      </c>
      <c r="B603">
        <v>96</v>
      </c>
      <c r="C603">
        <v>0</v>
      </c>
      <c r="D603">
        <v>0</v>
      </c>
      <c r="E603">
        <v>0</v>
      </c>
      <c r="F603">
        <v>23.7</v>
      </c>
      <c r="G603">
        <v>0.19</v>
      </c>
      <c r="H603">
        <v>28</v>
      </c>
      <c r="I603">
        <v>0</v>
      </c>
    </row>
    <row r="604" spans="1:9" x14ac:dyDescent="0.25">
      <c r="A604">
        <v>1</v>
      </c>
      <c r="B604">
        <v>124</v>
      </c>
      <c r="C604">
        <v>74</v>
      </c>
      <c r="D604">
        <v>36</v>
      </c>
      <c r="E604">
        <v>0</v>
      </c>
      <c r="F604">
        <v>27.8</v>
      </c>
      <c r="G604">
        <v>0.1</v>
      </c>
      <c r="H604">
        <v>30</v>
      </c>
      <c r="I604">
        <v>0</v>
      </c>
    </row>
    <row r="605" spans="1:9" x14ac:dyDescent="0.25">
      <c r="A605">
        <v>7</v>
      </c>
      <c r="B605">
        <v>150</v>
      </c>
      <c r="C605">
        <v>78</v>
      </c>
      <c r="D605">
        <v>29</v>
      </c>
      <c r="E605">
        <v>126</v>
      </c>
      <c r="F605">
        <v>35.200000000000003</v>
      </c>
      <c r="G605">
        <v>0.69199999999999995</v>
      </c>
      <c r="H605">
        <v>54</v>
      </c>
      <c r="I605">
        <v>1</v>
      </c>
    </row>
    <row r="606" spans="1:9" x14ac:dyDescent="0.25">
      <c r="A606">
        <v>4</v>
      </c>
      <c r="B606">
        <v>183</v>
      </c>
      <c r="C606">
        <v>0</v>
      </c>
      <c r="D606">
        <v>0</v>
      </c>
      <c r="E606">
        <v>0</v>
      </c>
      <c r="F606">
        <v>28.4</v>
      </c>
      <c r="G606">
        <v>0.21199999999999999</v>
      </c>
      <c r="H606">
        <v>36</v>
      </c>
      <c r="I606">
        <v>1</v>
      </c>
    </row>
    <row r="607" spans="1:9" x14ac:dyDescent="0.25">
      <c r="A607">
        <v>1</v>
      </c>
      <c r="B607">
        <v>124</v>
      </c>
      <c r="C607">
        <v>60</v>
      </c>
      <c r="D607">
        <v>32</v>
      </c>
      <c r="E607">
        <v>0</v>
      </c>
      <c r="F607">
        <v>35.799999999999997</v>
      </c>
      <c r="G607">
        <v>0.51400000000000001</v>
      </c>
      <c r="H607">
        <v>21</v>
      </c>
      <c r="I607">
        <v>0</v>
      </c>
    </row>
    <row r="608" spans="1:9" x14ac:dyDescent="0.25">
      <c r="A608">
        <v>1</v>
      </c>
      <c r="B608">
        <v>181</v>
      </c>
      <c r="C608">
        <v>78</v>
      </c>
      <c r="D608">
        <v>42</v>
      </c>
      <c r="E608">
        <v>293</v>
      </c>
      <c r="F608">
        <v>40</v>
      </c>
      <c r="G608">
        <v>1.258</v>
      </c>
      <c r="H608">
        <v>22</v>
      </c>
      <c r="I608">
        <v>1</v>
      </c>
    </row>
    <row r="609" spans="1:9" x14ac:dyDescent="0.25">
      <c r="A609">
        <v>1</v>
      </c>
      <c r="B609">
        <v>92</v>
      </c>
      <c r="C609">
        <v>62</v>
      </c>
      <c r="D609">
        <v>25</v>
      </c>
      <c r="E609">
        <v>41</v>
      </c>
      <c r="F609">
        <v>19.5</v>
      </c>
      <c r="G609">
        <v>0.48199999999999998</v>
      </c>
      <c r="H609">
        <v>25</v>
      </c>
      <c r="I609">
        <v>0</v>
      </c>
    </row>
    <row r="610" spans="1:9" x14ac:dyDescent="0.25">
      <c r="A610">
        <v>0</v>
      </c>
      <c r="B610">
        <v>152</v>
      </c>
      <c r="C610">
        <v>82</v>
      </c>
      <c r="D610">
        <v>39</v>
      </c>
      <c r="E610">
        <v>272</v>
      </c>
      <c r="F610">
        <v>41.5</v>
      </c>
      <c r="G610">
        <v>0.27</v>
      </c>
      <c r="H610">
        <v>27</v>
      </c>
      <c r="I610">
        <v>0</v>
      </c>
    </row>
    <row r="611" spans="1:9" x14ac:dyDescent="0.25">
      <c r="A611">
        <v>1</v>
      </c>
      <c r="B611">
        <v>111</v>
      </c>
      <c r="C611">
        <v>62</v>
      </c>
      <c r="D611">
        <v>13</v>
      </c>
      <c r="E611">
        <v>182</v>
      </c>
      <c r="F611">
        <v>24</v>
      </c>
      <c r="G611">
        <v>0.13800000000000001</v>
      </c>
      <c r="H611">
        <v>23</v>
      </c>
      <c r="I611">
        <v>0</v>
      </c>
    </row>
    <row r="612" spans="1:9" x14ac:dyDescent="0.25">
      <c r="A612">
        <v>3</v>
      </c>
      <c r="B612">
        <v>106</v>
      </c>
      <c r="C612">
        <v>54</v>
      </c>
      <c r="D612">
        <v>21</v>
      </c>
      <c r="E612">
        <v>158</v>
      </c>
      <c r="F612">
        <v>30.9</v>
      </c>
      <c r="G612">
        <v>0.29199999999999998</v>
      </c>
      <c r="H612">
        <v>24</v>
      </c>
      <c r="I612">
        <v>0</v>
      </c>
    </row>
    <row r="613" spans="1:9" x14ac:dyDescent="0.25">
      <c r="A613">
        <v>3</v>
      </c>
      <c r="B613">
        <v>174</v>
      </c>
      <c r="C613">
        <v>58</v>
      </c>
      <c r="D613">
        <v>22</v>
      </c>
      <c r="E613">
        <v>194</v>
      </c>
      <c r="F613">
        <v>32.9</v>
      </c>
      <c r="G613">
        <v>0.59299999999999997</v>
      </c>
      <c r="H613">
        <v>36</v>
      </c>
      <c r="I613">
        <v>1</v>
      </c>
    </row>
    <row r="614" spans="1:9" x14ac:dyDescent="0.25">
      <c r="A614">
        <v>7</v>
      </c>
      <c r="B614">
        <v>168</v>
      </c>
      <c r="C614">
        <v>88</v>
      </c>
      <c r="D614">
        <v>42</v>
      </c>
      <c r="E614">
        <v>321</v>
      </c>
      <c r="F614">
        <v>38.200000000000003</v>
      </c>
      <c r="G614">
        <v>0.78700000000000003</v>
      </c>
      <c r="H614">
        <v>40</v>
      </c>
      <c r="I614">
        <v>1</v>
      </c>
    </row>
    <row r="615" spans="1:9" x14ac:dyDescent="0.25">
      <c r="A615">
        <v>6</v>
      </c>
      <c r="B615">
        <v>105</v>
      </c>
      <c r="C615">
        <v>80</v>
      </c>
      <c r="D615">
        <v>28</v>
      </c>
      <c r="E615">
        <v>0</v>
      </c>
      <c r="F615">
        <v>32.5</v>
      </c>
      <c r="G615">
        <v>0.878</v>
      </c>
      <c r="H615">
        <v>26</v>
      </c>
      <c r="I615">
        <v>0</v>
      </c>
    </row>
    <row r="616" spans="1:9" x14ac:dyDescent="0.25">
      <c r="A616">
        <v>11</v>
      </c>
      <c r="B616">
        <v>138</v>
      </c>
      <c r="C616">
        <v>74</v>
      </c>
      <c r="D616">
        <v>26</v>
      </c>
      <c r="E616">
        <v>144</v>
      </c>
      <c r="F616">
        <v>36.1</v>
      </c>
      <c r="G616">
        <v>0.55700000000000005</v>
      </c>
      <c r="H616">
        <v>50</v>
      </c>
      <c r="I616">
        <v>1</v>
      </c>
    </row>
    <row r="617" spans="1:9" x14ac:dyDescent="0.25">
      <c r="A617">
        <v>3</v>
      </c>
      <c r="B617">
        <v>106</v>
      </c>
      <c r="C617">
        <v>72</v>
      </c>
      <c r="D617">
        <v>0</v>
      </c>
      <c r="E617">
        <v>0</v>
      </c>
      <c r="F617">
        <v>25.8</v>
      </c>
      <c r="G617">
        <v>0.20699999999999999</v>
      </c>
      <c r="H617">
        <v>27</v>
      </c>
      <c r="I617">
        <v>0</v>
      </c>
    </row>
    <row r="618" spans="1:9" x14ac:dyDescent="0.25">
      <c r="A618">
        <v>6</v>
      </c>
      <c r="B618">
        <v>117</v>
      </c>
      <c r="C618">
        <v>96</v>
      </c>
      <c r="D618">
        <v>0</v>
      </c>
      <c r="E618">
        <v>0</v>
      </c>
      <c r="F618">
        <v>28.7</v>
      </c>
      <c r="G618">
        <v>0.157</v>
      </c>
      <c r="H618">
        <v>30</v>
      </c>
      <c r="I618">
        <v>0</v>
      </c>
    </row>
    <row r="619" spans="1:9" x14ac:dyDescent="0.25">
      <c r="A619">
        <v>2</v>
      </c>
      <c r="B619">
        <v>68</v>
      </c>
      <c r="C619">
        <v>62</v>
      </c>
      <c r="D619">
        <v>13</v>
      </c>
      <c r="E619">
        <v>15</v>
      </c>
      <c r="F619">
        <v>20.100000000000001</v>
      </c>
      <c r="G619">
        <v>0.25700000000000001</v>
      </c>
      <c r="H619">
        <v>23</v>
      </c>
      <c r="I619">
        <v>0</v>
      </c>
    </row>
    <row r="620" spans="1:9" x14ac:dyDescent="0.25">
      <c r="A620">
        <v>9</v>
      </c>
      <c r="B620">
        <v>112</v>
      </c>
      <c r="C620">
        <v>82</v>
      </c>
      <c r="D620">
        <v>24</v>
      </c>
      <c r="E620">
        <v>0</v>
      </c>
      <c r="F620">
        <v>28.2</v>
      </c>
      <c r="G620">
        <v>1.282</v>
      </c>
      <c r="H620">
        <v>50</v>
      </c>
      <c r="I620">
        <v>1</v>
      </c>
    </row>
    <row r="621" spans="1:9" x14ac:dyDescent="0.25">
      <c r="A621">
        <v>0</v>
      </c>
      <c r="B621">
        <v>119</v>
      </c>
      <c r="C621">
        <v>0</v>
      </c>
      <c r="D621">
        <v>0</v>
      </c>
      <c r="E621">
        <v>0</v>
      </c>
      <c r="F621">
        <v>32.4</v>
      </c>
      <c r="G621">
        <v>0.14099999999999999</v>
      </c>
      <c r="H621">
        <v>24</v>
      </c>
      <c r="I621">
        <v>1</v>
      </c>
    </row>
    <row r="622" spans="1:9" x14ac:dyDescent="0.25">
      <c r="A622">
        <v>2</v>
      </c>
      <c r="B622">
        <v>112</v>
      </c>
      <c r="C622">
        <v>86</v>
      </c>
      <c r="D622">
        <v>42</v>
      </c>
      <c r="E622">
        <v>160</v>
      </c>
      <c r="F622">
        <v>38.4</v>
      </c>
      <c r="G622">
        <v>0.246</v>
      </c>
      <c r="H622">
        <v>28</v>
      </c>
      <c r="I622">
        <v>0</v>
      </c>
    </row>
    <row r="623" spans="1:9" x14ac:dyDescent="0.25">
      <c r="A623">
        <v>2</v>
      </c>
      <c r="B623">
        <v>92</v>
      </c>
      <c r="C623">
        <v>76</v>
      </c>
      <c r="D623">
        <v>20</v>
      </c>
      <c r="E623">
        <v>0</v>
      </c>
      <c r="F623">
        <v>24.2</v>
      </c>
      <c r="G623">
        <v>1.698</v>
      </c>
      <c r="H623">
        <v>28</v>
      </c>
      <c r="I623">
        <v>0</v>
      </c>
    </row>
    <row r="624" spans="1:9" x14ac:dyDescent="0.25">
      <c r="A624">
        <v>6</v>
      </c>
      <c r="B624">
        <v>183</v>
      </c>
      <c r="C624">
        <v>94</v>
      </c>
      <c r="D624">
        <v>0</v>
      </c>
      <c r="E624">
        <v>0</v>
      </c>
      <c r="F624">
        <v>40.799999999999997</v>
      </c>
      <c r="G624">
        <v>1.4610000000000001</v>
      </c>
      <c r="H624">
        <v>45</v>
      </c>
      <c r="I624">
        <v>0</v>
      </c>
    </row>
    <row r="625" spans="1:9" x14ac:dyDescent="0.25">
      <c r="A625">
        <v>0</v>
      </c>
      <c r="B625">
        <v>94</v>
      </c>
      <c r="C625">
        <v>70</v>
      </c>
      <c r="D625">
        <v>27</v>
      </c>
      <c r="E625">
        <v>115</v>
      </c>
      <c r="F625">
        <v>43.5</v>
      </c>
      <c r="G625">
        <v>0.34699999999999998</v>
      </c>
      <c r="H625">
        <v>21</v>
      </c>
      <c r="I625">
        <v>0</v>
      </c>
    </row>
    <row r="626" spans="1:9" x14ac:dyDescent="0.25">
      <c r="A626">
        <v>2</v>
      </c>
      <c r="B626">
        <v>108</v>
      </c>
      <c r="C626">
        <v>64</v>
      </c>
      <c r="D626">
        <v>0</v>
      </c>
      <c r="E626">
        <v>0</v>
      </c>
      <c r="F626">
        <v>30.8</v>
      </c>
      <c r="G626">
        <v>0.158</v>
      </c>
      <c r="H626">
        <v>21</v>
      </c>
      <c r="I626">
        <v>0</v>
      </c>
    </row>
    <row r="627" spans="1:9" x14ac:dyDescent="0.25">
      <c r="A627">
        <v>4</v>
      </c>
      <c r="B627">
        <v>90</v>
      </c>
      <c r="C627">
        <v>88</v>
      </c>
      <c r="D627">
        <v>47</v>
      </c>
      <c r="E627">
        <v>54</v>
      </c>
      <c r="F627">
        <v>37.700000000000003</v>
      </c>
      <c r="G627">
        <v>0.36199999999999999</v>
      </c>
      <c r="H627">
        <v>29</v>
      </c>
      <c r="I627">
        <v>0</v>
      </c>
    </row>
    <row r="628" spans="1:9" x14ac:dyDescent="0.25">
      <c r="A628">
        <v>0</v>
      </c>
      <c r="B628">
        <v>125</v>
      </c>
      <c r="C628">
        <v>68</v>
      </c>
      <c r="D628">
        <v>0</v>
      </c>
      <c r="E628">
        <v>0</v>
      </c>
      <c r="F628">
        <v>24.7</v>
      </c>
      <c r="G628">
        <v>0.20599999999999999</v>
      </c>
      <c r="H628">
        <v>21</v>
      </c>
      <c r="I628">
        <v>0</v>
      </c>
    </row>
    <row r="629" spans="1:9" x14ac:dyDescent="0.25">
      <c r="A629">
        <v>0</v>
      </c>
      <c r="B629">
        <v>132</v>
      </c>
      <c r="C629">
        <v>78</v>
      </c>
      <c r="D629">
        <v>0</v>
      </c>
      <c r="E629">
        <v>0</v>
      </c>
      <c r="F629">
        <v>32.4</v>
      </c>
      <c r="G629">
        <v>0.39300000000000002</v>
      </c>
      <c r="H629">
        <v>21</v>
      </c>
      <c r="I629">
        <v>0</v>
      </c>
    </row>
    <row r="630" spans="1:9" x14ac:dyDescent="0.25">
      <c r="A630">
        <v>5</v>
      </c>
      <c r="B630">
        <v>128</v>
      </c>
      <c r="C630">
        <v>80</v>
      </c>
      <c r="D630">
        <v>0</v>
      </c>
      <c r="E630">
        <v>0</v>
      </c>
      <c r="F630">
        <v>34.6</v>
      </c>
      <c r="G630">
        <v>0.14399999999999999</v>
      </c>
      <c r="H630">
        <v>45</v>
      </c>
      <c r="I630">
        <v>0</v>
      </c>
    </row>
    <row r="631" spans="1:9" x14ac:dyDescent="0.25">
      <c r="A631">
        <v>4</v>
      </c>
      <c r="B631">
        <v>94</v>
      </c>
      <c r="C631">
        <v>65</v>
      </c>
      <c r="D631">
        <v>22</v>
      </c>
      <c r="E631">
        <v>0</v>
      </c>
      <c r="F631">
        <v>24.7</v>
      </c>
      <c r="G631">
        <v>0.14799999999999999</v>
      </c>
      <c r="H631">
        <v>21</v>
      </c>
      <c r="I631">
        <v>0</v>
      </c>
    </row>
    <row r="632" spans="1:9" x14ac:dyDescent="0.25">
      <c r="A632">
        <v>7</v>
      </c>
      <c r="B632">
        <v>114</v>
      </c>
      <c r="C632">
        <v>64</v>
      </c>
      <c r="D632">
        <v>0</v>
      </c>
      <c r="E632">
        <v>0</v>
      </c>
      <c r="F632">
        <v>27.4</v>
      </c>
      <c r="G632">
        <v>0.73199999999999998</v>
      </c>
      <c r="H632">
        <v>34</v>
      </c>
      <c r="I632">
        <v>1</v>
      </c>
    </row>
    <row r="633" spans="1:9" x14ac:dyDescent="0.25">
      <c r="A633">
        <v>0</v>
      </c>
      <c r="B633">
        <v>102</v>
      </c>
      <c r="C633">
        <v>78</v>
      </c>
      <c r="D633">
        <v>40</v>
      </c>
      <c r="E633">
        <v>90</v>
      </c>
      <c r="F633">
        <v>34.5</v>
      </c>
      <c r="G633">
        <v>0.23799999999999999</v>
      </c>
      <c r="H633">
        <v>24</v>
      </c>
      <c r="I633">
        <v>0</v>
      </c>
    </row>
    <row r="634" spans="1:9" x14ac:dyDescent="0.25">
      <c r="A634">
        <v>2</v>
      </c>
      <c r="B634">
        <v>111</v>
      </c>
      <c r="C634">
        <v>60</v>
      </c>
      <c r="D634">
        <v>0</v>
      </c>
      <c r="E634">
        <v>0</v>
      </c>
      <c r="F634">
        <v>26.2</v>
      </c>
      <c r="G634">
        <v>0.34300000000000003</v>
      </c>
      <c r="H634">
        <v>23</v>
      </c>
      <c r="I634">
        <v>0</v>
      </c>
    </row>
    <row r="635" spans="1:9" x14ac:dyDescent="0.25">
      <c r="A635">
        <v>1</v>
      </c>
      <c r="B635">
        <v>128</v>
      </c>
      <c r="C635">
        <v>82</v>
      </c>
      <c r="D635">
        <v>17</v>
      </c>
      <c r="E635">
        <v>183</v>
      </c>
      <c r="F635">
        <v>27.5</v>
      </c>
      <c r="G635">
        <v>0.115</v>
      </c>
      <c r="H635">
        <v>22</v>
      </c>
      <c r="I635">
        <v>0</v>
      </c>
    </row>
    <row r="636" spans="1:9" x14ac:dyDescent="0.25">
      <c r="A636">
        <v>10</v>
      </c>
      <c r="B636">
        <v>92</v>
      </c>
      <c r="C636">
        <v>62</v>
      </c>
      <c r="D636">
        <v>0</v>
      </c>
      <c r="E636">
        <v>0</v>
      </c>
      <c r="F636">
        <v>25.9</v>
      </c>
      <c r="G636">
        <v>0.16700000000000001</v>
      </c>
      <c r="H636">
        <v>31</v>
      </c>
      <c r="I636">
        <v>0</v>
      </c>
    </row>
    <row r="637" spans="1:9" x14ac:dyDescent="0.25">
      <c r="A637">
        <v>13</v>
      </c>
      <c r="B637">
        <v>104</v>
      </c>
      <c r="C637">
        <v>72</v>
      </c>
      <c r="D637">
        <v>0</v>
      </c>
      <c r="E637">
        <v>0</v>
      </c>
      <c r="F637">
        <v>31.2</v>
      </c>
      <c r="G637">
        <v>0.46500000000000002</v>
      </c>
      <c r="H637">
        <v>38</v>
      </c>
      <c r="I637">
        <v>1</v>
      </c>
    </row>
    <row r="638" spans="1:9" x14ac:dyDescent="0.25">
      <c r="A638">
        <v>5</v>
      </c>
      <c r="B638">
        <v>104</v>
      </c>
      <c r="C638">
        <v>74</v>
      </c>
      <c r="D638">
        <v>0</v>
      </c>
      <c r="E638">
        <v>0</v>
      </c>
      <c r="F638">
        <v>28.8</v>
      </c>
      <c r="G638">
        <v>0.153</v>
      </c>
      <c r="H638">
        <v>48</v>
      </c>
      <c r="I638">
        <v>0</v>
      </c>
    </row>
    <row r="639" spans="1:9" x14ac:dyDescent="0.25">
      <c r="A639">
        <v>2</v>
      </c>
      <c r="B639">
        <v>94</v>
      </c>
      <c r="C639">
        <v>76</v>
      </c>
      <c r="D639">
        <v>18</v>
      </c>
      <c r="E639">
        <v>66</v>
      </c>
      <c r="F639">
        <v>31.6</v>
      </c>
      <c r="G639">
        <v>0.64900000000000002</v>
      </c>
      <c r="H639">
        <v>23</v>
      </c>
      <c r="I639">
        <v>0</v>
      </c>
    </row>
    <row r="640" spans="1:9" x14ac:dyDescent="0.25">
      <c r="A640">
        <v>7</v>
      </c>
      <c r="B640">
        <v>97</v>
      </c>
      <c r="C640">
        <v>76</v>
      </c>
      <c r="D640">
        <v>32</v>
      </c>
      <c r="E640">
        <v>91</v>
      </c>
      <c r="F640">
        <v>40.9</v>
      </c>
      <c r="G640">
        <v>0.871</v>
      </c>
      <c r="H640">
        <v>32</v>
      </c>
      <c r="I640">
        <v>1</v>
      </c>
    </row>
    <row r="641" spans="1:9" x14ac:dyDescent="0.25">
      <c r="A641">
        <v>1</v>
      </c>
      <c r="B641">
        <v>100</v>
      </c>
      <c r="C641">
        <v>74</v>
      </c>
      <c r="D641">
        <v>12</v>
      </c>
      <c r="E641">
        <v>46</v>
      </c>
      <c r="F641">
        <v>19.5</v>
      </c>
      <c r="G641">
        <v>0.14899999999999999</v>
      </c>
      <c r="H641">
        <v>28</v>
      </c>
      <c r="I641">
        <v>0</v>
      </c>
    </row>
    <row r="642" spans="1:9" x14ac:dyDescent="0.25">
      <c r="A642">
        <v>0</v>
      </c>
      <c r="B642">
        <v>102</v>
      </c>
      <c r="C642">
        <v>86</v>
      </c>
      <c r="D642">
        <v>17</v>
      </c>
      <c r="E642">
        <v>105</v>
      </c>
      <c r="F642">
        <v>29.3</v>
      </c>
      <c r="G642">
        <v>0.69499999999999995</v>
      </c>
      <c r="H642">
        <v>27</v>
      </c>
      <c r="I642">
        <v>0</v>
      </c>
    </row>
    <row r="643" spans="1:9" x14ac:dyDescent="0.25">
      <c r="A643">
        <v>4</v>
      </c>
      <c r="B643">
        <v>128</v>
      </c>
      <c r="C643">
        <v>70</v>
      </c>
      <c r="D643">
        <v>0</v>
      </c>
      <c r="E643">
        <v>0</v>
      </c>
      <c r="F643">
        <v>34.299999999999997</v>
      </c>
      <c r="G643">
        <v>0.30299999999999999</v>
      </c>
      <c r="H643">
        <v>24</v>
      </c>
      <c r="I643">
        <v>0</v>
      </c>
    </row>
    <row r="644" spans="1:9" x14ac:dyDescent="0.25">
      <c r="A644">
        <v>6</v>
      </c>
      <c r="B644">
        <v>147</v>
      </c>
      <c r="C644">
        <v>80</v>
      </c>
      <c r="D644">
        <v>0</v>
      </c>
      <c r="E644">
        <v>0</v>
      </c>
      <c r="F644">
        <v>29.5</v>
      </c>
      <c r="G644">
        <v>0.17799999999999999</v>
      </c>
      <c r="H644">
        <v>50</v>
      </c>
      <c r="I644">
        <v>1</v>
      </c>
    </row>
    <row r="645" spans="1:9" x14ac:dyDescent="0.25">
      <c r="A645">
        <v>4</v>
      </c>
      <c r="B645">
        <v>90</v>
      </c>
      <c r="C645">
        <v>0</v>
      </c>
      <c r="D645">
        <v>0</v>
      </c>
      <c r="E645">
        <v>0</v>
      </c>
      <c r="F645">
        <v>28</v>
      </c>
      <c r="G645">
        <v>0.61</v>
      </c>
      <c r="H645">
        <v>31</v>
      </c>
      <c r="I645">
        <v>0</v>
      </c>
    </row>
    <row r="646" spans="1:9" x14ac:dyDescent="0.25">
      <c r="A646">
        <v>3</v>
      </c>
      <c r="B646">
        <v>103</v>
      </c>
      <c r="C646">
        <v>72</v>
      </c>
      <c r="D646">
        <v>30</v>
      </c>
      <c r="E646">
        <v>152</v>
      </c>
      <c r="F646">
        <v>27.6</v>
      </c>
      <c r="G646">
        <v>0.73</v>
      </c>
      <c r="H646">
        <v>27</v>
      </c>
      <c r="I646">
        <v>0</v>
      </c>
    </row>
    <row r="647" spans="1:9" x14ac:dyDescent="0.25">
      <c r="A647">
        <v>2</v>
      </c>
      <c r="B647">
        <v>157</v>
      </c>
      <c r="C647">
        <v>74</v>
      </c>
      <c r="D647">
        <v>35</v>
      </c>
      <c r="E647">
        <v>440</v>
      </c>
      <c r="F647">
        <v>39.4</v>
      </c>
      <c r="G647">
        <v>0.13400000000000001</v>
      </c>
      <c r="H647">
        <v>30</v>
      </c>
      <c r="I647">
        <v>0</v>
      </c>
    </row>
    <row r="648" spans="1:9" x14ac:dyDescent="0.25">
      <c r="A648">
        <v>1</v>
      </c>
      <c r="B648">
        <v>167</v>
      </c>
      <c r="C648">
        <v>74</v>
      </c>
      <c r="D648">
        <v>17</v>
      </c>
      <c r="E648">
        <v>144</v>
      </c>
      <c r="F648">
        <v>23.4</v>
      </c>
      <c r="G648">
        <v>0.44700000000000001</v>
      </c>
      <c r="H648">
        <v>33</v>
      </c>
      <c r="I648">
        <v>1</v>
      </c>
    </row>
    <row r="649" spans="1:9" x14ac:dyDescent="0.25">
      <c r="A649">
        <v>0</v>
      </c>
      <c r="B649">
        <v>179</v>
      </c>
      <c r="C649">
        <v>50</v>
      </c>
      <c r="D649">
        <v>36</v>
      </c>
      <c r="E649">
        <v>159</v>
      </c>
      <c r="F649">
        <v>37.799999999999997</v>
      </c>
      <c r="G649">
        <v>0.45500000000000002</v>
      </c>
      <c r="H649">
        <v>22</v>
      </c>
      <c r="I649">
        <v>1</v>
      </c>
    </row>
    <row r="650" spans="1:9" x14ac:dyDescent="0.25">
      <c r="A650">
        <v>11</v>
      </c>
      <c r="B650">
        <v>136</v>
      </c>
      <c r="C650">
        <v>84</v>
      </c>
      <c r="D650">
        <v>35</v>
      </c>
      <c r="E650">
        <v>130</v>
      </c>
      <c r="F650">
        <v>28.3</v>
      </c>
      <c r="G650">
        <v>0.26</v>
      </c>
      <c r="H650">
        <v>42</v>
      </c>
      <c r="I650">
        <v>1</v>
      </c>
    </row>
    <row r="651" spans="1:9" x14ac:dyDescent="0.25">
      <c r="A651">
        <v>0</v>
      </c>
      <c r="B651">
        <v>107</v>
      </c>
      <c r="C651">
        <v>60</v>
      </c>
      <c r="D651">
        <v>25</v>
      </c>
      <c r="E651">
        <v>0</v>
      </c>
      <c r="F651">
        <v>26.4</v>
      </c>
      <c r="G651">
        <v>0.13300000000000001</v>
      </c>
      <c r="H651">
        <v>23</v>
      </c>
      <c r="I651">
        <v>0</v>
      </c>
    </row>
    <row r="652" spans="1:9" x14ac:dyDescent="0.25">
      <c r="A652">
        <v>1</v>
      </c>
      <c r="B652">
        <v>91</v>
      </c>
      <c r="C652">
        <v>54</v>
      </c>
      <c r="D652">
        <v>25</v>
      </c>
      <c r="E652">
        <v>100</v>
      </c>
      <c r="F652">
        <v>25.2</v>
      </c>
      <c r="G652">
        <v>0.23400000000000001</v>
      </c>
      <c r="H652">
        <v>23</v>
      </c>
      <c r="I652">
        <v>0</v>
      </c>
    </row>
    <row r="653" spans="1:9" x14ac:dyDescent="0.25">
      <c r="A653">
        <v>1</v>
      </c>
      <c r="B653">
        <v>117</v>
      </c>
      <c r="C653">
        <v>60</v>
      </c>
      <c r="D653">
        <v>23</v>
      </c>
      <c r="E653">
        <v>106</v>
      </c>
      <c r="F653">
        <v>33.799999999999997</v>
      </c>
      <c r="G653">
        <v>0.46600000000000003</v>
      </c>
      <c r="H653">
        <v>27</v>
      </c>
      <c r="I653">
        <v>0</v>
      </c>
    </row>
    <row r="654" spans="1:9" x14ac:dyDescent="0.25">
      <c r="A654">
        <v>5</v>
      </c>
      <c r="B654">
        <v>123</v>
      </c>
      <c r="C654">
        <v>74</v>
      </c>
      <c r="D654">
        <v>40</v>
      </c>
      <c r="E654">
        <v>77</v>
      </c>
      <c r="F654">
        <v>34.1</v>
      </c>
      <c r="G654">
        <v>0.26900000000000002</v>
      </c>
      <c r="H654">
        <v>28</v>
      </c>
      <c r="I654">
        <v>0</v>
      </c>
    </row>
    <row r="655" spans="1:9" x14ac:dyDescent="0.25">
      <c r="A655">
        <v>2</v>
      </c>
      <c r="B655">
        <v>120</v>
      </c>
      <c r="C655">
        <v>54</v>
      </c>
      <c r="D655">
        <v>0</v>
      </c>
      <c r="E655">
        <v>0</v>
      </c>
      <c r="F655">
        <v>26.8</v>
      </c>
      <c r="G655">
        <v>0.45500000000000002</v>
      </c>
      <c r="H655">
        <v>27</v>
      </c>
      <c r="I655">
        <v>0</v>
      </c>
    </row>
    <row r="656" spans="1:9" x14ac:dyDescent="0.25">
      <c r="A656">
        <v>1</v>
      </c>
      <c r="B656">
        <v>106</v>
      </c>
      <c r="C656">
        <v>70</v>
      </c>
      <c r="D656">
        <v>28</v>
      </c>
      <c r="E656">
        <v>135</v>
      </c>
      <c r="F656">
        <v>34.200000000000003</v>
      </c>
      <c r="G656">
        <v>0.14199999999999999</v>
      </c>
      <c r="H656">
        <v>22</v>
      </c>
      <c r="I656">
        <v>0</v>
      </c>
    </row>
    <row r="657" spans="1:9" x14ac:dyDescent="0.25">
      <c r="A657">
        <v>2</v>
      </c>
      <c r="B657">
        <v>155</v>
      </c>
      <c r="C657">
        <v>52</v>
      </c>
      <c r="D657">
        <v>27</v>
      </c>
      <c r="E657">
        <v>540</v>
      </c>
      <c r="F657">
        <v>38.700000000000003</v>
      </c>
      <c r="G657">
        <v>0.24</v>
      </c>
      <c r="H657">
        <v>25</v>
      </c>
      <c r="I657">
        <v>1</v>
      </c>
    </row>
    <row r="658" spans="1:9" x14ac:dyDescent="0.25">
      <c r="A658">
        <v>2</v>
      </c>
      <c r="B658">
        <v>101</v>
      </c>
      <c r="C658">
        <v>58</v>
      </c>
      <c r="D658">
        <v>35</v>
      </c>
      <c r="E658">
        <v>90</v>
      </c>
      <c r="F658">
        <v>21.8</v>
      </c>
      <c r="G658">
        <v>0.155</v>
      </c>
      <c r="H658">
        <v>22</v>
      </c>
      <c r="I658">
        <v>0</v>
      </c>
    </row>
    <row r="659" spans="1:9" x14ac:dyDescent="0.25">
      <c r="A659">
        <v>1</v>
      </c>
      <c r="B659">
        <v>120</v>
      </c>
      <c r="C659">
        <v>80</v>
      </c>
      <c r="D659">
        <v>48</v>
      </c>
      <c r="E659">
        <v>200</v>
      </c>
      <c r="F659">
        <v>38.9</v>
      </c>
      <c r="G659">
        <v>1.1619999999999999</v>
      </c>
      <c r="H659">
        <v>41</v>
      </c>
      <c r="I659">
        <v>0</v>
      </c>
    </row>
    <row r="660" spans="1:9" x14ac:dyDescent="0.25">
      <c r="A660">
        <v>11</v>
      </c>
      <c r="B660">
        <v>127</v>
      </c>
      <c r="C660">
        <v>106</v>
      </c>
      <c r="D660">
        <v>0</v>
      </c>
      <c r="E660">
        <v>0</v>
      </c>
      <c r="F660">
        <v>39</v>
      </c>
      <c r="G660">
        <v>0.19</v>
      </c>
      <c r="H660">
        <v>51</v>
      </c>
      <c r="I660">
        <v>0</v>
      </c>
    </row>
    <row r="661" spans="1:9" x14ac:dyDescent="0.25">
      <c r="A661">
        <v>3</v>
      </c>
      <c r="B661">
        <v>80</v>
      </c>
      <c r="C661">
        <v>82</v>
      </c>
      <c r="D661">
        <v>31</v>
      </c>
      <c r="E661">
        <v>70</v>
      </c>
      <c r="F661">
        <v>34.200000000000003</v>
      </c>
      <c r="G661">
        <v>1.292</v>
      </c>
      <c r="H661">
        <v>27</v>
      </c>
      <c r="I661">
        <v>1</v>
      </c>
    </row>
    <row r="662" spans="1:9" x14ac:dyDescent="0.25">
      <c r="A662">
        <v>10</v>
      </c>
      <c r="B662">
        <v>162</v>
      </c>
      <c r="C662">
        <v>84</v>
      </c>
      <c r="D662">
        <v>0</v>
      </c>
      <c r="E662">
        <v>0</v>
      </c>
      <c r="F662">
        <v>27.7</v>
      </c>
      <c r="G662">
        <v>0.182</v>
      </c>
      <c r="H662">
        <v>54</v>
      </c>
      <c r="I662">
        <v>0</v>
      </c>
    </row>
    <row r="663" spans="1:9" x14ac:dyDescent="0.25">
      <c r="A663">
        <v>1</v>
      </c>
      <c r="B663">
        <v>199</v>
      </c>
      <c r="C663">
        <v>76</v>
      </c>
      <c r="D663">
        <v>43</v>
      </c>
      <c r="E663">
        <v>0</v>
      </c>
      <c r="F663">
        <v>42.9</v>
      </c>
      <c r="G663">
        <v>1.3939999999999999</v>
      </c>
      <c r="H663">
        <v>22</v>
      </c>
      <c r="I663">
        <v>1</v>
      </c>
    </row>
    <row r="664" spans="1:9" x14ac:dyDescent="0.25">
      <c r="A664">
        <v>8</v>
      </c>
      <c r="B664">
        <v>167</v>
      </c>
      <c r="C664">
        <v>106</v>
      </c>
      <c r="D664">
        <v>46</v>
      </c>
      <c r="E664">
        <v>231</v>
      </c>
      <c r="F664">
        <v>37.6</v>
      </c>
      <c r="G664">
        <v>0.16500000000000001</v>
      </c>
      <c r="H664">
        <v>43</v>
      </c>
      <c r="I664">
        <v>1</v>
      </c>
    </row>
    <row r="665" spans="1:9" x14ac:dyDescent="0.25">
      <c r="A665">
        <v>9</v>
      </c>
      <c r="B665">
        <v>145</v>
      </c>
      <c r="C665">
        <v>80</v>
      </c>
      <c r="D665">
        <v>46</v>
      </c>
      <c r="E665">
        <v>130</v>
      </c>
      <c r="F665">
        <v>37.9</v>
      </c>
      <c r="G665">
        <v>0.63700000000000001</v>
      </c>
      <c r="H665">
        <v>40</v>
      </c>
      <c r="I665">
        <v>1</v>
      </c>
    </row>
    <row r="666" spans="1:9" x14ac:dyDescent="0.25">
      <c r="A666">
        <v>6</v>
      </c>
      <c r="B666">
        <v>115</v>
      </c>
      <c r="C666">
        <v>60</v>
      </c>
      <c r="D666">
        <v>39</v>
      </c>
      <c r="E666">
        <v>0</v>
      </c>
      <c r="F666">
        <v>33.700000000000003</v>
      </c>
      <c r="G666">
        <v>0.245</v>
      </c>
      <c r="H666">
        <v>40</v>
      </c>
      <c r="I666">
        <v>1</v>
      </c>
    </row>
    <row r="667" spans="1:9" x14ac:dyDescent="0.25">
      <c r="A667">
        <v>1</v>
      </c>
      <c r="B667">
        <v>112</v>
      </c>
      <c r="C667">
        <v>80</v>
      </c>
      <c r="D667">
        <v>45</v>
      </c>
      <c r="E667">
        <v>132</v>
      </c>
      <c r="F667">
        <v>34.799999999999997</v>
      </c>
      <c r="G667">
        <v>0.217</v>
      </c>
      <c r="H667">
        <v>24</v>
      </c>
      <c r="I667">
        <v>0</v>
      </c>
    </row>
    <row r="668" spans="1:9" x14ac:dyDescent="0.25">
      <c r="A668">
        <v>4</v>
      </c>
      <c r="B668">
        <v>145</v>
      </c>
      <c r="C668">
        <v>82</v>
      </c>
      <c r="D668">
        <v>18</v>
      </c>
      <c r="E668">
        <v>0</v>
      </c>
      <c r="F668">
        <v>32.5</v>
      </c>
      <c r="G668">
        <v>0.23499999999999999</v>
      </c>
      <c r="H668">
        <v>70</v>
      </c>
      <c r="I668">
        <v>1</v>
      </c>
    </row>
    <row r="669" spans="1:9" x14ac:dyDescent="0.25">
      <c r="A669">
        <v>10</v>
      </c>
      <c r="B669">
        <v>111</v>
      </c>
      <c r="C669">
        <v>70</v>
      </c>
      <c r="D669">
        <v>27</v>
      </c>
      <c r="E669">
        <v>0</v>
      </c>
      <c r="F669">
        <v>27.5</v>
      </c>
      <c r="G669">
        <v>0.14099999999999999</v>
      </c>
      <c r="H669">
        <v>40</v>
      </c>
      <c r="I669">
        <v>1</v>
      </c>
    </row>
    <row r="670" spans="1:9" x14ac:dyDescent="0.25">
      <c r="A670">
        <v>6</v>
      </c>
      <c r="B670">
        <v>98</v>
      </c>
      <c r="C670">
        <v>58</v>
      </c>
      <c r="D670">
        <v>33</v>
      </c>
      <c r="E670">
        <v>190</v>
      </c>
      <c r="F670">
        <v>34</v>
      </c>
      <c r="G670">
        <v>0.43</v>
      </c>
      <c r="H670">
        <v>43</v>
      </c>
      <c r="I670">
        <v>0</v>
      </c>
    </row>
    <row r="671" spans="1:9" x14ac:dyDescent="0.25">
      <c r="A671">
        <v>9</v>
      </c>
      <c r="B671">
        <v>154</v>
      </c>
      <c r="C671">
        <v>78</v>
      </c>
      <c r="D671">
        <v>30</v>
      </c>
      <c r="E671">
        <v>100</v>
      </c>
      <c r="F671">
        <v>30.9</v>
      </c>
      <c r="G671">
        <v>0.16400000000000001</v>
      </c>
      <c r="H671">
        <v>45</v>
      </c>
      <c r="I671">
        <v>0</v>
      </c>
    </row>
    <row r="672" spans="1:9" x14ac:dyDescent="0.25">
      <c r="A672">
        <v>6</v>
      </c>
      <c r="B672">
        <v>165</v>
      </c>
      <c r="C672">
        <v>68</v>
      </c>
      <c r="D672">
        <v>26</v>
      </c>
      <c r="E672">
        <v>168</v>
      </c>
      <c r="F672">
        <v>33.6</v>
      </c>
      <c r="G672">
        <v>0.63100000000000001</v>
      </c>
      <c r="H672">
        <v>49</v>
      </c>
      <c r="I672">
        <v>0</v>
      </c>
    </row>
    <row r="673" spans="1:9" x14ac:dyDescent="0.25">
      <c r="A673">
        <v>1</v>
      </c>
      <c r="B673">
        <v>99</v>
      </c>
      <c r="C673">
        <v>58</v>
      </c>
      <c r="D673">
        <v>10</v>
      </c>
      <c r="E673">
        <v>0</v>
      </c>
      <c r="F673">
        <v>25.4</v>
      </c>
      <c r="G673">
        <v>0.55100000000000005</v>
      </c>
      <c r="H673">
        <v>21</v>
      </c>
      <c r="I673">
        <v>0</v>
      </c>
    </row>
    <row r="674" spans="1:9" x14ac:dyDescent="0.25">
      <c r="A674">
        <v>10</v>
      </c>
      <c r="B674">
        <v>68</v>
      </c>
      <c r="C674">
        <v>106</v>
      </c>
      <c r="D674">
        <v>23</v>
      </c>
      <c r="E674">
        <v>49</v>
      </c>
      <c r="F674">
        <v>35.5</v>
      </c>
      <c r="G674">
        <v>0.28499999999999998</v>
      </c>
      <c r="H674">
        <v>47</v>
      </c>
      <c r="I674">
        <v>0</v>
      </c>
    </row>
    <row r="675" spans="1:9" x14ac:dyDescent="0.25">
      <c r="A675">
        <v>3</v>
      </c>
      <c r="B675">
        <v>123</v>
      </c>
      <c r="C675">
        <v>100</v>
      </c>
      <c r="D675">
        <v>35</v>
      </c>
      <c r="E675">
        <v>240</v>
      </c>
      <c r="F675">
        <v>57.3</v>
      </c>
      <c r="G675">
        <v>0.88</v>
      </c>
      <c r="H675">
        <v>22</v>
      </c>
      <c r="I675">
        <v>0</v>
      </c>
    </row>
    <row r="676" spans="1:9" x14ac:dyDescent="0.25">
      <c r="A676">
        <v>8</v>
      </c>
      <c r="B676">
        <v>91</v>
      </c>
      <c r="C676">
        <v>82</v>
      </c>
      <c r="D676">
        <v>0</v>
      </c>
      <c r="E676">
        <v>0</v>
      </c>
      <c r="F676">
        <v>35.6</v>
      </c>
      <c r="G676">
        <v>0.58699999999999997</v>
      </c>
      <c r="H676">
        <v>68</v>
      </c>
      <c r="I676">
        <v>0</v>
      </c>
    </row>
    <row r="677" spans="1:9" x14ac:dyDescent="0.25">
      <c r="A677">
        <v>6</v>
      </c>
      <c r="B677">
        <v>195</v>
      </c>
      <c r="C677">
        <v>70</v>
      </c>
      <c r="D677">
        <v>0</v>
      </c>
      <c r="E677">
        <v>0</v>
      </c>
      <c r="F677">
        <v>30.9</v>
      </c>
      <c r="G677">
        <v>0.32800000000000001</v>
      </c>
      <c r="H677">
        <v>31</v>
      </c>
      <c r="I677">
        <v>1</v>
      </c>
    </row>
    <row r="678" spans="1:9" x14ac:dyDescent="0.25">
      <c r="A678">
        <v>9</v>
      </c>
      <c r="B678">
        <v>156</v>
      </c>
      <c r="C678">
        <v>86</v>
      </c>
      <c r="D678">
        <v>0</v>
      </c>
      <c r="E678">
        <v>0</v>
      </c>
      <c r="F678">
        <v>24.8</v>
      </c>
      <c r="G678">
        <v>0.23</v>
      </c>
      <c r="H678">
        <v>53</v>
      </c>
      <c r="I678">
        <v>1</v>
      </c>
    </row>
    <row r="679" spans="1:9" x14ac:dyDescent="0.25">
      <c r="A679">
        <v>0</v>
      </c>
      <c r="B679">
        <v>93</v>
      </c>
      <c r="C679">
        <v>60</v>
      </c>
      <c r="D679">
        <v>0</v>
      </c>
      <c r="E679">
        <v>0</v>
      </c>
      <c r="F679">
        <v>35.299999999999997</v>
      </c>
      <c r="G679">
        <v>0.26300000000000001</v>
      </c>
      <c r="H679">
        <v>25</v>
      </c>
      <c r="I679">
        <v>0</v>
      </c>
    </row>
    <row r="680" spans="1:9" x14ac:dyDescent="0.25">
      <c r="A680">
        <v>3</v>
      </c>
      <c r="B680">
        <v>121</v>
      </c>
      <c r="C680">
        <v>52</v>
      </c>
      <c r="D680">
        <v>0</v>
      </c>
      <c r="E680">
        <v>0</v>
      </c>
      <c r="F680">
        <v>36</v>
      </c>
      <c r="G680">
        <v>0.127</v>
      </c>
      <c r="H680">
        <v>25</v>
      </c>
      <c r="I680">
        <v>1</v>
      </c>
    </row>
    <row r="681" spans="1:9" x14ac:dyDescent="0.25">
      <c r="A681">
        <v>2</v>
      </c>
      <c r="B681">
        <v>101</v>
      </c>
      <c r="C681">
        <v>58</v>
      </c>
      <c r="D681">
        <v>17</v>
      </c>
      <c r="E681">
        <v>265</v>
      </c>
      <c r="F681">
        <v>24.2</v>
      </c>
      <c r="G681">
        <v>0.61399999999999999</v>
      </c>
      <c r="H681">
        <v>23</v>
      </c>
      <c r="I681">
        <v>0</v>
      </c>
    </row>
    <row r="682" spans="1:9" x14ac:dyDescent="0.25">
      <c r="A682">
        <v>2</v>
      </c>
      <c r="B682">
        <v>56</v>
      </c>
      <c r="C682">
        <v>56</v>
      </c>
      <c r="D682">
        <v>28</v>
      </c>
      <c r="E682">
        <v>45</v>
      </c>
      <c r="F682">
        <v>24.2</v>
      </c>
      <c r="G682">
        <v>0.33200000000000002</v>
      </c>
      <c r="H682">
        <v>22</v>
      </c>
      <c r="I682">
        <v>0</v>
      </c>
    </row>
    <row r="683" spans="1:9" x14ac:dyDescent="0.25">
      <c r="A683">
        <v>0</v>
      </c>
      <c r="B683">
        <v>162</v>
      </c>
      <c r="C683">
        <v>76</v>
      </c>
      <c r="D683">
        <v>36</v>
      </c>
      <c r="E683">
        <v>0</v>
      </c>
      <c r="F683">
        <v>49.6</v>
      </c>
      <c r="G683">
        <v>0.36399999999999999</v>
      </c>
      <c r="H683">
        <v>26</v>
      </c>
      <c r="I683">
        <v>1</v>
      </c>
    </row>
    <row r="684" spans="1:9" x14ac:dyDescent="0.25">
      <c r="A684">
        <v>0</v>
      </c>
      <c r="B684">
        <v>95</v>
      </c>
      <c r="C684">
        <v>64</v>
      </c>
      <c r="D684">
        <v>39</v>
      </c>
      <c r="E684">
        <v>105</v>
      </c>
      <c r="F684">
        <v>44.6</v>
      </c>
      <c r="G684">
        <v>0.36599999999999999</v>
      </c>
      <c r="H684">
        <v>22</v>
      </c>
      <c r="I684">
        <v>0</v>
      </c>
    </row>
    <row r="685" spans="1:9" x14ac:dyDescent="0.25">
      <c r="A685">
        <v>4</v>
      </c>
      <c r="B685">
        <v>125</v>
      </c>
      <c r="C685">
        <v>80</v>
      </c>
      <c r="D685">
        <v>0</v>
      </c>
      <c r="E685">
        <v>0</v>
      </c>
      <c r="F685">
        <v>32.299999999999997</v>
      </c>
      <c r="G685">
        <v>0.53600000000000003</v>
      </c>
      <c r="H685">
        <v>27</v>
      </c>
      <c r="I685">
        <v>1</v>
      </c>
    </row>
    <row r="686" spans="1:9" x14ac:dyDescent="0.25">
      <c r="A686">
        <v>5</v>
      </c>
      <c r="B686">
        <v>136</v>
      </c>
      <c r="C686">
        <v>82</v>
      </c>
      <c r="D686">
        <v>0</v>
      </c>
      <c r="E686">
        <v>0</v>
      </c>
      <c r="F686">
        <v>0</v>
      </c>
      <c r="G686">
        <v>0.64</v>
      </c>
      <c r="H686">
        <v>69</v>
      </c>
      <c r="I686">
        <v>0</v>
      </c>
    </row>
    <row r="687" spans="1:9" x14ac:dyDescent="0.25">
      <c r="A687">
        <v>2</v>
      </c>
      <c r="B687">
        <v>129</v>
      </c>
      <c r="C687">
        <v>74</v>
      </c>
      <c r="D687">
        <v>26</v>
      </c>
      <c r="E687">
        <v>205</v>
      </c>
      <c r="F687">
        <v>33.200000000000003</v>
      </c>
      <c r="G687">
        <v>0.59099999999999997</v>
      </c>
      <c r="H687">
        <v>25</v>
      </c>
      <c r="I687">
        <v>0</v>
      </c>
    </row>
    <row r="688" spans="1:9" x14ac:dyDescent="0.25">
      <c r="A688">
        <v>3</v>
      </c>
      <c r="B688">
        <v>130</v>
      </c>
      <c r="C688">
        <v>64</v>
      </c>
      <c r="D688">
        <v>0</v>
      </c>
      <c r="E688">
        <v>0</v>
      </c>
      <c r="F688">
        <v>23.1</v>
      </c>
      <c r="G688">
        <v>0.314</v>
      </c>
      <c r="H688">
        <v>22</v>
      </c>
      <c r="I688">
        <v>0</v>
      </c>
    </row>
    <row r="689" spans="1:9" x14ac:dyDescent="0.25">
      <c r="A689">
        <v>1</v>
      </c>
      <c r="B689">
        <v>107</v>
      </c>
      <c r="C689">
        <v>50</v>
      </c>
      <c r="D689">
        <v>19</v>
      </c>
      <c r="E689">
        <v>0</v>
      </c>
      <c r="F689">
        <v>28.3</v>
      </c>
      <c r="G689">
        <v>0.18099999999999999</v>
      </c>
      <c r="H689">
        <v>29</v>
      </c>
      <c r="I689">
        <v>0</v>
      </c>
    </row>
    <row r="690" spans="1:9" x14ac:dyDescent="0.25">
      <c r="A690">
        <v>1</v>
      </c>
      <c r="B690">
        <v>140</v>
      </c>
      <c r="C690">
        <v>74</v>
      </c>
      <c r="D690">
        <v>26</v>
      </c>
      <c r="E690">
        <v>180</v>
      </c>
      <c r="F690">
        <v>24.1</v>
      </c>
      <c r="G690">
        <v>0.82799999999999996</v>
      </c>
      <c r="H690">
        <v>23</v>
      </c>
      <c r="I690">
        <v>0</v>
      </c>
    </row>
    <row r="691" spans="1:9" x14ac:dyDescent="0.25">
      <c r="A691">
        <v>1</v>
      </c>
      <c r="B691">
        <v>144</v>
      </c>
      <c r="C691">
        <v>82</v>
      </c>
      <c r="D691">
        <v>46</v>
      </c>
      <c r="E691">
        <v>180</v>
      </c>
      <c r="F691">
        <v>46.1</v>
      </c>
      <c r="G691">
        <v>0.33500000000000002</v>
      </c>
      <c r="H691">
        <v>46</v>
      </c>
      <c r="I691">
        <v>1</v>
      </c>
    </row>
    <row r="692" spans="1:9" x14ac:dyDescent="0.25">
      <c r="A692">
        <v>8</v>
      </c>
      <c r="B692">
        <v>107</v>
      </c>
      <c r="C692">
        <v>80</v>
      </c>
      <c r="D692">
        <v>0</v>
      </c>
      <c r="E692">
        <v>0</v>
      </c>
      <c r="F692">
        <v>24.6</v>
      </c>
      <c r="G692">
        <v>0.85599999999999998</v>
      </c>
      <c r="H692">
        <v>34</v>
      </c>
      <c r="I692">
        <v>0</v>
      </c>
    </row>
    <row r="693" spans="1:9" x14ac:dyDescent="0.25">
      <c r="A693">
        <v>13</v>
      </c>
      <c r="B693">
        <v>158</v>
      </c>
      <c r="C693">
        <v>114</v>
      </c>
      <c r="D693">
        <v>0</v>
      </c>
      <c r="E693">
        <v>0</v>
      </c>
      <c r="F693">
        <v>42.3</v>
      </c>
      <c r="G693">
        <v>0.25700000000000001</v>
      </c>
      <c r="H693">
        <v>44</v>
      </c>
      <c r="I693">
        <v>1</v>
      </c>
    </row>
    <row r="694" spans="1:9" x14ac:dyDescent="0.25">
      <c r="A694">
        <v>2</v>
      </c>
      <c r="B694">
        <v>121</v>
      </c>
      <c r="C694">
        <v>70</v>
      </c>
      <c r="D694">
        <v>32</v>
      </c>
      <c r="E694">
        <v>95</v>
      </c>
      <c r="F694">
        <v>39.1</v>
      </c>
      <c r="G694">
        <v>0.88600000000000001</v>
      </c>
      <c r="H694">
        <v>23</v>
      </c>
      <c r="I694">
        <v>0</v>
      </c>
    </row>
    <row r="695" spans="1:9" x14ac:dyDescent="0.25">
      <c r="A695">
        <v>7</v>
      </c>
      <c r="B695">
        <v>129</v>
      </c>
      <c r="C695">
        <v>68</v>
      </c>
      <c r="D695">
        <v>49</v>
      </c>
      <c r="E695">
        <v>125</v>
      </c>
      <c r="F695">
        <v>38.5</v>
      </c>
      <c r="G695">
        <v>0.439</v>
      </c>
      <c r="H695">
        <v>43</v>
      </c>
      <c r="I695">
        <v>1</v>
      </c>
    </row>
    <row r="696" spans="1:9" x14ac:dyDescent="0.25">
      <c r="A696">
        <v>2</v>
      </c>
      <c r="B696">
        <v>90</v>
      </c>
      <c r="C696">
        <v>60</v>
      </c>
      <c r="D696">
        <v>0</v>
      </c>
      <c r="E696">
        <v>0</v>
      </c>
      <c r="F696">
        <v>23.5</v>
      </c>
      <c r="G696">
        <v>0.191</v>
      </c>
      <c r="H696">
        <v>25</v>
      </c>
      <c r="I696">
        <v>0</v>
      </c>
    </row>
    <row r="697" spans="1:9" x14ac:dyDescent="0.25">
      <c r="A697">
        <v>7</v>
      </c>
      <c r="B697">
        <v>142</v>
      </c>
      <c r="C697">
        <v>90</v>
      </c>
      <c r="D697">
        <v>24</v>
      </c>
      <c r="E697">
        <v>480</v>
      </c>
      <c r="F697">
        <v>30.4</v>
      </c>
      <c r="G697">
        <v>0.128</v>
      </c>
      <c r="H697">
        <v>43</v>
      </c>
      <c r="I697">
        <v>1</v>
      </c>
    </row>
    <row r="698" spans="1:9" x14ac:dyDescent="0.25">
      <c r="A698">
        <v>3</v>
      </c>
      <c r="B698">
        <v>169</v>
      </c>
      <c r="C698">
        <v>74</v>
      </c>
      <c r="D698">
        <v>19</v>
      </c>
      <c r="E698">
        <v>125</v>
      </c>
      <c r="F698">
        <v>29.9</v>
      </c>
      <c r="G698">
        <v>0.26800000000000002</v>
      </c>
      <c r="H698">
        <v>31</v>
      </c>
      <c r="I698">
        <v>1</v>
      </c>
    </row>
    <row r="699" spans="1:9" x14ac:dyDescent="0.25">
      <c r="A699">
        <v>0</v>
      </c>
      <c r="B699">
        <v>99</v>
      </c>
      <c r="C699">
        <v>0</v>
      </c>
      <c r="D699">
        <v>0</v>
      </c>
      <c r="E699">
        <v>0</v>
      </c>
      <c r="F699">
        <v>25</v>
      </c>
      <c r="G699">
        <v>0.253</v>
      </c>
      <c r="H699">
        <v>22</v>
      </c>
      <c r="I699">
        <v>0</v>
      </c>
    </row>
    <row r="700" spans="1:9" x14ac:dyDescent="0.25">
      <c r="A700">
        <v>4</v>
      </c>
      <c r="B700">
        <v>127</v>
      </c>
      <c r="C700">
        <v>88</v>
      </c>
      <c r="D700">
        <v>11</v>
      </c>
      <c r="E700">
        <v>155</v>
      </c>
      <c r="F700">
        <v>34.5</v>
      </c>
      <c r="G700">
        <v>0.59799999999999998</v>
      </c>
      <c r="H700">
        <v>28</v>
      </c>
      <c r="I700">
        <v>0</v>
      </c>
    </row>
    <row r="701" spans="1:9" x14ac:dyDescent="0.25">
      <c r="A701">
        <v>4</v>
      </c>
      <c r="B701">
        <v>118</v>
      </c>
      <c r="C701">
        <v>70</v>
      </c>
      <c r="D701">
        <v>0</v>
      </c>
      <c r="E701">
        <v>0</v>
      </c>
      <c r="F701">
        <v>44.5</v>
      </c>
      <c r="G701">
        <v>0.90400000000000003</v>
      </c>
      <c r="H701">
        <v>26</v>
      </c>
      <c r="I701">
        <v>0</v>
      </c>
    </row>
    <row r="702" spans="1:9" x14ac:dyDescent="0.25">
      <c r="A702">
        <v>2</v>
      </c>
      <c r="B702">
        <v>122</v>
      </c>
      <c r="C702">
        <v>76</v>
      </c>
      <c r="D702">
        <v>27</v>
      </c>
      <c r="E702">
        <v>200</v>
      </c>
      <c r="F702">
        <v>35.9</v>
      </c>
      <c r="G702">
        <v>0.48299999999999998</v>
      </c>
      <c r="H702">
        <v>26</v>
      </c>
      <c r="I702">
        <v>0</v>
      </c>
    </row>
    <row r="703" spans="1:9" x14ac:dyDescent="0.25">
      <c r="A703">
        <v>6</v>
      </c>
      <c r="B703">
        <v>125</v>
      </c>
      <c r="C703">
        <v>78</v>
      </c>
      <c r="D703">
        <v>31</v>
      </c>
      <c r="E703">
        <v>0</v>
      </c>
      <c r="F703">
        <v>27.6</v>
      </c>
      <c r="G703">
        <v>0.56499999999999995</v>
      </c>
      <c r="H703">
        <v>49</v>
      </c>
      <c r="I703">
        <v>1</v>
      </c>
    </row>
    <row r="704" spans="1:9" x14ac:dyDescent="0.25">
      <c r="A704">
        <v>1</v>
      </c>
      <c r="B704">
        <v>168</v>
      </c>
      <c r="C704">
        <v>88</v>
      </c>
      <c r="D704">
        <v>29</v>
      </c>
      <c r="E704">
        <v>0</v>
      </c>
      <c r="F704">
        <v>35</v>
      </c>
      <c r="G704">
        <v>0.90500000000000003</v>
      </c>
      <c r="H704">
        <v>52</v>
      </c>
      <c r="I704">
        <v>1</v>
      </c>
    </row>
    <row r="705" spans="1:9" x14ac:dyDescent="0.25">
      <c r="A705">
        <v>2</v>
      </c>
      <c r="B705">
        <v>129</v>
      </c>
      <c r="C705">
        <v>0</v>
      </c>
      <c r="D705">
        <v>0</v>
      </c>
      <c r="E705">
        <v>0</v>
      </c>
      <c r="F705">
        <v>38.5</v>
      </c>
      <c r="G705">
        <v>0.30399999999999999</v>
      </c>
      <c r="H705">
        <v>41</v>
      </c>
      <c r="I705">
        <v>0</v>
      </c>
    </row>
    <row r="706" spans="1:9" x14ac:dyDescent="0.25">
      <c r="A706">
        <v>4</v>
      </c>
      <c r="B706">
        <v>110</v>
      </c>
      <c r="C706">
        <v>76</v>
      </c>
      <c r="D706">
        <v>20</v>
      </c>
      <c r="E706">
        <v>100</v>
      </c>
      <c r="F706">
        <v>28.4</v>
      </c>
      <c r="G706">
        <v>0.11799999999999999</v>
      </c>
      <c r="H706">
        <v>27</v>
      </c>
      <c r="I706">
        <v>0</v>
      </c>
    </row>
    <row r="707" spans="1:9" x14ac:dyDescent="0.25">
      <c r="A707">
        <v>6</v>
      </c>
      <c r="B707">
        <v>80</v>
      </c>
      <c r="C707">
        <v>80</v>
      </c>
      <c r="D707">
        <v>36</v>
      </c>
      <c r="E707">
        <v>0</v>
      </c>
      <c r="F707">
        <v>39.799999999999997</v>
      </c>
      <c r="G707">
        <v>0.17699999999999999</v>
      </c>
      <c r="H707">
        <v>28</v>
      </c>
      <c r="I707">
        <v>0</v>
      </c>
    </row>
    <row r="708" spans="1:9" x14ac:dyDescent="0.25">
      <c r="A708">
        <v>10</v>
      </c>
      <c r="B708">
        <v>115</v>
      </c>
      <c r="C708">
        <v>0</v>
      </c>
      <c r="D708">
        <v>0</v>
      </c>
      <c r="E708">
        <v>0</v>
      </c>
      <c r="F708">
        <v>0</v>
      </c>
      <c r="G708">
        <v>0.26100000000000001</v>
      </c>
      <c r="H708">
        <v>30</v>
      </c>
      <c r="I708">
        <v>1</v>
      </c>
    </row>
    <row r="709" spans="1:9" x14ac:dyDescent="0.25">
      <c r="A709">
        <v>2</v>
      </c>
      <c r="B709">
        <v>127</v>
      </c>
      <c r="C709">
        <v>46</v>
      </c>
      <c r="D709">
        <v>21</v>
      </c>
      <c r="E709">
        <v>335</v>
      </c>
      <c r="F709">
        <v>34.4</v>
      </c>
      <c r="G709">
        <v>0.17599999999999999</v>
      </c>
      <c r="H709">
        <v>22</v>
      </c>
      <c r="I709">
        <v>0</v>
      </c>
    </row>
    <row r="710" spans="1:9" x14ac:dyDescent="0.25">
      <c r="A710">
        <v>9</v>
      </c>
      <c r="B710">
        <v>164</v>
      </c>
      <c r="C710">
        <v>78</v>
      </c>
      <c r="D710">
        <v>0</v>
      </c>
      <c r="E710">
        <v>0</v>
      </c>
      <c r="F710">
        <v>32.799999999999997</v>
      </c>
      <c r="G710">
        <v>0.14799999999999999</v>
      </c>
      <c r="H710">
        <v>45</v>
      </c>
      <c r="I710">
        <v>1</v>
      </c>
    </row>
    <row r="711" spans="1:9" x14ac:dyDescent="0.25">
      <c r="A711">
        <v>2</v>
      </c>
      <c r="B711">
        <v>93</v>
      </c>
      <c r="C711">
        <v>64</v>
      </c>
      <c r="D711">
        <v>32</v>
      </c>
      <c r="E711">
        <v>160</v>
      </c>
      <c r="F711">
        <v>38</v>
      </c>
      <c r="G711">
        <v>0.67400000000000004</v>
      </c>
      <c r="H711">
        <v>23</v>
      </c>
      <c r="I711">
        <v>1</v>
      </c>
    </row>
    <row r="712" spans="1:9" x14ac:dyDescent="0.25">
      <c r="A712">
        <v>3</v>
      </c>
      <c r="B712">
        <v>158</v>
      </c>
      <c r="C712">
        <v>64</v>
      </c>
      <c r="D712">
        <v>13</v>
      </c>
      <c r="E712">
        <v>387</v>
      </c>
      <c r="F712">
        <v>31.2</v>
      </c>
      <c r="G712">
        <v>0.29499999999999998</v>
      </c>
      <c r="H712">
        <v>24</v>
      </c>
      <c r="I712">
        <v>0</v>
      </c>
    </row>
    <row r="713" spans="1:9" x14ac:dyDescent="0.25">
      <c r="A713">
        <v>5</v>
      </c>
      <c r="B713">
        <v>126</v>
      </c>
      <c r="C713">
        <v>78</v>
      </c>
      <c r="D713">
        <v>27</v>
      </c>
      <c r="E713">
        <v>22</v>
      </c>
      <c r="F713">
        <v>29.6</v>
      </c>
      <c r="G713">
        <v>0.439</v>
      </c>
      <c r="H713">
        <v>40</v>
      </c>
      <c r="I713">
        <v>0</v>
      </c>
    </row>
    <row r="714" spans="1:9" x14ac:dyDescent="0.25">
      <c r="A714">
        <v>10</v>
      </c>
      <c r="B714">
        <v>129</v>
      </c>
      <c r="C714">
        <v>62</v>
      </c>
      <c r="D714">
        <v>36</v>
      </c>
      <c r="E714">
        <v>0</v>
      </c>
      <c r="F714">
        <v>41.2</v>
      </c>
      <c r="G714">
        <v>0.441</v>
      </c>
      <c r="H714">
        <v>38</v>
      </c>
      <c r="I714">
        <v>1</v>
      </c>
    </row>
    <row r="715" spans="1:9" x14ac:dyDescent="0.25">
      <c r="A715">
        <v>0</v>
      </c>
      <c r="B715">
        <v>134</v>
      </c>
      <c r="C715">
        <v>58</v>
      </c>
      <c r="D715">
        <v>20</v>
      </c>
      <c r="E715">
        <v>291</v>
      </c>
      <c r="F715">
        <v>26.4</v>
      </c>
      <c r="G715">
        <v>0.35199999999999998</v>
      </c>
      <c r="H715">
        <v>21</v>
      </c>
      <c r="I715">
        <v>0</v>
      </c>
    </row>
    <row r="716" spans="1:9" x14ac:dyDescent="0.25">
      <c r="A716">
        <v>3</v>
      </c>
      <c r="B716">
        <v>102</v>
      </c>
      <c r="C716">
        <v>74</v>
      </c>
      <c r="D716">
        <v>0</v>
      </c>
      <c r="E716">
        <v>0</v>
      </c>
      <c r="F716">
        <v>29.5</v>
      </c>
      <c r="G716">
        <v>0.121</v>
      </c>
      <c r="H716">
        <v>32</v>
      </c>
      <c r="I716">
        <v>0</v>
      </c>
    </row>
    <row r="717" spans="1:9" x14ac:dyDescent="0.25">
      <c r="A717">
        <v>7</v>
      </c>
      <c r="B717">
        <v>187</v>
      </c>
      <c r="C717">
        <v>50</v>
      </c>
      <c r="D717">
        <v>33</v>
      </c>
      <c r="E717">
        <v>392</v>
      </c>
      <c r="F717">
        <v>33.9</v>
      </c>
      <c r="G717">
        <v>0.82599999999999996</v>
      </c>
      <c r="H717">
        <v>34</v>
      </c>
      <c r="I717">
        <v>1</v>
      </c>
    </row>
    <row r="718" spans="1:9" x14ac:dyDescent="0.25">
      <c r="A718">
        <v>3</v>
      </c>
      <c r="B718">
        <v>173</v>
      </c>
      <c r="C718">
        <v>78</v>
      </c>
      <c r="D718">
        <v>39</v>
      </c>
      <c r="E718">
        <v>185</v>
      </c>
      <c r="F718">
        <v>33.799999999999997</v>
      </c>
      <c r="G718">
        <v>0.97</v>
      </c>
      <c r="H718">
        <v>31</v>
      </c>
      <c r="I718">
        <v>1</v>
      </c>
    </row>
    <row r="719" spans="1:9" x14ac:dyDescent="0.25">
      <c r="A719">
        <v>10</v>
      </c>
      <c r="B719">
        <v>94</v>
      </c>
      <c r="C719">
        <v>72</v>
      </c>
      <c r="D719">
        <v>18</v>
      </c>
      <c r="E719">
        <v>0</v>
      </c>
      <c r="F719">
        <v>23.1</v>
      </c>
      <c r="G719">
        <v>0.59499999999999997</v>
      </c>
      <c r="H719">
        <v>56</v>
      </c>
      <c r="I719">
        <v>0</v>
      </c>
    </row>
    <row r="720" spans="1:9" x14ac:dyDescent="0.25">
      <c r="A720">
        <v>1</v>
      </c>
      <c r="B720">
        <v>108</v>
      </c>
      <c r="C720">
        <v>60</v>
      </c>
      <c r="D720">
        <v>46</v>
      </c>
      <c r="E720">
        <v>178</v>
      </c>
      <c r="F720">
        <v>35.5</v>
      </c>
      <c r="G720">
        <v>0.41499999999999998</v>
      </c>
      <c r="H720">
        <v>24</v>
      </c>
      <c r="I720">
        <v>0</v>
      </c>
    </row>
    <row r="721" spans="1:9" x14ac:dyDescent="0.25">
      <c r="A721">
        <v>5</v>
      </c>
      <c r="B721">
        <v>97</v>
      </c>
      <c r="C721">
        <v>76</v>
      </c>
      <c r="D721">
        <v>27</v>
      </c>
      <c r="E721">
        <v>0</v>
      </c>
      <c r="F721">
        <v>35.6</v>
      </c>
      <c r="G721">
        <v>0.378</v>
      </c>
      <c r="H721">
        <v>52</v>
      </c>
      <c r="I721">
        <v>1</v>
      </c>
    </row>
    <row r="722" spans="1:9" x14ac:dyDescent="0.25">
      <c r="A722">
        <v>4</v>
      </c>
      <c r="B722">
        <v>83</v>
      </c>
      <c r="C722">
        <v>86</v>
      </c>
      <c r="D722">
        <v>19</v>
      </c>
      <c r="E722">
        <v>0</v>
      </c>
      <c r="F722">
        <v>29.3</v>
      </c>
      <c r="G722">
        <v>0.317</v>
      </c>
      <c r="H722">
        <v>34</v>
      </c>
      <c r="I722">
        <v>0</v>
      </c>
    </row>
    <row r="723" spans="1:9" x14ac:dyDescent="0.25">
      <c r="A723">
        <v>1</v>
      </c>
      <c r="B723">
        <v>114</v>
      </c>
      <c r="C723">
        <v>66</v>
      </c>
      <c r="D723">
        <v>36</v>
      </c>
      <c r="E723">
        <v>200</v>
      </c>
      <c r="F723">
        <v>38.1</v>
      </c>
      <c r="G723">
        <v>0.28899999999999998</v>
      </c>
      <c r="H723">
        <v>21</v>
      </c>
      <c r="I723">
        <v>0</v>
      </c>
    </row>
    <row r="724" spans="1:9" x14ac:dyDescent="0.25">
      <c r="A724">
        <v>1</v>
      </c>
      <c r="B724">
        <v>149</v>
      </c>
      <c r="C724">
        <v>68</v>
      </c>
      <c r="D724">
        <v>29</v>
      </c>
      <c r="E724">
        <v>127</v>
      </c>
      <c r="F724">
        <v>29.3</v>
      </c>
      <c r="G724">
        <v>0.34899999999999998</v>
      </c>
      <c r="H724">
        <v>42</v>
      </c>
      <c r="I724">
        <v>1</v>
      </c>
    </row>
    <row r="725" spans="1:9" x14ac:dyDescent="0.25">
      <c r="A725">
        <v>5</v>
      </c>
      <c r="B725">
        <v>117</v>
      </c>
      <c r="C725">
        <v>86</v>
      </c>
      <c r="D725">
        <v>30</v>
      </c>
      <c r="E725">
        <v>105</v>
      </c>
      <c r="F725">
        <v>39.1</v>
      </c>
      <c r="G725">
        <v>0.251</v>
      </c>
      <c r="H725">
        <v>42</v>
      </c>
      <c r="I725">
        <v>0</v>
      </c>
    </row>
    <row r="726" spans="1:9" x14ac:dyDescent="0.25">
      <c r="A726">
        <v>1</v>
      </c>
      <c r="B726">
        <v>111</v>
      </c>
      <c r="C726">
        <v>94</v>
      </c>
      <c r="D726">
        <v>0</v>
      </c>
      <c r="E726">
        <v>0</v>
      </c>
      <c r="F726">
        <v>32.799999999999997</v>
      </c>
      <c r="G726">
        <v>0.26500000000000001</v>
      </c>
      <c r="H726">
        <v>45</v>
      </c>
      <c r="I726">
        <v>0</v>
      </c>
    </row>
    <row r="727" spans="1:9" x14ac:dyDescent="0.25">
      <c r="A727">
        <v>4</v>
      </c>
      <c r="B727">
        <v>112</v>
      </c>
      <c r="C727">
        <v>78</v>
      </c>
      <c r="D727">
        <v>40</v>
      </c>
      <c r="E727">
        <v>0</v>
      </c>
      <c r="F727">
        <v>39.4</v>
      </c>
      <c r="G727">
        <v>0.23599999999999999</v>
      </c>
      <c r="H727">
        <v>38</v>
      </c>
      <c r="I727">
        <v>0</v>
      </c>
    </row>
    <row r="728" spans="1:9" x14ac:dyDescent="0.25">
      <c r="A728">
        <v>1</v>
      </c>
      <c r="B728">
        <v>116</v>
      </c>
      <c r="C728">
        <v>78</v>
      </c>
      <c r="D728">
        <v>29</v>
      </c>
      <c r="E728">
        <v>180</v>
      </c>
      <c r="F728">
        <v>36.1</v>
      </c>
      <c r="G728">
        <v>0.496</v>
      </c>
      <c r="H728">
        <v>25</v>
      </c>
      <c r="I728">
        <v>0</v>
      </c>
    </row>
    <row r="729" spans="1:9" x14ac:dyDescent="0.25">
      <c r="A729">
        <v>0</v>
      </c>
      <c r="B729">
        <v>141</v>
      </c>
      <c r="C729">
        <v>84</v>
      </c>
      <c r="D729">
        <v>26</v>
      </c>
      <c r="E729">
        <v>0</v>
      </c>
      <c r="F729">
        <v>32.4</v>
      </c>
      <c r="G729">
        <v>0.433</v>
      </c>
      <c r="H729">
        <v>22</v>
      </c>
      <c r="I729">
        <v>0</v>
      </c>
    </row>
    <row r="730" spans="1:9" x14ac:dyDescent="0.25">
      <c r="A730">
        <v>2</v>
      </c>
      <c r="B730">
        <v>175</v>
      </c>
      <c r="C730">
        <v>88</v>
      </c>
      <c r="D730">
        <v>0</v>
      </c>
      <c r="E730">
        <v>0</v>
      </c>
      <c r="F730">
        <v>22.9</v>
      </c>
      <c r="G730">
        <v>0.32600000000000001</v>
      </c>
      <c r="H730">
        <v>22</v>
      </c>
      <c r="I730">
        <v>0</v>
      </c>
    </row>
    <row r="731" spans="1:9" x14ac:dyDescent="0.25">
      <c r="A731">
        <v>2</v>
      </c>
      <c r="B731">
        <v>92</v>
      </c>
      <c r="C731">
        <v>52</v>
      </c>
      <c r="D731">
        <v>0</v>
      </c>
      <c r="E731">
        <v>0</v>
      </c>
      <c r="F731">
        <v>30.1</v>
      </c>
      <c r="G731">
        <v>0.14099999999999999</v>
      </c>
      <c r="H731">
        <v>22</v>
      </c>
      <c r="I731">
        <v>0</v>
      </c>
    </row>
    <row r="732" spans="1:9" x14ac:dyDescent="0.25">
      <c r="A732">
        <v>3</v>
      </c>
      <c r="B732">
        <v>130</v>
      </c>
      <c r="C732">
        <v>78</v>
      </c>
      <c r="D732">
        <v>23</v>
      </c>
      <c r="E732">
        <v>79</v>
      </c>
      <c r="F732">
        <v>28.4</v>
      </c>
      <c r="G732">
        <v>0.32300000000000001</v>
      </c>
      <c r="H732">
        <v>34</v>
      </c>
      <c r="I732">
        <v>1</v>
      </c>
    </row>
    <row r="733" spans="1:9" x14ac:dyDescent="0.25">
      <c r="A733">
        <v>8</v>
      </c>
      <c r="B733">
        <v>120</v>
      </c>
      <c r="C733">
        <v>86</v>
      </c>
      <c r="D733">
        <v>0</v>
      </c>
      <c r="E733">
        <v>0</v>
      </c>
      <c r="F733">
        <v>28.4</v>
      </c>
      <c r="G733">
        <v>0.25900000000000001</v>
      </c>
      <c r="H733">
        <v>22</v>
      </c>
      <c r="I733">
        <v>1</v>
      </c>
    </row>
    <row r="734" spans="1:9" x14ac:dyDescent="0.25">
      <c r="A734">
        <v>2</v>
      </c>
      <c r="B734">
        <v>174</v>
      </c>
      <c r="C734">
        <v>88</v>
      </c>
      <c r="D734">
        <v>37</v>
      </c>
      <c r="E734">
        <v>120</v>
      </c>
      <c r="F734">
        <v>44.5</v>
      </c>
      <c r="G734">
        <v>0.64600000000000002</v>
      </c>
      <c r="H734">
        <v>24</v>
      </c>
      <c r="I734">
        <v>1</v>
      </c>
    </row>
    <row r="735" spans="1:9" x14ac:dyDescent="0.25">
      <c r="A735">
        <v>2</v>
      </c>
      <c r="B735">
        <v>106</v>
      </c>
      <c r="C735">
        <v>56</v>
      </c>
      <c r="D735">
        <v>27</v>
      </c>
      <c r="E735">
        <v>165</v>
      </c>
      <c r="F735">
        <v>29</v>
      </c>
      <c r="G735">
        <v>0.42599999999999999</v>
      </c>
      <c r="H735">
        <v>22</v>
      </c>
      <c r="I735">
        <v>0</v>
      </c>
    </row>
    <row r="736" spans="1:9" x14ac:dyDescent="0.25">
      <c r="A736">
        <v>2</v>
      </c>
      <c r="B736">
        <v>105</v>
      </c>
      <c r="C736">
        <v>75</v>
      </c>
      <c r="D736">
        <v>0</v>
      </c>
      <c r="E736">
        <v>0</v>
      </c>
      <c r="F736">
        <v>23.3</v>
      </c>
      <c r="G736">
        <v>0.56000000000000005</v>
      </c>
      <c r="H736">
        <v>53</v>
      </c>
      <c r="I736">
        <v>0</v>
      </c>
    </row>
    <row r="737" spans="1:9" x14ac:dyDescent="0.25">
      <c r="A737">
        <v>4</v>
      </c>
      <c r="B737">
        <v>95</v>
      </c>
      <c r="C737">
        <v>60</v>
      </c>
      <c r="D737">
        <v>32</v>
      </c>
      <c r="E737">
        <v>0</v>
      </c>
      <c r="F737">
        <v>35.4</v>
      </c>
      <c r="G737">
        <v>0.28399999999999997</v>
      </c>
      <c r="H737">
        <v>28</v>
      </c>
      <c r="I737">
        <v>0</v>
      </c>
    </row>
    <row r="738" spans="1:9" x14ac:dyDescent="0.25">
      <c r="A738">
        <v>0</v>
      </c>
      <c r="B738">
        <v>126</v>
      </c>
      <c r="C738">
        <v>86</v>
      </c>
      <c r="D738">
        <v>27</v>
      </c>
      <c r="E738">
        <v>120</v>
      </c>
      <c r="F738">
        <v>27.4</v>
      </c>
      <c r="G738">
        <v>0.51500000000000001</v>
      </c>
      <c r="H738">
        <v>21</v>
      </c>
      <c r="I738">
        <v>0</v>
      </c>
    </row>
    <row r="739" spans="1:9" x14ac:dyDescent="0.25">
      <c r="A739">
        <v>8</v>
      </c>
      <c r="B739">
        <v>65</v>
      </c>
      <c r="C739">
        <v>72</v>
      </c>
      <c r="D739">
        <v>23</v>
      </c>
      <c r="E739">
        <v>0</v>
      </c>
      <c r="F739">
        <v>32</v>
      </c>
      <c r="G739">
        <v>0.6</v>
      </c>
      <c r="H739">
        <v>42</v>
      </c>
      <c r="I739">
        <v>0</v>
      </c>
    </row>
    <row r="740" spans="1:9" x14ac:dyDescent="0.25">
      <c r="A740">
        <v>2</v>
      </c>
      <c r="B740">
        <v>99</v>
      </c>
      <c r="C740">
        <v>60</v>
      </c>
      <c r="D740">
        <v>17</v>
      </c>
      <c r="E740">
        <v>160</v>
      </c>
      <c r="F740">
        <v>36.6</v>
      </c>
      <c r="G740">
        <v>0.45300000000000001</v>
      </c>
      <c r="H740">
        <v>21</v>
      </c>
      <c r="I740">
        <v>0</v>
      </c>
    </row>
    <row r="741" spans="1:9" x14ac:dyDescent="0.25">
      <c r="A741">
        <v>1</v>
      </c>
      <c r="B741">
        <v>102</v>
      </c>
      <c r="C741">
        <v>74</v>
      </c>
      <c r="D741">
        <v>0</v>
      </c>
      <c r="E741">
        <v>0</v>
      </c>
      <c r="F741">
        <v>39.5</v>
      </c>
      <c r="G741">
        <v>0.29299999999999998</v>
      </c>
      <c r="H741">
        <v>42</v>
      </c>
      <c r="I741">
        <v>1</v>
      </c>
    </row>
    <row r="742" spans="1:9" x14ac:dyDescent="0.25">
      <c r="A742">
        <v>11</v>
      </c>
      <c r="B742">
        <v>120</v>
      </c>
      <c r="C742">
        <v>80</v>
      </c>
      <c r="D742">
        <v>37</v>
      </c>
      <c r="E742">
        <v>150</v>
      </c>
      <c r="F742">
        <v>42.3</v>
      </c>
      <c r="G742">
        <v>0.78500000000000003</v>
      </c>
      <c r="H742">
        <v>48</v>
      </c>
      <c r="I742">
        <v>1</v>
      </c>
    </row>
    <row r="743" spans="1:9" x14ac:dyDescent="0.25">
      <c r="A743">
        <v>3</v>
      </c>
      <c r="B743">
        <v>102</v>
      </c>
      <c r="C743">
        <v>44</v>
      </c>
      <c r="D743">
        <v>20</v>
      </c>
      <c r="E743">
        <v>94</v>
      </c>
      <c r="F743">
        <v>30.8</v>
      </c>
      <c r="G743">
        <v>0.4</v>
      </c>
      <c r="H743">
        <v>26</v>
      </c>
      <c r="I743">
        <v>0</v>
      </c>
    </row>
    <row r="744" spans="1:9" x14ac:dyDescent="0.25">
      <c r="A744">
        <v>1</v>
      </c>
      <c r="B744">
        <v>109</v>
      </c>
      <c r="C744">
        <v>58</v>
      </c>
      <c r="D744">
        <v>18</v>
      </c>
      <c r="E744">
        <v>116</v>
      </c>
      <c r="F744">
        <v>28.5</v>
      </c>
      <c r="G744">
        <v>0.219</v>
      </c>
      <c r="H744">
        <v>22</v>
      </c>
      <c r="I744">
        <v>0</v>
      </c>
    </row>
    <row r="745" spans="1:9" x14ac:dyDescent="0.25">
      <c r="A745">
        <v>9</v>
      </c>
      <c r="B745">
        <v>140</v>
      </c>
      <c r="C745">
        <v>94</v>
      </c>
      <c r="D745">
        <v>0</v>
      </c>
      <c r="E745">
        <v>0</v>
      </c>
      <c r="F745">
        <v>32.700000000000003</v>
      </c>
      <c r="G745">
        <v>0.73399999999999999</v>
      </c>
      <c r="H745">
        <v>45</v>
      </c>
      <c r="I745">
        <v>1</v>
      </c>
    </row>
    <row r="746" spans="1:9" x14ac:dyDescent="0.25">
      <c r="A746">
        <v>13</v>
      </c>
      <c r="B746">
        <v>153</v>
      </c>
      <c r="C746">
        <v>88</v>
      </c>
      <c r="D746">
        <v>37</v>
      </c>
      <c r="E746">
        <v>140</v>
      </c>
      <c r="F746">
        <v>40.6</v>
      </c>
      <c r="G746">
        <v>1.1739999999999999</v>
      </c>
      <c r="H746">
        <v>39</v>
      </c>
      <c r="I746">
        <v>0</v>
      </c>
    </row>
    <row r="747" spans="1:9" x14ac:dyDescent="0.25">
      <c r="A747">
        <v>12</v>
      </c>
      <c r="B747">
        <v>100</v>
      </c>
      <c r="C747">
        <v>84</v>
      </c>
      <c r="D747">
        <v>33</v>
      </c>
      <c r="E747">
        <v>105</v>
      </c>
      <c r="F747">
        <v>30</v>
      </c>
      <c r="G747">
        <v>0.48799999999999999</v>
      </c>
      <c r="H747">
        <v>46</v>
      </c>
      <c r="I747">
        <v>0</v>
      </c>
    </row>
    <row r="748" spans="1:9" x14ac:dyDescent="0.25">
      <c r="A748">
        <v>1</v>
      </c>
      <c r="B748">
        <v>147</v>
      </c>
      <c r="C748">
        <v>94</v>
      </c>
      <c r="D748">
        <v>41</v>
      </c>
      <c r="E748">
        <v>0</v>
      </c>
      <c r="F748">
        <v>49.3</v>
      </c>
      <c r="G748">
        <v>0.35799999999999998</v>
      </c>
      <c r="H748">
        <v>27</v>
      </c>
      <c r="I748">
        <v>1</v>
      </c>
    </row>
    <row r="749" spans="1:9" x14ac:dyDescent="0.25">
      <c r="A749">
        <v>1</v>
      </c>
      <c r="B749">
        <v>81</v>
      </c>
      <c r="C749">
        <v>74</v>
      </c>
      <c r="D749">
        <v>41</v>
      </c>
      <c r="E749">
        <v>57</v>
      </c>
      <c r="F749">
        <v>46.3</v>
      </c>
      <c r="G749">
        <v>1.0960000000000001</v>
      </c>
      <c r="H749">
        <v>32</v>
      </c>
      <c r="I749">
        <v>0</v>
      </c>
    </row>
    <row r="750" spans="1:9" x14ac:dyDescent="0.25">
      <c r="A750">
        <v>3</v>
      </c>
      <c r="B750">
        <v>187</v>
      </c>
      <c r="C750">
        <v>70</v>
      </c>
      <c r="D750">
        <v>22</v>
      </c>
      <c r="E750">
        <v>200</v>
      </c>
      <c r="F750">
        <v>36.4</v>
      </c>
      <c r="G750">
        <v>0.40799999999999997</v>
      </c>
      <c r="H750">
        <v>36</v>
      </c>
      <c r="I750">
        <v>1</v>
      </c>
    </row>
    <row r="751" spans="1:9" x14ac:dyDescent="0.25">
      <c r="A751">
        <v>6</v>
      </c>
      <c r="B751">
        <v>162</v>
      </c>
      <c r="C751">
        <v>62</v>
      </c>
      <c r="D751">
        <v>0</v>
      </c>
      <c r="E751">
        <v>0</v>
      </c>
      <c r="F751">
        <v>24.3</v>
      </c>
      <c r="G751">
        <v>0.17799999999999999</v>
      </c>
      <c r="H751">
        <v>50</v>
      </c>
      <c r="I751">
        <v>1</v>
      </c>
    </row>
    <row r="752" spans="1:9" x14ac:dyDescent="0.25">
      <c r="A752">
        <v>4</v>
      </c>
      <c r="B752">
        <v>136</v>
      </c>
      <c r="C752">
        <v>70</v>
      </c>
      <c r="D752">
        <v>0</v>
      </c>
      <c r="E752">
        <v>0</v>
      </c>
      <c r="F752">
        <v>31.2</v>
      </c>
      <c r="G752">
        <v>1.1819999999999999</v>
      </c>
      <c r="H752">
        <v>22</v>
      </c>
      <c r="I752">
        <v>1</v>
      </c>
    </row>
    <row r="753" spans="1:9" x14ac:dyDescent="0.25">
      <c r="A753">
        <v>1</v>
      </c>
      <c r="B753">
        <v>121</v>
      </c>
      <c r="C753">
        <v>78</v>
      </c>
      <c r="D753">
        <v>39</v>
      </c>
      <c r="E753">
        <v>74</v>
      </c>
      <c r="F753">
        <v>39</v>
      </c>
      <c r="G753">
        <v>0.26100000000000001</v>
      </c>
      <c r="H753">
        <v>28</v>
      </c>
      <c r="I753">
        <v>0</v>
      </c>
    </row>
    <row r="754" spans="1:9" x14ac:dyDescent="0.25">
      <c r="A754">
        <v>3</v>
      </c>
      <c r="B754">
        <v>108</v>
      </c>
      <c r="C754">
        <v>62</v>
      </c>
      <c r="D754">
        <v>24</v>
      </c>
      <c r="E754">
        <v>0</v>
      </c>
      <c r="F754">
        <v>26</v>
      </c>
      <c r="G754">
        <v>0.223</v>
      </c>
      <c r="H754">
        <v>25</v>
      </c>
      <c r="I754">
        <v>0</v>
      </c>
    </row>
    <row r="755" spans="1:9" x14ac:dyDescent="0.25">
      <c r="A755">
        <v>0</v>
      </c>
      <c r="B755">
        <v>181</v>
      </c>
      <c r="C755">
        <v>88</v>
      </c>
      <c r="D755">
        <v>44</v>
      </c>
      <c r="E755">
        <v>510</v>
      </c>
      <c r="F755">
        <v>43.3</v>
      </c>
      <c r="G755">
        <v>0.222</v>
      </c>
      <c r="H755">
        <v>26</v>
      </c>
      <c r="I755">
        <v>1</v>
      </c>
    </row>
    <row r="756" spans="1:9" x14ac:dyDescent="0.25">
      <c r="A756">
        <v>8</v>
      </c>
      <c r="B756">
        <v>154</v>
      </c>
      <c r="C756">
        <v>78</v>
      </c>
      <c r="D756">
        <v>32</v>
      </c>
      <c r="E756">
        <v>0</v>
      </c>
      <c r="F756">
        <v>32.4</v>
      </c>
      <c r="G756">
        <v>0.443</v>
      </c>
      <c r="H756">
        <v>45</v>
      </c>
      <c r="I756">
        <v>1</v>
      </c>
    </row>
    <row r="757" spans="1:9" x14ac:dyDescent="0.25">
      <c r="A757">
        <v>1</v>
      </c>
      <c r="B757">
        <v>128</v>
      </c>
      <c r="C757">
        <v>88</v>
      </c>
      <c r="D757">
        <v>39</v>
      </c>
      <c r="E757">
        <v>110</v>
      </c>
      <c r="F757">
        <v>36.5</v>
      </c>
      <c r="G757">
        <v>1.0569999999999999</v>
      </c>
      <c r="H757">
        <v>37</v>
      </c>
      <c r="I757">
        <v>1</v>
      </c>
    </row>
    <row r="758" spans="1:9" x14ac:dyDescent="0.25">
      <c r="A758">
        <v>7</v>
      </c>
      <c r="B758">
        <v>137</v>
      </c>
      <c r="C758">
        <v>90</v>
      </c>
      <c r="D758">
        <v>41</v>
      </c>
      <c r="E758">
        <v>0</v>
      </c>
      <c r="F758">
        <v>32</v>
      </c>
      <c r="G758">
        <v>0.39100000000000001</v>
      </c>
      <c r="H758">
        <v>39</v>
      </c>
      <c r="I758">
        <v>0</v>
      </c>
    </row>
    <row r="759" spans="1:9" x14ac:dyDescent="0.25">
      <c r="A759">
        <v>0</v>
      </c>
      <c r="B759">
        <v>123</v>
      </c>
      <c r="C759">
        <v>72</v>
      </c>
      <c r="D759">
        <v>0</v>
      </c>
      <c r="E759">
        <v>0</v>
      </c>
      <c r="F759">
        <v>36.299999999999997</v>
      </c>
      <c r="G759">
        <v>0.25800000000000001</v>
      </c>
      <c r="H759">
        <v>52</v>
      </c>
      <c r="I759">
        <v>1</v>
      </c>
    </row>
    <row r="760" spans="1:9" x14ac:dyDescent="0.25">
      <c r="A760">
        <v>1</v>
      </c>
      <c r="B760">
        <v>106</v>
      </c>
      <c r="C760">
        <v>76</v>
      </c>
      <c r="D760">
        <v>0</v>
      </c>
      <c r="E760">
        <v>0</v>
      </c>
      <c r="F760">
        <v>37.5</v>
      </c>
      <c r="G760">
        <v>0.19700000000000001</v>
      </c>
      <c r="H760">
        <v>26</v>
      </c>
      <c r="I760">
        <v>0</v>
      </c>
    </row>
    <row r="761" spans="1:9" x14ac:dyDescent="0.25">
      <c r="A761">
        <v>6</v>
      </c>
      <c r="B761">
        <v>190</v>
      </c>
      <c r="C761">
        <v>92</v>
      </c>
      <c r="D761">
        <v>0</v>
      </c>
      <c r="E761">
        <v>0</v>
      </c>
      <c r="F761">
        <v>35.5</v>
      </c>
      <c r="G761">
        <v>0.27800000000000002</v>
      </c>
      <c r="H761">
        <v>66</v>
      </c>
      <c r="I761">
        <v>1</v>
      </c>
    </row>
    <row r="762" spans="1:9" x14ac:dyDescent="0.25">
      <c r="A762">
        <v>2</v>
      </c>
      <c r="B762">
        <v>88</v>
      </c>
      <c r="C762">
        <v>58</v>
      </c>
      <c r="D762">
        <v>26</v>
      </c>
      <c r="E762">
        <v>16</v>
      </c>
      <c r="F762">
        <v>28.4</v>
      </c>
      <c r="G762">
        <v>0.76600000000000001</v>
      </c>
      <c r="H762">
        <v>22</v>
      </c>
      <c r="I762">
        <v>0</v>
      </c>
    </row>
    <row r="763" spans="1:9" x14ac:dyDescent="0.25">
      <c r="A763">
        <v>9</v>
      </c>
      <c r="B763">
        <v>170</v>
      </c>
      <c r="C763">
        <v>74</v>
      </c>
      <c r="D763">
        <v>31</v>
      </c>
      <c r="E763">
        <v>0</v>
      </c>
      <c r="F763">
        <v>44</v>
      </c>
      <c r="G763">
        <v>0.40300000000000002</v>
      </c>
      <c r="H763">
        <v>43</v>
      </c>
      <c r="I763">
        <v>1</v>
      </c>
    </row>
    <row r="764" spans="1:9" x14ac:dyDescent="0.25">
      <c r="A764">
        <v>9</v>
      </c>
      <c r="B764">
        <v>89</v>
      </c>
      <c r="C764">
        <v>62</v>
      </c>
      <c r="D764">
        <v>0</v>
      </c>
      <c r="E764">
        <v>0</v>
      </c>
      <c r="F764">
        <v>22.5</v>
      </c>
      <c r="G764">
        <v>0.14199999999999999</v>
      </c>
      <c r="H764">
        <v>33</v>
      </c>
      <c r="I764">
        <v>0</v>
      </c>
    </row>
    <row r="765" spans="1:9" x14ac:dyDescent="0.25">
      <c r="A765">
        <v>10</v>
      </c>
      <c r="B765">
        <v>101</v>
      </c>
      <c r="C765">
        <v>76</v>
      </c>
      <c r="D765">
        <v>48</v>
      </c>
      <c r="E765">
        <v>180</v>
      </c>
      <c r="F765">
        <v>32.9</v>
      </c>
      <c r="G765">
        <v>0.17100000000000001</v>
      </c>
      <c r="H765">
        <v>63</v>
      </c>
      <c r="I765">
        <v>0</v>
      </c>
    </row>
    <row r="766" spans="1:9" x14ac:dyDescent="0.25">
      <c r="A766">
        <v>2</v>
      </c>
      <c r="B766">
        <v>122</v>
      </c>
      <c r="C766">
        <v>70</v>
      </c>
      <c r="D766">
        <v>27</v>
      </c>
      <c r="E766">
        <v>0</v>
      </c>
      <c r="F766">
        <v>36.799999999999997</v>
      </c>
      <c r="G766">
        <v>0.34</v>
      </c>
      <c r="H766">
        <v>27</v>
      </c>
      <c r="I766">
        <v>0</v>
      </c>
    </row>
    <row r="767" spans="1:9" x14ac:dyDescent="0.25">
      <c r="A767">
        <v>5</v>
      </c>
      <c r="B767">
        <v>121</v>
      </c>
      <c r="C767">
        <v>72</v>
      </c>
      <c r="D767">
        <v>23</v>
      </c>
      <c r="E767">
        <v>112</v>
      </c>
      <c r="F767">
        <v>26.2</v>
      </c>
      <c r="G767">
        <v>0.245</v>
      </c>
      <c r="H767">
        <v>30</v>
      </c>
      <c r="I767">
        <v>0</v>
      </c>
    </row>
    <row r="768" spans="1:9" x14ac:dyDescent="0.25">
      <c r="A768">
        <v>1</v>
      </c>
      <c r="B768">
        <v>126</v>
      </c>
      <c r="C768">
        <v>60</v>
      </c>
      <c r="D768">
        <v>0</v>
      </c>
      <c r="E768">
        <v>0</v>
      </c>
      <c r="F768">
        <v>30.1</v>
      </c>
      <c r="G768">
        <v>0.34899999999999998</v>
      </c>
      <c r="H768">
        <v>47</v>
      </c>
      <c r="I768">
        <v>1</v>
      </c>
    </row>
    <row r="769" spans="1:9" x14ac:dyDescent="0.25">
      <c r="A769">
        <v>1</v>
      </c>
      <c r="B769">
        <v>93</v>
      </c>
      <c r="C769">
        <v>70</v>
      </c>
      <c r="D769">
        <v>31</v>
      </c>
      <c r="E769">
        <v>0</v>
      </c>
      <c r="F769">
        <v>30.4</v>
      </c>
      <c r="G769">
        <v>0.315</v>
      </c>
      <c r="H769">
        <v>23</v>
      </c>
      <c r="I769">
        <v>0</v>
      </c>
    </row>
  </sheetData>
  <conditionalFormatting sqref="B1:H1048576">
    <cfRule type="cellIs" dxfId="49" priority="1" operator="equal">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FDCB4-4FD3-48CF-B664-48169EAE777A}">
  <dimension ref="A1:Q535"/>
  <sheetViews>
    <sheetView workbookViewId="0">
      <selection activeCell="P11" sqref="P11"/>
    </sheetView>
  </sheetViews>
  <sheetFormatPr defaultRowHeight="15" x14ac:dyDescent="0.25"/>
  <cols>
    <col min="1" max="1" width="11.85546875" bestFit="1" customWidth="1"/>
    <col min="2" max="2" width="8.140625" bestFit="1" customWidth="1"/>
    <col min="3" max="3" width="14" bestFit="1" customWidth="1"/>
    <col min="4" max="4" width="13.7109375" bestFit="1" customWidth="1"/>
    <col min="5" max="5" width="7.140625" bestFit="1" customWidth="1"/>
    <col min="6" max="6" width="5" bestFit="1" customWidth="1"/>
    <col min="7" max="7" width="24.42578125" bestFit="1" customWidth="1"/>
    <col min="8" max="8" width="4.140625" bestFit="1" customWidth="1"/>
    <col min="9" max="9" width="9" bestFit="1" customWidth="1"/>
    <col min="10" max="10" width="12" bestFit="1" customWidth="1"/>
    <col min="11" max="11" width="13.140625" bestFit="1" customWidth="1"/>
    <col min="12" max="12" width="13.5703125" bestFit="1" customWidth="1"/>
    <col min="13" max="13" width="12.42578125" bestFit="1" customWidth="1"/>
    <col min="14" max="14" width="15.5703125" bestFit="1" customWidth="1"/>
    <col min="15" max="15" width="9.5703125" bestFit="1" customWidth="1"/>
    <col min="16" max="16" width="10" bestFit="1" customWidth="1"/>
    <col min="17" max="17" width="12" bestFit="1"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27</v>
      </c>
      <c r="Q1" t="s">
        <v>32</v>
      </c>
    </row>
    <row r="2" spans="1:17" x14ac:dyDescent="0.25">
      <c r="A2">
        <v>6</v>
      </c>
      <c r="B2">
        <v>148</v>
      </c>
      <c r="C2">
        <v>72</v>
      </c>
      <c r="D2">
        <v>35</v>
      </c>
      <c r="E2" s="2">
        <v>156</v>
      </c>
      <c r="F2">
        <v>33.6</v>
      </c>
      <c r="G2">
        <v>0.627</v>
      </c>
      <c r="H2">
        <v>50</v>
      </c>
      <c r="I2">
        <v>1</v>
      </c>
      <c r="J2">
        <f t="shared" ref="J2:J65" si="0">COUNTIF(B2:H2,121)+COUNTIF(B1:H1,"=")</f>
        <v>0</v>
      </c>
      <c r="K2" t="str">
        <f>IF(J2&gt;=COLUMNS($B$2:$H$2)/4,"REMOVE","KEEP")</f>
        <v>KEEP</v>
      </c>
      <c r="L2" s="2">
        <f>AVERAGEIF(B:B,"&gt;0")</f>
        <v>121.02434456928839</v>
      </c>
      <c r="M2" s="2">
        <f>AVERAGEIF(E:E,"&gt;0")</f>
        <v>155.66666666666666</v>
      </c>
      <c r="N2" t="str">
        <f>IF(F2&lt;18.5,"Underweight",IF(F2&lt;24.5,"Normalweight",IF(F2&lt;29.9,"Overweight","Obese")))</f>
        <v>Obese</v>
      </c>
      <c r="O2" s="1">
        <f>AVERAGEIF(F:F,"&gt;0")</f>
        <v>32.880524344569281</v>
      </c>
      <c r="P2" t="str">
        <f>IF(H2&lt;=18, "0-18", IF(H2&lt;=35, "19-35", IF(H2&lt;=50, "36-50", "51+")))</f>
        <v>36-50</v>
      </c>
    </row>
    <row r="3" spans="1:17" x14ac:dyDescent="0.25">
      <c r="A3">
        <v>1</v>
      </c>
      <c r="B3">
        <v>85</v>
      </c>
      <c r="C3">
        <v>66</v>
      </c>
      <c r="D3">
        <v>29</v>
      </c>
      <c r="E3" s="2">
        <v>156</v>
      </c>
      <c r="F3">
        <v>26.6</v>
      </c>
      <c r="G3">
        <v>0.35099999999999998</v>
      </c>
      <c r="H3">
        <v>31</v>
      </c>
      <c r="I3">
        <v>0</v>
      </c>
      <c r="J3">
        <f t="shared" si="0"/>
        <v>0</v>
      </c>
      <c r="K3" t="str">
        <f t="shared" ref="K3:K66" si="1">IF(J3&gt;=COLUMNS($B$2:$H$2)/4,"REMOVE","KEEP")</f>
        <v>KEEP</v>
      </c>
      <c r="N3" t="str">
        <f t="shared" ref="N3:N66" si="2">IF(F3&lt;18.5,"Underweight",IF(F3&lt;24.5,"Normalweight",IF(F3&lt;29.9,"Overweight","Obese")))</f>
        <v>Overweight</v>
      </c>
      <c r="P3" t="str">
        <f t="shared" ref="P3:P66" si="3">IF(H3&lt;=18, "0-18", IF(H3&lt;=35, "19-35", IF(H3&lt;=50, "36-50", "51+")))</f>
        <v>19-35</v>
      </c>
    </row>
    <row r="4" spans="1:17" x14ac:dyDescent="0.25">
      <c r="A4">
        <v>1</v>
      </c>
      <c r="B4">
        <v>89</v>
      </c>
      <c r="C4">
        <v>66</v>
      </c>
      <c r="D4">
        <v>23</v>
      </c>
      <c r="E4">
        <v>94</v>
      </c>
      <c r="F4">
        <v>28.1</v>
      </c>
      <c r="G4">
        <v>0.16700000000000001</v>
      </c>
      <c r="H4">
        <v>21</v>
      </c>
      <c r="I4">
        <v>0</v>
      </c>
      <c r="J4">
        <f t="shared" si="0"/>
        <v>0</v>
      </c>
      <c r="K4" t="str">
        <f t="shared" si="1"/>
        <v>KEEP</v>
      </c>
      <c r="N4" t="str">
        <f t="shared" si="2"/>
        <v>Overweight</v>
      </c>
      <c r="P4" t="str">
        <f t="shared" si="3"/>
        <v>19-35</v>
      </c>
    </row>
    <row r="5" spans="1:17" x14ac:dyDescent="0.25">
      <c r="A5">
        <v>0</v>
      </c>
      <c r="B5">
        <v>137</v>
      </c>
      <c r="C5">
        <v>40</v>
      </c>
      <c r="D5">
        <v>35</v>
      </c>
      <c r="E5">
        <v>168</v>
      </c>
      <c r="F5">
        <v>43.1</v>
      </c>
      <c r="G5">
        <v>2.2879999999999998</v>
      </c>
      <c r="H5">
        <v>33</v>
      </c>
      <c r="I5">
        <v>1</v>
      </c>
      <c r="J5">
        <f t="shared" si="0"/>
        <v>0</v>
      </c>
      <c r="K5" t="str">
        <f t="shared" si="1"/>
        <v>KEEP</v>
      </c>
      <c r="N5" t="str">
        <f t="shared" si="2"/>
        <v>Obese</v>
      </c>
      <c r="P5" t="str">
        <f t="shared" si="3"/>
        <v>19-35</v>
      </c>
    </row>
    <row r="6" spans="1:17" x14ac:dyDescent="0.25">
      <c r="A6">
        <v>3</v>
      </c>
      <c r="B6">
        <v>78</v>
      </c>
      <c r="C6">
        <v>50</v>
      </c>
      <c r="D6">
        <v>32</v>
      </c>
      <c r="E6">
        <v>88</v>
      </c>
      <c r="F6">
        <v>31</v>
      </c>
      <c r="G6">
        <v>0.248</v>
      </c>
      <c r="H6">
        <v>26</v>
      </c>
      <c r="I6">
        <v>1</v>
      </c>
      <c r="J6">
        <f t="shared" si="0"/>
        <v>0</v>
      </c>
      <c r="K6" t="str">
        <f t="shared" si="1"/>
        <v>KEEP</v>
      </c>
      <c r="N6" t="str">
        <f t="shared" si="2"/>
        <v>Obese</v>
      </c>
      <c r="P6" t="str">
        <f t="shared" si="3"/>
        <v>19-35</v>
      </c>
    </row>
    <row r="7" spans="1:17" x14ac:dyDescent="0.25">
      <c r="A7">
        <v>2</v>
      </c>
      <c r="B7">
        <v>197</v>
      </c>
      <c r="C7">
        <v>70</v>
      </c>
      <c r="D7">
        <v>45</v>
      </c>
      <c r="E7">
        <v>543</v>
      </c>
      <c r="F7">
        <v>30.5</v>
      </c>
      <c r="G7">
        <v>0.158</v>
      </c>
      <c r="H7">
        <v>53</v>
      </c>
      <c r="I7">
        <v>1</v>
      </c>
      <c r="J7">
        <f t="shared" si="0"/>
        <v>0</v>
      </c>
      <c r="K7" t="str">
        <f t="shared" si="1"/>
        <v>KEEP</v>
      </c>
      <c r="N7" t="str">
        <f t="shared" si="2"/>
        <v>Obese</v>
      </c>
      <c r="P7" t="str">
        <f t="shared" si="3"/>
        <v>51+</v>
      </c>
    </row>
    <row r="8" spans="1:17" x14ac:dyDescent="0.25">
      <c r="A8">
        <v>1</v>
      </c>
      <c r="B8">
        <v>189</v>
      </c>
      <c r="C8">
        <v>60</v>
      </c>
      <c r="D8">
        <v>23</v>
      </c>
      <c r="E8">
        <v>846</v>
      </c>
      <c r="F8">
        <v>30.1</v>
      </c>
      <c r="G8">
        <v>0.39800000000000002</v>
      </c>
      <c r="H8">
        <v>59</v>
      </c>
      <c r="I8">
        <v>1</v>
      </c>
      <c r="J8">
        <f t="shared" si="0"/>
        <v>0</v>
      </c>
      <c r="K8" t="str">
        <f t="shared" si="1"/>
        <v>KEEP</v>
      </c>
      <c r="N8" t="str">
        <f t="shared" si="2"/>
        <v>Obese</v>
      </c>
      <c r="P8" t="str">
        <f t="shared" si="3"/>
        <v>51+</v>
      </c>
    </row>
    <row r="9" spans="1:17" x14ac:dyDescent="0.25">
      <c r="A9">
        <v>5</v>
      </c>
      <c r="B9">
        <v>166</v>
      </c>
      <c r="C9">
        <v>72</v>
      </c>
      <c r="D9">
        <v>19</v>
      </c>
      <c r="E9">
        <v>175</v>
      </c>
      <c r="F9">
        <v>25.8</v>
      </c>
      <c r="G9">
        <v>0.58699999999999997</v>
      </c>
      <c r="H9">
        <v>51</v>
      </c>
      <c r="I9">
        <v>1</v>
      </c>
      <c r="J9">
        <f t="shared" si="0"/>
        <v>0</v>
      </c>
      <c r="K9" t="str">
        <f t="shared" si="1"/>
        <v>KEEP</v>
      </c>
      <c r="N9" t="str">
        <f t="shared" si="2"/>
        <v>Overweight</v>
      </c>
      <c r="P9" t="str">
        <f t="shared" si="3"/>
        <v>51+</v>
      </c>
    </row>
    <row r="10" spans="1:17" x14ac:dyDescent="0.25">
      <c r="A10">
        <v>0</v>
      </c>
      <c r="B10">
        <v>118</v>
      </c>
      <c r="C10">
        <v>84</v>
      </c>
      <c r="D10">
        <v>47</v>
      </c>
      <c r="E10">
        <v>230</v>
      </c>
      <c r="F10">
        <v>45.8</v>
      </c>
      <c r="G10">
        <v>0.55100000000000005</v>
      </c>
      <c r="H10">
        <v>31</v>
      </c>
      <c r="I10">
        <v>1</v>
      </c>
      <c r="J10">
        <f t="shared" si="0"/>
        <v>0</v>
      </c>
      <c r="K10" t="str">
        <f t="shared" si="1"/>
        <v>KEEP</v>
      </c>
      <c r="N10" t="str">
        <f t="shared" si="2"/>
        <v>Obese</v>
      </c>
      <c r="P10" t="str">
        <f t="shared" si="3"/>
        <v>19-35</v>
      </c>
    </row>
    <row r="11" spans="1:17" x14ac:dyDescent="0.25">
      <c r="A11">
        <v>1</v>
      </c>
      <c r="B11">
        <v>103</v>
      </c>
      <c r="C11">
        <v>30</v>
      </c>
      <c r="D11">
        <v>38</v>
      </c>
      <c r="E11">
        <v>83</v>
      </c>
      <c r="F11">
        <v>43.3</v>
      </c>
      <c r="G11">
        <v>0.183</v>
      </c>
      <c r="H11">
        <v>33</v>
      </c>
      <c r="I11">
        <v>0</v>
      </c>
      <c r="J11">
        <f t="shared" si="0"/>
        <v>0</v>
      </c>
      <c r="K11" t="str">
        <f t="shared" si="1"/>
        <v>KEEP</v>
      </c>
      <c r="N11" t="str">
        <f t="shared" si="2"/>
        <v>Obese</v>
      </c>
      <c r="P11" t="str">
        <f t="shared" si="3"/>
        <v>19-35</v>
      </c>
    </row>
    <row r="12" spans="1:17" x14ac:dyDescent="0.25">
      <c r="A12">
        <v>1</v>
      </c>
      <c r="B12">
        <v>115</v>
      </c>
      <c r="C12">
        <v>70</v>
      </c>
      <c r="D12">
        <v>30</v>
      </c>
      <c r="E12">
        <v>96</v>
      </c>
      <c r="F12">
        <v>34.6</v>
      </c>
      <c r="G12">
        <v>0.52900000000000003</v>
      </c>
      <c r="H12">
        <v>32</v>
      </c>
      <c r="I12">
        <v>1</v>
      </c>
      <c r="J12">
        <f t="shared" si="0"/>
        <v>0</v>
      </c>
      <c r="K12" t="str">
        <f t="shared" si="1"/>
        <v>KEEP</v>
      </c>
      <c r="N12" t="str">
        <f t="shared" si="2"/>
        <v>Obese</v>
      </c>
      <c r="P12" t="str">
        <f t="shared" si="3"/>
        <v>19-35</v>
      </c>
    </row>
    <row r="13" spans="1:17" x14ac:dyDescent="0.25">
      <c r="A13">
        <v>3</v>
      </c>
      <c r="B13">
        <v>126</v>
      </c>
      <c r="C13">
        <v>88</v>
      </c>
      <c r="D13">
        <v>41</v>
      </c>
      <c r="E13">
        <v>235</v>
      </c>
      <c r="F13">
        <v>39.299999999999997</v>
      </c>
      <c r="G13">
        <v>0.70399999999999996</v>
      </c>
      <c r="H13">
        <v>27</v>
      </c>
      <c r="I13">
        <v>0</v>
      </c>
      <c r="J13">
        <f t="shared" si="0"/>
        <v>0</v>
      </c>
      <c r="K13" t="str">
        <f t="shared" si="1"/>
        <v>KEEP</v>
      </c>
      <c r="N13" t="str">
        <f t="shared" si="2"/>
        <v>Obese</v>
      </c>
      <c r="P13" t="str">
        <f t="shared" si="3"/>
        <v>19-35</v>
      </c>
    </row>
    <row r="14" spans="1:17" x14ac:dyDescent="0.25">
      <c r="A14">
        <v>9</v>
      </c>
      <c r="B14">
        <v>119</v>
      </c>
      <c r="C14">
        <v>80</v>
      </c>
      <c r="D14">
        <v>35</v>
      </c>
      <c r="E14" s="2">
        <v>156</v>
      </c>
      <c r="F14">
        <v>29</v>
      </c>
      <c r="G14">
        <v>0.26300000000000001</v>
      </c>
      <c r="H14">
        <v>29</v>
      </c>
      <c r="I14">
        <v>1</v>
      </c>
      <c r="J14">
        <f t="shared" si="0"/>
        <v>0</v>
      </c>
      <c r="K14" t="str">
        <f t="shared" si="1"/>
        <v>KEEP</v>
      </c>
      <c r="N14" t="str">
        <f t="shared" si="2"/>
        <v>Overweight</v>
      </c>
      <c r="P14" t="str">
        <f t="shared" si="3"/>
        <v>19-35</v>
      </c>
    </row>
    <row r="15" spans="1:17" x14ac:dyDescent="0.25">
      <c r="A15">
        <v>11</v>
      </c>
      <c r="B15">
        <v>143</v>
      </c>
      <c r="C15">
        <v>94</v>
      </c>
      <c r="D15">
        <v>33</v>
      </c>
      <c r="E15">
        <v>146</v>
      </c>
      <c r="F15">
        <v>36.6</v>
      </c>
      <c r="G15">
        <v>0.254</v>
      </c>
      <c r="H15">
        <v>51</v>
      </c>
      <c r="I15">
        <v>1</v>
      </c>
      <c r="J15">
        <f t="shared" si="0"/>
        <v>0</v>
      </c>
      <c r="K15" t="str">
        <f t="shared" si="1"/>
        <v>KEEP</v>
      </c>
      <c r="N15" t="str">
        <f t="shared" si="2"/>
        <v>Obese</v>
      </c>
      <c r="P15" t="str">
        <f t="shared" si="3"/>
        <v>51+</v>
      </c>
    </row>
    <row r="16" spans="1:17" x14ac:dyDescent="0.25">
      <c r="A16">
        <v>10</v>
      </c>
      <c r="B16">
        <v>125</v>
      </c>
      <c r="C16">
        <v>70</v>
      </c>
      <c r="D16">
        <v>26</v>
      </c>
      <c r="E16">
        <v>115</v>
      </c>
      <c r="F16">
        <v>31.1</v>
      </c>
      <c r="G16">
        <v>0.20499999999999999</v>
      </c>
      <c r="H16">
        <v>41</v>
      </c>
      <c r="I16">
        <v>1</v>
      </c>
      <c r="J16">
        <f t="shared" si="0"/>
        <v>0</v>
      </c>
      <c r="K16" t="str">
        <f t="shared" si="1"/>
        <v>KEEP</v>
      </c>
      <c r="N16" t="str">
        <f t="shared" si="2"/>
        <v>Obese</v>
      </c>
      <c r="P16" t="str">
        <f t="shared" si="3"/>
        <v>36-50</v>
      </c>
    </row>
    <row r="17" spans="1:16" x14ac:dyDescent="0.25">
      <c r="A17">
        <v>1</v>
      </c>
      <c r="B17">
        <v>97</v>
      </c>
      <c r="C17">
        <v>66</v>
      </c>
      <c r="D17">
        <v>15</v>
      </c>
      <c r="E17">
        <v>140</v>
      </c>
      <c r="F17">
        <v>23.2</v>
      </c>
      <c r="G17">
        <v>0.48699999999999999</v>
      </c>
      <c r="H17">
        <v>22</v>
      </c>
      <c r="I17">
        <v>0</v>
      </c>
      <c r="J17">
        <f t="shared" si="0"/>
        <v>0</v>
      </c>
      <c r="K17" t="str">
        <f t="shared" si="1"/>
        <v>KEEP</v>
      </c>
      <c r="N17" t="str">
        <f t="shared" si="2"/>
        <v>Normalweight</v>
      </c>
      <c r="P17" t="str">
        <f t="shared" si="3"/>
        <v>19-35</v>
      </c>
    </row>
    <row r="18" spans="1:16" x14ac:dyDescent="0.25">
      <c r="A18">
        <v>13</v>
      </c>
      <c r="B18">
        <v>145</v>
      </c>
      <c r="C18">
        <v>82</v>
      </c>
      <c r="D18">
        <v>19</v>
      </c>
      <c r="E18">
        <v>110</v>
      </c>
      <c r="F18">
        <v>22.2</v>
      </c>
      <c r="G18">
        <v>0.245</v>
      </c>
      <c r="H18">
        <v>57</v>
      </c>
      <c r="I18">
        <v>0</v>
      </c>
      <c r="J18">
        <f t="shared" si="0"/>
        <v>0</v>
      </c>
      <c r="K18" t="str">
        <f t="shared" si="1"/>
        <v>KEEP</v>
      </c>
      <c r="N18" t="str">
        <f t="shared" si="2"/>
        <v>Normalweight</v>
      </c>
      <c r="P18" t="str">
        <f t="shared" si="3"/>
        <v>51+</v>
      </c>
    </row>
    <row r="19" spans="1:16" x14ac:dyDescent="0.25">
      <c r="A19">
        <v>5</v>
      </c>
      <c r="B19">
        <v>109</v>
      </c>
      <c r="C19">
        <v>75</v>
      </c>
      <c r="D19">
        <v>26</v>
      </c>
      <c r="E19" s="2">
        <v>156</v>
      </c>
      <c r="F19">
        <v>36</v>
      </c>
      <c r="G19">
        <v>0.54600000000000004</v>
      </c>
      <c r="H19">
        <v>60</v>
      </c>
      <c r="I19">
        <v>0</v>
      </c>
      <c r="J19">
        <f t="shared" si="0"/>
        <v>0</v>
      </c>
      <c r="K19" t="str">
        <f t="shared" si="1"/>
        <v>KEEP</v>
      </c>
      <c r="N19" t="str">
        <f t="shared" si="2"/>
        <v>Obese</v>
      </c>
      <c r="P19" t="str">
        <f t="shared" si="3"/>
        <v>51+</v>
      </c>
    </row>
    <row r="20" spans="1:16" x14ac:dyDescent="0.25">
      <c r="A20">
        <v>3</v>
      </c>
      <c r="B20">
        <v>158</v>
      </c>
      <c r="C20">
        <v>76</v>
      </c>
      <c r="D20">
        <v>36</v>
      </c>
      <c r="E20">
        <v>245</v>
      </c>
      <c r="F20">
        <v>31.6</v>
      </c>
      <c r="G20">
        <v>0.85099999999999998</v>
      </c>
      <c r="H20">
        <v>28</v>
      </c>
      <c r="I20">
        <v>1</v>
      </c>
      <c r="J20">
        <f t="shared" si="0"/>
        <v>0</v>
      </c>
      <c r="K20" t="str">
        <f t="shared" si="1"/>
        <v>KEEP</v>
      </c>
      <c r="N20" t="str">
        <f t="shared" si="2"/>
        <v>Obese</v>
      </c>
      <c r="P20" t="str">
        <f t="shared" si="3"/>
        <v>19-35</v>
      </c>
    </row>
    <row r="21" spans="1:16" x14ac:dyDescent="0.25">
      <c r="A21">
        <v>3</v>
      </c>
      <c r="B21">
        <v>88</v>
      </c>
      <c r="C21">
        <v>58</v>
      </c>
      <c r="D21">
        <v>11</v>
      </c>
      <c r="E21">
        <v>54</v>
      </c>
      <c r="F21">
        <v>24.8</v>
      </c>
      <c r="G21">
        <v>0.26700000000000002</v>
      </c>
      <c r="H21">
        <v>22</v>
      </c>
      <c r="I21">
        <v>0</v>
      </c>
      <c r="J21">
        <f t="shared" si="0"/>
        <v>0</v>
      </c>
      <c r="K21" t="str">
        <f t="shared" si="1"/>
        <v>KEEP</v>
      </c>
      <c r="N21" t="str">
        <f t="shared" si="2"/>
        <v>Overweight</v>
      </c>
      <c r="P21" t="str">
        <f t="shared" si="3"/>
        <v>19-35</v>
      </c>
    </row>
    <row r="22" spans="1:16" x14ac:dyDescent="0.25">
      <c r="A22">
        <v>10</v>
      </c>
      <c r="B22">
        <v>122</v>
      </c>
      <c r="C22">
        <v>78</v>
      </c>
      <c r="D22">
        <v>31</v>
      </c>
      <c r="E22" s="2">
        <v>156</v>
      </c>
      <c r="F22">
        <v>27.6</v>
      </c>
      <c r="G22">
        <v>0.51200000000000001</v>
      </c>
      <c r="H22">
        <v>45</v>
      </c>
      <c r="I22">
        <v>0</v>
      </c>
      <c r="J22">
        <f t="shared" si="0"/>
        <v>0</v>
      </c>
      <c r="K22" t="str">
        <f t="shared" si="1"/>
        <v>KEEP</v>
      </c>
      <c r="N22" t="str">
        <f t="shared" si="2"/>
        <v>Overweight</v>
      </c>
      <c r="P22" t="str">
        <f t="shared" si="3"/>
        <v>36-50</v>
      </c>
    </row>
    <row r="23" spans="1:16" x14ac:dyDescent="0.25">
      <c r="A23">
        <v>4</v>
      </c>
      <c r="B23">
        <v>103</v>
      </c>
      <c r="C23">
        <v>60</v>
      </c>
      <c r="D23">
        <v>33</v>
      </c>
      <c r="E23">
        <v>192</v>
      </c>
      <c r="F23">
        <v>24</v>
      </c>
      <c r="G23">
        <v>0.96599999999999997</v>
      </c>
      <c r="H23">
        <v>33</v>
      </c>
      <c r="I23">
        <v>0</v>
      </c>
      <c r="J23">
        <f t="shared" si="0"/>
        <v>0</v>
      </c>
      <c r="K23" t="str">
        <f t="shared" si="1"/>
        <v>KEEP</v>
      </c>
      <c r="N23" t="str">
        <f t="shared" si="2"/>
        <v>Normalweight</v>
      </c>
      <c r="P23" t="str">
        <f t="shared" si="3"/>
        <v>19-35</v>
      </c>
    </row>
    <row r="24" spans="1:16" x14ac:dyDescent="0.25">
      <c r="A24">
        <v>9</v>
      </c>
      <c r="B24">
        <v>102</v>
      </c>
      <c r="C24">
        <v>76</v>
      </c>
      <c r="D24">
        <v>37</v>
      </c>
      <c r="E24" s="2">
        <v>156</v>
      </c>
      <c r="F24">
        <v>32.9</v>
      </c>
      <c r="G24">
        <v>0.66500000000000004</v>
      </c>
      <c r="H24">
        <v>46</v>
      </c>
      <c r="I24">
        <v>1</v>
      </c>
      <c r="J24">
        <f t="shared" si="0"/>
        <v>0</v>
      </c>
      <c r="K24" t="str">
        <f t="shared" si="1"/>
        <v>KEEP</v>
      </c>
      <c r="N24" t="str">
        <f t="shared" si="2"/>
        <v>Obese</v>
      </c>
      <c r="P24" t="str">
        <f t="shared" si="3"/>
        <v>36-50</v>
      </c>
    </row>
    <row r="25" spans="1:16" x14ac:dyDescent="0.25">
      <c r="A25">
        <v>2</v>
      </c>
      <c r="B25">
        <v>90</v>
      </c>
      <c r="C25">
        <v>68</v>
      </c>
      <c r="D25">
        <v>42</v>
      </c>
      <c r="E25" s="2">
        <v>156</v>
      </c>
      <c r="F25">
        <v>38.200000000000003</v>
      </c>
      <c r="G25">
        <v>0.503</v>
      </c>
      <c r="H25">
        <v>27</v>
      </c>
      <c r="I25">
        <v>1</v>
      </c>
      <c r="J25">
        <f t="shared" si="0"/>
        <v>0</v>
      </c>
      <c r="K25" t="str">
        <f t="shared" si="1"/>
        <v>KEEP</v>
      </c>
      <c r="N25" t="str">
        <f t="shared" si="2"/>
        <v>Obese</v>
      </c>
      <c r="P25" t="str">
        <f t="shared" si="3"/>
        <v>19-35</v>
      </c>
    </row>
    <row r="26" spans="1:16" x14ac:dyDescent="0.25">
      <c r="A26">
        <v>4</v>
      </c>
      <c r="B26">
        <v>111</v>
      </c>
      <c r="C26">
        <v>72</v>
      </c>
      <c r="D26">
        <v>47</v>
      </c>
      <c r="E26">
        <v>207</v>
      </c>
      <c r="F26">
        <v>37.1</v>
      </c>
      <c r="G26">
        <v>1.39</v>
      </c>
      <c r="H26">
        <v>56</v>
      </c>
      <c r="I26">
        <v>1</v>
      </c>
      <c r="J26">
        <f t="shared" si="0"/>
        <v>0</v>
      </c>
      <c r="K26" t="str">
        <f t="shared" si="1"/>
        <v>KEEP</v>
      </c>
      <c r="N26" t="str">
        <f t="shared" si="2"/>
        <v>Obese</v>
      </c>
      <c r="P26" t="str">
        <f t="shared" si="3"/>
        <v>51+</v>
      </c>
    </row>
    <row r="27" spans="1:16" x14ac:dyDescent="0.25">
      <c r="A27">
        <v>3</v>
      </c>
      <c r="B27">
        <v>180</v>
      </c>
      <c r="C27">
        <v>64</v>
      </c>
      <c r="D27">
        <v>25</v>
      </c>
      <c r="E27">
        <v>70</v>
      </c>
      <c r="F27">
        <v>34</v>
      </c>
      <c r="G27">
        <v>0.27100000000000002</v>
      </c>
      <c r="H27">
        <v>26</v>
      </c>
      <c r="I27">
        <v>0</v>
      </c>
      <c r="J27">
        <f t="shared" si="0"/>
        <v>0</v>
      </c>
      <c r="K27" t="str">
        <f t="shared" si="1"/>
        <v>KEEP</v>
      </c>
      <c r="N27" t="str">
        <f t="shared" si="2"/>
        <v>Obese</v>
      </c>
      <c r="P27" t="str">
        <f t="shared" si="3"/>
        <v>19-35</v>
      </c>
    </row>
    <row r="28" spans="1:16" x14ac:dyDescent="0.25">
      <c r="A28">
        <v>7</v>
      </c>
      <c r="B28">
        <v>106</v>
      </c>
      <c r="C28">
        <v>92</v>
      </c>
      <c r="D28">
        <v>18</v>
      </c>
      <c r="E28" s="2">
        <v>156</v>
      </c>
      <c r="F28">
        <v>22.7</v>
      </c>
      <c r="G28">
        <v>0.23499999999999999</v>
      </c>
      <c r="H28">
        <v>48</v>
      </c>
      <c r="I28">
        <v>0</v>
      </c>
      <c r="J28">
        <f t="shared" si="0"/>
        <v>0</v>
      </c>
      <c r="K28" t="str">
        <f t="shared" si="1"/>
        <v>KEEP</v>
      </c>
      <c r="N28" t="str">
        <f t="shared" si="2"/>
        <v>Normalweight</v>
      </c>
      <c r="P28" t="str">
        <f t="shared" si="3"/>
        <v>36-50</v>
      </c>
    </row>
    <row r="29" spans="1:16" x14ac:dyDescent="0.25">
      <c r="A29">
        <v>9</v>
      </c>
      <c r="B29">
        <v>171</v>
      </c>
      <c r="C29">
        <v>110</v>
      </c>
      <c r="D29">
        <v>24</v>
      </c>
      <c r="E29">
        <v>240</v>
      </c>
      <c r="F29">
        <v>45.4</v>
      </c>
      <c r="G29">
        <v>0.72099999999999997</v>
      </c>
      <c r="H29">
        <v>54</v>
      </c>
      <c r="I29">
        <v>1</v>
      </c>
      <c r="J29">
        <f t="shared" si="0"/>
        <v>0</v>
      </c>
      <c r="K29" t="str">
        <f t="shared" si="1"/>
        <v>KEEP</v>
      </c>
      <c r="N29" t="str">
        <f t="shared" si="2"/>
        <v>Obese</v>
      </c>
      <c r="P29" t="str">
        <f t="shared" si="3"/>
        <v>51+</v>
      </c>
    </row>
    <row r="30" spans="1:16" x14ac:dyDescent="0.25">
      <c r="A30">
        <v>0</v>
      </c>
      <c r="B30">
        <v>180</v>
      </c>
      <c r="C30">
        <v>66</v>
      </c>
      <c r="D30">
        <v>39</v>
      </c>
      <c r="E30" s="2">
        <v>156</v>
      </c>
      <c r="F30">
        <v>42</v>
      </c>
      <c r="G30">
        <v>1.893</v>
      </c>
      <c r="H30">
        <v>25</v>
      </c>
      <c r="I30">
        <v>1</v>
      </c>
      <c r="J30">
        <f t="shared" si="0"/>
        <v>0</v>
      </c>
      <c r="K30" t="str">
        <f t="shared" si="1"/>
        <v>KEEP</v>
      </c>
      <c r="N30" t="str">
        <f t="shared" si="2"/>
        <v>Obese</v>
      </c>
      <c r="P30" t="str">
        <f t="shared" si="3"/>
        <v>19-35</v>
      </c>
    </row>
    <row r="31" spans="1:16" x14ac:dyDescent="0.25">
      <c r="A31">
        <v>2</v>
      </c>
      <c r="B31">
        <v>71</v>
      </c>
      <c r="C31">
        <v>70</v>
      </c>
      <c r="D31">
        <v>27</v>
      </c>
      <c r="E31" s="2">
        <v>156</v>
      </c>
      <c r="F31">
        <v>28</v>
      </c>
      <c r="G31">
        <v>0.58599999999999997</v>
      </c>
      <c r="H31">
        <v>22</v>
      </c>
      <c r="I31">
        <v>0</v>
      </c>
      <c r="J31">
        <f t="shared" si="0"/>
        <v>0</v>
      </c>
      <c r="K31" t="str">
        <f t="shared" si="1"/>
        <v>KEEP</v>
      </c>
      <c r="N31" t="str">
        <f t="shared" si="2"/>
        <v>Overweight</v>
      </c>
      <c r="P31" t="str">
        <f t="shared" si="3"/>
        <v>19-35</v>
      </c>
    </row>
    <row r="32" spans="1:16" x14ac:dyDescent="0.25">
      <c r="A32">
        <v>7</v>
      </c>
      <c r="B32">
        <v>103</v>
      </c>
      <c r="C32">
        <v>66</v>
      </c>
      <c r="D32">
        <v>32</v>
      </c>
      <c r="E32" s="2">
        <v>156</v>
      </c>
      <c r="F32">
        <v>39.1</v>
      </c>
      <c r="G32">
        <v>0.34399999999999997</v>
      </c>
      <c r="H32">
        <v>31</v>
      </c>
      <c r="I32">
        <v>1</v>
      </c>
      <c r="J32">
        <f t="shared" si="0"/>
        <v>0</v>
      </c>
      <c r="K32" t="str">
        <f t="shared" si="1"/>
        <v>KEEP</v>
      </c>
      <c r="N32" t="str">
        <f t="shared" si="2"/>
        <v>Obese</v>
      </c>
      <c r="P32" t="str">
        <f t="shared" si="3"/>
        <v>19-35</v>
      </c>
    </row>
    <row r="33" spans="1:16" x14ac:dyDescent="0.25">
      <c r="A33">
        <v>1</v>
      </c>
      <c r="B33">
        <v>103</v>
      </c>
      <c r="C33">
        <v>80</v>
      </c>
      <c r="D33">
        <v>11</v>
      </c>
      <c r="E33">
        <v>82</v>
      </c>
      <c r="F33">
        <v>19.399999999999999</v>
      </c>
      <c r="G33">
        <v>0.49099999999999999</v>
      </c>
      <c r="H33">
        <v>22</v>
      </c>
      <c r="I33">
        <v>0</v>
      </c>
      <c r="J33">
        <f t="shared" si="0"/>
        <v>0</v>
      </c>
      <c r="K33" t="str">
        <f t="shared" si="1"/>
        <v>KEEP</v>
      </c>
      <c r="N33" t="str">
        <f t="shared" si="2"/>
        <v>Normalweight</v>
      </c>
      <c r="P33" t="str">
        <f t="shared" si="3"/>
        <v>19-35</v>
      </c>
    </row>
    <row r="34" spans="1:16" x14ac:dyDescent="0.25">
      <c r="A34">
        <v>1</v>
      </c>
      <c r="B34">
        <v>101</v>
      </c>
      <c r="C34">
        <v>50</v>
      </c>
      <c r="D34">
        <v>15</v>
      </c>
      <c r="E34">
        <v>36</v>
      </c>
      <c r="F34">
        <v>24.2</v>
      </c>
      <c r="G34">
        <v>0.52600000000000002</v>
      </c>
      <c r="H34">
        <v>26</v>
      </c>
      <c r="I34">
        <v>0</v>
      </c>
      <c r="J34">
        <f t="shared" si="0"/>
        <v>0</v>
      </c>
      <c r="K34" t="str">
        <f t="shared" si="1"/>
        <v>KEEP</v>
      </c>
      <c r="N34" t="str">
        <f t="shared" si="2"/>
        <v>Normalweight</v>
      </c>
      <c r="P34" t="str">
        <f t="shared" si="3"/>
        <v>19-35</v>
      </c>
    </row>
    <row r="35" spans="1:16" x14ac:dyDescent="0.25">
      <c r="A35">
        <v>5</v>
      </c>
      <c r="B35">
        <v>88</v>
      </c>
      <c r="C35">
        <v>66</v>
      </c>
      <c r="D35">
        <v>21</v>
      </c>
      <c r="E35">
        <v>23</v>
      </c>
      <c r="F35">
        <v>24.4</v>
      </c>
      <c r="G35">
        <v>0.34200000000000003</v>
      </c>
      <c r="H35">
        <v>30</v>
      </c>
      <c r="I35">
        <v>0</v>
      </c>
      <c r="J35">
        <f t="shared" si="0"/>
        <v>0</v>
      </c>
      <c r="K35" t="str">
        <f t="shared" si="1"/>
        <v>KEEP</v>
      </c>
      <c r="N35" t="str">
        <f t="shared" si="2"/>
        <v>Normalweight</v>
      </c>
      <c r="P35" t="str">
        <f t="shared" si="3"/>
        <v>19-35</v>
      </c>
    </row>
    <row r="36" spans="1:16" x14ac:dyDescent="0.25">
      <c r="A36">
        <v>8</v>
      </c>
      <c r="B36">
        <v>176</v>
      </c>
      <c r="C36">
        <v>90</v>
      </c>
      <c r="D36">
        <v>34</v>
      </c>
      <c r="E36">
        <v>300</v>
      </c>
      <c r="F36">
        <v>33.700000000000003</v>
      </c>
      <c r="G36">
        <v>0.46700000000000003</v>
      </c>
      <c r="H36">
        <v>58</v>
      </c>
      <c r="I36">
        <v>1</v>
      </c>
      <c r="J36">
        <f t="shared" si="0"/>
        <v>0</v>
      </c>
      <c r="K36" t="str">
        <f t="shared" si="1"/>
        <v>KEEP</v>
      </c>
      <c r="N36" t="str">
        <f t="shared" si="2"/>
        <v>Obese</v>
      </c>
      <c r="P36" t="str">
        <f t="shared" si="3"/>
        <v>51+</v>
      </c>
    </row>
    <row r="37" spans="1:16" x14ac:dyDescent="0.25">
      <c r="A37">
        <v>7</v>
      </c>
      <c r="B37">
        <v>150</v>
      </c>
      <c r="C37">
        <v>66</v>
      </c>
      <c r="D37">
        <v>42</v>
      </c>
      <c r="E37">
        <v>342</v>
      </c>
      <c r="F37">
        <v>34.700000000000003</v>
      </c>
      <c r="G37">
        <v>0.71799999999999997</v>
      </c>
      <c r="H37">
        <v>42</v>
      </c>
      <c r="I37">
        <v>0</v>
      </c>
      <c r="J37">
        <f t="shared" si="0"/>
        <v>0</v>
      </c>
      <c r="K37" t="str">
        <f t="shared" si="1"/>
        <v>KEEP</v>
      </c>
      <c r="N37" t="str">
        <f t="shared" si="2"/>
        <v>Obese</v>
      </c>
      <c r="P37" t="str">
        <f t="shared" si="3"/>
        <v>36-50</v>
      </c>
    </row>
    <row r="38" spans="1:16" x14ac:dyDescent="0.25">
      <c r="A38">
        <v>1</v>
      </c>
      <c r="B38">
        <v>73</v>
      </c>
      <c r="C38">
        <v>50</v>
      </c>
      <c r="D38">
        <v>10</v>
      </c>
      <c r="E38" s="2">
        <v>156</v>
      </c>
      <c r="F38">
        <v>23</v>
      </c>
      <c r="G38">
        <v>0.248</v>
      </c>
      <c r="H38">
        <v>21</v>
      </c>
      <c r="I38">
        <v>0</v>
      </c>
      <c r="J38">
        <f t="shared" si="0"/>
        <v>0</v>
      </c>
      <c r="K38" t="str">
        <f t="shared" si="1"/>
        <v>KEEP</v>
      </c>
      <c r="N38" t="str">
        <f t="shared" si="2"/>
        <v>Normalweight</v>
      </c>
      <c r="P38" t="str">
        <f t="shared" si="3"/>
        <v>19-35</v>
      </c>
    </row>
    <row r="39" spans="1:16" x14ac:dyDescent="0.25">
      <c r="A39">
        <v>7</v>
      </c>
      <c r="B39">
        <v>187</v>
      </c>
      <c r="C39">
        <v>68</v>
      </c>
      <c r="D39">
        <v>39</v>
      </c>
      <c r="E39">
        <v>304</v>
      </c>
      <c r="F39">
        <v>37.700000000000003</v>
      </c>
      <c r="G39">
        <v>0.254</v>
      </c>
      <c r="H39">
        <v>41</v>
      </c>
      <c r="I39">
        <v>1</v>
      </c>
      <c r="J39">
        <f t="shared" si="0"/>
        <v>0</v>
      </c>
      <c r="K39" t="str">
        <f t="shared" si="1"/>
        <v>KEEP</v>
      </c>
      <c r="N39" t="str">
        <f t="shared" si="2"/>
        <v>Obese</v>
      </c>
      <c r="P39" t="str">
        <f t="shared" si="3"/>
        <v>36-50</v>
      </c>
    </row>
    <row r="40" spans="1:16" x14ac:dyDescent="0.25">
      <c r="A40">
        <v>0</v>
      </c>
      <c r="B40">
        <v>100</v>
      </c>
      <c r="C40">
        <v>88</v>
      </c>
      <c r="D40">
        <v>60</v>
      </c>
      <c r="E40">
        <v>110</v>
      </c>
      <c r="F40">
        <v>46.8</v>
      </c>
      <c r="G40">
        <v>0.96199999999999997</v>
      </c>
      <c r="H40">
        <v>31</v>
      </c>
      <c r="I40">
        <v>0</v>
      </c>
      <c r="J40">
        <f t="shared" si="0"/>
        <v>0</v>
      </c>
      <c r="K40" t="str">
        <f t="shared" si="1"/>
        <v>KEEP</v>
      </c>
      <c r="N40" t="str">
        <f t="shared" si="2"/>
        <v>Obese</v>
      </c>
      <c r="P40" t="str">
        <f t="shared" si="3"/>
        <v>19-35</v>
      </c>
    </row>
    <row r="41" spans="1:16" x14ac:dyDescent="0.25">
      <c r="A41">
        <v>0</v>
      </c>
      <c r="B41">
        <v>105</v>
      </c>
      <c r="C41">
        <v>64</v>
      </c>
      <c r="D41">
        <v>41</v>
      </c>
      <c r="E41">
        <v>142</v>
      </c>
      <c r="F41">
        <v>41.5</v>
      </c>
      <c r="G41">
        <v>0.17299999999999999</v>
      </c>
      <c r="H41">
        <v>22</v>
      </c>
      <c r="I41">
        <v>0</v>
      </c>
      <c r="J41">
        <f t="shared" si="0"/>
        <v>0</v>
      </c>
      <c r="K41" t="str">
        <f t="shared" si="1"/>
        <v>KEEP</v>
      </c>
      <c r="N41" t="str">
        <f t="shared" si="2"/>
        <v>Obese</v>
      </c>
      <c r="P41" t="str">
        <f t="shared" si="3"/>
        <v>19-35</v>
      </c>
    </row>
    <row r="42" spans="1:16" x14ac:dyDescent="0.25">
      <c r="A42">
        <v>2</v>
      </c>
      <c r="B42">
        <v>141</v>
      </c>
      <c r="C42">
        <v>58</v>
      </c>
      <c r="D42">
        <v>34</v>
      </c>
      <c r="E42">
        <v>128</v>
      </c>
      <c r="F42">
        <v>25.4</v>
      </c>
      <c r="G42">
        <v>0.69899999999999995</v>
      </c>
      <c r="H42">
        <v>24</v>
      </c>
      <c r="I42">
        <v>0</v>
      </c>
      <c r="J42">
        <f t="shared" si="0"/>
        <v>0</v>
      </c>
      <c r="K42" t="str">
        <f t="shared" si="1"/>
        <v>KEEP</v>
      </c>
      <c r="N42" t="str">
        <f t="shared" si="2"/>
        <v>Overweight</v>
      </c>
      <c r="P42" t="str">
        <f t="shared" si="3"/>
        <v>19-35</v>
      </c>
    </row>
    <row r="43" spans="1:16" x14ac:dyDescent="0.25">
      <c r="A43">
        <v>5</v>
      </c>
      <c r="B43">
        <v>99</v>
      </c>
      <c r="C43">
        <v>74</v>
      </c>
      <c r="D43">
        <v>27</v>
      </c>
      <c r="E43" s="2">
        <v>156</v>
      </c>
      <c r="F43">
        <v>29</v>
      </c>
      <c r="G43">
        <v>0.20300000000000001</v>
      </c>
      <c r="H43">
        <v>32</v>
      </c>
      <c r="I43">
        <v>0</v>
      </c>
      <c r="J43">
        <f t="shared" si="0"/>
        <v>0</v>
      </c>
      <c r="K43" t="str">
        <f t="shared" si="1"/>
        <v>KEEP</v>
      </c>
      <c r="N43" t="str">
        <f t="shared" si="2"/>
        <v>Overweight</v>
      </c>
      <c r="P43" t="str">
        <f t="shared" si="3"/>
        <v>19-35</v>
      </c>
    </row>
    <row r="44" spans="1:16" x14ac:dyDescent="0.25">
      <c r="A44">
        <v>0</v>
      </c>
      <c r="B44">
        <v>109</v>
      </c>
      <c r="C44">
        <v>88</v>
      </c>
      <c r="D44">
        <v>30</v>
      </c>
      <c r="E44" s="2">
        <v>156</v>
      </c>
      <c r="F44">
        <v>32.5</v>
      </c>
      <c r="G44">
        <v>0.85499999999999998</v>
      </c>
      <c r="H44">
        <v>38</v>
      </c>
      <c r="I44">
        <v>1</v>
      </c>
      <c r="J44">
        <f t="shared" si="0"/>
        <v>0</v>
      </c>
      <c r="K44" t="str">
        <f t="shared" si="1"/>
        <v>KEEP</v>
      </c>
      <c r="N44" t="str">
        <f t="shared" si="2"/>
        <v>Obese</v>
      </c>
      <c r="P44" t="str">
        <f t="shared" si="3"/>
        <v>36-50</v>
      </c>
    </row>
    <row r="45" spans="1:16" x14ac:dyDescent="0.25">
      <c r="A45">
        <v>1</v>
      </c>
      <c r="B45">
        <v>95</v>
      </c>
      <c r="C45">
        <v>66</v>
      </c>
      <c r="D45">
        <v>13</v>
      </c>
      <c r="E45">
        <v>38</v>
      </c>
      <c r="F45">
        <v>19.600000000000001</v>
      </c>
      <c r="G45">
        <v>0.33400000000000002</v>
      </c>
      <c r="H45">
        <v>25</v>
      </c>
      <c r="I45">
        <v>0</v>
      </c>
      <c r="J45">
        <f t="shared" si="0"/>
        <v>0</v>
      </c>
      <c r="K45" t="str">
        <f t="shared" si="1"/>
        <v>KEEP</v>
      </c>
      <c r="N45" t="str">
        <f t="shared" si="2"/>
        <v>Normalweight</v>
      </c>
      <c r="P45" t="str">
        <f t="shared" si="3"/>
        <v>19-35</v>
      </c>
    </row>
    <row r="46" spans="1:16" x14ac:dyDescent="0.25">
      <c r="A46">
        <v>4</v>
      </c>
      <c r="B46">
        <v>146</v>
      </c>
      <c r="C46">
        <v>85</v>
      </c>
      <c r="D46">
        <v>27</v>
      </c>
      <c r="E46">
        <v>100</v>
      </c>
      <c r="F46">
        <v>28.9</v>
      </c>
      <c r="G46">
        <v>0.189</v>
      </c>
      <c r="H46">
        <v>27</v>
      </c>
      <c r="I46">
        <v>0</v>
      </c>
      <c r="J46">
        <f t="shared" si="0"/>
        <v>0</v>
      </c>
      <c r="K46" t="str">
        <f t="shared" si="1"/>
        <v>KEEP</v>
      </c>
      <c r="N46" t="str">
        <f t="shared" si="2"/>
        <v>Overweight</v>
      </c>
      <c r="P46" t="str">
        <f t="shared" si="3"/>
        <v>19-35</v>
      </c>
    </row>
    <row r="47" spans="1:16" x14ac:dyDescent="0.25">
      <c r="A47">
        <v>2</v>
      </c>
      <c r="B47">
        <v>100</v>
      </c>
      <c r="C47">
        <v>66</v>
      </c>
      <c r="D47">
        <v>20</v>
      </c>
      <c r="E47">
        <v>90</v>
      </c>
      <c r="F47">
        <v>32.9</v>
      </c>
      <c r="G47">
        <v>0.86699999999999999</v>
      </c>
      <c r="H47">
        <v>28</v>
      </c>
      <c r="I47">
        <v>1</v>
      </c>
      <c r="J47">
        <f t="shared" si="0"/>
        <v>0</v>
      </c>
      <c r="K47" t="str">
        <f t="shared" si="1"/>
        <v>KEEP</v>
      </c>
      <c r="N47" t="str">
        <f t="shared" si="2"/>
        <v>Obese</v>
      </c>
      <c r="P47" t="str">
        <f t="shared" si="3"/>
        <v>19-35</v>
      </c>
    </row>
    <row r="48" spans="1:16" x14ac:dyDescent="0.25">
      <c r="A48">
        <v>5</v>
      </c>
      <c r="B48">
        <v>139</v>
      </c>
      <c r="C48">
        <v>64</v>
      </c>
      <c r="D48">
        <v>35</v>
      </c>
      <c r="E48">
        <v>140</v>
      </c>
      <c r="F48">
        <v>28.6</v>
      </c>
      <c r="G48">
        <v>0.41099999999999998</v>
      </c>
      <c r="H48">
        <v>26</v>
      </c>
      <c r="I48">
        <v>0</v>
      </c>
      <c r="J48">
        <f t="shared" si="0"/>
        <v>0</v>
      </c>
      <c r="K48" t="str">
        <f t="shared" si="1"/>
        <v>KEEP</v>
      </c>
      <c r="N48" t="str">
        <f t="shared" si="2"/>
        <v>Overweight</v>
      </c>
      <c r="P48" t="str">
        <f t="shared" si="3"/>
        <v>19-35</v>
      </c>
    </row>
    <row r="49" spans="1:16" x14ac:dyDescent="0.25">
      <c r="A49">
        <v>4</v>
      </c>
      <c r="B49">
        <v>129</v>
      </c>
      <c r="C49">
        <v>86</v>
      </c>
      <c r="D49">
        <v>20</v>
      </c>
      <c r="E49">
        <v>270</v>
      </c>
      <c r="F49">
        <v>35.1</v>
      </c>
      <c r="G49">
        <v>0.23100000000000001</v>
      </c>
      <c r="H49">
        <v>23</v>
      </c>
      <c r="I49">
        <v>0</v>
      </c>
      <c r="J49">
        <f t="shared" si="0"/>
        <v>0</v>
      </c>
      <c r="K49" t="str">
        <f t="shared" si="1"/>
        <v>KEEP</v>
      </c>
      <c r="N49" t="str">
        <f t="shared" si="2"/>
        <v>Obese</v>
      </c>
      <c r="P49" t="str">
        <f t="shared" si="3"/>
        <v>19-35</v>
      </c>
    </row>
    <row r="50" spans="1:16" x14ac:dyDescent="0.25">
      <c r="A50">
        <v>1</v>
      </c>
      <c r="B50">
        <v>79</v>
      </c>
      <c r="C50">
        <v>75</v>
      </c>
      <c r="D50">
        <v>30</v>
      </c>
      <c r="E50" s="2">
        <v>156</v>
      </c>
      <c r="F50">
        <v>32</v>
      </c>
      <c r="G50">
        <v>0.39600000000000002</v>
      </c>
      <c r="H50">
        <v>22</v>
      </c>
      <c r="I50">
        <v>0</v>
      </c>
      <c r="J50">
        <f t="shared" si="0"/>
        <v>0</v>
      </c>
      <c r="K50" t="str">
        <f t="shared" si="1"/>
        <v>KEEP</v>
      </c>
      <c r="N50" t="str">
        <f t="shared" si="2"/>
        <v>Obese</v>
      </c>
      <c r="P50" t="str">
        <f t="shared" si="3"/>
        <v>19-35</v>
      </c>
    </row>
    <row r="51" spans="1:16" x14ac:dyDescent="0.25">
      <c r="A51">
        <v>5</v>
      </c>
      <c r="B51">
        <v>95</v>
      </c>
      <c r="C51">
        <v>72</v>
      </c>
      <c r="D51">
        <v>33</v>
      </c>
      <c r="E51" s="2">
        <v>156</v>
      </c>
      <c r="F51">
        <v>37.700000000000003</v>
      </c>
      <c r="G51">
        <v>0.37</v>
      </c>
      <c r="H51">
        <v>27</v>
      </c>
      <c r="I51">
        <v>0</v>
      </c>
      <c r="J51">
        <f t="shared" si="0"/>
        <v>0</v>
      </c>
      <c r="K51" t="str">
        <f t="shared" si="1"/>
        <v>KEEP</v>
      </c>
      <c r="N51" t="str">
        <f t="shared" si="2"/>
        <v>Obese</v>
      </c>
      <c r="P51" t="str">
        <f t="shared" si="3"/>
        <v>19-35</v>
      </c>
    </row>
    <row r="52" spans="1:16" x14ac:dyDescent="0.25">
      <c r="A52">
        <v>2</v>
      </c>
      <c r="B52">
        <v>112</v>
      </c>
      <c r="C52">
        <v>66</v>
      </c>
      <c r="D52">
        <v>22</v>
      </c>
      <c r="E52" s="2">
        <v>156</v>
      </c>
      <c r="F52">
        <v>25</v>
      </c>
      <c r="G52">
        <v>0.307</v>
      </c>
      <c r="H52">
        <v>24</v>
      </c>
      <c r="I52">
        <v>0</v>
      </c>
      <c r="J52">
        <f t="shared" si="0"/>
        <v>0</v>
      </c>
      <c r="K52" t="str">
        <f t="shared" si="1"/>
        <v>KEEP</v>
      </c>
      <c r="N52" t="str">
        <f t="shared" si="2"/>
        <v>Overweight</v>
      </c>
      <c r="P52" t="str">
        <f t="shared" si="3"/>
        <v>19-35</v>
      </c>
    </row>
    <row r="53" spans="1:16" x14ac:dyDescent="0.25">
      <c r="A53">
        <v>3</v>
      </c>
      <c r="B53">
        <v>113</v>
      </c>
      <c r="C53">
        <v>44</v>
      </c>
      <c r="D53">
        <v>13</v>
      </c>
      <c r="E53" s="2">
        <v>156</v>
      </c>
      <c r="F53">
        <v>22.4</v>
      </c>
      <c r="G53">
        <v>0.14000000000000001</v>
      </c>
      <c r="H53">
        <v>22</v>
      </c>
      <c r="I53">
        <v>0</v>
      </c>
      <c r="J53">
        <f t="shared" si="0"/>
        <v>0</v>
      </c>
      <c r="K53" t="str">
        <f t="shared" si="1"/>
        <v>KEEP</v>
      </c>
      <c r="N53" t="str">
        <f t="shared" si="2"/>
        <v>Normalweight</v>
      </c>
      <c r="P53" t="str">
        <f t="shared" si="3"/>
        <v>19-35</v>
      </c>
    </row>
    <row r="54" spans="1:16" x14ac:dyDescent="0.25">
      <c r="A54">
        <v>7</v>
      </c>
      <c r="B54">
        <v>83</v>
      </c>
      <c r="C54">
        <v>78</v>
      </c>
      <c r="D54">
        <v>26</v>
      </c>
      <c r="E54">
        <v>71</v>
      </c>
      <c r="F54">
        <v>29.3</v>
      </c>
      <c r="G54">
        <v>0.76700000000000002</v>
      </c>
      <c r="H54">
        <v>36</v>
      </c>
      <c r="I54">
        <v>0</v>
      </c>
      <c r="J54">
        <f t="shared" si="0"/>
        <v>0</v>
      </c>
      <c r="K54" t="str">
        <f t="shared" si="1"/>
        <v>KEEP</v>
      </c>
      <c r="N54" t="str">
        <f t="shared" si="2"/>
        <v>Overweight</v>
      </c>
      <c r="P54" t="str">
        <f t="shared" si="3"/>
        <v>36-50</v>
      </c>
    </row>
    <row r="55" spans="1:16" x14ac:dyDescent="0.25">
      <c r="A55">
        <v>0</v>
      </c>
      <c r="B55">
        <v>101</v>
      </c>
      <c r="C55">
        <v>65</v>
      </c>
      <c r="D55">
        <v>28</v>
      </c>
      <c r="E55" s="2">
        <v>156</v>
      </c>
      <c r="F55">
        <v>24.6</v>
      </c>
      <c r="G55">
        <v>0.23699999999999999</v>
      </c>
      <c r="H55">
        <v>22</v>
      </c>
      <c r="I55">
        <v>0</v>
      </c>
      <c r="J55">
        <f t="shared" si="0"/>
        <v>0</v>
      </c>
      <c r="K55" t="str">
        <f t="shared" si="1"/>
        <v>KEEP</v>
      </c>
      <c r="N55" t="str">
        <f t="shared" si="2"/>
        <v>Overweight</v>
      </c>
      <c r="P55" t="str">
        <f t="shared" si="3"/>
        <v>19-35</v>
      </c>
    </row>
    <row r="56" spans="1:16" x14ac:dyDescent="0.25">
      <c r="A56">
        <v>2</v>
      </c>
      <c r="B56">
        <v>110</v>
      </c>
      <c r="C56">
        <v>74</v>
      </c>
      <c r="D56">
        <v>29</v>
      </c>
      <c r="E56">
        <v>125</v>
      </c>
      <c r="F56">
        <v>32.4</v>
      </c>
      <c r="G56">
        <v>0.69799999999999995</v>
      </c>
      <c r="H56">
        <v>27</v>
      </c>
      <c r="I56">
        <v>0</v>
      </c>
      <c r="J56">
        <f t="shared" si="0"/>
        <v>0</v>
      </c>
      <c r="K56" t="str">
        <f t="shared" si="1"/>
        <v>KEEP</v>
      </c>
      <c r="N56" t="str">
        <f t="shared" si="2"/>
        <v>Obese</v>
      </c>
      <c r="P56" t="str">
        <f t="shared" si="3"/>
        <v>19-35</v>
      </c>
    </row>
    <row r="57" spans="1:16" x14ac:dyDescent="0.25">
      <c r="A57">
        <v>13</v>
      </c>
      <c r="B57">
        <v>106</v>
      </c>
      <c r="C57">
        <v>72</v>
      </c>
      <c r="D57">
        <v>54</v>
      </c>
      <c r="E57" s="2">
        <v>156</v>
      </c>
      <c r="F57">
        <v>36.6</v>
      </c>
      <c r="G57">
        <v>0.17799999999999999</v>
      </c>
      <c r="H57">
        <v>45</v>
      </c>
      <c r="I57">
        <v>0</v>
      </c>
      <c r="J57">
        <f t="shared" si="0"/>
        <v>0</v>
      </c>
      <c r="K57" t="str">
        <f t="shared" si="1"/>
        <v>KEEP</v>
      </c>
      <c r="N57" t="str">
        <f t="shared" si="2"/>
        <v>Obese</v>
      </c>
      <c r="P57" t="str">
        <f t="shared" si="3"/>
        <v>36-50</v>
      </c>
    </row>
    <row r="58" spans="1:16" x14ac:dyDescent="0.25">
      <c r="A58">
        <v>2</v>
      </c>
      <c r="B58">
        <v>100</v>
      </c>
      <c r="C58">
        <v>68</v>
      </c>
      <c r="D58">
        <v>25</v>
      </c>
      <c r="E58">
        <v>71</v>
      </c>
      <c r="F58">
        <v>38.5</v>
      </c>
      <c r="G58">
        <v>0.32400000000000001</v>
      </c>
      <c r="H58">
        <v>26</v>
      </c>
      <c r="I58">
        <v>0</v>
      </c>
      <c r="J58">
        <f t="shared" si="0"/>
        <v>0</v>
      </c>
      <c r="K58" t="str">
        <f t="shared" si="1"/>
        <v>KEEP</v>
      </c>
      <c r="N58" t="str">
        <f t="shared" si="2"/>
        <v>Obese</v>
      </c>
      <c r="P58" t="str">
        <f t="shared" si="3"/>
        <v>19-35</v>
      </c>
    </row>
    <row r="59" spans="1:16" x14ac:dyDescent="0.25">
      <c r="A59">
        <v>15</v>
      </c>
      <c r="B59">
        <v>136</v>
      </c>
      <c r="C59">
        <v>70</v>
      </c>
      <c r="D59">
        <v>32</v>
      </c>
      <c r="E59">
        <v>110</v>
      </c>
      <c r="F59">
        <v>37.1</v>
      </c>
      <c r="G59">
        <v>0.153</v>
      </c>
      <c r="H59">
        <v>43</v>
      </c>
      <c r="I59">
        <v>1</v>
      </c>
      <c r="J59">
        <f t="shared" si="0"/>
        <v>0</v>
      </c>
      <c r="K59" t="str">
        <f t="shared" si="1"/>
        <v>KEEP</v>
      </c>
      <c r="N59" t="str">
        <f t="shared" si="2"/>
        <v>Obese</v>
      </c>
      <c r="P59" t="str">
        <f t="shared" si="3"/>
        <v>36-50</v>
      </c>
    </row>
    <row r="60" spans="1:16" x14ac:dyDescent="0.25">
      <c r="A60">
        <v>1</v>
      </c>
      <c r="B60">
        <v>107</v>
      </c>
      <c r="C60">
        <v>68</v>
      </c>
      <c r="D60">
        <v>19</v>
      </c>
      <c r="E60" s="2">
        <v>156</v>
      </c>
      <c r="F60">
        <v>26.5</v>
      </c>
      <c r="G60">
        <v>0.16500000000000001</v>
      </c>
      <c r="H60">
        <v>24</v>
      </c>
      <c r="I60">
        <v>0</v>
      </c>
      <c r="J60">
        <f t="shared" si="0"/>
        <v>0</v>
      </c>
      <c r="K60" t="str">
        <f t="shared" si="1"/>
        <v>KEEP</v>
      </c>
      <c r="N60" t="str">
        <f t="shared" si="2"/>
        <v>Overweight</v>
      </c>
      <c r="P60" t="str">
        <f t="shared" si="3"/>
        <v>19-35</v>
      </c>
    </row>
    <row r="61" spans="1:16" x14ac:dyDescent="0.25">
      <c r="A61">
        <v>4</v>
      </c>
      <c r="B61">
        <v>123</v>
      </c>
      <c r="C61">
        <v>80</v>
      </c>
      <c r="D61">
        <v>15</v>
      </c>
      <c r="E61">
        <v>176</v>
      </c>
      <c r="F61">
        <v>32</v>
      </c>
      <c r="G61">
        <v>0.443</v>
      </c>
      <c r="H61">
        <v>34</v>
      </c>
      <c r="I61">
        <v>0</v>
      </c>
      <c r="J61">
        <f t="shared" si="0"/>
        <v>0</v>
      </c>
      <c r="K61" t="str">
        <f t="shared" si="1"/>
        <v>KEEP</v>
      </c>
      <c r="N61" t="str">
        <f t="shared" si="2"/>
        <v>Obese</v>
      </c>
      <c r="P61" t="str">
        <f t="shared" si="3"/>
        <v>19-35</v>
      </c>
    </row>
    <row r="62" spans="1:16" x14ac:dyDescent="0.25">
      <c r="A62">
        <v>7</v>
      </c>
      <c r="B62">
        <v>81</v>
      </c>
      <c r="C62">
        <v>78</v>
      </c>
      <c r="D62">
        <v>40</v>
      </c>
      <c r="E62">
        <v>48</v>
      </c>
      <c r="F62">
        <v>46.7</v>
      </c>
      <c r="G62">
        <v>0.26100000000000001</v>
      </c>
      <c r="H62">
        <v>42</v>
      </c>
      <c r="I62">
        <v>0</v>
      </c>
      <c r="J62">
        <f t="shared" si="0"/>
        <v>0</v>
      </c>
      <c r="K62" t="str">
        <f t="shared" si="1"/>
        <v>KEEP</v>
      </c>
      <c r="N62" t="str">
        <f t="shared" si="2"/>
        <v>Obese</v>
      </c>
      <c r="P62" t="str">
        <f t="shared" si="3"/>
        <v>36-50</v>
      </c>
    </row>
    <row r="63" spans="1:16" x14ac:dyDescent="0.25">
      <c r="A63">
        <v>2</v>
      </c>
      <c r="B63">
        <v>142</v>
      </c>
      <c r="C63">
        <v>82</v>
      </c>
      <c r="D63">
        <v>18</v>
      </c>
      <c r="E63">
        <v>64</v>
      </c>
      <c r="F63">
        <v>24.7</v>
      </c>
      <c r="G63">
        <v>0.76100000000000001</v>
      </c>
      <c r="H63">
        <v>21</v>
      </c>
      <c r="I63">
        <v>0</v>
      </c>
      <c r="J63">
        <f t="shared" si="0"/>
        <v>0</v>
      </c>
      <c r="K63" t="str">
        <f t="shared" si="1"/>
        <v>KEEP</v>
      </c>
      <c r="N63" t="str">
        <f t="shared" si="2"/>
        <v>Overweight</v>
      </c>
      <c r="P63" t="str">
        <f t="shared" si="3"/>
        <v>19-35</v>
      </c>
    </row>
    <row r="64" spans="1:16" x14ac:dyDescent="0.25">
      <c r="A64">
        <v>6</v>
      </c>
      <c r="B64">
        <v>144</v>
      </c>
      <c r="C64">
        <v>72</v>
      </c>
      <c r="D64">
        <v>27</v>
      </c>
      <c r="E64">
        <v>228</v>
      </c>
      <c r="F64">
        <v>33.9</v>
      </c>
      <c r="G64">
        <v>0.255</v>
      </c>
      <c r="H64">
        <v>40</v>
      </c>
      <c r="I64">
        <v>0</v>
      </c>
      <c r="J64">
        <f t="shared" si="0"/>
        <v>0</v>
      </c>
      <c r="K64" t="str">
        <f t="shared" si="1"/>
        <v>KEEP</v>
      </c>
      <c r="N64" t="str">
        <f t="shared" si="2"/>
        <v>Obese</v>
      </c>
      <c r="P64" t="str">
        <f t="shared" si="3"/>
        <v>36-50</v>
      </c>
    </row>
    <row r="65" spans="1:16" x14ac:dyDescent="0.25">
      <c r="A65">
        <v>2</v>
      </c>
      <c r="B65">
        <v>92</v>
      </c>
      <c r="C65">
        <v>62</v>
      </c>
      <c r="D65">
        <v>28</v>
      </c>
      <c r="E65" s="2">
        <v>156</v>
      </c>
      <c r="F65">
        <v>31.6</v>
      </c>
      <c r="G65">
        <v>0.13</v>
      </c>
      <c r="H65">
        <v>24</v>
      </c>
      <c r="I65">
        <v>0</v>
      </c>
      <c r="J65">
        <f t="shared" si="0"/>
        <v>0</v>
      </c>
      <c r="K65" t="str">
        <f t="shared" si="1"/>
        <v>KEEP</v>
      </c>
      <c r="N65" t="str">
        <f t="shared" si="2"/>
        <v>Obese</v>
      </c>
      <c r="P65" t="str">
        <f t="shared" si="3"/>
        <v>19-35</v>
      </c>
    </row>
    <row r="66" spans="1:16" x14ac:dyDescent="0.25">
      <c r="A66">
        <v>1</v>
      </c>
      <c r="B66">
        <v>71</v>
      </c>
      <c r="C66">
        <v>48</v>
      </c>
      <c r="D66">
        <v>18</v>
      </c>
      <c r="E66">
        <v>76</v>
      </c>
      <c r="F66">
        <v>20.399999999999999</v>
      </c>
      <c r="G66">
        <v>0.32300000000000001</v>
      </c>
      <c r="H66">
        <v>22</v>
      </c>
      <c r="I66">
        <v>0</v>
      </c>
      <c r="J66">
        <f t="shared" ref="J66:J129" si="4">COUNTIF(B66:H66,121)+COUNTIF(B65:H65,"=")</f>
        <v>0</v>
      </c>
      <c r="K66" t="str">
        <f t="shared" si="1"/>
        <v>KEEP</v>
      </c>
      <c r="N66" t="str">
        <f t="shared" si="2"/>
        <v>Normalweight</v>
      </c>
      <c r="P66" t="str">
        <f t="shared" si="3"/>
        <v>19-35</v>
      </c>
    </row>
    <row r="67" spans="1:16" x14ac:dyDescent="0.25">
      <c r="A67">
        <v>6</v>
      </c>
      <c r="B67">
        <v>93</v>
      </c>
      <c r="C67">
        <v>50</v>
      </c>
      <c r="D67">
        <v>30</v>
      </c>
      <c r="E67">
        <v>64</v>
      </c>
      <c r="F67">
        <v>28.7</v>
      </c>
      <c r="G67">
        <v>0.35599999999999998</v>
      </c>
      <c r="H67">
        <v>23</v>
      </c>
      <c r="I67">
        <v>0</v>
      </c>
      <c r="J67">
        <f t="shared" si="4"/>
        <v>0</v>
      </c>
      <c r="K67" t="str">
        <f t="shared" ref="K67:K130" si="5">IF(J67&gt;=COLUMNS($B$2:$H$2)/4,"REMOVE","KEEP")</f>
        <v>KEEP</v>
      </c>
      <c r="N67" t="str">
        <f t="shared" ref="N67:N130" si="6">IF(F67&lt;18.5,"Underweight",IF(F67&lt;24.5,"Normalweight",IF(F67&lt;29.9,"Overweight","Obese")))</f>
        <v>Overweight</v>
      </c>
      <c r="P67" t="str">
        <f t="shared" ref="P67:P130" si="7">IF(H67&lt;=18, "0-18", IF(H67&lt;=35, "19-35", IF(H67&lt;=50, "36-50", "51+")))</f>
        <v>19-35</v>
      </c>
    </row>
    <row r="68" spans="1:16" x14ac:dyDescent="0.25">
      <c r="A68">
        <v>1</v>
      </c>
      <c r="B68">
        <v>122</v>
      </c>
      <c r="C68">
        <v>90</v>
      </c>
      <c r="D68">
        <v>51</v>
      </c>
      <c r="E68">
        <v>220</v>
      </c>
      <c r="F68">
        <v>49.7</v>
      </c>
      <c r="G68">
        <v>0.32500000000000001</v>
      </c>
      <c r="H68">
        <v>31</v>
      </c>
      <c r="I68">
        <v>1</v>
      </c>
      <c r="J68">
        <f t="shared" si="4"/>
        <v>0</v>
      </c>
      <c r="K68" t="str">
        <f t="shared" si="5"/>
        <v>KEEP</v>
      </c>
      <c r="N68" t="str">
        <f t="shared" si="6"/>
        <v>Obese</v>
      </c>
      <c r="P68" t="str">
        <f t="shared" si="7"/>
        <v>19-35</v>
      </c>
    </row>
    <row r="69" spans="1:16" x14ac:dyDescent="0.25">
      <c r="A69">
        <v>1</v>
      </c>
      <c r="B69">
        <v>81</v>
      </c>
      <c r="C69">
        <v>72</v>
      </c>
      <c r="D69">
        <v>18</v>
      </c>
      <c r="E69">
        <v>40</v>
      </c>
      <c r="F69">
        <v>26.6</v>
      </c>
      <c r="G69">
        <v>0.28299999999999997</v>
      </c>
      <c r="H69">
        <v>24</v>
      </c>
      <c r="I69">
        <v>0</v>
      </c>
      <c r="J69">
        <f t="shared" si="4"/>
        <v>0</v>
      </c>
      <c r="K69" t="str">
        <f t="shared" si="5"/>
        <v>KEEP</v>
      </c>
      <c r="N69" t="str">
        <f t="shared" si="6"/>
        <v>Overweight</v>
      </c>
      <c r="P69" t="str">
        <f t="shared" si="7"/>
        <v>19-35</v>
      </c>
    </row>
    <row r="70" spans="1:16" x14ac:dyDescent="0.25">
      <c r="A70">
        <v>1</v>
      </c>
      <c r="B70">
        <v>126</v>
      </c>
      <c r="C70">
        <v>56</v>
      </c>
      <c r="D70">
        <v>29</v>
      </c>
      <c r="E70">
        <v>152</v>
      </c>
      <c r="F70">
        <v>28.7</v>
      </c>
      <c r="G70">
        <v>0.80100000000000005</v>
      </c>
      <c r="H70">
        <v>21</v>
      </c>
      <c r="I70">
        <v>0</v>
      </c>
      <c r="J70">
        <f t="shared" si="4"/>
        <v>0</v>
      </c>
      <c r="K70" t="str">
        <f t="shared" si="5"/>
        <v>KEEP</v>
      </c>
      <c r="N70" t="str">
        <f t="shared" si="6"/>
        <v>Overweight</v>
      </c>
      <c r="P70" t="str">
        <f t="shared" si="7"/>
        <v>19-35</v>
      </c>
    </row>
    <row r="71" spans="1:16" x14ac:dyDescent="0.25">
      <c r="A71">
        <v>4</v>
      </c>
      <c r="B71">
        <v>144</v>
      </c>
      <c r="C71">
        <v>58</v>
      </c>
      <c r="D71">
        <v>28</v>
      </c>
      <c r="E71">
        <v>140</v>
      </c>
      <c r="F71">
        <v>29.5</v>
      </c>
      <c r="G71">
        <v>0.28699999999999998</v>
      </c>
      <c r="H71">
        <v>37</v>
      </c>
      <c r="I71">
        <v>0</v>
      </c>
      <c r="J71">
        <f t="shared" si="4"/>
        <v>0</v>
      </c>
      <c r="K71" t="str">
        <f t="shared" si="5"/>
        <v>KEEP</v>
      </c>
      <c r="N71" t="str">
        <f t="shared" si="6"/>
        <v>Overweight</v>
      </c>
      <c r="P71" t="str">
        <f t="shared" si="7"/>
        <v>36-50</v>
      </c>
    </row>
    <row r="72" spans="1:16" x14ac:dyDescent="0.25">
      <c r="A72">
        <v>3</v>
      </c>
      <c r="B72">
        <v>83</v>
      </c>
      <c r="C72">
        <v>58</v>
      </c>
      <c r="D72">
        <v>31</v>
      </c>
      <c r="E72">
        <v>18</v>
      </c>
      <c r="F72">
        <v>34.299999999999997</v>
      </c>
      <c r="G72">
        <v>0.33600000000000002</v>
      </c>
      <c r="H72">
        <v>25</v>
      </c>
      <c r="I72">
        <v>0</v>
      </c>
      <c r="J72">
        <f t="shared" si="4"/>
        <v>0</v>
      </c>
      <c r="K72" t="str">
        <f t="shared" si="5"/>
        <v>KEEP</v>
      </c>
      <c r="N72" t="str">
        <f t="shared" si="6"/>
        <v>Obese</v>
      </c>
      <c r="P72" t="str">
        <f t="shared" si="7"/>
        <v>19-35</v>
      </c>
    </row>
    <row r="73" spans="1:16" x14ac:dyDescent="0.25">
      <c r="A73">
        <v>0</v>
      </c>
      <c r="B73">
        <v>95</v>
      </c>
      <c r="C73">
        <v>85</v>
      </c>
      <c r="D73">
        <v>25</v>
      </c>
      <c r="E73">
        <v>36</v>
      </c>
      <c r="F73">
        <v>37.4</v>
      </c>
      <c r="G73">
        <v>0.247</v>
      </c>
      <c r="H73">
        <v>24</v>
      </c>
      <c r="I73">
        <v>1</v>
      </c>
      <c r="J73">
        <f t="shared" si="4"/>
        <v>0</v>
      </c>
      <c r="K73" t="str">
        <f t="shared" si="5"/>
        <v>KEEP</v>
      </c>
      <c r="N73" t="str">
        <f t="shared" si="6"/>
        <v>Obese</v>
      </c>
      <c r="P73" t="str">
        <f t="shared" si="7"/>
        <v>19-35</v>
      </c>
    </row>
    <row r="74" spans="1:16" x14ac:dyDescent="0.25">
      <c r="A74">
        <v>3</v>
      </c>
      <c r="B74">
        <v>171</v>
      </c>
      <c r="C74">
        <v>72</v>
      </c>
      <c r="D74">
        <v>33</v>
      </c>
      <c r="E74">
        <v>135</v>
      </c>
      <c r="F74">
        <v>33.299999999999997</v>
      </c>
      <c r="G74">
        <v>0.19900000000000001</v>
      </c>
      <c r="H74">
        <v>24</v>
      </c>
      <c r="I74">
        <v>1</v>
      </c>
      <c r="J74">
        <f t="shared" si="4"/>
        <v>0</v>
      </c>
      <c r="K74" t="str">
        <f t="shared" si="5"/>
        <v>KEEP</v>
      </c>
      <c r="N74" t="str">
        <f t="shared" si="6"/>
        <v>Obese</v>
      </c>
      <c r="P74" t="str">
        <f t="shared" si="7"/>
        <v>19-35</v>
      </c>
    </row>
    <row r="75" spans="1:16" x14ac:dyDescent="0.25">
      <c r="A75">
        <v>8</v>
      </c>
      <c r="B75">
        <v>155</v>
      </c>
      <c r="C75">
        <v>62</v>
      </c>
      <c r="D75">
        <v>26</v>
      </c>
      <c r="E75">
        <v>495</v>
      </c>
      <c r="F75">
        <v>34</v>
      </c>
      <c r="G75">
        <v>0.54300000000000004</v>
      </c>
      <c r="H75">
        <v>46</v>
      </c>
      <c r="I75">
        <v>1</v>
      </c>
      <c r="J75">
        <f t="shared" si="4"/>
        <v>0</v>
      </c>
      <c r="K75" t="str">
        <f t="shared" si="5"/>
        <v>KEEP</v>
      </c>
      <c r="N75" t="str">
        <f t="shared" si="6"/>
        <v>Obese</v>
      </c>
      <c r="P75" t="str">
        <f t="shared" si="7"/>
        <v>36-50</v>
      </c>
    </row>
    <row r="76" spans="1:16" x14ac:dyDescent="0.25">
      <c r="A76">
        <v>1</v>
      </c>
      <c r="B76">
        <v>89</v>
      </c>
      <c r="C76">
        <v>76</v>
      </c>
      <c r="D76">
        <v>34</v>
      </c>
      <c r="E76">
        <v>37</v>
      </c>
      <c r="F76">
        <v>31.2</v>
      </c>
      <c r="G76">
        <v>0.192</v>
      </c>
      <c r="H76">
        <v>23</v>
      </c>
      <c r="I76">
        <v>0</v>
      </c>
      <c r="J76">
        <f t="shared" si="4"/>
        <v>0</v>
      </c>
      <c r="K76" t="str">
        <f t="shared" si="5"/>
        <v>KEEP</v>
      </c>
      <c r="N76" t="str">
        <f t="shared" si="6"/>
        <v>Obese</v>
      </c>
      <c r="P76" t="str">
        <f t="shared" si="7"/>
        <v>19-35</v>
      </c>
    </row>
    <row r="77" spans="1:16" x14ac:dyDescent="0.25">
      <c r="A77">
        <v>7</v>
      </c>
      <c r="B77">
        <v>160</v>
      </c>
      <c r="C77">
        <v>54</v>
      </c>
      <c r="D77">
        <v>32</v>
      </c>
      <c r="E77">
        <v>175</v>
      </c>
      <c r="F77">
        <v>30.5</v>
      </c>
      <c r="G77">
        <v>0.58799999999999997</v>
      </c>
      <c r="H77">
        <v>39</v>
      </c>
      <c r="I77">
        <v>1</v>
      </c>
      <c r="J77">
        <f t="shared" si="4"/>
        <v>0</v>
      </c>
      <c r="K77" t="str">
        <f t="shared" si="5"/>
        <v>KEEP</v>
      </c>
      <c r="N77" t="str">
        <f t="shared" si="6"/>
        <v>Obese</v>
      </c>
      <c r="P77" t="str">
        <f t="shared" si="7"/>
        <v>36-50</v>
      </c>
    </row>
    <row r="78" spans="1:16" x14ac:dyDescent="0.25">
      <c r="A78">
        <v>4</v>
      </c>
      <c r="B78">
        <v>97</v>
      </c>
      <c r="C78">
        <v>60</v>
      </c>
      <c r="D78">
        <v>23</v>
      </c>
      <c r="E78" s="2">
        <v>156</v>
      </c>
      <c r="F78">
        <v>28.2</v>
      </c>
      <c r="G78">
        <v>0.443</v>
      </c>
      <c r="H78">
        <v>22</v>
      </c>
      <c r="I78">
        <v>0</v>
      </c>
      <c r="J78">
        <f t="shared" si="4"/>
        <v>0</v>
      </c>
      <c r="K78" t="str">
        <f t="shared" si="5"/>
        <v>KEEP</v>
      </c>
      <c r="N78" t="str">
        <f t="shared" si="6"/>
        <v>Overweight</v>
      </c>
      <c r="P78" t="str">
        <f t="shared" si="7"/>
        <v>19-35</v>
      </c>
    </row>
    <row r="79" spans="1:16" x14ac:dyDescent="0.25">
      <c r="A79">
        <v>4</v>
      </c>
      <c r="B79">
        <v>99</v>
      </c>
      <c r="C79">
        <v>76</v>
      </c>
      <c r="D79">
        <v>15</v>
      </c>
      <c r="E79">
        <v>51</v>
      </c>
      <c r="F79">
        <v>23.2</v>
      </c>
      <c r="G79">
        <v>0.223</v>
      </c>
      <c r="H79">
        <v>21</v>
      </c>
      <c r="I79">
        <v>0</v>
      </c>
      <c r="J79">
        <f t="shared" si="4"/>
        <v>0</v>
      </c>
      <c r="K79" t="str">
        <f t="shared" si="5"/>
        <v>KEEP</v>
      </c>
      <c r="N79" t="str">
        <f t="shared" si="6"/>
        <v>Normalweight</v>
      </c>
      <c r="P79" t="str">
        <f t="shared" si="7"/>
        <v>19-35</v>
      </c>
    </row>
    <row r="80" spans="1:16" x14ac:dyDescent="0.25">
      <c r="A80">
        <v>0</v>
      </c>
      <c r="B80">
        <v>162</v>
      </c>
      <c r="C80">
        <v>76</v>
      </c>
      <c r="D80">
        <v>56</v>
      </c>
      <c r="E80">
        <v>100</v>
      </c>
      <c r="F80">
        <v>53.2</v>
      </c>
      <c r="G80">
        <v>0.75900000000000001</v>
      </c>
      <c r="H80">
        <v>25</v>
      </c>
      <c r="I80">
        <v>1</v>
      </c>
      <c r="J80">
        <f t="shared" si="4"/>
        <v>0</v>
      </c>
      <c r="K80" t="str">
        <f t="shared" si="5"/>
        <v>KEEP</v>
      </c>
      <c r="N80" t="str">
        <f t="shared" si="6"/>
        <v>Obese</v>
      </c>
      <c r="P80" t="str">
        <f t="shared" si="7"/>
        <v>19-35</v>
      </c>
    </row>
    <row r="81" spans="1:16" x14ac:dyDescent="0.25">
      <c r="A81">
        <v>6</v>
      </c>
      <c r="B81">
        <v>111</v>
      </c>
      <c r="C81">
        <v>64</v>
      </c>
      <c r="D81">
        <v>39</v>
      </c>
      <c r="E81" s="2">
        <v>156</v>
      </c>
      <c r="F81">
        <v>34.200000000000003</v>
      </c>
      <c r="G81">
        <v>0.26</v>
      </c>
      <c r="H81">
        <v>24</v>
      </c>
      <c r="I81">
        <v>0</v>
      </c>
      <c r="J81">
        <f t="shared" si="4"/>
        <v>0</v>
      </c>
      <c r="K81" t="str">
        <f t="shared" si="5"/>
        <v>KEEP</v>
      </c>
      <c r="N81" t="str">
        <f t="shared" si="6"/>
        <v>Obese</v>
      </c>
      <c r="P81" t="str">
        <f t="shared" si="7"/>
        <v>19-35</v>
      </c>
    </row>
    <row r="82" spans="1:16" x14ac:dyDescent="0.25">
      <c r="A82">
        <v>2</v>
      </c>
      <c r="B82">
        <v>107</v>
      </c>
      <c r="C82">
        <v>74</v>
      </c>
      <c r="D82">
        <v>30</v>
      </c>
      <c r="E82">
        <v>100</v>
      </c>
      <c r="F82">
        <v>33.6</v>
      </c>
      <c r="G82">
        <v>0.40400000000000003</v>
      </c>
      <c r="H82">
        <v>23</v>
      </c>
      <c r="I82">
        <v>0</v>
      </c>
      <c r="J82">
        <f t="shared" si="4"/>
        <v>0</v>
      </c>
      <c r="K82" t="str">
        <f t="shared" si="5"/>
        <v>KEEP</v>
      </c>
      <c r="N82" t="str">
        <f t="shared" si="6"/>
        <v>Obese</v>
      </c>
      <c r="P82" t="str">
        <f t="shared" si="7"/>
        <v>19-35</v>
      </c>
    </row>
    <row r="83" spans="1:16" x14ac:dyDescent="0.25">
      <c r="A83">
        <v>1</v>
      </c>
      <c r="B83">
        <v>88</v>
      </c>
      <c r="C83">
        <v>30</v>
      </c>
      <c r="D83">
        <v>42</v>
      </c>
      <c r="E83">
        <v>99</v>
      </c>
      <c r="F83">
        <v>55</v>
      </c>
      <c r="G83">
        <v>0.496</v>
      </c>
      <c r="H83">
        <v>26</v>
      </c>
      <c r="I83">
        <v>1</v>
      </c>
      <c r="J83">
        <f t="shared" si="4"/>
        <v>0</v>
      </c>
      <c r="K83" t="str">
        <f t="shared" si="5"/>
        <v>KEEP</v>
      </c>
      <c r="N83" t="str">
        <f t="shared" si="6"/>
        <v>Obese</v>
      </c>
      <c r="P83" t="str">
        <f t="shared" si="7"/>
        <v>19-35</v>
      </c>
    </row>
    <row r="84" spans="1:16" x14ac:dyDescent="0.25">
      <c r="A84">
        <v>3</v>
      </c>
      <c r="B84">
        <v>120</v>
      </c>
      <c r="C84">
        <v>70</v>
      </c>
      <c r="D84">
        <v>30</v>
      </c>
      <c r="E84">
        <v>135</v>
      </c>
      <c r="F84">
        <v>42.9</v>
      </c>
      <c r="G84">
        <v>0.45200000000000001</v>
      </c>
      <c r="H84">
        <v>30</v>
      </c>
      <c r="I84">
        <v>0</v>
      </c>
      <c r="J84">
        <f t="shared" si="4"/>
        <v>0</v>
      </c>
      <c r="K84" t="str">
        <f t="shared" si="5"/>
        <v>KEEP</v>
      </c>
      <c r="N84" t="str">
        <f t="shared" si="6"/>
        <v>Obese</v>
      </c>
      <c r="P84" t="str">
        <f t="shared" si="7"/>
        <v>19-35</v>
      </c>
    </row>
    <row r="85" spans="1:16" x14ac:dyDescent="0.25">
      <c r="A85">
        <v>1</v>
      </c>
      <c r="B85">
        <v>118</v>
      </c>
      <c r="C85">
        <v>58</v>
      </c>
      <c r="D85">
        <v>36</v>
      </c>
      <c r="E85">
        <v>94</v>
      </c>
      <c r="F85">
        <v>33.299999999999997</v>
      </c>
      <c r="G85">
        <v>0.26100000000000001</v>
      </c>
      <c r="H85">
        <v>23</v>
      </c>
      <c r="I85">
        <v>0</v>
      </c>
      <c r="J85">
        <f t="shared" si="4"/>
        <v>0</v>
      </c>
      <c r="K85" t="str">
        <f t="shared" si="5"/>
        <v>KEEP</v>
      </c>
      <c r="N85" t="str">
        <f t="shared" si="6"/>
        <v>Obese</v>
      </c>
      <c r="P85" t="str">
        <f t="shared" si="7"/>
        <v>19-35</v>
      </c>
    </row>
    <row r="86" spans="1:16" x14ac:dyDescent="0.25">
      <c r="A86">
        <v>1</v>
      </c>
      <c r="B86">
        <v>117</v>
      </c>
      <c r="C86">
        <v>88</v>
      </c>
      <c r="D86">
        <v>24</v>
      </c>
      <c r="E86">
        <v>145</v>
      </c>
      <c r="F86">
        <v>34.5</v>
      </c>
      <c r="G86">
        <v>0.40300000000000002</v>
      </c>
      <c r="H86">
        <v>40</v>
      </c>
      <c r="I86">
        <v>1</v>
      </c>
      <c r="J86">
        <f t="shared" si="4"/>
        <v>0</v>
      </c>
      <c r="K86" t="str">
        <f t="shared" si="5"/>
        <v>KEEP</v>
      </c>
      <c r="N86" t="str">
        <f t="shared" si="6"/>
        <v>Obese</v>
      </c>
      <c r="P86" t="str">
        <f t="shared" si="7"/>
        <v>36-50</v>
      </c>
    </row>
    <row r="87" spans="1:16" x14ac:dyDescent="0.25">
      <c r="A87">
        <v>4</v>
      </c>
      <c r="B87">
        <v>173</v>
      </c>
      <c r="C87">
        <v>70</v>
      </c>
      <c r="D87">
        <v>14</v>
      </c>
      <c r="E87">
        <v>168</v>
      </c>
      <c r="F87">
        <v>29.7</v>
      </c>
      <c r="G87">
        <v>0.36099999999999999</v>
      </c>
      <c r="H87">
        <v>33</v>
      </c>
      <c r="I87">
        <v>1</v>
      </c>
      <c r="J87">
        <f t="shared" si="4"/>
        <v>0</v>
      </c>
      <c r="K87" t="str">
        <f t="shared" si="5"/>
        <v>KEEP</v>
      </c>
      <c r="N87" t="str">
        <f t="shared" si="6"/>
        <v>Overweight</v>
      </c>
      <c r="P87" t="str">
        <f t="shared" si="7"/>
        <v>19-35</v>
      </c>
    </row>
    <row r="88" spans="1:16" x14ac:dyDescent="0.25">
      <c r="A88">
        <v>3</v>
      </c>
      <c r="B88">
        <v>170</v>
      </c>
      <c r="C88">
        <v>64</v>
      </c>
      <c r="D88">
        <v>37</v>
      </c>
      <c r="E88">
        <v>225</v>
      </c>
      <c r="F88">
        <v>34.5</v>
      </c>
      <c r="G88">
        <v>0.35599999999999998</v>
      </c>
      <c r="H88">
        <v>30</v>
      </c>
      <c r="I88">
        <v>1</v>
      </c>
      <c r="J88">
        <f t="shared" si="4"/>
        <v>0</v>
      </c>
      <c r="K88" t="str">
        <f t="shared" si="5"/>
        <v>KEEP</v>
      </c>
      <c r="N88" t="str">
        <f t="shared" si="6"/>
        <v>Obese</v>
      </c>
      <c r="P88" t="str">
        <f t="shared" si="7"/>
        <v>19-35</v>
      </c>
    </row>
    <row r="89" spans="1:16" x14ac:dyDescent="0.25">
      <c r="A89">
        <v>8</v>
      </c>
      <c r="B89">
        <v>84</v>
      </c>
      <c r="C89">
        <v>74</v>
      </c>
      <c r="D89">
        <v>31</v>
      </c>
      <c r="E89" s="2">
        <v>156</v>
      </c>
      <c r="F89">
        <v>38.299999999999997</v>
      </c>
      <c r="G89">
        <v>0.45700000000000002</v>
      </c>
      <c r="H89">
        <v>39</v>
      </c>
      <c r="I89">
        <v>0</v>
      </c>
      <c r="J89">
        <f t="shared" si="4"/>
        <v>0</v>
      </c>
      <c r="K89" t="str">
        <f t="shared" si="5"/>
        <v>KEEP</v>
      </c>
      <c r="N89" t="str">
        <f t="shared" si="6"/>
        <v>Obese</v>
      </c>
      <c r="P89" t="str">
        <f t="shared" si="7"/>
        <v>36-50</v>
      </c>
    </row>
    <row r="90" spans="1:16" x14ac:dyDescent="0.25">
      <c r="A90">
        <v>2</v>
      </c>
      <c r="B90">
        <v>96</v>
      </c>
      <c r="C90">
        <v>68</v>
      </c>
      <c r="D90">
        <v>13</v>
      </c>
      <c r="E90">
        <v>49</v>
      </c>
      <c r="F90">
        <v>21.1</v>
      </c>
      <c r="G90">
        <v>0.64700000000000002</v>
      </c>
      <c r="H90">
        <v>26</v>
      </c>
      <c r="I90">
        <v>0</v>
      </c>
      <c r="J90">
        <f t="shared" si="4"/>
        <v>0</v>
      </c>
      <c r="K90" t="str">
        <f t="shared" si="5"/>
        <v>KEEP</v>
      </c>
      <c r="N90" t="str">
        <f t="shared" si="6"/>
        <v>Normalweight</v>
      </c>
      <c r="P90" t="str">
        <f t="shared" si="7"/>
        <v>19-35</v>
      </c>
    </row>
    <row r="91" spans="1:16" x14ac:dyDescent="0.25">
      <c r="A91">
        <v>2</v>
      </c>
      <c r="B91">
        <v>125</v>
      </c>
      <c r="C91">
        <v>60</v>
      </c>
      <c r="D91">
        <v>20</v>
      </c>
      <c r="E91">
        <v>140</v>
      </c>
      <c r="F91">
        <v>33.799999999999997</v>
      </c>
      <c r="G91">
        <v>8.7999999999999995E-2</v>
      </c>
      <c r="H91">
        <v>31</v>
      </c>
      <c r="I91">
        <v>0</v>
      </c>
      <c r="J91">
        <f t="shared" si="4"/>
        <v>0</v>
      </c>
      <c r="K91" t="str">
        <f t="shared" si="5"/>
        <v>KEEP</v>
      </c>
      <c r="N91" t="str">
        <f t="shared" si="6"/>
        <v>Obese</v>
      </c>
      <c r="P91" t="str">
        <f t="shared" si="7"/>
        <v>19-35</v>
      </c>
    </row>
    <row r="92" spans="1:16" x14ac:dyDescent="0.25">
      <c r="A92">
        <v>0</v>
      </c>
      <c r="B92">
        <v>100</v>
      </c>
      <c r="C92">
        <v>70</v>
      </c>
      <c r="D92">
        <v>26</v>
      </c>
      <c r="E92">
        <v>50</v>
      </c>
      <c r="F92">
        <v>30.8</v>
      </c>
      <c r="G92">
        <v>0.59699999999999998</v>
      </c>
      <c r="H92">
        <v>21</v>
      </c>
      <c r="I92">
        <v>0</v>
      </c>
      <c r="J92">
        <f t="shared" si="4"/>
        <v>0</v>
      </c>
      <c r="K92" t="str">
        <f t="shared" si="5"/>
        <v>KEEP</v>
      </c>
      <c r="N92" t="str">
        <f t="shared" si="6"/>
        <v>Obese</v>
      </c>
      <c r="P92" t="str">
        <f t="shared" si="7"/>
        <v>19-35</v>
      </c>
    </row>
    <row r="93" spans="1:16" x14ac:dyDescent="0.25">
      <c r="A93">
        <v>0</v>
      </c>
      <c r="B93">
        <v>93</v>
      </c>
      <c r="C93">
        <v>60</v>
      </c>
      <c r="D93">
        <v>25</v>
      </c>
      <c r="E93">
        <v>92</v>
      </c>
      <c r="F93">
        <v>28.7</v>
      </c>
      <c r="G93">
        <v>0.53200000000000003</v>
      </c>
      <c r="H93">
        <v>22</v>
      </c>
      <c r="I93">
        <v>0</v>
      </c>
      <c r="J93">
        <f t="shared" si="4"/>
        <v>0</v>
      </c>
      <c r="K93" t="str">
        <f t="shared" si="5"/>
        <v>KEEP</v>
      </c>
      <c r="N93" t="str">
        <f t="shared" si="6"/>
        <v>Overweight</v>
      </c>
      <c r="P93" t="str">
        <f t="shared" si="7"/>
        <v>19-35</v>
      </c>
    </row>
    <row r="94" spans="1:16" x14ac:dyDescent="0.25">
      <c r="A94">
        <v>5</v>
      </c>
      <c r="B94">
        <v>105</v>
      </c>
      <c r="C94">
        <v>72</v>
      </c>
      <c r="D94">
        <v>29</v>
      </c>
      <c r="E94">
        <v>325</v>
      </c>
      <c r="F94">
        <v>36.9</v>
      </c>
      <c r="G94">
        <v>0.159</v>
      </c>
      <c r="H94">
        <v>28</v>
      </c>
      <c r="I94">
        <v>0</v>
      </c>
      <c r="J94">
        <f t="shared" si="4"/>
        <v>0</v>
      </c>
      <c r="K94" t="str">
        <f t="shared" si="5"/>
        <v>KEEP</v>
      </c>
      <c r="N94" t="str">
        <f t="shared" si="6"/>
        <v>Obese</v>
      </c>
      <c r="P94" t="str">
        <f t="shared" si="7"/>
        <v>19-35</v>
      </c>
    </row>
    <row r="95" spans="1:16" x14ac:dyDescent="0.25">
      <c r="A95">
        <v>5</v>
      </c>
      <c r="B95">
        <v>106</v>
      </c>
      <c r="C95">
        <v>82</v>
      </c>
      <c r="D95">
        <v>30</v>
      </c>
      <c r="E95" s="2">
        <v>156</v>
      </c>
      <c r="F95">
        <v>39.5</v>
      </c>
      <c r="G95">
        <v>0.28599999999999998</v>
      </c>
      <c r="H95">
        <v>38</v>
      </c>
      <c r="I95">
        <v>0</v>
      </c>
      <c r="J95">
        <f t="shared" si="4"/>
        <v>0</v>
      </c>
      <c r="K95" t="str">
        <f t="shared" si="5"/>
        <v>KEEP</v>
      </c>
      <c r="N95" t="str">
        <f t="shared" si="6"/>
        <v>Obese</v>
      </c>
      <c r="P95" t="str">
        <f t="shared" si="7"/>
        <v>36-50</v>
      </c>
    </row>
    <row r="96" spans="1:16" x14ac:dyDescent="0.25">
      <c r="A96">
        <v>2</v>
      </c>
      <c r="B96">
        <v>108</v>
      </c>
      <c r="C96">
        <v>52</v>
      </c>
      <c r="D96">
        <v>26</v>
      </c>
      <c r="E96">
        <v>63</v>
      </c>
      <c r="F96">
        <v>32.5</v>
      </c>
      <c r="G96">
        <v>0.318</v>
      </c>
      <c r="H96">
        <v>22</v>
      </c>
      <c r="I96">
        <v>0</v>
      </c>
      <c r="J96">
        <f t="shared" si="4"/>
        <v>0</v>
      </c>
      <c r="K96" t="str">
        <f t="shared" si="5"/>
        <v>KEEP</v>
      </c>
      <c r="N96" t="str">
        <f t="shared" si="6"/>
        <v>Obese</v>
      </c>
      <c r="P96" t="str">
        <f t="shared" si="7"/>
        <v>19-35</v>
      </c>
    </row>
    <row r="97" spans="1:16" x14ac:dyDescent="0.25">
      <c r="A97">
        <v>4</v>
      </c>
      <c r="B97">
        <v>154</v>
      </c>
      <c r="C97">
        <v>62</v>
      </c>
      <c r="D97">
        <v>31</v>
      </c>
      <c r="E97">
        <v>284</v>
      </c>
      <c r="F97">
        <v>32.799999999999997</v>
      </c>
      <c r="G97">
        <v>0.23699999999999999</v>
      </c>
      <c r="H97">
        <v>23</v>
      </c>
      <c r="I97">
        <v>0</v>
      </c>
      <c r="J97">
        <f t="shared" si="4"/>
        <v>0</v>
      </c>
      <c r="K97" t="str">
        <f t="shared" si="5"/>
        <v>KEEP</v>
      </c>
      <c r="N97" t="str">
        <f t="shared" si="6"/>
        <v>Obese</v>
      </c>
      <c r="P97" t="str">
        <f t="shared" si="7"/>
        <v>19-35</v>
      </c>
    </row>
    <row r="98" spans="1:16" x14ac:dyDescent="0.25">
      <c r="A98">
        <v>9</v>
      </c>
      <c r="B98">
        <v>57</v>
      </c>
      <c r="C98">
        <v>80</v>
      </c>
      <c r="D98">
        <v>37</v>
      </c>
      <c r="E98" s="2">
        <v>156</v>
      </c>
      <c r="F98">
        <v>32.799999999999997</v>
      </c>
      <c r="G98">
        <v>9.6000000000000002E-2</v>
      </c>
      <c r="H98">
        <v>41</v>
      </c>
      <c r="I98">
        <v>0</v>
      </c>
      <c r="J98">
        <f t="shared" si="4"/>
        <v>0</v>
      </c>
      <c r="K98" t="str">
        <f t="shared" si="5"/>
        <v>KEEP</v>
      </c>
      <c r="N98" t="str">
        <f t="shared" si="6"/>
        <v>Obese</v>
      </c>
      <c r="P98" t="str">
        <f t="shared" si="7"/>
        <v>36-50</v>
      </c>
    </row>
    <row r="99" spans="1:16" x14ac:dyDescent="0.25">
      <c r="A99">
        <v>2</v>
      </c>
      <c r="B99">
        <v>106</v>
      </c>
      <c r="C99">
        <v>64</v>
      </c>
      <c r="D99">
        <v>35</v>
      </c>
      <c r="E99">
        <v>119</v>
      </c>
      <c r="F99">
        <v>30.5</v>
      </c>
      <c r="G99">
        <v>1.4</v>
      </c>
      <c r="H99">
        <v>34</v>
      </c>
      <c r="I99">
        <v>0</v>
      </c>
      <c r="J99">
        <f t="shared" si="4"/>
        <v>0</v>
      </c>
      <c r="K99" t="str">
        <f t="shared" si="5"/>
        <v>KEEP</v>
      </c>
      <c r="N99" t="str">
        <f t="shared" si="6"/>
        <v>Obese</v>
      </c>
      <c r="P99" t="str">
        <f t="shared" si="7"/>
        <v>19-35</v>
      </c>
    </row>
    <row r="100" spans="1:16" x14ac:dyDescent="0.25">
      <c r="A100">
        <v>2</v>
      </c>
      <c r="B100">
        <v>90</v>
      </c>
      <c r="C100">
        <v>70</v>
      </c>
      <c r="D100">
        <v>17</v>
      </c>
      <c r="E100" s="2">
        <v>156</v>
      </c>
      <c r="F100">
        <v>27.3</v>
      </c>
      <c r="G100">
        <v>8.5000000000000006E-2</v>
      </c>
      <c r="H100">
        <v>22</v>
      </c>
      <c r="I100">
        <v>0</v>
      </c>
      <c r="J100">
        <f t="shared" si="4"/>
        <v>0</v>
      </c>
      <c r="K100" t="str">
        <f t="shared" si="5"/>
        <v>KEEP</v>
      </c>
      <c r="N100" t="str">
        <f t="shared" si="6"/>
        <v>Overweight</v>
      </c>
      <c r="P100" t="str">
        <f t="shared" si="7"/>
        <v>19-35</v>
      </c>
    </row>
    <row r="101" spans="1:16" x14ac:dyDescent="0.25">
      <c r="A101">
        <v>1</v>
      </c>
      <c r="B101">
        <v>136</v>
      </c>
      <c r="C101">
        <v>74</v>
      </c>
      <c r="D101">
        <v>50</v>
      </c>
      <c r="E101">
        <v>204</v>
      </c>
      <c r="F101">
        <v>37.4</v>
      </c>
      <c r="G101">
        <v>0.39900000000000002</v>
      </c>
      <c r="H101">
        <v>24</v>
      </c>
      <c r="I101">
        <v>0</v>
      </c>
      <c r="J101">
        <f t="shared" si="4"/>
        <v>0</v>
      </c>
      <c r="K101" t="str">
        <f t="shared" si="5"/>
        <v>KEEP</v>
      </c>
      <c r="N101" t="str">
        <f t="shared" si="6"/>
        <v>Obese</v>
      </c>
      <c r="P101" t="str">
        <f t="shared" si="7"/>
        <v>19-35</v>
      </c>
    </row>
    <row r="102" spans="1:16" x14ac:dyDescent="0.25">
      <c r="A102">
        <v>9</v>
      </c>
      <c r="B102">
        <v>156</v>
      </c>
      <c r="C102">
        <v>86</v>
      </c>
      <c r="D102">
        <v>28</v>
      </c>
      <c r="E102">
        <v>155</v>
      </c>
      <c r="F102">
        <v>34.299999999999997</v>
      </c>
      <c r="G102">
        <v>1.1890000000000001</v>
      </c>
      <c r="H102">
        <v>42</v>
      </c>
      <c r="I102">
        <v>1</v>
      </c>
      <c r="J102">
        <f t="shared" si="4"/>
        <v>0</v>
      </c>
      <c r="K102" t="str">
        <f t="shared" si="5"/>
        <v>KEEP</v>
      </c>
      <c r="N102" t="str">
        <f t="shared" si="6"/>
        <v>Obese</v>
      </c>
      <c r="P102" t="str">
        <f t="shared" si="7"/>
        <v>36-50</v>
      </c>
    </row>
    <row r="103" spans="1:16" x14ac:dyDescent="0.25">
      <c r="A103">
        <v>1</v>
      </c>
      <c r="B103">
        <v>153</v>
      </c>
      <c r="C103">
        <v>82</v>
      </c>
      <c r="D103">
        <v>42</v>
      </c>
      <c r="E103">
        <v>485</v>
      </c>
      <c r="F103">
        <v>40.6</v>
      </c>
      <c r="G103">
        <v>0.68700000000000006</v>
      </c>
      <c r="H103">
        <v>23</v>
      </c>
      <c r="I103">
        <v>0</v>
      </c>
      <c r="J103">
        <f t="shared" si="4"/>
        <v>0</v>
      </c>
      <c r="K103" t="str">
        <f t="shared" si="5"/>
        <v>KEEP</v>
      </c>
      <c r="N103" t="str">
        <f t="shared" si="6"/>
        <v>Obese</v>
      </c>
      <c r="P103" t="str">
        <f t="shared" si="7"/>
        <v>19-35</v>
      </c>
    </row>
    <row r="104" spans="1:16" x14ac:dyDescent="0.25">
      <c r="A104">
        <v>7</v>
      </c>
      <c r="B104">
        <v>152</v>
      </c>
      <c r="C104">
        <v>88</v>
      </c>
      <c r="D104">
        <v>44</v>
      </c>
      <c r="E104" s="2">
        <v>156</v>
      </c>
      <c r="F104">
        <v>50</v>
      </c>
      <c r="G104">
        <v>0.33700000000000002</v>
      </c>
      <c r="H104">
        <v>36</v>
      </c>
      <c r="I104">
        <v>1</v>
      </c>
      <c r="J104">
        <f t="shared" si="4"/>
        <v>0</v>
      </c>
      <c r="K104" t="str">
        <f t="shared" si="5"/>
        <v>KEEP</v>
      </c>
      <c r="N104" t="str">
        <f t="shared" si="6"/>
        <v>Obese</v>
      </c>
      <c r="P104" t="str">
        <f t="shared" si="7"/>
        <v>36-50</v>
      </c>
    </row>
    <row r="105" spans="1:16" x14ac:dyDescent="0.25">
      <c r="A105">
        <v>2</v>
      </c>
      <c r="B105">
        <v>99</v>
      </c>
      <c r="C105">
        <v>52</v>
      </c>
      <c r="D105">
        <v>15</v>
      </c>
      <c r="E105">
        <v>94</v>
      </c>
      <c r="F105">
        <v>24.6</v>
      </c>
      <c r="G105">
        <v>0.63700000000000001</v>
      </c>
      <c r="H105">
        <v>21</v>
      </c>
      <c r="I105">
        <v>0</v>
      </c>
      <c r="J105">
        <f t="shared" si="4"/>
        <v>0</v>
      </c>
      <c r="K105" t="str">
        <f t="shared" si="5"/>
        <v>KEEP</v>
      </c>
      <c r="N105" t="str">
        <f t="shared" si="6"/>
        <v>Overweight</v>
      </c>
      <c r="P105" t="str">
        <f t="shared" si="7"/>
        <v>19-35</v>
      </c>
    </row>
    <row r="106" spans="1:16" x14ac:dyDescent="0.25">
      <c r="A106">
        <v>1</v>
      </c>
      <c r="B106">
        <v>109</v>
      </c>
      <c r="C106">
        <v>56</v>
      </c>
      <c r="D106">
        <v>21</v>
      </c>
      <c r="E106">
        <v>135</v>
      </c>
      <c r="F106">
        <v>25.2</v>
      </c>
      <c r="G106">
        <v>0.83299999999999996</v>
      </c>
      <c r="H106">
        <v>23</v>
      </c>
      <c r="I106">
        <v>0</v>
      </c>
      <c r="J106">
        <f t="shared" si="4"/>
        <v>0</v>
      </c>
      <c r="K106" t="str">
        <f t="shared" si="5"/>
        <v>KEEP</v>
      </c>
      <c r="N106" t="str">
        <f t="shared" si="6"/>
        <v>Overweight</v>
      </c>
      <c r="P106" t="str">
        <f t="shared" si="7"/>
        <v>19-35</v>
      </c>
    </row>
    <row r="107" spans="1:16" x14ac:dyDescent="0.25">
      <c r="A107">
        <v>2</v>
      </c>
      <c r="B107">
        <v>88</v>
      </c>
      <c r="C107">
        <v>74</v>
      </c>
      <c r="D107">
        <v>19</v>
      </c>
      <c r="E107">
        <v>53</v>
      </c>
      <c r="F107">
        <v>29</v>
      </c>
      <c r="G107">
        <v>0.22900000000000001</v>
      </c>
      <c r="H107">
        <v>22</v>
      </c>
      <c r="I107">
        <v>0</v>
      </c>
      <c r="J107">
        <f t="shared" si="4"/>
        <v>0</v>
      </c>
      <c r="K107" t="str">
        <f t="shared" si="5"/>
        <v>KEEP</v>
      </c>
      <c r="N107" t="str">
        <f t="shared" si="6"/>
        <v>Overweight</v>
      </c>
      <c r="P107" t="str">
        <f t="shared" si="7"/>
        <v>19-35</v>
      </c>
    </row>
    <row r="108" spans="1:16" x14ac:dyDescent="0.25">
      <c r="A108">
        <v>17</v>
      </c>
      <c r="B108">
        <v>163</v>
      </c>
      <c r="C108">
        <v>72</v>
      </c>
      <c r="D108">
        <v>41</v>
      </c>
      <c r="E108">
        <v>114</v>
      </c>
      <c r="F108">
        <v>40.9</v>
      </c>
      <c r="G108">
        <v>0.81699999999999995</v>
      </c>
      <c r="H108">
        <v>47</v>
      </c>
      <c r="I108">
        <v>1</v>
      </c>
      <c r="J108">
        <f t="shared" si="4"/>
        <v>0</v>
      </c>
      <c r="K108" t="str">
        <f t="shared" si="5"/>
        <v>KEEP</v>
      </c>
      <c r="N108" t="str">
        <f t="shared" si="6"/>
        <v>Obese</v>
      </c>
      <c r="P108" t="str">
        <f t="shared" si="7"/>
        <v>36-50</v>
      </c>
    </row>
    <row r="109" spans="1:16" x14ac:dyDescent="0.25">
      <c r="A109">
        <v>4</v>
      </c>
      <c r="B109">
        <v>151</v>
      </c>
      <c r="C109">
        <v>90</v>
      </c>
      <c r="D109">
        <v>38</v>
      </c>
      <c r="E109" s="2">
        <v>156</v>
      </c>
      <c r="F109">
        <v>29.7</v>
      </c>
      <c r="G109">
        <v>0.29399999999999998</v>
      </c>
      <c r="H109">
        <v>36</v>
      </c>
      <c r="I109">
        <v>0</v>
      </c>
      <c r="J109">
        <f t="shared" si="4"/>
        <v>0</v>
      </c>
      <c r="K109" t="str">
        <f t="shared" si="5"/>
        <v>KEEP</v>
      </c>
      <c r="N109" t="str">
        <f t="shared" si="6"/>
        <v>Overweight</v>
      </c>
      <c r="P109" t="str">
        <f t="shared" si="7"/>
        <v>36-50</v>
      </c>
    </row>
    <row r="110" spans="1:16" x14ac:dyDescent="0.25">
      <c r="A110">
        <v>7</v>
      </c>
      <c r="B110">
        <v>102</v>
      </c>
      <c r="C110">
        <v>74</v>
      </c>
      <c r="D110">
        <v>40</v>
      </c>
      <c r="E110">
        <v>105</v>
      </c>
      <c r="F110">
        <v>37.200000000000003</v>
      </c>
      <c r="G110">
        <v>0.20399999999999999</v>
      </c>
      <c r="H110">
        <v>45</v>
      </c>
      <c r="I110">
        <v>0</v>
      </c>
      <c r="J110">
        <f t="shared" si="4"/>
        <v>0</v>
      </c>
      <c r="K110" t="str">
        <f t="shared" si="5"/>
        <v>KEEP</v>
      </c>
      <c r="N110" t="str">
        <f t="shared" si="6"/>
        <v>Obese</v>
      </c>
      <c r="P110" t="str">
        <f t="shared" si="7"/>
        <v>36-50</v>
      </c>
    </row>
    <row r="111" spans="1:16" x14ac:dyDescent="0.25">
      <c r="A111">
        <v>0</v>
      </c>
      <c r="B111">
        <v>114</v>
      </c>
      <c r="C111">
        <v>80</v>
      </c>
      <c r="D111">
        <v>34</v>
      </c>
      <c r="E111">
        <v>285</v>
      </c>
      <c r="F111">
        <v>44.2</v>
      </c>
      <c r="G111">
        <v>0.16700000000000001</v>
      </c>
      <c r="H111">
        <v>27</v>
      </c>
      <c r="I111">
        <v>0</v>
      </c>
      <c r="J111">
        <f t="shared" si="4"/>
        <v>0</v>
      </c>
      <c r="K111" t="str">
        <f t="shared" si="5"/>
        <v>KEEP</v>
      </c>
      <c r="N111" t="str">
        <f t="shared" si="6"/>
        <v>Obese</v>
      </c>
      <c r="P111" t="str">
        <f t="shared" si="7"/>
        <v>19-35</v>
      </c>
    </row>
    <row r="112" spans="1:16" x14ac:dyDescent="0.25">
      <c r="A112">
        <v>2</v>
      </c>
      <c r="B112">
        <v>100</v>
      </c>
      <c r="C112">
        <v>64</v>
      </c>
      <c r="D112">
        <v>23</v>
      </c>
      <c r="E112" s="2">
        <v>156</v>
      </c>
      <c r="F112">
        <v>29.7</v>
      </c>
      <c r="G112">
        <v>0.36799999999999999</v>
      </c>
      <c r="H112">
        <v>21</v>
      </c>
      <c r="I112">
        <v>0</v>
      </c>
      <c r="J112">
        <f t="shared" si="4"/>
        <v>0</v>
      </c>
      <c r="K112" t="str">
        <f t="shared" si="5"/>
        <v>KEEP</v>
      </c>
      <c r="N112" t="str">
        <f t="shared" si="6"/>
        <v>Overweight</v>
      </c>
      <c r="P112" t="str">
        <f t="shared" si="7"/>
        <v>19-35</v>
      </c>
    </row>
    <row r="113" spans="1:16" x14ac:dyDescent="0.25">
      <c r="A113">
        <v>6</v>
      </c>
      <c r="B113">
        <v>104</v>
      </c>
      <c r="C113">
        <v>74</v>
      </c>
      <c r="D113">
        <v>18</v>
      </c>
      <c r="E113">
        <v>156</v>
      </c>
      <c r="F113">
        <v>29.9</v>
      </c>
      <c r="G113">
        <v>0.72199999999999998</v>
      </c>
      <c r="H113">
        <v>41</v>
      </c>
      <c r="I113">
        <v>1</v>
      </c>
      <c r="J113">
        <f t="shared" si="4"/>
        <v>0</v>
      </c>
      <c r="K113" t="str">
        <f t="shared" si="5"/>
        <v>KEEP</v>
      </c>
      <c r="N113" t="str">
        <f t="shared" si="6"/>
        <v>Obese</v>
      </c>
      <c r="P113" t="str">
        <f t="shared" si="7"/>
        <v>36-50</v>
      </c>
    </row>
    <row r="114" spans="1:16" x14ac:dyDescent="0.25">
      <c r="A114">
        <v>3</v>
      </c>
      <c r="B114">
        <v>148</v>
      </c>
      <c r="C114">
        <v>66</v>
      </c>
      <c r="D114">
        <v>25</v>
      </c>
      <c r="E114" s="2">
        <v>156</v>
      </c>
      <c r="F114">
        <v>32.5</v>
      </c>
      <c r="G114">
        <v>0.25600000000000001</v>
      </c>
      <c r="H114">
        <v>22</v>
      </c>
      <c r="I114">
        <v>0</v>
      </c>
      <c r="J114">
        <f t="shared" si="4"/>
        <v>0</v>
      </c>
      <c r="K114" t="str">
        <f t="shared" si="5"/>
        <v>KEEP</v>
      </c>
      <c r="N114" t="str">
        <f t="shared" si="6"/>
        <v>Obese</v>
      </c>
      <c r="P114" t="str">
        <f t="shared" si="7"/>
        <v>19-35</v>
      </c>
    </row>
    <row r="115" spans="1:16" x14ac:dyDescent="0.25">
      <c r="A115">
        <v>3</v>
      </c>
      <c r="B115">
        <v>111</v>
      </c>
      <c r="C115">
        <v>90</v>
      </c>
      <c r="D115">
        <v>12</v>
      </c>
      <c r="E115">
        <v>78</v>
      </c>
      <c r="F115">
        <v>28.4</v>
      </c>
      <c r="G115">
        <v>0.495</v>
      </c>
      <c r="H115">
        <v>29</v>
      </c>
      <c r="I115">
        <v>0</v>
      </c>
      <c r="J115">
        <f t="shared" si="4"/>
        <v>0</v>
      </c>
      <c r="K115" t="str">
        <f t="shared" si="5"/>
        <v>KEEP</v>
      </c>
      <c r="N115" t="str">
        <f t="shared" si="6"/>
        <v>Overweight</v>
      </c>
      <c r="P115" t="str">
        <f t="shared" si="7"/>
        <v>19-35</v>
      </c>
    </row>
    <row r="116" spans="1:16" x14ac:dyDescent="0.25">
      <c r="A116">
        <v>6</v>
      </c>
      <c r="B116">
        <v>134</v>
      </c>
      <c r="C116">
        <v>70</v>
      </c>
      <c r="D116">
        <v>23</v>
      </c>
      <c r="E116">
        <v>130</v>
      </c>
      <c r="F116">
        <v>35.4</v>
      </c>
      <c r="G116">
        <v>0.54200000000000004</v>
      </c>
      <c r="H116">
        <v>29</v>
      </c>
      <c r="I116">
        <v>1</v>
      </c>
      <c r="J116">
        <f t="shared" si="4"/>
        <v>0</v>
      </c>
      <c r="K116" t="str">
        <f t="shared" si="5"/>
        <v>KEEP</v>
      </c>
      <c r="N116" t="str">
        <f t="shared" si="6"/>
        <v>Obese</v>
      </c>
      <c r="P116" t="str">
        <f t="shared" si="7"/>
        <v>19-35</v>
      </c>
    </row>
    <row r="117" spans="1:16" x14ac:dyDescent="0.25">
      <c r="A117">
        <v>1</v>
      </c>
      <c r="B117">
        <v>79</v>
      </c>
      <c r="C117">
        <v>60</v>
      </c>
      <c r="D117">
        <v>42</v>
      </c>
      <c r="E117">
        <v>48</v>
      </c>
      <c r="F117">
        <v>43.5</v>
      </c>
      <c r="G117">
        <v>0.67800000000000005</v>
      </c>
      <c r="H117">
        <v>23</v>
      </c>
      <c r="I117">
        <v>0</v>
      </c>
      <c r="J117">
        <f t="shared" si="4"/>
        <v>0</v>
      </c>
      <c r="K117" t="str">
        <f t="shared" si="5"/>
        <v>KEEP</v>
      </c>
      <c r="N117" t="str">
        <f t="shared" si="6"/>
        <v>Obese</v>
      </c>
      <c r="P117" t="str">
        <f t="shared" si="7"/>
        <v>19-35</v>
      </c>
    </row>
    <row r="118" spans="1:16" x14ac:dyDescent="0.25">
      <c r="A118">
        <v>2</v>
      </c>
      <c r="B118">
        <v>75</v>
      </c>
      <c r="C118">
        <v>64</v>
      </c>
      <c r="D118">
        <v>24</v>
      </c>
      <c r="E118">
        <v>55</v>
      </c>
      <c r="F118">
        <v>29.7</v>
      </c>
      <c r="G118">
        <v>0.37</v>
      </c>
      <c r="H118">
        <v>33</v>
      </c>
      <c r="I118">
        <v>0</v>
      </c>
      <c r="J118">
        <f t="shared" si="4"/>
        <v>0</v>
      </c>
      <c r="K118" t="str">
        <f t="shared" si="5"/>
        <v>KEEP</v>
      </c>
      <c r="N118" t="str">
        <f t="shared" si="6"/>
        <v>Overweight</v>
      </c>
      <c r="P118" t="str">
        <f t="shared" si="7"/>
        <v>19-35</v>
      </c>
    </row>
    <row r="119" spans="1:16" x14ac:dyDescent="0.25">
      <c r="A119">
        <v>8</v>
      </c>
      <c r="B119">
        <v>179</v>
      </c>
      <c r="C119">
        <v>72</v>
      </c>
      <c r="D119">
        <v>42</v>
      </c>
      <c r="E119">
        <v>130</v>
      </c>
      <c r="F119">
        <v>32.700000000000003</v>
      </c>
      <c r="G119">
        <v>0.71899999999999997</v>
      </c>
      <c r="H119">
        <v>36</v>
      </c>
      <c r="I119">
        <v>1</v>
      </c>
      <c r="J119">
        <f t="shared" si="4"/>
        <v>0</v>
      </c>
      <c r="K119" t="str">
        <f t="shared" si="5"/>
        <v>KEEP</v>
      </c>
      <c r="N119" t="str">
        <f t="shared" si="6"/>
        <v>Obese</v>
      </c>
      <c r="P119" t="str">
        <f t="shared" si="7"/>
        <v>36-50</v>
      </c>
    </row>
    <row r="120" spans="1:16" x14ac:dyDescent="0.25">
      <c r="A120">
        <v>0</v>
      </c>
      <c r="B120">
        <v>129</v>
      </c>
      <c r="C120">
        <v>110</v>
      </c>
      <c r="D120">
        <v>46</v>
      </c>
      <c r="E120">
        <v>130</v>
      </c>
      <c r="F120">
        <v>67.099999999999994</v>
      </c>
      <c r="G120">
        <v>0.31900000000000001</v>
      </c>
      <c r="H120">
        <v>26</v>
      </c>
      <c r="I120">
        <v>1</v>
      </c>
      <c r="J120">
        <f t="shared" si="4"/>
        <v>0</v>
      </c>
      <c r="K120" t="str">
        <f t="shared" si="5"/>
        <v>KEEP</v>
      </c>
      <c r="N120" t="str">
        <f t="shared" si="6"/>
        <v>Obese</v>
      </c>
      <c r="P120" t="str">
        <f t="shared" si="7"/>
        <v>19-35</v>
      </c>
    </row>
    <row r="121" spans="1:16" x14ac:dyDescent="0.25">
      <c r="A121">
        <v>0</v>
      </c>
      <c r="B121">
        <v>119</v>
      </c>
      <c r="C121">
        <v>64</v>
      </c>
      <c r="D121">
        <v>18</v>
      </c>
      <c r="E121">
        <v>92</v>
      </c>
      <c r="F121">
        <v>34.9</v>
      </c>
      <c r="G121">
        <v>0.72499999999999998</v>
      </c>
      <c r="H121">
        <v>23</v>
      </c>
      <c r="I121">
        <v>0</v>
      </c>
      <c r="J121">
        <f t="shared" si="4"/>
        <v>0</v>
      </c>
      <c r="K121" t="str">
        <f t="shared" si="5"/>
        <v>KEEP</v>
      </c>
      <c r="N121" t="str">
        <f t="shared" si="6"/>
        <v>Obese</v>
      </c>
      <c r="P121" t="str">
        <f t="shared" si="7"/>
        <v>19-35</v>
      </c>
    </row>
    <row r="122" spans="1:16" x14ac:dyDescent="0.25">
      <c r="A122">
        <v>1</v>
      </c>
      <c r="B122">
        <v>121</v>
      </c>
      <c r="C122">
        <v>74</v>
      </c>
      <c r="D122">
        <v>20</v>
      </c>
      <c r="E122">
        <v>23</v>
      </c>
      <c r="F122">
        <v>27.7</v>
      </c>
      <c r="G122">
        <v>0.29899999999999999</v>
      </c>
      <c r="H122">
        <v>21</v>
      </c>
      <c r="I122">
        <v>0</v>
      </c>
      <c r="J122">
        <f t="shared" si="4"/>
        <v>1</v>
      </c>
      <c r="K122" t="str">
        <f t="shared" si="5"/>
        <v>KEEP</v>
      </c>
      <c r="N122" t="str">
        <f t="shared" si="6"/>
        <v>Overweight</v>
      </c>
      <c r="P122" t="str">
        <f t="shared" si="7"/>
        <v>19-35</v>
      </c>
    </row>
    <row r="123" spans="1:16" x14ac:dyDescent="0.25">
      <c r="A123">
        <v>7</v>
      </c>
      <c r="B123">
        <v>194</v>
      </c>
      <c r="C123">
        <v>68</v>
      </c>
      <c r="D123">
        <v>28</v>
      </c>
      <c r="E123" s="2">
        <v>156</v>
      </c>
      <c r="F123">
        <v>35.9</v>
      </c>
      <c r="G123">
        <v>0.745</v>
      </c>
      <c r="H123">
        <v>41</v>
      </c>
      <c r="I123">
        <v>1</v>
      </c>
      <c r="J123">
        <f t="shared" si="4"/>
        <v>0</v>
      </c>
      <c r="K123" t="str">
        <f t="shared" si="5"/>
        <v>KEEP</v>
      </c>
      <c r="N123" t="str">
        <f t="shared" si="6"/>
        <v>Obese</v>
      </c>
      <c r="P123" t="str">
        <f t="shared" si="7"/>
        <v>36-50</v>
      </c>
    </row>
    <row r="124" spans="1:16" x14ac:dyDescent="0.25">
      <c r="A124">
        <v>8</v>
      </c>
      <c r="B124">
        <v>181</v>
      </c>
      <c r="C124">
        <v>68</v>
      </c>
      <c r="D124">
        <v>36</v>
      </c>
      <c r="E124">
        <v>495</v>
      </c>
      <c r="F124">
        <v>30.1</v>
      </c>
      <c r="G124">
        <v>0.61499999999999999</v>
      </c>
      <c r="H124">
        <v>60</v>
      </c>
      <c r="I124">
        <v>1</v>
      </c>
      <c r="J124">
        <f t="shared" si="4"/>
        <v>0</v>
      </c>
      <c r="K124" t="str">
        <f t="shared" si="5"/>
        <v>KEEP</v>
      </c>
      <c r="N124" t="str">
        <f t="shared" si="6"/>
        <v>Obese</v>
      </c>
      <c r="P124" t="str">
        <f t="shared" si="7"/>
        <v>51+</v>
      </c>
    </row>
    <row r="125" spans="1:16" x14ac:dyDescent="0.25">
      <c r="A125">
        <v>1</v>
      </c>
      <c r="B125">
        <v>128</v>
      </c>
      <c r="C125">
        <v>98</v>
      </c>
      <c r="D125">
        <v>41</v>
      </c>
      <c r="E125">
        <v>58</v>
      </c>
      <c r="F125">
        <v>32</v>
      </c>
      <c r="G125">
        <v>1.321</v>
      </c>
      <c r="H125">
        <v>33</v>
      </c>
      <c r="I125">
        <v>1</v>
      </c>
      <c r="J125">
        <f t="shared" si="4"/>
        <v>0</v>
      </c>
      <c r="K125" t="str">
        <f t="shared" si="5"/>
        <v>KEEP</v>
      </c>
      <c r="N125" t="str">
        <f t="shared" si="6"/>
        <v>Obese</v>
      </c>
      <c r="P125" t="str">
        <f t="shared" si="7"/>
        <v>19-35</v>
      </c>
    </row>
    <row r="126" spans="1:16" x14ac:dyDescent="0.25">
      <c r="A126">
        <v>8</v>
      </c>
      <c r="B126">
        <v>109</v>
      </c>
      <c r="C126">
        <v>76</v>
      </c>
      <c r="D126">
        <v>39</v>
      </c>
      <c r="E126">
        <v>114</v>
      </c>
      <c r="F126">
        <v>27.9</v>
      </c>
      <c r="G126">
        <v>0.64</v>
      </c>
      <c r="H126">
        <v>31</v>
      </c>
      <c r="I126">
        <v>1</v>
      </c>
      <c r="J126">
        <f t="shared" si="4"/>
        <v>0</v>
      </c>
      <c r="K126" t="str">
        <f t="shared" si="5"/>
        <v>KEEP</v>
      </c>
      <c r="N126" t="str">
        <f t="shared" si="6"/>
        <v>Overweight</v>
      </c>
      <c r="P126" t="str">
        <f t="shared" si="7"/>
        <v>19-35</v>
      </c>
    </row>
    <row r="127" spans="1:16" x14ac:dyDescent="0.25">
      <c r="A127">
        <v>5</v>
      </c>
      <c r="B127">
        <v>139</v>
      </c>
      <c r="C127">
        <v>80</v>
      </c>
      <c r="D127">
        <v>35</v>
      </c>
      <c r="E127">
        <v>160</v>
      </c>
      <c r="F127">
        <v>31.6</v>
      </c>
      <c r="G127">
        <v>0.36099999999999999</v>
      </c>
      <c r="H127">
        <v>25</v>
      </c>
      <c r="I127">
        <v>1</v>
      </c>
      <c r="J127">
        <f t="shared" si="4"/>
        <v>0</v>
      </c>
      <c r="K127" t="str">
        <f t="shared" si="5"/>
        <v>KEEP</v>
      </c>
      <c r="N127" t="str">
        <f t="shared" si="6"/>
        <v>Obese</v>
      </c>
      <c r="P127" t="str">
        <f t="shared" si="7"/>
        <v>19-35</v>
      </c>
    </row>
    <row r="128" spans="1:16" x14ac:dyDescent="0.25">
      <c r="A128">
        <v>9</v>
      </c>
      <c r="B128">
        <v>123</v>
      </c>
      <c r="C128">
        <v>70</v>
      </c>
      <c r="D128">
        <v>44</v>
      </c>
      <c r="E128">
        <v>94</v>
      </c>
      <c r="F128">
        <v>33.1</v>
      </c>
      <c r="G128">
        <v>0.374</v>
      </c>
      <c r="H128">
        <v>40</v>
      </c>
      <c r="I128">
        <v>0</v>
      </c>
      <c r="J128">
        <f t="shared" si="4"/>
        <v>0</v>
      </c>
      <c r="K128" t="str">
        <f t="shared" si="5"/>
        <v>KEEP</v>
      </c>
      <c r="N128" t="str">
        <f t="shared" si="6"/>
        <v>Obese</v>
      </c>
      <c r="P128" t="str">
        <f t="shared" si="7"/>
        <v>36-50</v>
      </c>
    </row>
    <row r="129" spans="1:16" x14ac:dyDescent="0.25">
      <c r="A129">
        <v>8</v>
      </c>
      <c r="B129">
        <v>85</v>
      </c>
      <c r="C129">
        <v>55</v>
      </c>
      <c r="D129">
        <v>20</v>
      </c>
      <c r="E129" s="2">
        <v>156</v>
      </c>
      <c r="F129">
        <v>24.4</v>
      </c>
      <c r="G129">
        <v>0.13600000000000001</v>
      </c>
      <c r="H129">
        <v>42</v>
      </c>
      <c r="I129">
        <v>0</v>
      </c>
      <c r="J129">
        <f t="shared" si="4"/>
        <v>0</v>
      </c>
      <c r="K129" t="str">
        <f t="shared" si="5"/>
        <v>KEEP</v>
      </c>
      <c r="N129" t="str">
        <f t="shared" si="6"/>
        <v>Normalweight</v>
      </c>
      <c r="P129" t="str">
        <f t="shared" si="7"/>
        <v>36-50</v>
      </c>
    </row>
    <row r="130" spans="1:16" x14ac:dyDescent="0.25">
      <c r="A130">
        <v>5</v>
      </c>
      <c r="B130">
        <v>158</v>
      </c>
      <c r="C130">
        <v>84</v>
      </c>
      <c r="D130">
        <v>41</v>
      </c>
      <c r="E130">
        <v>210</v>
      </c>
      <c r="F130">
        <v>39.4</v>
      </c>
      <c r="G130">
        <v>0.39500000000000002</v>
      </c>
      <c r="H130">
        <v>29</v>
      </c>
      <c r="I130">
        <v>1</v>
      </c>
      <c r="J130">
        <f t="shared" ref="J130:J193" si="8">COUNTIF(B130:H130,121)+COUNTIF(B129:H129,"=")</f>
        <v>0</v>
      </c>
      <c r="K130" t="str">
        <f t="shared" si="5"/>
        <v>KEEP</v>
      </c>
      <c r="N130" t="str">
        <f t="shared" si="6"/>
        <v>Obese</v>
      </c>
      <c r="P130" t="str">
        <f t="shared" si="7"/>
        <v>19-35</v>
      </c>
    </row>
    <row r="131" spans="1:16" x14ac:dyDescent="0.25">
      <c r="A131">
        <v>3</v>
      </c>
      <c r="B131">
        <v>107</v>
      </c>
      <c r="C131">
        <v>62</v>
      </c>
      <c r="D131">
        <v>13</v>
      </c>
      <c r="E131">
        <v>48</v>
      </c>
      <c r="F131">
        <v>22.9</v>
      </c>
      <c r="G131">
        <v>0.67800000000000005</v>
      </c>
      <c r="H131">
        <v>23</v>
      </c>
      <c r="I131">
        <v>1</v>
      </c>
      <c r="J131">
        <f t="shared" si="8"/>
        <v>0</v>
      </c>
      <c r="K131" t="str">
        <f t="shared" ref="K131:K194" si="9">IF(J131&gt;=COLUMNS($B$2:$H$2)/4,"REMOVE","KEEP")</f>
        <v>KEEP</v>
      </c>
      <c r="N131" t="str">
        <f t="shared" ref="N131:N194" si="10">IF(F131&lt;18.5,"Underweight",IF(F131&lt;24.5,"Normalweight",IF(F131&lt;29.9,"Overweight","Obese")))</f>
        <v>Normalweight</v>
      </c>
      <c r="P131" t="str">
        <f t="shared" ref="P131:P194" si="11">IF(H131&lt;=18, "0-18", IF(H131&lt;=35, "19-35", IF(H131&lt;=50, "36-50", "51+")))</f>
        <v>19-35</v>
      </c>
    </row>
    <row r="132" spans="1:16" x14ac:dyDescent="0.25">
      <c r="A132">
        <v>4</v>
      </c>
      <c r="B132">
        <v>109</v>
      </c>
      <c r="C132">
        <v>64</v>
      </c>
      <c r="D132">
        <v>44</v>
      </c>
      <c r="E132">
        <v>99</v>
      </c>
      <c r="F132">
        <v>34.799999999999997</v>
      </c>
      <c r="G132">
        <v>0.90500000000000003</v>
      </c>
      <c r="H132">
        <v>26</v>
      </c>
      <c r="I132">
        <v>1</v>
      </c>
      <c r="J132">
        <f t="shared" si="8"/>
        <v>0</v>
      </c>
      <c r="K132" t="str">
        <f t="shared" si="9"/>
        <v>KEEP</v>
      </c>
      <c r="N132" t="str">
        <f t="shared" si="10"/>
        <v>Obese</v>
      </c>
      <c r="P132" t="str">
        <f t="shared" si="11"/>
        <v>19-35</v>
      </c>
    </row>
    <row r="133" spans="1:16" x14ac:dyDescent="0.25">
      <c r="A133">
        <v>4</v>
      </c>
      <c r="B133">
        <v>148</v>
      </c>
      <c r="C133">
        <v>60</v>
      </c>
      <c r="D133">
        <v>27</v>
      </c>
      <c r="E133">
        <v>318</v>
      </c>
      <c r="F133">
        <v>30.9</v>
      </c>
      <c r="G133">
        <v>0.15</v>
      </c>
      <c r="H133">
        <v>29</v>
      </c>
      <c r="I133">
        <v>1</v>
      </c>
      <c r="J133">
        <f t="shared" si="8"/>
        <v>0</v>
      </c>
      <c r="K133" t="str">
        <f t="shared" si="9"/>
        <v>KEEP</v>
      </c>
      <c r="N133" t="str">
        <f t="shared" si="10"/>
        <v>Obese</v>
      </c>
      <c r="P133" t="str">
        <f t="shared" si="11"/>
        <v>19-35</v>
      </c>
    </row>
    <row r="134" spans="1:16" x14ac:dyDescent="0.25">
      <c r="A134">
        <v>0</v>
      </c>
      <c r="B134">
        <v>113</v>
      </c>
      <c r="C134">
        <v>80</v>
      </c>
      <c r="D134">
        <v>16</v>
      </c>
      <c r="E134" s="2">
        <v>156</v>
      </c>
      <c r="F134">
        <v>31</v>
      </c>
      <c r="G134">
        <v>0.874</v>
      </c>
      <c r="H134">
        <v>21</v>
      </c>
      <c r="I134">
        <v>0</v>
      </c>
      <c r="J134">
        <f t="shared" si="8"/>
        <v>0</v>
      </c>
      <c r="K134" t="str">
        <f t="shared" si="9"/>
        <v>KEEP</v>
      </c>
      <c r="N134" t="str">
        <f t="shared" si="10"/>
        <v>Obese</v>
      </c>
      <c r="P134" t="str">
        <f t="shared" si="11"/>
        <v>19-35</v>
      </c>
    </row>
    <row r="135" spans="1:16" x14ac:dyDescent="0.25">
      <c r="A135">
        <v>0</v>
      </c>
      <c r="B135">
        <v>108</v>
      </c>
      <c r="C135">
        <v>68</v>
      </c>
      <c r="D135">
        <v>20</v>
      </c>
      <c r="E135" s="2">
        <v>156</v>
      </c>
      <c r="F135">
        <v>27.3</v>
      </c>
      <c r="G135">
        <v>0.78700000000000003</v>
      </c>
      <c r="H135">
        <v>32</v>
      </c>
      <c r="I135">
        <v>0</v>
      </c>
      <c r="J135">
        <f t="shared" si="8"/>
        <v>0</v>
      </c>
      <c r="K135" t="str">
        <f t="shared" si="9"/>
        <v>KEEP</v>
      </c>
      <c r="N135" t="str">
        <f t="shared" si="10"/>
        <v>Overweight</v>
      </c>
      <c r="P135" t="str">
        <f t="shared" si="11"/>
        <v>19-35</v>
      </c>
    </row>
    <row r="136" spans="1:16" x14ac:dyDescent="0.25">
      <c r="A136">
        <v>2</v>
      </c>
      <c r="B136">
        <v>99</v>
      </c>
      <c r="C136">
        <v>70</v>
      </c>
      <c r="D136">
        <v>16</v>
      </c>
      <c r="E136">
        <v>44</v>
      </c>
      <c r="F136">
        <v>20.399999999999999</v>
      </c>
      <c r="G136">
        <v>0.23499999999999999</v>
      </c>
      <c r="H136">
        <v>27</v>
      </c>
      <c r="I136">
        <v>0</v>
      </c>
      <c r="J136">
        <f t="shared" si="8"/>
        <v>0</v>
      </c>
      <c r="K136" t="str">
        <f t="shared" si="9"/>
        <v>KEEP</v>
      </c>
      <c r="N136" t="str">
        <f t="shared" si="10"/>
        <v>Normalweight</v>
      </c>
      <c r="P136" t="str">
        <f t="shared" si="11"/>
        <v>19-35</v>
      </c>
    </row>
    <row r="137" spans="1:16" x14ac:dyDescent="0.25">
      <c r="A137">
        <v>6</v>
      </c>
      <c r="B137">
        <v>103</v>
      </c>
      <c r="C137">
        <v>72</v>
      </c>
      <c r="D137">
        <v>32</v>
      </c>
      <c r="E137">
        <v>190</v>
      </c>
      <c r="F137">
        <v>37.700000000000003</v>
      </c>
      <c r="G137">
        <v>0.32400000000000001</v>
      </c>
      <c r="H137">
        <v>55</v>
      </c>
      <c r="I137">
        <v>0</v>
      </c>
      <c r="J137">
        <f t="shared" si="8"/>
        <v>0</v>
      </c>
      <c r="K137" t="str">
        <f t="shared" si="9"/>
        <v>KEEP</v>
      </c>
      <c r="N137" t="str">
        <f t="shared" si="10"/>
        <v>Obese</v>
      </c>
      <c r="P137" t="str">
        <f t="shared" si="11"/>
        <v>51+</v>
      </c>
    </row>
    <row r="138" spans="1:16" x14ac:dyDescent="0.25">
      <c r="A138">
        <v>5</v>
      </c>
      <c r="B138">
        <v>111</v>
      </c>
      <c r="C138">
        <v>72</v>
      </c>
      <c r="D138">
        <v>28</v>
      </c>
      <c r="E138" s="2">
        <v>156</v>
      </c>
      <c r="F138">
        <v>23.9</v>
      </c>
      <c r="G138">
        <v>0.40699999999999997</v>
      </c>
      <c r="H138">
        <v>27</v>
      </c>
      <c r="I138">
        <v>0</v>
      </c>
      <c r="J138">
        <f t="shared" si="8"/>
        <v>0</v>
      </c>
      <c r="K138" t="str">
        <f t="shared" si="9"/>
        <v>KEEP</v>
      </c>
      <c r="N138" t="str">
        <f t="shared" si="10"/>
        <v>Normalweight</v>
      </c>
      <c r="P138" t="str">
        <f t="shared" si="11"/>
        <v>19-35</v>
      </c>
    </row>
    <row r="139" spans="1:16" x14ac:dyDescent="0.25">
      <c r="A139">
        <v>8</v>
      </c>
      <c r="B139">
        <v>196</v>
      </c>
      <c r="C139">
        <v>76</v>
      </c>
      <c r="D139">
        <v>29</v>
      </c>
      <c r="E139">
        <v>280</v>
      </c>
      <c r="F139">
        <v>37.5</v>
      </c>
      <c r="G139">
        <v>0.60499999999999998</v>
      </c>
      <c r="H139">
        <v>57</v>
      </c>
      <c r="I139">
        <v>1</v>
      </c>
      <c r="J139">
        <f t="shared" si="8"/>
        <v>0</v>
      </c>
      <c r="K139" t="str">
        <f t="shared" si="9"/>
        <v>KEEP</v>
      </c>
      <c r="N139" t="str">
        <f t="shared" si="10"/>
        <v>Obese</v>
      </c>
      <c r="P139" t="str">
        <f t="shared" si="11"/>
        <v>51+</v>
      </c>
    </row>
    <row r="140" spans="1:16" x14ac:dyDescent="0.25">
      <c r="A140">
        <v>1</v>
      </c>
      <c r="B140">
        <v>96</v>
      </c>
      <c r="C140">
        <v>64</v>
      </c>
      <c r="D140">
        <v>27</v>
      </c>
      <c r="E140">
        <v>87</v>
      </c>
      <c r="F140">
        <v>33.200000000000003</v>
      </c>
      <c r="G140">
        <v>0.28899999999999998</v>
      </c>
      <c r="H140">
        <v>21</v>
      </c>
      <c r="I140">
        <v>0</v>
      </c>
      <c r="J140">
        <f t="shared" si="8"/>
        <v>0</v>
      </c>
      <c r="K140" t="str">
        <f t="shared" si="9"/>
        <v>KEEP</v>
      </c>
      <c r="N140" t="str">
        <f t="shared" si="10"/>
        <v>Obese</v>
      </c>
      <c r="P140" t="str">
        <f t="shared" si="11"/>
        <v>19-35</v>
      </c>
    </row>
    <row r="141" spans="1:16" x14ac:dyDescent="0.25">
      <c r="A141">
        <v>7</v>
      </c>
      <c r="B141">
        <v>184</v>
      </c>
      <c r="C141">
        <v>84</v>
      </c>
      <c r="D141">
        <v>33</v>
      </c>
      <c r="E141" s="2">
        <v>156</v>
      </c>
      <c r="F141">
        <v>35.5</v>
      </c>
      <c r="G141">
        <v>0.35499999999999998</v>
      </c>
      <c r="H141">
        <v>41</v>
      </c>
      <c r="I141">
        <v>1</v>
      </c>
      <c r="J141">
        <f t="shared" si="8"/>
        <v>0</v>
      </c>
      <c r="K141" t="str">
        <f t="shared" si="9"/>
        <v>KEEP</v>
      </c>
      <c r="N141" t="str">
        <f t="shared" si="10"/>
        <v>Obese</v>
      </c>
      <c r="P141" t="str">
        <f t="shared" si="11"/>
        <v>36-50</v>
      </c>
    </row>
    <row r="142" spans="1:16" x14ac:dyDescent="0.25">
      <c r="A142">
        <v>2</v>
      </c>
      <c r="B142">
        <v>81</v>
      </c>
      <c r="C142">
        <v>60</v>
      </c>
      <c r="D142">
        <v>22</v>
      </c>
      <c r="E142" s="2">
        <v>156</v>
      </c>
      <c r="F142">
        <v>27.7</v>
      </c>
      <c r="G142">
        <v>0.28999999999999998</v>
      </c>
      <c r="H142">
        <v>25</v>
      </c>
      <c r="I142">
        <v>0</v>
      </c>
      <c r="J142">
        <f t="shared" si="8"/>
        <v>0</v>
      </c>
      <c r="K142" t="str">
        <f t="shared" si="9"/>
        <v>KEEP</v>
      </c>
      <c r="N142" t="str">
        <f t="shared" si="10"/>
        <v>Overweight</v>
      </c>
      <c r="P142" t="str">
        <f t="shared" si="11"/>
        <v>19-35</v>
      </c>
    </row>
    <row r="143" spans="1:16" x14ac:dyDescent="0.25">
      <c r="A143">
        <v>0</v>
      </c>
      <c r="B143">
        <v>147</v>
      </c>
      <c r="C143">
        <v>85</v>
      </c>
      <c r="D143">
        <v>54</v>
      </c>
      <c r="E143" s="2">
        <v>156</v>
      </c>
      <c r="F143">
        <v>42.8</v>
      </c>
      <c r="G143">
        <v>0.375</v>
      </c>
      <c r="H143">
        <v>24</v>
      </c>
      <c r="I143">
        <v>0</v>
      </c>
      <c r="J143">
        <f t="shared" si="8"/>
        <v>0</v>
      </c>
      <c r="K143" t="str">
        <f t="shared" si="9"/>
        <v>KEEP</v>
      </c>
      <c r="N143" t="str">
        <f t="shared" si="10"/>
        <v>Obese</v>
      </c>
      <c r="P143" t="str">
        <f t="shared" si="11"/>
        <v>19-35</v>
      </c>
    </row>
    <row r="144" spans="1:16" x14ac:dyDescent="0.25">
      <c r="A144">
        <v>7</v>
      </c>
      <c r="B144">
        <v>179</v>
      </c>
      <c r="C144">
        <v>95</v>
      </c>
      <c r="D144">
        <v>31</v>
      </c>
      <c r="E144" s="2">
        <v>156</v>
      </c>
      <c r="F144">
        <v>34.200000000000003</v>
      </c>
      <c r="G144">
        <v>0.16400000000000001</v>
      </c>
      <c r="H144">
        <v>60</v>
      </c>
      <c r="I144">
        <v>0</v>
      </c>
      <c r="J144">
        <f t="shared" si="8"/>
        <v>0</v>
      </c>
      <c r="K144" t="str">
        <f t="shared" si="9"/>
        <v>KEEP</v>
      </c>
      <c r="N144" t="str">
        <f t="shared" si="10"/>
        <v>Obese</v>
      </c>
      <c r="P144" t="str">
        <f t="shared" si="11"/>
        <v>51+</v>
      </c>
    </row>
    <row r="145" spans="1:16" x14ac:dyDescent="0.25">
      <c r="A145">
        <v>0</v>
      </c>
      <c r="B145">
        <v>140</v>
      </c>
      <c r="C145">
        <v>65</v>
      </c>
      <c r="D145">
        <v>26</v>
      </c>
      <c r="E145">
        <v>130</v>
      </c>
      <c r="F145">
        <v>42.6</v>
      </c>
      <c r="G145">
        <v>0.43099999999999999</v>
      </c>
      <c r="H145">
        <v>24</v>
      </c>
      <c r="I145">
        <v>1</v>
      </c>
      <c r="J145">
        <f t="shared" si="8"/>
        <v>0</v>
      </c>
      <c r="K145" t="str">
        <f t="shared" si="9"/>
        <v>KEEP</v>
      </c>
      <c r="N145" t="str">
        <f t="shared" si="10"/>
        <v>Obese</v>
      </c>
      <c r="P145" t="str">
        <f t="shared" si="11"/>
        <v>19-35</v>
      </c>
    </row>
    <row r="146" spans="1:16" x14ac:dyDescent="0.25">
      <c r="A146">
        <v>9</v>
      </c>
      <c r="B146">
        <v>112</v>
      </c>
      <c r="C146">
        <v>82</v>
      </c>
      <c r="D146">
        <v>32</v>
      </c>
      <c r="E146">
        <v>175</v>
      </c>
      <c r="F146">
        <v>34.200000000000003</v>
      </c>
      <c r="G146">
        <v>0.26</v>
      </c>
      <c r="H146">
        <v>36</v>
      </c>
      <c r="I146">
        <v>1</v>
      </c>
      <c r="J146">
        <f t="shared" si="8"/>
        <v>0</v>
      </c>
      <c r="K146" t="str">
        <f t="shared" si="9"/>
        <v>KEEP</v>
      </c>
      <c r="N146" t="str">
        <f t="shared" si="10"/>
        <v>Obese</v>
      </c>
      <c r="P146" t="str">
        <f t="shared" si="11"/>
        <v>36-50</v>
      </c>
    </row>
    <row r="147" spans="1:16" x14ac:dyDescent="0.25">
      <c r="A147">
        <v>12</v>
      </c>
      <c r="B147">
        <v>151</v>
      </c>
      <c r="C147">
        <v>70</v>
      </c>
      <c r="D147">
        <v>40</v>
      </c>
      <c r="E147">
        <v>271</v>
      </c>
      <c r="F147">
        <v>41.8</v>
      </c>
      <c r="G147">
        <v>0.74199999999999999</v>
      </c>
      <c r="H147">
        <v>38</v>
      </c>
      <c r="I147">
        <v>1</v>
      </c>
      <c r="J147">
        <f t="shared" si="8"/>
        <v>0</v>
      </c>
      <c r="K147" t="str">
        <f t="shared" si="9"/>
        <v>KEEP</v>
      </c>
      <c r="N147" t="str">
        <f t="shared" si="10"/>
        <v>Obese</v>
      </c>
      <c r="P147" t="str">
        <f t="shared" si="11"/>
        <v>36-50</v>
      </c>
    </row>
    <row r="148" spans="1:16" x14ac:dyDescent="0.25">
      <c r="A148">
        <v>5</v>
      </c>
      <c r="B148">
        <v>109</v>
      </c>
      <c r="C148">
        <v>62</v>
      </c>
      <c r="D148">
        <v>41</v>
      </c>
      <c r="E148">
        <v>129</v>
      </c>
      <c r="F148">
        <v>35.799999999999997</v>
      </c>
      <c r="G148">
        <v>0.51400000000000001</v>
      </c>
      <c r="H148">
        <v>25</v>
      </c>
      <c r="I148">
        <v>1</v>
      </c>
      <c r="J148">
        <f t="shared" si="8"/>
        <v>0</v>
      </c>
      <c r="K148" t="str">
        <f t="shared" si="9"/>
        <v>KEEP</v>
      </c>
      <c r="N148" t="str">
        <f t="shared" si="10"/>
        <v>Obese</v>
      </c>
      <c r="P148" t="str">
        <f t="shared" si="11"/>
        <v>19-35</v>
      </c>
    </row>
    <row r="149" spans="1:16" x14ac:dyDescent="0.25">
      <c r="A149">
        <v>6</v>
      </c>
      <c r="B149">
        <v>125</v>
      </c>
      <c r="C149">
        <v>68</v>
      </c>
      <c r="D149">
        <v>30</v>
      </c>
      <c r="E149">
        <v>120</v>
      </c>
      <c r="F149">
        <v>30</v>
      </c>
      <c r="G149">
        <v>0.46400000000000002</v>
      </c>
      <c r="H149">
        <v>32</v>
      </c>
      <c r="I149">
        <v>0</v>
      </c>
      <c r="J149">
        <f t="shared" si="8"/>
        <v>0</v>
      </c>
      <c r="K149" t="str">
        <f t="shared" si="9"/>
        <v>KEEP</v>
      </c>
      <c r="N149" t="str">
        <f t="shared" si="10"/>
        <v>Obese</v>
      </c>
      <c r="P149" t="str">
        <f t="shared" si="11"/>
        <v>19-35</v>
      </c>
    </row>
    <row r="150" spans="1:16" x14ac:dyDescent="0.25">
      <c r="A150">
        <v>5</v>
      </c>
      <c r="B150">
        <v>85</v>
      </c>
      <c r="C150">
        <v>74</v>
      </c>
      <c r="D150">
        <v>22</v>
      </c>
      <c r="E150" s="2">
        <v>156</v>
      </c>
      <c r="F150">
        <v>29</v>
      </c>
      <c r="G150">
        <v>1.224</v>
      </c>
      <c r="H150">
        <v>32</v>
      </c>
      <c r="I150">
        <v>1</v>
      </c>
      <c r="J150">
        <f t="shared" si="8"/>
        <v>0</v>
      </c>
      <c r="K150" t="str">
        <f t="shared" si="9"/>
        <v>KEEP</v>
      </c>
      <c r="N150" t="str">
        <f t="shared" si="10"/>
        <v>Overweight</v>
      </c>
      <c r="P150" t="str">
        <f t="shared" si="11"/>
        <v>19-35</v>
      </c>
    </row>
    <row r="151" spans="1:16" x14ac:dyDescent="0.25">
      <c r="A151">
        <v>0</v>
      </c>
      <c r="B151">
        <v>177</v>
      </c>
      <c r="C151">
        <v>60</v>
      </c>
      <c r="D151">
        <v>29</v>
      </c>
      <c r="E151">
        <v>478</v>
      </c>
      <c r="F151">
        <v>34.6</v>
      </c>
      <c r="G151">
        <v>1.0720000000000001</v>
      </c>
      <c r="H151">
        <v>21</v>
      </c>
      <c r="I151">
        <v>1</v>
      </c>
      <c r="J151">
        <f t="shared" si="8"/>
        <v>0</v>
      </c>
      <c r="K151" t="str">
        <f t="shared" si="9"/>
        <v>KEEP</v>
      </c>
      <c r="N151" t="str">
        <f t="shared" si="10"/>
        <v>Obese</v>
      </c>
      <c r="P151" t="str">
        <f t="shared" si="11"/>
        <v>19-35</v>
      </c>
    </row>
    <row r="152" spans="1:16" x14ac:dyDescent="0.25">
      <c r="A152">
        <v>7</v>
      </c>
      <c r="B152">
        <v>142</v>
      </c>
      <c r="C152">
        <v>60</v>
      </c>
      <c r="D152">
        <v>33</v>
      </c>
      <c r="E152">
        <v>190</v>
      </c>
      <c r="F152">
        <v>28.8</v>
      </c>
      <c r="G152">
        <v>0.68700000000000006</v>
      </c>
      <c r="H152">
        <v>61</v>
      </c>
      <c r="I152">
        <v>0</v>
      </c>
      <c r="J152">
        <f t="shared" si="8"/>
        <v>0</v>
      </c>
      <c r="K152" t="str">
        <f t="shared" si="9"/>
        <v>KEEP</v>
      </c>
      <c r="N152" t="str">
        <f t="shared" si="10"/>
        <v>Overweight</v>
      </c>
      <c r="P152" t="str">
        <f t="shared" si="11"/>
        <v>51+</v>
      </c>
    </row>
    <row r="153" spans="1:16" x14ac:dyDescent="0.25">
      <c r="A153">
        <v>1</v>
      </c>
      <c r="B153">
        <v>100</v>
      </c>
      <c r="C153">
        <v>66</v>
      </c>
      <c r="D153">
        <v>15</v>
      </c>
      <c r="E153">
        <v>56</v>
      </c>
      <c r="F153">
        <v>23.6</v>
      </c>
      <c r="G153">
        <v>0.66600000000000004</v>
      </c>
      <c r="H153">
        <v>26</v>
      </c>
      <c r="I153">
        <v>0</v>
      </c>
      <c r="J153">
        <f t="shared" si="8"/>
        <v>0</v>
      </c>
      <c r="K153" t="str">
        <f t="shared" si="9"/>
        <v>KEEP</v>
      </c>
      <c r="N153" t="str">
        <f t="shared" si="10"/>
        <v>Normalweight</v>
      </c>
      <c r="P153" t="str">
        <f t="shared" si="11"/>
        <v>19-35</v>
      </c>
    </row>
    <row r="154" spans="1:16" x14ac:dyDescent="0.25">
      <c r="A154">
        <v>1</v>
      </c>
      <c r="B154">
        <v>87</v>
      </c>
      <c r="C154">
        <v>78</v>
      </c>
      <c r="D154">
        <v>27</v>
      </c>
      <c r="E154">
        <v>32</v>
      </c>
      <c r="F154">
        <v>34.6</v>
      </c>
      <c r="G154">
        <v>0.10100000000000001</v>
      </c>
      <c r="H154">
        <v>22</v>
      </c>
      <c r="I154">
        <v>0</v>
      </c>
      <c r="J154">
        <f t="shared" si="8"/>
        <v>0</v>
      </c>
      <c r="K154" t="str">
        <f t="shared" si="9"/>
        <v>KEEP</v>
      </c>
      <c r="N154" t="str">
        <f t="shared" si="10"/>
        <v>Obese</v>
      </c>
      <c r="P154" t="str">
        <f t="shared" si="11"/>
        <v>19-35</v>
      </c>
    </row>
    <row r="155" spans="1:16" x14ac:dyDescent="0.25">
      <c r="A155">
        <v>3</v>
      </c>
      <c r="B155">
        <v>162</v>
      </c>
      <c r="C155">
        <v>52</v>
      </c>
      <c r="D155">
        <v>38</v>
      </c>
      <c r="E155" s="2">
        <v>156</v>
      </c>
      <c r="F155">
        <v>37.200000000000003</v>
      </c>
      <c r="G155">
        <v>0.65200000000000002</v>
      </c>
      <c r="H155">
        <v>24</v>
      </c>
      <c r="I155">
        <v>1</v>
      </c>
      <c r="J155">
        <f t="shared" si="8"/>
        <v>0</v>
      </c>
      <c r="K155" t="str">
        <f t="shared" si="9"/>
        <v>KEEP</v>
      </c>
      <c r="N155" t="str">
        <f t="shared" si="10"/>
        <v>Obese</v>
      </c>
      <c r="P155" t="str">
        <f t="shared" si="11"/>
        <v>19-35</v>
      </c>
    </row>
    <row r="156" spans="1:16" x14ac:dyDescent="0.25">
      <c r="A156">
        <v>4</v>
      </c>
      <c r="B156">
        <v>197</v>
      </c>
      <c r="C156">
        <v>70</v>
      </c>
      <c r="D156">
        <v>39</v>
      </c>
      <c r="E156">
        <v>744</v>
      </c>
      <c r="F156">
        <v>36.700000000000003</v>
      </c>
      <c r="G156">
        <v>2.3290000000000002</v>
      </c>
      <c r="H156">
        <v>31</v>
      </c>
      <c r="I156">
        <v>0</v>
      </c>
      <c r="J156">
        <f t="shared" si="8"/>
        <v>0</v>
      </c>
      <c r="K156" t="str">
        <f t="shared" si="9"/>
        <v>KEEP</v>
      </c>
      <c r="N156" t="str">
        <f t="shared" si="10"/>
        <v>Obese</v>
      </c>
      <c r="P156" t="str">
        <f t="shared" si="11"/>
        <v>19-35</v>
      </c>
    </row>
    <row r="157" spans="1:16" x14ac:dyDescent="0.25">
      <c r="A157">
        <v>0</v>
      </c>
      <c r="B157">
        <v>117</v>
      </c>
      <c r="C157">
        <v>80</v>
      </c>
      <c r="D157">
        <v>31</v>
      </c>
      <c r="E157">
        <v>53</v>
      </c>
      <c r="F157">
        <v>45.2</v>
      </c>
      <c r="G157">
        <v>8.8999999999999996E-2</v>
      </c>
      <c r="H157">
        <v>24</v>
      </c>
      <c r="I157">
        <v>0</v>
      </c>
      <c r="J157">
        <f t="shared" si="8"/>
        <v>0</v>
      </c>
      <c r="K157" t="str">
        <f t="shared" si="9"/>
        <v>KEEP</v>
      </c>
      <c r="N157" t="str">
        <f t="shared" si="10"/>
        <v>Obese</v>
      </c>
      <c r="P157" t="str">
        <f t="shared" si="11"/>
        <v>19-35</v>
      </c>
    </row>
    <row r="158" spans="1:16" x14ac:dyDescent="0.25">
      <c r="A158">
        <v>6</v>
      </c>
      <c r="B158">
        <v>134</v>
      </c>
      <c r="C158">
        <v>80</v>
      </c>
      <c r="D158">
        <v>37</v>
      </c>
      <c r="E158">
        <v>370</v>
      </c>
      <c r="F158">
        <v>46.2</v>
      </c>
      <c r="G158">
        <v>0.23799999999999999</v>
      </c>
      <c r="H158">
        <v>46</v>
      </c>
      <c r="I158">
        <v>1</v>
      </c>
      <c r="J158">
        <f t="shared" si="8"/>
        <v>0</v>
      </c>
      <c r="K158" t="str">
        <f t="shared" si="9"/>
        <v>KEEP</v>
      </c>
      <c r="N158" t="str">
        <f t="shared" si="10"/>
        <v>Obese</v>
      </c>
      <c r="P158" t="str">
        <f t="shared" si="11"/>
        <v>36-50</v>
      </c>
    </row>
    <row r="159" spans="1:16" x14ac:dyDescent="0.25">
      <c r="A159">
        <v>1</v>
      </c>
      <c r="B159">
        <v>79</v>
      </c>
      <c r="C159">
        <v>80</v>
      </c>
      <c r="D159">
        <v>25</v>
      </c>
      <c r="E159">
        <v>37</v>
      </c>
      <c r="F159">
        <v>25.4</v>
      </c>
      <c r="G159">
        <v>0.58299999999999996</v>
      </c>
      <c r="H159">
        <v>22</v>
      </c>
      <c r="I159">
        <v>0</v>
      </c>
      <c r="J159">
        <f t="shared" si="8"/>
        <v>0</v>
      </c>
      <c r="K159" t="str">
        <f t="shared" si="9"/>
        <v>KEEP</v>
      </c>
      <c r="N159" t="str">
        <f t="shared" si="10"/>
        <v>Overweight</v>
      </c>
      <c r="P159" t="str">
        <f t="shared" si="11"/>
        <v>19-35</v>
      </c>
    </row>
    <row r="160" spans="1:16" x14ac:dyDescent="0.25">
      <c r="A160">
        <v>3</v>
      </c>
      <c r="B160">
        <v>74</v>
      </c>
      <c r="C160">
        <v>68</v>
      </c>
      <c r="D160">
        <v>28</v>
      </c>
      <c r="E160">
        <v>45</v>
      </c>
      <c r="F160">
        <v>29.7</v>
      </c>
      <c r="G160">
        <v>0.29299999999999998</v>
      </c>
      <c r="H160">
        <v>23</v>
      </c>
      <c r="I160">
        <v>0</v>
      </c>
      <c r="J160">
        <f t="shared" si="8"/>
        <v>0</v>
      </c>
      <c r="K160" t="str">
        <f t="shared" si="9"/>
        <v>KEEP</v>
      </c>
      <c r="N160" t="str">
        <f t="shared" si="10"/>
        <v>Overweight</v>
      </c>
      <c r="P160" t="str">
        <f t="shared" si="11"/>
        <v>19-35</v>
      </c>
    </row>
    <row r="161" spans="1:16" x14ac:dyDescent="0.25">
      <c r="A161">
        <v>7</v>
      </c>
      <c r="B161">
        <v>181</v>
      </c>
      <c r="C161">
        <v>84</v>
      </c>
      <c r="D161">
        <v>21</v>
      </c>
      <c r="E161">
        <v>192</v>
      </c>
      <c r="F161">
        <v>35.9</v>
      </c>
      <c r="G161">
        <v>0.58599999999999997</v>
      </c>
      <c r="H161">
        <v>51</v>
      </c>
      <c r="I161">
        <v>1</v>
      </c>
      <c r="J161">
        <f t="shared" si="8"/>
        <v>0</v>
      </c>
      <c r="K161" t="str">
        <f t="shared" si="9"/>
        <v>KEEP</v>
      </c>
      <c r="N161" t="str">
        <f t="shared" si="10"/>
        <v>Obese</v>
      </c>
      <c r="P161" t="str">
        <f t="shared" si="11"/>
        <v>51+</v>
      </c>
    </row>
    <row r="162" spans="1:16" x14ac:dyDescent="0.25">
      <c r="A162">
        <v>0</v>
      </c>
      <c r="B162">
        <v>179</v>
      </c>
      <c r="C162">
        <v>90</v>
      </c>
      <c r="D162">
        <v>27</v>
      </c>
      <c r="E162" s="2">
        <v>156</v>
      </c>
      <c r="F162">
        <v>44.1</v>
      </c>
      <c r="G162">
        <v>0.68600000000000005</v>
      </c>
      <c r="H162">
        <v>23</v>
      </c>
      <c r="I162">
        <v>1</v>
      </c>
      <c r="J162">
        <f t="shared" si="8"/>
        <v>0</v>
      </c>
      <c r="K162" t="str">
        <f t="shared" si="9"/>
        <v>KEEP</v>
      </c>
      <c r="N162" t="str">
        <f t="shared" si="10"/>
        <v>Obese</v>
      </c>
      <c r="P162" t="str">
        <f t="shared" si="11"/>
        <v>19-35</v>
      </c>
    </row>
    <row r="163" spans="1:16" x14ac:dyDescent="0.25">
      <c r="A163">
        <v>9</v>
      </c>
      <c r="B163">
        <v>164</v>
      </c>
      <c r="C163">
        <v>84</v>
      </c>
      <c r="D163">
        <v>21</v>
      </c>
      <c r="E163" s="2">
        <v>156</v>
      </c>
      <c r="F163">
        <v>30.8</v>
      </c>
      <c r="G163">
        <v>0.83099999999999996</v>
      </c>
      <c r="H163">
        <v>32</v>
      </c>
      <c r="I163">
        <v>1</v>
      </c>
      <c r="J163">
        <f t="shared" si="8"/>
        <v>0</v>
      </c>
      <c r="K163" t="str">
        <f t="shared" si="9"/>
        <v>KEEP</v>
      </c>
      <c r="N163" t="str">
        <f t="shared" si="10"/>
        <v>Obese</v>
      </c>
      <c r="P163" t="str">
        <f t="shared" si="11"/>
        <v>19-35</v>
      </c>
    </row>
    <row r="164" spans="1:16" x14ac:dyDescent="0.25">
      <c r="A164">
        <v>1</v>
      </c>
      <c r="B164">
        <v>91</v>
      </c>
      <c r="C164">
        <v>64</v>
      </c>
      <c r="D164">
        <v>24</v>
      </c>
      <c r="E164" s="2">
        <v>156</v>
      </c>
      <c r="F164">
        <v>29.2</v>
      </c>
      <c r="G164">
        <v>0.192</v>
      </c>
      <c r="H164">
        <v>21</v>
      </c>
      <c r="I164">
        <v>0</v>
      </c>
      <c r="J164">
        <f t="shared" si="8"/>
        <v>0</v>
      </c>
      <c r="K164" t="str">
        <f t="shared" si="9"/>
        <v>KEEP</v>
      </c>
      <c r="N164" t="str">
        <f t="shared" si="10"/>
        <v>Overweight</v>
      </c>
      <c r="P164" t="str">
        <f t="shared" si="11"/>
        <v>19-35</v>
      </c>
    </row>
    <row r="165" spans="1:16" x14ac:dyDescent="0.25">
      <c r="A165">
        <v>4</v>
      </c>
      <c r="B165">
        <v>91</v>
      </c>
      <c r="C165">
        <v>70</v>
      </c>
      <c r="D165">
        <v>32</v>
      </c>
      <c r="E165">
        <v>88</v>
      </c>
      <c r="F165">
        <v>33.1</v>
      </c>
      <c r="G165">
        <v>0.44600000000000001</v>
      </c>
      <c r="H165">
        <v>22</v>
      </c>
      <c r="I165">
        <v>0</v>
      </c>
      <c r="J165">
        <f t="shared" si="8"/>
        <v>0</v>
      </c>
      <c r="K165" t="str">
        <f t="shared" si="9"/>
        <v>KEEP</v>
      </c>
      <c r="N165" t="str">
        <f t="shared" si="10"/>
        <v>Obese</v>
      </c>
      <c r="P165" t="str">
        <f t="shared" si="11"/>
        <v>19-35</v>
      </c>
    </row>
    <row r="166" spans="1:16" x14ac:dyDescent="0.25">
      <c r="A166">
        <v>6</v>
      </c>
      <c r="B166">
        <v>119</v>
      </c>
      <c r="C166">
        <v>50</v>
      </c>
      <c r="D166">
        <v>22</v>
      </c>
      <c r="E166">
        <v>176</v>
      </c>
      <c r="F166">
        <v>27.1</v>
      </c>
      <c r="G166">
        <v>1.3180000000000001</v>
      </c>
      <c r="H166">
        <v>33</v>
      </c>
      <c r="I166">
        <v>1</v>
      </c>
      <c r="J166">
        <f t="shared" si="8"/>
        <v>0</v>
      </c>
      <c r="K166" t="str">
        <f t="shared" si="9"/>
        <v>KEEP</v>
      </c>
      <c r="N166" t="str">
        <f t="shared" si="10"/>
        <v>Overweight</v>
      </c>
      <c r="P166" t="str">
        <f t="shared" si="11"/>
        <v>19-35</v>
      </c>
    </row>
    <row r="167" spans="1:16" x14ac:dyDescent="0.25">
      <c r="A167">
        <v>2</v>
      </c>
      <c r="B167">
        <v>146</v>
      </c>
      <c r="C167">
        <v>76</v>
      </c>
      <c r="D167">
        <v>35</v>
      </c>
      <c r="E167">
        <v>194</v>
      </c>
      <c r="F167">
        <v>38.200000000000003</v>
      </c>
      <c r="G167">
        <v>0.32900000000000001</v>
      </c>
      <c r="H167">
        <v>29</v>
      </c>
      <c r="I167">
        <v>0</v>
      </c>
      <c r="J167">
        <f t="shared" si="8"/>
        <v>0</v>
      </c>
      <c r="K167" t="str">
        <f t="shared" si="9"/>
        <v>KEEP</v>
      </c>
      <c r="N167" t="str">
        <f t="shared" si="10"/>
        <v>Obese</v>
      </c>
      <c r="P167" t="str">
        <f t="shared" si="11"/>
        <v>19-35</v>
      </c>
    </row>
    <row r="168" spans="1:16" x14ac:dyDescent="0.25">
      <c r="A168">
        <v>9</v>
      </c>
      <c r="B168">
        <v>184</v>
      </c>
      <c r="C168">
        <v>85</v>
      </c>
      <c r="D168">
        <v>15</v>
      </c>
      <c r="E168" s="2">
        <v>156</v>
      </c>
      <c r="F168">
        <v>30</v>
      </c>
      <c r="G168">
        <v>1.2130000000000001</v>
      </c>
      <c r="H168">
        <v>49</v>
      </c>
      <c r="I168">
        <v>1</v>
      </c>
      <c r="J168">
        <f t="shared" si="8"/>
        <v>0</v>
      </c>
      <c r="K168" t="str">
        <f t="shared" si="9"/>
        <v>KEEP</v>
      </c>
      <c r="N168" t="str">
        <f t="shared" si="10"/>
        <v>Obese</v>
      </c>
      <c r="P168" t="str">
        <f t="shared" si="11"/>
        <v>36-50</v>
      </c>
    </row>
    <row r="169" spans="1:16" x14ac:dyDescent="0.25">
      <c r="A169">
        <v>0</v>
      </c>
      <c r="B169">
        <v>165</v>
      </c>
      <c r="C169">
        <v>90</v>
      </c>
      <c r="D169">
        <v>33</v>
      </c>
      <c r="E169">
        <v>680</v>
      </c>
      <c r="F169">
        <v>52.3</v>
      </c>
      <c r="G169">
        <v>0.42699999999999999</v>
      </c>
      <c r="H169">
        <v>23</v>
      </c>
      <c r="I169">
        <v>0</v>
      </c>
      <c r="J169">
        <f t="shared" si="8"/>
        <v>0</v>
      </c>
      <c r="K169" t="str">
        <f t="shared" si="9"/>
        <v>KEEP</v>
      </c>
      <c r="N169" t="str">
        <f t="shared" si="10"/>
        <v>Obese</v>
      </c>
      <c r="P169" t="str">
        <f t="shared" si="11"/>
        <v>19-35</v>
      </c>
    </row>
    <row r="170" spans="1:16" x14ac:dyDescent="0.25">
      <c r="A170">
        <v>9</v>
      </c>
      <c r="B170">
        <v>124</v>
      </c>
      <c r="C170">
        <v>70</v>
      </c>
      <c r="D170">
        <v>33</v>
      </c>
      <c r="E170">
        <v>402</v>
      </c>
      <c r="F170">
        <v>35.4</v>
      </c>
      <c r="G170">
        <v>0.28199999999999997</v>
      </c>
      <c r="H170">
        <v>34</v>
      </c>
      <c r="I170">
        <v>0</v>
      </c>
      <c r="J170">
        <f t="shared" si="8"/>
        <v>0</v>
      </c>
      <c r="K170" t="str">
        <f t="shared" si="9"/>
        <v>KEEP</v>
      </c>
      <c r="N170" t="str">
        <f t="shared" si="10"/>
        <v>Obese</v>
      </c>
      <c r="P170" t="str">
        <f t="shared" si="11"/>
        <v>19-35</v>
      </c>
    </row>
    <row r="171" spans="1:16" x14ac:dyDescent="0.25">
      <c r="A171">
        <v>1</v>
      </c>
      <c r="B171">
        <v>111</v>
      </c>
      <c r="C171">
        <v>86</v>
      </c>
      <c r="D171">
        <v>19</v>
      </c>
      <c r="E171" s="2">
        <v>156</v>
      </c>
      <c r="F171">
        <v>30.1</v>
      </c>
      <c r="G171">
        <v>0.14299999999999999</v>
      </c>
      <c r="H171">
        <v>23</v>
      </c>
      <c r="I171">
        <v>0</v>
      </c>
      <c r="J171">
        <f t="shared" si="8"/>
        <v>0</v>
      </c>
      <c r="K171" t="str">
        <f t="shared" si="9"/>
        <v>KEEP</v>
      </c>
      <c r="N171" t="str">
        <f t="shared" si="10"/>
        <v>Obese</v>
      </c>
      <c r="P171" t="str">
        <f t="shared" si="11"/>
        <v>19-35</v>
      </c>
    </row>
    <row r="172" spans="1:16" x14ac:dyDescent="0.25">
      <c r="A172">
        <v>2</v>
      </c>
      <c r="B172">
        <v>90</v>
      </c>
      <c r="C172">
        <v>80</v>
      </c>
      <c r="D172">
        <v>14</v>
      </c>
      <c r="E172">
        <v>55</v>
      </c>
      <c r="F172">
        <v>24.4</v>
      </c>
      <c r="G172">
        <v>0.249</v>
      </c>
      <c r="H172">
        <v>24</v>
      </c>
      <c r="I172">
        <v>0</v>
      </c>
      <c r="J172">
        <f t="shared" si="8"/>
        <v>0</v>
      </c>
      <c r="K172" t="str">
        <f t="shared" si="9"/>
        <v>KEEP</v>
      </c>
      <c r="N172" t="str">
        <f t="shared" si="10"/>
        <v>Normalweight</v>
      </c>
      <c r="P172" t="str">
        <f t="shared" si="11"/>
        <v>19-35</v>
      </c>
    </row>
    <row r="173" spans="1:16" x14ac:dyDescent="0.25">
      <c r="A173">
        <v>0</v>
      </c>
      <c r="B173">
        <v>86</v>
      </c>
      <c r="C173">
        <v>68</v>
      </c>
      <c r="D173">
        <v>32</v>
      </c>
      <c r="E173" s="2">
        <v>156</v>
      </c>
      <c r="F173">
        <v>35.799999999999997</v>
      </c>
      <c r="G173">
        <v>0.23799999999999999</v>
      </c>
      <c r="H173">
        <v>25</v>
      </c>
      <c r="I173">
        <v>0</v>
      </c>
      <c r="J173">
        <f t="shared" si="8"/>
        <v>0</v>
      </c>
      <c r="K173" t="str">
        <f t="shared" si="9"/>
        <v>KEEP</v>
      </c>
      <c r="N173" t="str">
        <f t="shared" si="10"/>
        <v>Obese</v>
      </c>
      <c r="P173" t="str">
        <f t="shared" si="11"/>
        <v>19-35</v>
      </c>
    </row>
    <row r="174" spans="1:16" x14ac:dyDescent="0.25">
      <c r="A174">
        <v>12</v>
      </c>
      <c r="B174">
        <v>92</v>
      </c>
      <c r="C174">
        <v>62</v>
      </c>
      <c r="D174">
        <v>7</v>
      </c>
      <c r="E174">
        <v>258</v>
      </c>
      <c r="F174">
        <v>27.6</v>
      </c>
      <c r="G174">
        <v>0.92600000000000005</v>
      </c>
      <c r="H174">
        <v>44</v>
      </c>
      <c r="I174">
        <v>1</v>
      </c>
      <c r="J174">
        <f t="shared" si="8"/>
        <v>0</v>
      </c>
      <c r="K174" t="str">
        <f t="shared" si="9"/>
        <v>KEEP</v>
      </c>
      <c r="N174" t="str">
        <f t="shared" si="10"/>
        <v>Overweight</v>
      </c>
      <c r="P174" t="str">
        <f t="shared" si="11"/>
        <v>36-50</v>
      </c>
    </row>
    <row r="175" spans="1:16" x14ac:dyDescent="0.25">
      <c r="A175">
        <v>1</v>
      </c>
      <c r="B175">
        <v>113</v>
      </c>
      <c r="C175">
        <v>64</v>
      </c>
      <c r="D175">
        <v>35</v>
      </c>
      <c r="E175" s="2">
        <v>156</v>
      </c>
      <c r="F175">
        <v>33.6</v>
      </c>
      <c r="G175">
        <v>0.54300000000000004</v>
      </c>
      <c r="H175">
        <v>21</v>
      </c>
      <c r="I175">
        <v>1</v>
      </c>
      <c r="J175">
        <f t="shared" si="8"/>
        <v>0</v>
      </c>
      <c r="K175" t="str">
        <f t="shared" si="9"/>
        <v>KEEP</v>
      </c>
      <c r="N175" t="str">
        <f t="shared" si="10"/>
        <v>Obese</v>
      </c>
      <c r="P175" t="str">
        <f t="shared" si="11"/>
        <v>19-35</v>
      </c>
    </row>
    <row r="176" spans="1:16" x14ac:dyDescent="0.25">
      <c r="A176">
        <v>3</v>
      </c>
      <c r="B176">
        <v>111</v>
      </c>
      <c r="C176">
        <v>56</v>
      </c>
      <c r="D176">
        <v>39</v>
      </c>
      <c r="E176" s="2">
        <v>156</v>
      </c>
      <c r="F176">
        <v>30.1</v>
      </c>
      <c r="G176">
        <v>0.55700000000000005</v>
      </c>
      <c r="H176">
        <v>30</v>
      </c>
      <c r="I176">
        <v>0</v>
      </c>
      <c r="J176">
        <f t="shared" si="8"/>
        <v>0</v>
      </c>
      <c r="K176" t="str">
        <f t="shared" si="9"/>
        <v>KEEP</v>
      </c>
      <c r="N176" t="str">
        <f t="shared" si="10"/>
        <v>Obese</v>
      </c>
      <c r="P176" t="str">
        <f t="shared" si="11"/>
        <v>19-35</v>
      </c>
    </row>
    <row r="177" spans="1:16" x14ac:dyDescent="0.25">
      <c r="A177">
        <v>2</v>
      </c>
      <c r="B177">
        <v>114</v>
      </c>
      <c r="C177">
        <v>68</v>
      </c>
      <c r="D177">
        <v>22</v>
      </c>
      <c r="E177" s="2">
        <v>156</v>
      </c>
      <c r="F177">
        <v>28.7</v>
      </c>
      <c r="G177">
        <v>9.1999999999999998E-2</v>
      </c>
      <c r="H177">
        <v>25</v>
      </c>
      <c r="I177">
        <v>0</v>
      </c>
      <c r="J177">
        <f t="shared" si="8"/>
        <v>0</v>
      </c>
      <c r="K177" t="str">
        <f t="shared" si="9"/>
        <v>KEEP</v>
      </c>
      <c r="N177" t="str">
        <f t="shared" si="10"/>
        <v>Overweight</v>
      </c>
      <c r="P177" t="str">
        <f t="shared" si="11"/>
        <v>19-35</v>
      </c>
    </row>
    <row r="178" spans="1:16" x14ac:dyDescent="0.25">
      <c r="A178">
        <v>1</v>
      </c>
      <c r="B178">
        <v>193</v>
      </c>
      <c r="C178">
        <v>50</v>
      </c>
      <c r="D178">
        <v>16</v>
      </c>
      <c r="E178">
        <v>375</v>
      </c>
      <c r="F178">
        <v>25.9</v>
      </c>
      <c r="G178">
        <v>0.65500000000000003</v>
      </c>
      <c r="H178">
        <v>24</v>
      </c>
      <c r="I178">
        <v>0</v>
      </c>
      <c r="J178">
        <f t="shared" si="8"/>
        <v>0</v>
      </c>
      <c r="K178" t="str">
        <f t="shared" si="9"/>
        <v>KEEP</v>
      </c>
      <c r="N178" t="str">
        <f t="shared" si="10"/>
        <v>Overweight</v>
      </c>
      <c r="P178" t="str">
        <f t="shared" si="11"/>
        <v>19-35</v>
      </c>
    </row>
    <row r="179" spans="1:16" x14ac:dyDescent="0.25">
      <c r="A179">
        <v>11</v>
      </c>
      <c r="B179">
        <v>155</v>
      </c>
      <c r="C179">
        <v>76</v>
      </c>
      <c r="D179">
        <v>28</v>
      </c>
      <c r="E179">
        <v>150</v>
      </c>
      <c r="F179">
        <v>33.299999999999997</v>
      </c>
      <c r="G179">
        <v>1.353</v>
      </c>
      <c r="H179">
        <v>51</v>
      </c>
      <c r="I179">
        <v>1</v>
      </c>
      <c r="J179">
        <f t="shared" si="8"/>
        <v>0</v>
      </c>
      <c r="K179" t="str">
        <f t="shared" si="9"/>
        <v>KEEP</v>
      </c>
      <c r="N179" t="str">
        <f t="shared" si="10"/>
        <v>Obese</v>
      </c>
      <c r="P179" t="str">
        <f t="shared" si="11"/>
        <v>51+</v>
      </c>
    </row>
    <row r="180" spans="1:16" x14ac:dyDescent="0.25">
      <c r="A180">
        <v>3</v>
      </c>
      <c r="B180">
        <v>191</v>
      </c>
      <c r="C180">
        <v>68</v>
      </c>
      <c r="D180">
        <v>15</v>
      </c>
      <c r="E180">
        <v>130</v>
      </c>
      <c r="F180">
        <v>30.9</v>
      </c>
      <c r="G180">
        <v>0.29899999999999999</v>
      </c>
      <c r="H180">
        <v>34</v>
      </c>
      <c r="I180">
        <v>0</v>
      </c>
      <c r="J180">
        <f t="shared" si="8"/>
        <v>0</v>
      </c>
      <c r="K180" t="str">
        <f t="shared" si="9"/>
        <v>KEEP</v>
      </c>
      <c r="N180" t="str">
        <f t="shared" si="10"/>
        <v>Obese</v>
      </c>
      <c r="P180" t="str">
        <f t="shared" si="11"/>
        <v>19-35</v>
      </c>
    </row>
    <row r="181" spans="1:16" x14ac:dyDescent="0.25">
      <c r="A181">
        <v>4</v>
      </c>
      <c r="B181">
        <v>95</v>
      </c>
      <c r="C181">
        <v>70</v>
      </c>
      <c r="D181">
        <v>32</v>
      </c>
      <c r="E181" s="2">
        <v>156</v>
      </c>
      <c r="F181">
        <v>32.1</v>
      </c>
      <c r="G181">
        <v>0.61199999999999999</v>
      </c>
      <c r="H181">
        <v>24</v>
      </c>
      <c r="I181">
        <v>0</v>
      </c>
      <c r="J181">
        <f t="shared" si="8"/>
        <v>0</v>
      </c>
      <c r="K181" t="str">
        <f t="shared" si="9"/>
        <v>KEEP</v>
      </c>
      <c r="N181" t="str">
        <f t="shared" si="10"/>
        <v>Obese</v>
      </c>
      <c r="P181" t="str">
        <f t="shared" si="11"/>
        <v>19-35</v>
      </c>
    </row>
    <row r="182" spans="1:16" x14ac:dyDescent="0.25">
      <c r="A182">
        <v>3</v>
      </c>
      <c r="B182">
        <v>142</v>
      </c>
      <c r="C182">
        <v>80</v>
      </c>
      <c r="D182">
        <v>15</v>
      </c>
      <c r="E182" s="2">
        <v>156</v>
      </c>
      <c r="F182">
        <v>32.4</v>
      </c>
      <c r="G182">
        <v>0.2</v>
      </c>
      <c r="H182">
        <v>63</v>
      </c>
      <c r="I182">
        <v>0</v>
      </c>
      <c r="J182">
        <f t="shared" si="8"/>
        <v>0</v>
      </c>
      <c r="K182" t="str">
        <f t="shared" si="9"/>
        <v>KEEP</v>
      </c>
      <c r="N182" t="str">
        <f t="shared" si="10"/>
        <v>Obese</v>
      </c>
      <c r="P182" t="str">
        <f t="shared" si="11"/>
        <v>51+</v>
      </c>
    </row>
    <row r="183" spans="1:16" x14ac:dyDescent="0.25">
      <c r="A183">
        <v>5</v>
      </c>
      <c r="B183">
        <v>96</v>
      </c>
      <c r="C183">
        <v>74</v>
      </c>
      <c r="D183">
        <v>18</v>
      </c>
      <c r="E183">
        <v>67</v>
      </c>
      <c r="F183">
        <v>33.6</v>
      </c>
      <c r="G183">
        <v>0.997</v>
      </c>
      <c r="H183">
        <v>43</v>
      </c>
      <c r="I183">
        <v>0</v>
      </c>
      <c r="J183">
        <f t="shared" si="8"/>
        <v>0</v>
      </c>
      <c r="K183" t="str">
        <f t="shared" si="9"/>
        <v>KEEP</v>
      </c>
      <c r="N183" t="str">
        <f t="shared" si="10"/>
        <v>Obese</v>
      </c>
      <c r="P183" t="str">
        <f t="shared" si="11"/>
        <v>36-50</v>
      </c>
    </row>
    <row r="184" spans="1:16" x14ac:dyDescent="0.25">
      <c r="A184">
        <v>2</v>
      </c>
      <c r="B184">
        <v>128</v>
      </c>
      <c r="C184">
        <v>64</v>
      </c>
      <c r="D184">
        <v>42</v>
      </c>
      <c r="E184" s="2">
        <v>156</v>
      </c>
      <c r="F184">
        <v>40</v>
      </c>
      <c r="G184">
        <v>1.101</v>
      </c>
      <c r="H184">
        <v>24</v>
      </c>
      <c r="I184">
        <v>0</v>
      </c>
      <c r="J184">
        <f t="shared" si="8"/>
        <v>0</v>
      </c>
      <c r="K184" t="str">
        <f t="shared" si="9"/>
        <v>KEEP</v>
      </c>
      <c r="N184" t="str">
        <f t="shared" si="10"/>
        <v>Obese</v>
      </c>
      <c r="P184" t="str">
        <f t="shared" si="11"/>
        <v>19-35</v>
      </c>
    </row>
    <row r="185" spans="1:16" x14ac:dyDescent="0.25">
      <c r="A185">
        <v>10</v>
      </c>
      <c r="B185">
        <v>101</v>
      </c>
      <c r="C185">
        <v>86</v>
      </c>
      <c r="D185">
        <v>37</v>
      </c>
      <c r="E185" s="2">
        <v>156</v>
      </c>
      <c r="F185">
        <v>45.6</v>
      </c>
      <c r="G185">
        <v>1.1359999999999999</v>
      </c>
      <c r="H185">
        <v>38</v>
      </c>
      <c r="I185">
        <v>1</v>
      </c>
      <c r="J185">
        <f t="shared" si="8"/>
        <v>0</v>
      </c>
      <c r="K185" t="str">
        <f t="shared" si="9"/>
        <v>KEEP</v>
      </c>
      <c r="N185" t="str">
        <f t="shared" si="10"/>
        <v>Obese</v>
      </c>
      <c r="P185" t="str">
        <f t="shared" si="11"/>
        <v>36-50</v>
      </c>
    </row>
    <row r="186" spans="1:16" x14ac:dyDescent="0.25">
      <c r="A186">
        <v>2</v>
      </c>
      <c r="B186">
        <v>108</v>
      </c>
      <c r="C186">
        <v>62</v>
      </c>
      <c r="D186">
        <v>32</v>
      </c>
      <c r="E186">
        <v>56</v>
      </c>
      <c r="F186">
        <v>25.2</v>
      </c>
      <c r="G186">
        <v>0.128</v>
      </c>
      <c r="H186">
        <v>21</v>
      </c>
      <c r="I186">
        <v>0</v>
      </c>
      <c r="J186">
        <f t="shared" si="8"/>
        <v>0</v>
      </c>
      <c r="K186" t="str">
        <f t="shared" si="9"/>
        <v>KEEP</v>
      </c>
      <c r="N186" t="str">
        <f t="shared" si="10"/>
        <v>Overweight</v>
      </c>
      <c r="P186" t="str">
        <f t="shared" si="11"/>
        <v>19-35</v>
      </c>
    </row>
    <row r="187" spans="1:16" x14ac:dyDescent="0.25">
      <c r="A187">
        <v>1</v>
      </c>
      <c r="B187">
        <v>71</v>
      </c>
      <c r="C187">
        <v>78</v>
      </c>
      <c r="D187">
        <v>50</v>
      </c>
      <c r="E187">
        <v>45</v>
      </c>
      <c r="F187">
        <v>33.200000000000003</v>
      </c>
      <c r="G187">
        <v>0.42199999999999999</v>
      </c>
      <c r="H187">
        <v>21</v>
      </c>
      <c r="I187">
        <v>0</v>
      </c>
      <c r="J187">
        <f t="shared" si="8"/>
        <v>0</v>
      </c>
      <c r="K187" t="str">
        <f t="shared" si="9"/>
        <v>KEEP</v>
      </c>
      <c r="N187" t="str">
        <f t="shared" si="10"/>
        <v>Obese</v>
      </c>
      <c r="P187" t="str">
        <f t="shared" si="11"/>
        <v>19-35</v>
      </c>
    </row>
    <row r="188" spans="1:16" x14ac:dyDescent="0.25">
      <c r="A188">
        <v>2</v>
      </c>
      <c r="B188">
        <v>100</v>
      </c>
      <c r="C188">
        <v>70</v>
      </c>
      <c r="D188">
        <v>52</v>
      </c>
      <c r="E188">
        <v>57</v>
      </c>
      <c r="F188">
        <v>40.5</v>
      </c>
      <c r="G188">
        <v>0.67700000000000005</v>
      </c>
      <c r="H188">
        <v>25</v>
      </c>
      <c r="I188">
        <v>0</v>
      </c>
      <c r="J188">
        <f t="shared" si="8"/>
        <v>0</v>
      </c>
      <c r="K188" t="str">
        <f t="shared" si="9"/>
        <v>KEEP</v>
      </c>
      <c r="N188" t="str">
        <f t="shared" si="10"/>
        <v>Obese</v>
      </c>
      <c r="P188" t="str">
        <f t="shared" si="11"/>
        <v>19-35</v>
      </c>
    </row>
    <row r="189" spans="1:16" x14ac:dyDescent="0.25">
      <c r="A189">
        <v>7</v>
      </c>
      <c r="B189">
        <v>106</v>
      </c>
      <c r="C189">
        <v>60</v>
      </c>
      <c r="D189">
        <v>24</v>
      </c>
      <c r="E189" s="2">
        <v>156</v>
      </c>
      <c r="F189">
        <v>26.5</v>
      </c>
      <c r="G189">
        <v>0.29599999999999999</v>
      </c>
      <c r="H189">
        <v>29</v>
      </c>
      <c r="I189">
        <v>1</v>
      </c>
      <c r="J189">
        <f t="shared" si="8"/>
        <v>0</v>
      </c>
      <c r="K189" t="str">
        <f t="shared" si="9"/>
        <v>KEEP</v>
      </c>
      <c r="N189" t="str">
        <f t="shared" si="10"/>
        <v>Overweight</v>
      </c>
      <c r="P189" t="str">
        <f t="shared" si="11"/>
        <v>19-35</v>
      </c>
    </row>
    <row r="190" spans="1:16" x14ac:dyDescent="0.25">
      <c r="A190">
        <v>0</v>
      </c>
      <c r="B190">
        <v>104</v>
      </c>
      <c r="C190">
        <v>64</v>
      </c>
      <c r="D190">
        <v>23</v>
      </c>
      <c r="E190">
        <v>116</v>
      </c>
      <c r="F190">
        <v>27.8</v>
      </c>
      <c r="G190">
        <v>0.45400000000000001</v>
      </c>
      <c r="H190">
        <v>23</v>
      </c>
      <c r="I190">
        <v>0</v>
      </c>
      <c r="J190">
        <f t="shared" si="8"/>
        <v>0</v>
      </c>
      <c r="K190" t="str">
        <f t="shared" si="9"/>
        <v>KEEP</v>
      </c>
      <c r="N190" t="str">
        <f t="shared" si="10"/>
        <v>Overweight</v>
      </c>
      <c r="P190" t="str">
        <f t="shared" si="11"/>
        <v>19-35</v>
      </c>
    </row>
    <row r="191" spans="1:16" x14ac:dyDescent="0.25">
      <c r="A191">
        <v>2</v>
      </c>
      <c r="B191">
        <v>108</v>
      </c>
      <c r="C191">
        <v>62</v>
      </c>
      <c r="D191">
        <v>10</v>
      </c>
      <c r="E191">
        <v>278</v>
      </c>
      <c r="F191">
        <v>25.3</v>
      </c>
      <c r="G191">
        <v>0.88100000000000001</v>
      </c>
      <c r="H191">
        <v>22</v>
      </c>
      <c r="I191">
        <v>0</v>
      </c>
      <c r="J191">
        <f t="shared" si="8"/>
        <v>0</v>
      </c>
      <c r="K191" t="str">
        <f t="shared" si="9"/>
        <v>KEEP</v>
      </c>
      <c r="N191" t="str">
        <f t="shared" si="10"/>
        <v>Overweight</v>
      </c>
      <c r="P191" t="str">
        <f t="shared" si="11"/>
        <v>19-35</v>
      </c>
    </row>
    <row r="192" spans="1:16" x14ac:dyDescent="0.25">
      <c r="A192">
        <v>10</v>
      </c>
      <c r="B192">
        <v>129</v>
      </c>
      <c r="C192">
        <v>76</v>
      </c>
      <c r="D192">
        <v>28</v>
      </c>
      <c r="E192">
        <v>122</v>
      </c>
      <c r="F192">
        <v>35.9</v>
      </c>
      <c r="G192">
        <v>0.28000000000000003</v>
      </c>
      <c r="H192">
        <v>39</v>
      </c>
      <c r="I192">
        <v>0</v>
      </c>
      <c r="J192">
        <f t="shared" si="8"/>
        <v>0</v>
      </c>
      <c r="K192" t="str">
        <f t="shared" si="9"/>
        <v>KEEP</v>
      </c>
      <c r="N192" t="str">
        <f t="shared" si="10"/>
        <v>Obese</v>
      </c>
      <c r="P192" t="str">
        <f t="shared" si="11"/>
        <v>36-50</v>
      </c>
    </row>
    <row r="193" spans="1:16" x14ac:dyDescent="0.25">
      <c r="A193">
        <v>7</v>
      </c>
      <c r="B193">
        <v>133</v>
      </c>
      <c r="C193">
        <v>88</v>
      </c>
      <c r="D193">
        <v>15</v>
      </c>
      <c r="E193">
        <v>155</v>
      </c>
      <c r="F193">
        <v>32.4</v>
      </c>
      <c r="G193">
        <v>0.26200000000000001</v>
      </c>
      <c r="H193">
        <v>37</v>
      </c>
      <c r="I193">
        <v>0</v>
      </c>
      <c r="J193">
        <f t="shared" si="8"/>
        <v>0</v>
      </c>
      <c r="K193" t="str">
        <f t="shared" si="9"/>
        <v>KEEP</v>
      </c>
      <c r="N193" t="str">
        <f t="shared" si="10"/>
        <v>Obese</v>
      </c>
      <c r="P193" t="str">
        <f t="shared" si="11"/>
        <v>36-50</v>
      </c>
    </row>
    <row r="194" spans="1:16" x14ac:dyDescent="0.25">
      <c r="A194">
        <v>7</v>
      </c>
      <c r="B194">
        <v>136</v>
      </c>
      <c r="C194">
        <v>74</v>
      </c>
      <c r="D194">
        <v>26</v>
      </c>
      <c r="E194">
        <v>135</v>
      </c>
      <c r="F194">
        <v>26</v>
      </c>
      <c r="G194">
        <v>0.64700000000000002</v>
      </c>
      <c r="H194">
        <v>51</v>
      </c>
      <c r="I194">
        <v>0</v>
      </c>
      <c r="J194">
        <f t="shared" ref="J194:J257" si="12">COUNTIF(B194:H194,121)+COUNTIF(B193:H193,"=")</f>
        <v>0</v>
      </c>
      <c r="K194" t="str">
        <f t="shared" si="9"/>
        <v>KEEP</v>
      </c>
      <c r="N194" t="str">
        <f t="shared" si="10"/>
        <v>Overweight</v>
      </c>
      <c r="P194" t="str">
        <f t="shared" si="11"/>
        <v>51+</v>
      </c>
    </row>
    <row r="195" spans="1:16" x14ac:dyDescent="0.25">
      <c r="A195">
        <v>5</v>
      </c>
      <c r="B195">
        <v>155</v>
      </c>
      <c r="C195">
        <v>84</v>
      </c>
      <c r="D195">
        <v>44</v>
      </c>
      <c r="E195">
        <v>545</v>
      </c>
      <c r="F195">
        <v>38.700000000000003</v>
      </c>
      <c r="G195">
        <v>0.61899999999999999</v>
      </c>
      <c r="H195">
        <v>34</v>
      </c>
      <c r="I195">
        <v>0</v>
      </c>
      <c r="J195">
        <f t="shared" si="12"/>
        <v>0</v>
      </c>
      <c r="K195" t="str">
        <f t="shared" ref="K195:K258" si="13">IF(J195&gt;=COLUMNS($B$2:$H$2)/4,"REMOVE","KEEP")</f>
        <v>KEEP</v>
      </c>
      <c r="N195" t="str">
        <f t="shared" ref="N195:N258" si="14">IF(F195&lt;18.5,"Underweight",IF(F195&lt;24.5,"Normalweight",IF(F195&lt;29.9,"Overweight","Obese")))</f>
        <v>Obese</v>
      </c>
      <c r="P195" t="str">
        <f t="shared" ref="P195:P258" si="15">IF(H195&lt;=18, "0-18", IF(H195&lt;=35, "19-35", IF(H195&lt;=50, "36-50", "51+")))</f>
        <v>19-35</v>
      </c>
    </row>
    <row r="196" spans="1:16" x14ac:dyDescent="0.25">
      <c r="A196">
        <v>1</v>
      </c>
      <c r="B196">
        <v>119</v>
      </c>
      <c r="C196">
        <v>86</v>
      </c>
      <c r="D196">
        <v>39</v>
      </c>
      <c r="E196">
        <v>220</v>
      </c>
      <c r="F196">
        <v>45.6</v>
      </c>
      <c r="G196">
        <v>0.80800000000000005</v>
      </c>
      <c r="H196">
        <v>29</v>
      </c>
      <c r="I196">
        <v>1</v>
      </c>
      <c r="J196">
        <f t="shared" si="12"/>
        <v>0</v>
      </c>
      <c r="K196" t="str">
        <f t="shared" si="13"/>
        <v>KEEP</v>
      </c>
      <c r="N196" t="str">
        <f t="shared" si="14"/>
        <v>Obese</v>
      </c>
      <c r="P196" t="str">
        <f t="shared" si="15"/>
        <v>19-35</v>
      </c>
    </row>
    <row r="197" spans="1:16" x14ac:dyDescent="0.25">
      <c r="A197">
        <v>4</v>
      </c>
      <c r="B197">
        <v>96</v>
      </c>
      <c r="C197">
        <v>56</v>
      </c>
      <c r="D197">
        <v>17</v>
      </c>
      <c r="E197">
        <v>49</v>
      </c>
      <c r="F197">
        <v>20.8</v>
      </c>
      <c r="G197">
        <v>0.34</v>
      </c>
      <c r="H197">
        <v>26</v>
      </c>
      <c r="I197">
        <v>0</v>
      </c>
      <c r="J197">
        <f t="shared" si="12"/>
        <v>0</v>
      </c>
      <c r="K197" t="str">
        <f t="shared" si="13"/>
        <v>KEEP</v>
      </c>
      <c r="N197" t="str">
        <f t="shared" si="14"/>
        <v>Normalweight</v>
      </c>
      <c r="P197" t="str">
        <f t="shared" si="15"/>
        <v>19-35</v>
      </c>
    </row>
    <row r="198" spans="1:16" x14ac:dyDescent="0.25">
      <c r="A198">
        <v>5</v>
      </c>
      <c r="B198">
        <v>108</v>
      </c>
      <c r="C198">
        <v>72</v>
      </c>
      <c r="D198">
        <v>43</v>
      </c>
      <c r="E198">
        <v>75</v>
      </c>
      <c r="F198">
        <v>36.1</v>
      </c>
      <c r="G198">
        <v>0.26300000000000001</v>
      </c>
      <c r="H198">
        <v>33</v>
      </c>
      <c r="I198">
        <v>0</v>
      </c>
      <c r="J198">
        <f t="shared" si="12"/>
        <v>0</v>
      </c>
      <c r="K198" t="str">
        <f t="shared" si="13"/>
        <v>KEEP</v>
      </c>
      <c r="N198" t="str">
        <f t="shared" si="14"/>
        <v>Obese</v>
      </c>
      <c r="P198" t="str">
        <f t="shared" si="15"/>
        <v>19-35</v>
      </c>
    </row>
    <row r="199" spans="1:16" x14ac:dyDescent="0.25">
      <c r="A199">
        <v>0</v>
      </c>
      <c r="B199">
        <v>78</v>
      </c>
      <c r="C199">
        <v>88</v>
      </c>
      <c r="D199">
        <v>29</v>
      </c>
      <c r="E199">
        <v>40</v>
      </c>
      <c r="F199">
        <v>36.9</v>
      </c>
      <c r="G199">
        <v>0.434</v>
      </c>
      <c r="H199">
        <v>21</v>
      </c>
      <c r="I199">
        <v>0</v>
      </c>
      <c r="J199">
        <f t="shared" si="12"/>
        <v>0</v>
      </c>
      <c r="K199" t="str">
        <f t="shared" si="13"/>
        <v>KEEP</v>
      </c>
      <c r="N199" t="str">
        <f t="shared" si="14"/>
        <v>Obese</v>
      </c>
      <c r="P199" t="str">
        <f t="shared" si="15"/>
        <v>19-35</v>
      </c>
    </row>
    <row r="200" spans="1:16" x14ac:dyDescent="0.25">
      <c r="A200">
        <v>0</v>
      </c>
      <c r="B200">
        <v>107</v>
      </c>
      <c r="C200">
        <v>62</v>
      </c>
      <c r="D200">
        <v>30</v>
      </c>
      <c r="E200">
        <v>74</v>
      </c>
      <c r="F200">
        <v>36.6</v>
      </c>
      <c r="G200">
        <v>0.75700000000000001</v>
      </c>
      <c r="H200">
        <v>25</v>
      </c>
      <c r="I200">
        <v>1</v>
      </c>
      <c r="J200">
        <f t="shared" si="12"/>
        <v>0</v>
      </c>
      <c r="K200" t="str">
        <f t="shared" si="13"/>
        <v>KEEP</v>
      </c>
      <c r="N200" t="str">
        <f t="shared" si="14"/>
        <v>Obese</v>
      </c>
      <c r="P200" t="str">
        <f t="shared" si="15"/>
        <v>19-35</v>
      </c>
    </row>
    <row r="201" spans="1:16" x14ac:dyDescent="0.25">
      <c r="A201">
        <v>2</v>
      </c>
      <c r="B201">
        <v>128</v>
      </c>
      <c r="C201">
        <v>78</v>
      </c>
      <c r="D201">
        <v>37</v>
      </c>
      <c r="E201">
        <v>182</v>
      </c>
      <c r="F201">
        <v>43.3</v>
      </c>
      <c r="G201">
        <v>1.224</v>
      </c>
      <c r="H201">
        <v>31</v>
      </c>
      <c r="I201">
        <v>1</v>
      </c>
      <c r="J201">
        <f t="shared" si="12"/>
        <v>0</v>
      </c>
      <c r="K201" t="str">
        <f t="shared" si="13"/>
        <v>KEEP</v>
      </c>
      <c r="N201" t="str">
        <f t="shared" si="14"/>
        <v>Obese</v>
      </c>
      <c r="P201" t="str">
        <f t="shared" si="15"/>
        <v>19-35</v>
      </c>
    </row>
    <row r="202" spans="1:16" x14ac:dyDescent="0.25">
      <c r="A202">
        <v>1</v>
      </c>
      <c r="B202">
        <v>128</v>
      </c>
      <c r="C202">
        <v>48</v>
      </c>
      <c r="D202">
        <v>45</v>
      </c>
      <c r="E202">
        <v>194</v>
      </c>
      <c r="F202">
        <v>40.5</v>
      </c>
      <c r="G202">
        <v>0.61299999999999999</v>
      </c>
      <c r="H202">
        <v>24</v>
      </c>
      <c r="I202">
        <v>1</v>
      </c>
      <c r="J202">
        <f t="shared" si="12"/>
        <v>0</v>
      </c>
      <c r="K202" t="str">
        <f t="shared" si="13"/>
        <v>KEEP</v>
      </c>
      <c r="N202" t="str">
        <f t="shared" si="14"/>
        <v>Obese</v>
      </c>
      <c r="P202" t="str">
        <f t="shared" si="15"/>
        <v>19-35</v>
      </c>
    </row>
    <row r="203" spans="1:16" x14ac:dyDescent="0.25">
      <c r="A203">
        <v>6</v>
      </c>
      <c r="B203">
        <v>151</v>
      </c>
      <c r="C203">
        <v>62</v>
      </c>
      <c r="D203">
        <v>31</v>
      </c>
      <c r="E203">
        <v>120</v>
      </c>
      <c r="F203">
        <v>35.5</v>
      </c>
      <c r="G203">
        <v>0.69199999999999995</v>
      </c>
      <c r="H203">
        <v>28</v>
      </c>
      <c r="I203">
        <v>0</v>
      </c>
      <c r="J203">
        <f t="shared" si="12"/>
        <v>0</v>
      </c>
      <c r="K203" t="str">
        <f t="shared" si="13"/>
        <v>KEEP</v>
      </c>
      <c r="N203" t="str">
        <f t="shared" si="14"/>
        <v>Obese</v>
      </c>
      <c r="P203" t="str">
        <f t="shared" si="15"/>
        <v>19-35</v>
      </c>
    </row>
    <row r="204" spans="1:16" x14ac:dyDescent="0.25">
      <c r="A204">
        <v>2</v>
      </c>
      <c r="B204">
        <v>146</v>
      </c>
      <c r="C204">
        <v>70</v>
      </c>
      <c r="D204">
        <v>38</v>
      </c>
      <c r="E204">
        <v>360</v>
      </c>
      <c r="F204">
        <v>28</v>
      </c>
      <c r="G204">
        <v>0.33700000000000002</v>
      </c>
      <c r="H204">
        <v>29</v>
      </c>
      <c r="I204">
        <v>1</v>
      </c>
      <c r="J204">
        <f t="shared" si="12"/>
        <v>0</v>
      </c>
      <c r="K204" t="str">
        <f t="shared" si="13"/>
        <v>KEEP</v>
      </c>
      <c r="N204" t="str">
        <f t="shared" si="14"/>
        <v>Overweight</v>
      </c>
      <c r="P204" t="str">
        <f t="shared" si="15"/>
        <v>19-35</v>
      </c>
    </row>
    <row r="205" spans="1:16" x14ac:dyDescent="0.25">
      <c r="A205">
        <v>0</v>
      </c>
      <c r="B205">
        <v>126</v>
      </c>
      <c r="C205">
        <v>84</v>
      </c>
      <c r="D205">
        <v>29</v>
      </c>
      <c r="E205">
        <v>215</v>
      </c>
      <c r="F205">
        <v>30.7</v>
      </c>
      <c r="G205">
        <v>0.52</v>
      </c>
      <c r="H205">
        <v>24</v>
      </c>
      <c r="I205">
        <v>0</v>
      </c>
      <c r="J205">
        <f t="shared" si="12"/>
        <v>0</v>
      </c>
      <c r="K205" t="str">
        <f t="shared" si="13"/>
        <v>KEEP</v>
      </c>
      <c r="N205" t="str">
        <f t="shared" si="14"/>
        <v>Obese</v>
      </c>
      <c r="P205" t="str">
        <f t="shared" si="15"/>
        <v>19-35</v>
      </c>
    </row>
    <row r="206" spans="1:16" x14ac:dyDescent="0.25">
      <c r="A206">
        <v>14</v>
      </c>
      <c r="B206">
        <v>100</v>
      </c>
      <c r="C206">
        <v>78</v>
      </c>
      <c r="D206">
        <v>25</v>
      </c>
      <c r="E206">
        <v>184</v>
      </c>
      <c r="F206">
        <v>36.6</v>
      </c>
      <c r="G206">
        <v>0.41199999999999998</v>
      </c>
      <c r="H206">
        <v>46</v>
      </c>
      <c r="I206">
        <v>1</v>
      </c>
      <c r="J206">
        <f t="shared" si="12"/>
        <v>0</v>
      </c>
      <c r="K206" t="str">
        <f t="shared" si="13"/>
        <v>KEEP</v>
      </c>
      <c r="N206" t="str">
        <f t="shared" si="14"/>
        <v>Obese</v>
      </c>
      <c r="P206" t="str">
        <f t="shared" si="15"/>
        <v>36-50</v>
      </c>
    </row>
    <row r="207" spans="1:16" x14ac:dyDescent="0.25">
      <c r="A207">
        <v>2</v>
      </c>
      <c r="B207">
        <v>144</v>
      </c>
      <c r="C207">
        <v>58</v>
      </c>
      <c r="D207">
        <v>33</v>
      </c>
      <c r="E207">
        <v>135</v>
      </c>
      <c r="F207">
        <v>31.6</v>
      </c>
      <c r="G207">
        <v>0.42199999999999999</v>
      </c>
      <c r="H207">
        <v>25</v>
      </c>
      <c r="I207">
        <v>1</v>
      </c>
      <c r="J207">
        <f t="shared" si="12"/>
        <v>0</v>
      </c>
      <c r="K207" t="str">
        <f t="shared" si="13"/>
        <v>KEEP</v>
      </c>
      <c r="N207" t="str">
        <f t="shared" si="14"/>
        <v>Obese</v>
      </c>
      <c r="P207" t="str">
        <f t="shared" si="15"/>
        <v>19-35</v>
      </c>
    </row>
    <row r="208" spans="1:16" x14ac:dyDescent="0.25">
      <c r="A208">
        <v>5</v>
      </c>
      <c r="B208">
        <v>77</v>
      </c>
      <c r="C208">
        <v>82</v>
      </c>
      <c r="D208">
        <v>41</v>
      </c>
      <c r="E208">
        <v>42</v>
      </c>
      <c r="F208">
        <v>35.799999999999997</v>
      </c>
      <c r="G208">
        <v>0.156</v>
      </c>
      <c r="H208">
        <v>35</v>
      </c>
      <c r="I208">
        <v>0</v>
      </c>
      <c r="J208">
        <f t="shared" si="12"/>
        <v>0</v>
      </c>
      <c r="K208" t="str">
        <f t="shared" si="13"/>
        <v>KEEP</v>
      </c>
      <c r="N208" t="str">
        <f t="shared" si="14"/>
        <v>Obese</v>
      </c>
      <c r="P208" t="str">
        <f t="shared" si="15"/>
        <v>19-35</v>
      </c>
    </row>
    <row r="209" spans="1:16" x14ac:dyDescent="0.25">
      <c r="A209">
        <v>2</v>
      </c>
      <c r="B209">
        <v>120</v>
      </c>
      <c r="C209">
        <v>76</v>
      </c>
      <c r="D209">
        <v>37</v>
      </c>
      <c r="E209">
        <v>105</v>
      </c>
      <c r="F209">
        <v>39.700000000000003</v>
      </c>
      <c r="G209">
        <v>0.215</v>
      </c>
      <c r="H209">
        <v>29</v>
      </c>
      <c r="I209">
        <v>0</v>
      </c>
      <c r="J209">
        <f t="shared" si="12"/>
        <v>0</v>
      </c>
      <c r="K209" t="str">
        <f t="shared" si="13"/>
        <v>KEEP</v>
      </c>
      <c r="N209" t="str">
        <f t="shared" si="14"/>
        <v>Obese</v>
      </c>
      <c r="P209" t="str">
        <f t="shared" si="15"/>
        <v>19-35</v>
      </c>
    </row>
    <row r="210" spans="1:16" x14ac:dyDescent="0.25">
      <c r="A210">
        <v>10</v>
      </c>
      <c r="B210">
        <v>161</v>
      </c>
      <c r="C210">
        <v>68</v>
      </c>
      <c r="D210">
        <v>23</v>
      </c>
      <c r="E210">
        <v>132</v>
      </c>
      <c r="F210">
        <v>25.5</v>
      </c>
      <c r="G210">
        <v>0.32600000000000001</v>
      </c>
      <c r="H210">
        <v>47</v>
      </c>
      <c r="I210">
        <v>1</v>
      </c>
      <c r="J210">
        <f t="shared" si="12"/>
        <v>0</v>
      </c>
      <c r="K210" t="str">
        <f t="shared" si="13"/>
        <v>KEEP</v>
      </c>
      <c r="N210" t="str">
        <f t="shared" si="14"/>
        <v>Overweight</v>
      </c>
      <c r="P210" t="str">
        <f t="shared" si="15"/>
        <v>36-50</v>
      </c>
    </row>
    <row r="211" spans="1:16" x14ac:dyDescent="0.25">
      <c r="A211">
        <v>0</v>
      </c>
      <c r="B211">
        <v>137</v>
      </c>
      <c r="C211">
        <v>68</v>
      </c>
      <c r="D211">
        <v>14</v>
      </c>
      <c r="E211">
        <v>148</v>
      </c>
      <c r="F211">
        <v>24.8</v>
      </c>
      <c r="G211">
        <v>0.14299999999999999</v>
      </c>
      <c r="H211">
        <v>21</v>
      </c>
      <c r="I211">
        <v>0</v>
      </c>
      <c r="J211">
        <f t="shared" si="12"/>
        <v>0</v>
      </c>
      <c r="K211" t="str">
        <f t="shared" si="13"/>
        <v>KEEP</v>
      </c>
      <c r="N211" t="str">
        <f t="shared" si="14"/>
        <v>Overweight</v>
      </c>
      <c r="P211" t="str">
        <f t="shared" si="15"/>
        <v>19-35</v>
      </c>
    </row>
    <row r="212" spans="1:16" x14ac:dyDescent="0.25">
      <c r="A212">
        <v>0</v>
      </c>
      <c r="B212">
        <v>128</v>
      </c>
      <c r="C212">
        <v>68</v>
      </c>
      <c r="D212">
        <v>19</v>
      </c>
      <c r="E212">
        <v>180</v>
      </c>
      <c r="F212">
        <v>30.5</v>
      </c>
      <c r="G212">
        <v>1.391</v>
      </c>
      <c r="H212">
        <v>25</v>
      </c>
      <c r="I212">
        <v>1</v>
      </c>
      <c r="J212">
        <f t="shared" si="12"/>
        <v>0</v>
      </c>
      <c r="K212" t="str">
        <f t="shared" si="13"/>
        <v>KEEP</v>
      </c>
      <c r="N212" t="str">
        <f t="shared" si="14"/>
        <v>Obese</v>
      </c>
      <c r="P212" t="str">
        <f t="shared" si="15"/>
        <v>19-35</v>
      </c>
    </row>
    <row r="213" spans="1:16" x14ac:dyDescent="0.25">
      <c r="A213">
        <v>2</v>
      </c>
      <c r="B213">
        <v>124</v>
      </c>
      <c r="C213">
        <v>68</v>
      </c>
      <c r="D213">
        <v>28</v>
      </c>
      <c r="E213">
        <v>205</v>
      </c>
      <c r="F213">
        <v>32.9</v>
      </c>
      <c r="G213">
        <v>0.875</v>
      </c>
      <c r="H213">
        <v>30</v>
      </c>
      <c r="I213">
        <v>1</v>
      </c>
      <c r="J213">
        <f t="shared" si="12"/>
        <v>0</v>
      </c>
      <c r="K213" t="str">
        <f t="shared" si="13"/>
        <v>KEEP</v>
      </c>
      <c r="N213" t="str">
        <f t="shared" si="14"/>
        <v>Obese</v>
      </c>
      <c r="P213" t="str">
        <f t="shared" si="15"/>
        <v>19-35</v>
      </c>
    </row>
    <row r="214" spans="1:16" x14ac:dyDescent="0.25">
      <c r="A214">
        <v>6</v>
      </c>
      <c r="B214">
        <v>80</v>
      </c>
      <c r="C214">
        <v>66</v>
      </c>
      <c r="D214">
        <v>30</v>
      </c>
      <c r="E214" s="2">
        <v>156</v>
      </c>
      <c r="F214">
        <v>26.2</v>
      </c>
      <c r="G214">
        <v>0.313</v>
      </c>
      <c r="H214">
        <v>41</v>
      </c>
      <c r="I214">
        <v>0</v>
      </c>
      <c r="J214">
        <f t="shared" si="12"/>
        <v>0</v>
      </c>
      <c r="K214" t="str">
        <f t="shared" si="13"/>
        <v>KEEP</v>
      </c>
      <c r="N214" t="str">
        <f t="shared" si="14"/>
        <v>Overweight</v>
      </c>
      <c r="P214" t="str">
        <f t="shared" si="15"/>
        <v>36-50</v>
      </c>
    </row>
    <row r="215" spans="1:16" x14ac:dyDescent="0.25">
      <c r="A215">
        <v>0</v>
      </c>
      <c r="B215">
        <v>106</v>
      </c>
      <c r="C215">
        <v>70</v>
      </c>
      <c r="D215">
        <v>37</v>
      </c>
      <c r="E215">
        <v>148</v>
      </c>
      <c r="F215">
        <v>39.4</v>
      </c>
      <c r="G215">
        <v>0.60499999999999998</v>
      </c>
      <c r="H215">
        <v>22</v>
      </c>
      <c r="I215">
        <v>0</v>
      </c>
      <c r="J215">
        <f t="shared" si="12"/>
        <v>0</v>
      </c>
      <c r="K215" t="str">
        <f t="shared" si="13"/>
        <v>KEEP</v>
      </c>
      <c r="N215" t="str">
        <f t="shared" si="14"/>
        <v>Obese</v>
      </c>
      <c r="P215" t="str">
        <f t="shared" si="15"/>
        <v>19-35</v>
      </c>
    </row>
    <row r="216" spans="1:16" x14ac:dyDescent="0.25">
      <c r="A216">
        <v>2</v>
      </c>
      <c r="B216">
        <v>155</v>
      </c>
      <c r="C216">
        <v>74</v>
      </c>
      <c r="D216">
        <v>17</v>
      </c>
      <c r="E216">
        <v>96</v>
      </c>
      <c r="F216">
        <v>26.6</v>
      </c>
      <c r="G216">
        <v>0.433</v>
      </c>
      <c r="H216">
        <v>27</v>
      </c>
      <c r="I216">
        <v>1</v>
      </c>
      <c r="J216">
        <f t="shared" si="12"/>
        <v>0</v>
      </c>
      <c r="K216" t="str">
        <f t="shared" si="13"/>
        <v>KEEP</v>
      </c>
      <c r="N216" t="str">
        <f t="shared" si="14"/>
        <v>Overweight</v>
      </c>
      <c r="P216" t="str">
        <f t="shared" si="15"/>
        <v>19-35</v>
      </c>
    </row>
    <row r="217" spans="1:16" x14ac:dyDescent="0.25">
      <c r="A217">
        <v>3</v>
      </c>
      <c r="B217">
        <v>113</v>
      </c>
      <c r="C217">
        <v>50</v>
      </c>
      <c r="D217">
        <v>10</v>
      </c>
      <c r="E217">
        <v>85</v>
      </c>
      <c r="F217">
        <v>29.5</v>
      </c>
      <c r="G217">
        <v>0.626</v>
      </c>
      <c r="H217">
        <v>25</v>
      </c>
      <c r="I217">
        <v>0</v>
      </c>
      <c r="J217">
        <f t="shared" si="12"/>
        <v>0</v>
      </c>
      <c r="K217" t="str">
        <f t="shared" si="13"/>
        <v>KEEP</v>
      </c>
      <c r="N217" t="str">
        <f t="shared" si="14"/>
        <v>Overweight</v>
      </c>
      <c r="P217" t="str">
        <f t="shared" si="15"/>
        <v>19-35</v>
      </c>
    </row>
    <row r="218" spans="1:16" x14ac:dyDescent="0.25">
      <c r="A218">
        <v>7</v>
      </c>
      <c r="B218">
        <v>109</v>
      </c>
      <c r="C218">
        <v>80</v>
      </c>
      <c r="D218">
        <v>31</v>
      </c>
      <c r="E218" s="2">
        <v>156</v>
      </c>
      <c r="F218">
        <v>35.9</v>
      </c>
      <c r="G218">
        <v>1.127</v>
      </c>
      <c r="H218">
        <v>43</v>
      </c>
      <c r="I218">
        <v>1</v>
      </c>
      <c r="J218">
        <f t="shared" si="12"/>
        <v>0</v>
      </c>
      <c r="K218" t="str">
        <f t="shared" si="13"/>
        <v>KEEP</v>
      </c>
      <c r="N218" t="str">
        <f t="shared" si="14"/>
        <v>Obese</v>
      </c>
      <c r="P218" t="str">
        <f t="shared" si="15"/>
        <v>36-50</v>
      </c>
    </row>
    <row r="219" spans="1:16" x14ac:dyDescent="0.25">
      <c r="A219">
        <v>2</v>
      </c>
      <c r="B219">
        <v>112</v>
      </c>
      <c r="C219">
        <v>68</v>
      </c>
      <c r="D219">
        <v>22</v>
      </c>
      <c r="E219">
        <v>94</v>
      </c>
      <c r="F219">
        <v>34.1</v>
      </c>
      <c r="G219">
        <v>0.315</v>
      </c>
      <c r="H219">
        <v>26</v>
      </c>
      <c r="I219">
        <v>0</v>
      </c>
      <c r="J219">
        <f t="shared" si="12"/>
        <v>0</v>
      </c>
      <c r="K219" t="str">
        <f t="shared" si="13"/>
        <v>KEEP</v>
      </c>
      <c r="N219" t="str">
        <f t="shared" si="14"/>
        <v>Obese</v>
      </c>
      <c r="P219" t="str">
        <f t="shared" si="15"/>
        <v>19-35</v>
      </c>
    </row>
    <row r="220" spans="1:16" x14ac:dyDescent="0.25">
      <c r="A220">
        <v>3</v>
      </c>
      <c r="B220">
        <v>99</v>
      </c>
      <c r="C220">
        <v>80</v>
      </c>
      <c r="D220">
        <v>11</v>
      </c>
      <c r="E220">
        <v>64</v>
      </c>
      <c r="F220">
        <v>19.3</v>
      </c>
      <c r="G220">
        <v>0.28399999999999997</v>
      </c>
      <c r="H220">
        <v>30</v>
      </c>
      <c r="I220">
        <v>0</v>
      </c>
      <c r="J220">
        <f t="shared" si="12"/>
        <v>0</v>
      </c>
      <c r="K220" t="str">
        <f t="shared" si="13"/>
        <v>KEEP</v>
      </c>
      <c r="N220" t="str">
        <f t="shared" si="14"/>
        <v>Normalweight</v>
      </c>
      <c r="P220" t="str">
        <f t="shared" si="15"/>
        <v>19-35</v>
      </c>
    </row>
    <row r="221" spans="1:16" x14ac:dyDescent="0.25">
      <c r="A221">
        <v>3</v>
      </c>
      <c r="B221">
        <v>115</v>
      </c>
      <c r="C221">
        <v>66</v>
      </c>
      <c r="D221">
        <v>39</v>
      </c>
      <c r="E221">
        <v>140</v>
      </c>
      <c r="F221">
        <v>38.1</v>
      </c>
      <c r="G221">
        <v>0.15</v>
      </c>
      <c r="H221">
        <v>28</v>
      </c>
      <c r="I221">
        <v>0</v>
      </c>
      <c r="J221">
        <f t="shared" si="12"/>
        <v>0</v>
      </c>
      <c r="K221" t="str">
        <f t="shared" si="13"/>
        <v>KEEP</v>
      </c>
      <c r="N221" t="str">
        <f t="shared" si="14"/>
        <v>Obese</v>
      </c>
      <c r="P221" t="str">
        <f t="shared" si="15"/>
        <v>19-35</v>
      </c>
    </row>
    <row r="222" spans="1:16" x14ac:dyDescent="0.25">
      <c r="A222">
        <v>4</v>
      </c>
      <c r="B222">
        <v>129</v>
      </c>
      <c r="C222">
        <v>60</v>
      </c>
      <c r="D222">
        <v>12</v>
      </c>
      <c r="E222">
        <v>231</v>
      </c>
      <c r="F222">
        <v>27.5</v>
      </c>
      <c r="G222">
        <v>0.52700000000000002</v>
      </c>
      <c r="H222">
        <v>31</v>
      </c>
      <c r="I222">
        <v>0</v>
      </c>
      <c r="J222">
        <f t="shared" si="12"/>
        <v>0</v>
      </c>
      <c r="K222" t="str">
        <f t="shared" si="13"/>
        <v>KEEP</v>
      </c>
      <c r="N222" t="str">
        <f t="shared" si="14"/>
        <v>Overweight</v>
      </c>
      <c r="P222" t="str">
        <f t="shared" si="15"/>
        <v>19-35</v>
      </c>
    </row>
    <row r="223" spans="1:16" x14ac:dyDescent="0.25">
      <c r="A223">
        <v>3</v>
      </c>
      <c r="B223">
        <v>112</v>
      </c>
      <c r="C223">
        <v>74</v>
      </c>
      <c r="D223">
        <v>30</v>
      </c>
      <c r="E223" s="2">
        <v>156</v>
      </c>
      <c r="F223">
        <v>31.6</v>
      </c>
      <c r="G223">
        <v>0.19700000000000001</v>
      </c>
      <c r="H223">
        <v>25</v>
      </c>
      <c r="I223">
        <v>1</v>
      </c>
      <c r="J223">
        <f t="shared" si="12"/>
        <v>0</v>
      </c>
      <c r="K223" t="str">
        <f t="shared" si="13"/>
        <v>KEEP</v>
      </c>
      <c r="N223" t="str">
        <f t="shared" si="14"/>
        <v>Obese</v>
      </c>
      <c r="P223" t="str">
        <f t="shared" si="15"/>
        <v>19-35</v>
      </c>
    </row>
    <row r="224" spans="1:16" x14ac:dyDescent="0.25">
      <c r="A224">
        <v>0</v>
      </c>
      <c r="B224">
        <v>124</v>
      </c>
      <c r="C224">
        <v>70</v>
      </c>
      <c r="D224">
        <v>20</v>
      </c>
      <c r="E224" s="2">
        <v>156</v>
      </c>
      <c r="F224">
        <v>27.4</v>
      </c>
      <c r="G224">
        <v>0.254</v>
      </c>
      <c r="H224">
        <v>36</v>
      </c>
      <c r="I224">
        <v>1</v>
      </c>
      <c r="J224">
        <f t="shared" si="12"/>
        <v>0</v>
      </c>
      <c r="K224" t="str">
        <f t="shared" si="13"/>
        <v>KEEP</v>
      </c>
      <c r="N224" t="str">
        <f t="shared" si="14"/>
        <v>Overweight</v>
      </c>
      <c r="P224" t="str">
        <f t="shared" si="15"/>
        <v>36-50</v>
      </c>
    </row>
    <row r="225" spans="1:16" x14ac:dyDescent="0.25">
      <c r="A225">
        <v>13</v>
      </c>
      <c r="B225">
        <v>152</v>
      </c>
      <c r="C225">
        <v>90</v>
      </c>
      <c r="D225">
        <v>33</v>
      </c>
      <c r="E225">
        <v>29</v>
      </c>
      <c r="F225">
        <v>26.8</v>
      </c>
      <c r="G225">
        <v>0.73099999999999998</v>
      </c>
      <c r="H225">
        <v>43</v>
      </c>
      <c r="I225">
        <v>1</v>
      </c>
      <c r="J225">
        <f t="shared" si="12"/>
        <v>0</v>
      </c>
      <c r="K225" t="str">
        <f t="shared" si="13"/>
        <v>KEEP</v>
      </c>
      <c r="N225" t="str">
        <f t="shared" si="14"/>
        <v>Overweight</v>
      </c>
      <c r="P225" t="str">
        <f t="shared" si="15"/>
        <v>36-50</v>
      </c>
    </row>
    <row r="226" spans="1:16" x14ac:dyDescent="0.25">
      <c r="A226">
        <v>2</v>
      </c>
      <c r="B226">
        <v>112</v>
      </c>
      <c r="C226">
        <v>75</v>
      </c>
      <c r="D226">
        <v>32</v>
      </c>
      <c r="E226" s="2">
        <v>156</v>
      </c>
      <c r="F226">
        <v>35.700000000000003</v>
      </c>
      <c r="G226">
        <v>0.14799999999999999</v>
      </c>
      <c r="H226">
        <v>21</v>
      </c>
      <c r="I226">
        <v>0</v>
      </c>
      <c r="J226">
        <f t="shared" si="12"/>
        <v>0</v>
      </c>
      <c r="K226" t="str">
        <f t="shared" si="13"/>
        <v>KEEP</v>
      </c>
      <c r="N226" t="str">
        <f t="shared" si="14"/>
        <v>Obese</v>
      </c>
      <c r="P226" t="str">
        <f t="shared" si="15"/>
        <v>19-35</v>
      </c>
    </row>
    <row r="227" spans="1:16" x14ac:dyDescent="0.25">
      <c r="A227">
        <v>1</v>
      </c>
      <c r="B227">
        <v>157</v>
      </c>
      <c r="C227">
        <v>72</v>
      </c>
      <c r="D227">
        <v>21</v>
      </c>
      <c r="E227">
        <v>168</v>
      </c>
      <c r="F227">
        <v>25.6</v>
      </c>
      <c r="G227">
        <v>0.123</v>
      </c>
      <c r="H227">
        <v>24</v>
      </c>
      <c r="I227">
        <v>0</v>
      </c>
      <c r="J227">
        <f t="shared" si="12"/>
        <v>0</v>
      </c>
      <c r="K227" t="str">
        <f t="shared" si="13"/>
        <v>KEEP</v>
      </c>
      <c r="N227" t="str">
        <f t="shared" si="14"/>
        <v>Overweight</v>
      </c>
      <c r="P227" t="str">
        <f t="shared" si="15"/>
        <v>19-35</v>
      </c>
    </row>
    <row r="228" spans="1:16" x14ac:dyDescent="0.25">
      <c r="A228">
        <v>1</v>
      </c>
      <c r="B228">
        <v>122</v>
      </c>
      <c r="C228">
        <v>64</v>
      </c>
      <c r="D228">
        <v>32</v>
      </c>
      <c r="E228">
        <v>156</v>
      </c>
      <c r="F228">
        <v>35.1</v>
      </c>
      <c r="G228">
        <v>0.69199999999999995</v>
      </c>
      <c r="H228">
        <v>30</v>
      </c>
      <c r="I228">
        <v>1</v>
      </c>
      <c r="J228">
        <f t="shared" si="12"/>
        <v>0</v>
      </c>
      <c r="K228" t="str">
        <f t="shared" si="13"/>
        <v>KEEP</v>
      </c>
      <c r="N228" t="str">
        <f t="shared" si="14"/>
        <v>Obese</v>
      </c>
      <c r="P228" t="str">
        <f t="shared" si="15"/>
        <v>19-35</v>
      </c>
    </row>
    <row r="229" spans="1:16" x14ac:dyDescent="0.25">
      <c r="A229">
        <v>2</v>
      </c>
      <c r="B229">
        <v>102</v>
      </c>
      <c r="C229">
        <v>86</v>
      </c>
      <c r="D229">
        <v>36</v>
      </c>
      <c r="E229">
        <v>120</v>
      </c>
      <c r="F229">
        <v>45.5</v>
      </c>
      <c r="G229">
        <v>0.127</v>
      </c>
      <c r="H229">
        <v>23</v>
      </c>
      <c r="I229">
        <v>1</v>
      </c>
      <c r="J229">
        <f t="shared" si="12"/>
        <v>0</v>
      </c>
      <c r="K229" t="str">
        <f t="shared" si="13"/>
        <v>KEEP</v>
      </c>
      <c r="N229" t="str">
        <f t="shared" si="14"/>
        <v>Obese</v>
      </c>
      <c r="P229" t="str">
        <f t="shared" si="15"/>
        <v>19-35</v>
      </c>
    </row>
    <row r="230" spans="1:16" x14ac:dyDescent="0.25">
      <c r="A230">
        <v>6</v>
      </c>
      <c r="B230">
        <v>105</v>
      </c>
      <c r="C230">
        <v>70</v>
      </c>
      <c r="D230">
        <v>32</v>
      </c>
      <c r="E230">
        <v>68</v>
      </c>
      <c r="F230">
        <v>30.8</v>
      </c>
      <c r="G230">
        <v>0.122</v>
      </c>
      <c r="H230">
        <v>37</v>
      </c>
      <c r="I230">
        <v>0</v>
      </c>
      <c r="J230">
        <f t="shared" si="12"/>
        <v>0</v>
      </c>
      <c r="K230" t="str">
        <f t="shared" si="13"/>
        <v>KEEP</v>
      </c>
      <c r="N230" t="str">
        <f t="shared" si="14"/>
        <v>Obese</v>
      </c>
      <c r="P230" t="str">
        <f t="shared" si="15"/>
        <v>36-50</v>
      </c>
    </row>
    <row r="231" spans="1:16" x14ac:dyDescent="0.25">
      <c r="A231">
        <v>8</v>
      </c>
      <c r="B231">
        <v>118</v>
      </c>
      <c r="C231">
        <v>72</v>
      </c>
      <c r="D231">
        <v>19</v>
      </c>
      <c r="E231" s="2">
        <v>156</v>
      </c>
      <c r="F231">
        <v>23.1</v>
      </c>
      <c r="G231">
        <v>1.476</v>
      </c>
      <c r="H231">
        <v>46</v>
      </c>
      <c r="I231">
        <v>0</v>
      </c>
      <c r="J231">
        <f t="shared" si="12"/>
        <v>0</v>
      </c>
      <c r="K231" t="str">
        <f t="shared" si="13"/>
        <v>KEEP</v>
      </c>
      <c r="N231" t="str">
        <f t="shared" si="14"/>
        <v>Normalweight</v>
      </c>
      <c r="P231" t="str">
        <f t="shared" si="15"/>
        <v>36-50</v>
      </c>
    </row>
    <row r="232" spans="1:16" x14ac:dyDescent="0.25">
      <c r="A232">
        <v>2</v>
      </c>
      <c r="B232">
        <v>87</v>
      </c>
      <c r="C232">
        <v>58</v>
      </c>
      <c r="D232">
        <v>16</v>
      </c>
      <c r="E232">
        <v>52</v>
      </c>
      <c r="F232">
        <v>32.700000000000003</v>
      </c>
      <c r="G232">
        <v>0.16600000000000001</v>
      </c>
      <c r="H232">
        <v>25</v>
      </c>
      <c r="I232">
        <v>0</v>
      </c>
      <c r="J232">
        <f t="shared" si="12"/>
        <v>0</v>
      </c>
      <c r="K232" t="str">
        <f t="shared" si="13"/>
        <v>KEEP</v>
      </c>
      <c r="N232" t="str">
        <f t="shared" si="14"/>
        <v>Obese</v>
      </c>
      <c r="P232" t="str">
        <f t="shared" si="15"/>
        <v>19-35</v>
      </c>
    </row>
    <row r="233" spans="1:16" x14ac:dyDescent="0.25">
      <c r="A233">
        <v>1</v>
      </c>
      <c r="B233">
        <v>95</v>
      </c>
      <c r="C233">
        <v>60</v>
      </c>
      <c r="D233">
        <v>18</v>
      </c>
      <c r="E233">
        <v>58</v>
      </c>
      <c r="F233">
        <v>23.9</v>
      </c>
      <c r="G233">
        <v>0.26</v>
      </c>
      <c r="H233">
        <v>22</v>
      </c>
      <c r="I233">
        <v>0</v>
      </c>
      <c r="J233">
        <f t="shared" si="12"/>
        <v>0</v>
      </c>
      <c r="K233" t="str">
        <f t="shared" si="13"/>
        <v>KEEP</v>
      </c>
      <c r="N233" t="str">
        <f t="shared" si="14"/>
        <v>Normalweight</v>
      </c>
      <c r="P233" t="str">
        <f t="shared" si="15"/>
        <v>19-35</v>
      </c>
    </row>
    <row r="234" spans="1:16" x14ac:dyDescent="0.25">
      <c r="A234">
        <v>0</v>
      </c>
      <c r="B234">
        <v>165</v>
      </c>
      <c r="C234">
        <v>76</v>
      </c>
      <c r="D234">
        <v>43</v>
      </c>
      <c r="E234">
        <v>255</v>
      </c>
      <c r="F234">
        <v>47.9</v>
      </c>
      <c r="G234">
        <v>0.25900000000000001</v>
      </c>
      <c r="H234">
        <v>26</v>
      </c>
      <c r="I234">
        <v>0</v>
      </c>
      <c r="J234">
        <f t="shared" si="12"/>
        <v>0</v>
      </c>
      <c r="K234" t="str">
        <f t="shared" si="13"/>
        <v>KEEP</v>
      </c>
      <c r="N234" t="str">
        <f t="shared" si="14"/>
        <v>Obese</v>
      </c>
      <c r="P234" t="str">
        <f t="shared" si="15"/>
        <v>19-35</v>
      </c>
    </row>
    <row r="235" spans="1:16" x14ac:dyDescent="0.25">
      <c r="A235">
        <v>9</v>
      </c>
      <c r="B235">
        <v>152</v>
      </c>
      <c r="C235">
        <v>78</v>
      </c>
      <c r="D235">
        <v>34</v>
      </c>
      <c r="E235">
        <v>171</v>
      </c>
      <c r="F235">
        <v>34.200000000000003</v>
      </c>
      <c r="G235">
        <v>0.89300000000000002</v>
      </c>
      <c r="H235">
        <v>33</v>
      </c>
      <c r="I235">
        <v>1</v>
      </c>
      <c r="J235">
        <f t="shared" si="12"/>
        <v>0</v>
      </c>
      <c r="K235" t="str">
        <f t="shared" si="13"/>
        <v>KEEP</v>
      </c>
      <c r="N235" t="str">
        <f t="shared" si="14"/>
        <v>Obese</v>
      </c>
      <c r="P235" t="str">
        <f t="shared" si="15"/>
        <v>19-35</v>
      </c>
    </row>
    <row r="236" spans="1:16" x14ac:dyDescent="0.25">
      <c r="A236">
        <v>1</v>
      </c>
      <c r="B236">
        <v>130</v>
      </c>
      <c r="C236">
        <v>70</v>
      </c>
      <c r="D236">
        <v>13</v>
      </c>
      <c r="E236">
        <v>105</v>
      </c>
      <c r="F236">
        <v>25.9</v>
      </c>
      <c r="G236">
        <v>0.47199999999999998</v>
      </c>
      <c r="H236">
        <v>22</v>
      </c>
      <c r="I236">
        <v>0</v>
      </c>
      <c r="J236">
        <f t="shared" si="12"/>
        <v>0</v>
      </c>
      <c r="K236" t="str">
        <f t="shared" si="13"/>
        <v>KEEP</v>
      </c>
      <c r="N236" t="str">
        <f t="shared" si="14"/>
        <v>Overweight</v>
      </c>
      <c r="P236" t="str">
        <f t="shared" si="15"/>
        <v>19-35</v>
      </c>
    </row>
    <row r="237" spans="1:16" x14ac:dyDescent="0.25">
      <c r="A237">
        <v>1</v>
      </c>
      <c r="B237">
        <v>95</v>
      </c>
      <c r="C237">
        <v>74</v>
      </c>
      <c r="D237">
        <v>21</v>
      </c>
      <c r="E237">
        <v>73</v>
      </c>
      <c r="F237">
        <v>25.9</v>
      </c>
      <c r="G237">
        <v>0.67300000000000004</v>
      </c>
      <c r="H237">
        <v>36</v>
      </c>
      <c r="I237">
        <v>0</v>
      </c>
      <c r="J237">
        <f t="shared" si="12"/>
        <v>0</v>
      </c>
      <c r="K237" t="str">
        <f t="shared" si="13"/>
        <v>KEEP</v>
      </c>
      <c r="N237" t="str">
        <f t="shared" si="14"/>
        <v>Overweight</v>
      </c>
      <c r="P237" t="str">
        <f t="shared" si="15"/>
        <v>36-50</v>
      </c>
    </row>
    <row r="238" spans="1:16" x14ac:dyDescent="0.25">
      <c r="A238">
        <v>8</v>
      </c>
      <c r="B238">
        <v>126</v>
      </c>
      <c r="C238">
        <v>88</v>
      </c>
      <c r="D238">
        <v>36</v>
      </c>
      <c r="E238">
        <v>108</v>
      </c>
      <c r="F238">
        <v>38.5</v>
      </c>
      <c r="G238">
        <v>0.34899999999999998</v>
      </c>
      <c r="H238">
        <v>49</v>
      </c>
      <c r="I238">
        <v>0</v>
      </c>
      <c r="J238">
        <f t="shared" si="12"/>
        <v>0</v>
      </c>
      <c r="K238" t="str">
        <f t="shared" si="13"/>
        <v>KEEP</v>
      </c>
      <c r="N238" t="str">
        <f t="shared" si="14"/>
        <v>Obese</v>
      </c>
      <c r="P238" t="str">
        <f t="shared" si="15"/>
        <v>36-50</v>
      </c>
    </row>
    <row r="239" spans="1:16" x14ac:dyDescent="0.25">
      <c r="A239">
        <v>1</v>
      </c>
      <c r="B239">
        <v>139</v>
      </c>
      <c r="C239">
        <v>46</v>
      </c>
      <c r="D239">
        <v>19</v>
      </c>
      <c r="E239">
        <v>83</v>
      </c>
      <c r="F239">
        <v>28.7</v>
      </c>
      <c r="G239">
        <v>0.65400000000000003</v>
      </c>
      <c r="H239">
        <v>22</v>
      </c>
      <c r="I239">
        <v>0</v>
      </c>
      <c r="J239">
        <f t="shared" si="12"/>
        <v>0</v>
      </c>
      <c r="K239" t="str">
        <f t="shared" si="13"/>
        <v>KEEP</v>
      </c>
      <c r="N239" t="str">
        <f t="shared" si="14"/>
        <v>Overweight</v>
      </c>
      <c r="P239" t="str">
        <f t="shared" si="15"/>
        <v>19-35</v>
      </c>
    </row>
    <row r="240" spans="1:16" x14ac:dyDescent="0.25">
      <c r="A240">
        <v>3</v>
      </c>
      <c r="B240">
        <v>99</v>
      </c>
      <c r="C240">
        <v>62</v>
      </c>
      <c r="D240">
        <v>19</v>
      </c>
      <c r="E240">
        <v>74</v>
      </c>
      <c r="F240">
        <v>21.8</v>
      </c>
      <c r="G240">
        <v>0.27900000000000003</v>
      </c>
      <c r="H240">
        <v>26</v>
      </c>
      <c r="I240">
        <v>0</v>
      </c>
      <c r="J240">
        <f t="shared" si="12"/>
        <v>0</v>
      </c>
      <c r="K240" t="str">
        <f t="shared" si="13"/>
        <v>KEEP</v>
      </c>
      <c r="N240" t="str">
        <f t="shared" si="14"/>
        <v>Normalweight</v>
      </c>
      <c r="P240" t="str">
        <f t="shared" si="15"/>
        <v>19-35</v>
      </c>
    </row>
    <row r="241" spans="1:16" x14ac:dyDescent="0.25">
      <c r="A241">
        <v>3</v>
      </c>
      <c r="B241">
        <v>61</v>
      </c>
      <c r="C241">
        <v>82</v>
      </c>
      <c r="D241">
        <v>28</v>
      </c>
      <c r="E241" s="2">
        <v>156</v>
      </c>
      <c r="F241">
        <v>34.4</v>
      </c>
      <c r="G241">
        <v>0.24299999999999999</v>
      </c>
      <c r="H241">
        <v>46</v>
      </c>
      <c r="I241">
        <v>0</v>
      </c>
      <c r="J241">
        <f t="shared" si="12"/>
        <v>0</v>
      </c>
      <c r="K241" t="str">
        <f t="shared" si="13"/>
        <v>KEEP</v>
      </c>
      <c r="N241" t="str">
        <f t="shared" si="14"/>
        <v>Obese</v>
      </c>
      <c r="P241" t="str">
        <f t="shared" si="15"/>
        <v>36-50</v>
      </c>
    </row>
    <row r="242" spans="1:16" x14ac:dyDescent="0.25">
      <c r="A242">
        <v>1</v>
      </c>
      <c r="B242">
        <v>90</v>
      </c>
      <c r="C242">
        <v>62</v>
      </c>
      <c r="D242">
        <v>12</v>
      </c>
      <c r="E242">
        <v>43</v>
      </c>
      <c r="F242">
        <v>27.2</v>
      </c>
      <c r="G242">
        <v>0.57999999999999996</v>
      </c>
      <c r="H242">
        <v>24</v>
      </c>
      <c r="I242">
        <v>0</v>
      </c>
      <c r="J242">
        <f t="shared" si="12"/>
        <v>0</v>
      </c>
      <c r="K242" t="str">
        <f t="shared" si="13"/>
        <v>KEEP</v>
      </c>
      <c r="N242" t="str">
        <f t="shared" si="14"/>
        <v>Overweight</v>
      </c>
      <c r="P242" t="str">
        <f t="shared" si="15"/>
        <v>19-35</v>
      </c>
    </row>
    <row r="243" spans="1:16" x14ac:dyDescent="0.25">
      <c r="A243">
        <v>1</v>
      </c>
      <c r="B243">
        <v>125</v>
      </c>
      <c r="C243">
        <v>50</v>
      </c>
      <c r="D243">
        <v>40</v>
      </c>
      <c r="E243">
        <v>167</v>
      </c>
      <c r="F243">
        <v>33.299999999999997</v>
      </c>
      <c r="G243">
        <v>0.96199999999999997</v>
      </c>
      <c r="H243">
        <v>28</v>
      </c>
      <c r="I243">
        <v>1</v>
      </c>
      <c r="J243">
        <f t="shared" si="12"/>
        <v>0</v>
      </c>
      <c r="K243" t="str">
        <f t="shared" si="13"/>
        <v>KEEP</v>
      </c>
      <c r="N243" t="str">
        <f t="shared" si="14"/>
        <v>Obese</v>
      </c>
      <c r="P243" t="str">
        <f t="shared" si="15"/>
        <v>19-35</v>
      </c>
    </row>
    <row r="244" spans="1:16" x14ac:dyDescent="0.25">
      <c r="A244">
        <v>12</v>
      </c>
      <c r="B244">
        <v>88</v>
      </c>
      <c r="C244">
        <v>74</v>
      </c>
      <c r="D244">
        <v>40</v>
      </c>
      <c r="E244">
        <v>54</v>
      </c>
      <c r="F244">
        <v>35.299999999999997</v>
      </c>
      <c r="G244">
        <v>0.378</v>
      </c>
      <c r="H244">
        <v>48</v>
      </c>
      <c r="I244">
        <v>0</v>
      </c>
      <c r="J244">
        <f t="shared" si="12"/>
        <v>0</v>
      </c>
      <c r="K244" t="str">
        <f t="shared" si="13"/>
        <v>KEEP</v>
      </c>
      <c r="N244" t="str">
        <f t="shared" si="14"/>
        <v>Obese</v>
      </c>
      <c r="P244" t="str">
        <f t="shared" si="15"/>
        <v>36-50</v>
      </c>
    </row>
    <row r="245" spans="1:16" x14ac:dyDescent="0.25">
      <c r="A245">
        <v>1</v>
      </c>
      <c r="B245">
        <v>196</v>
      </c>
      <c r="C245">
        <v>76</v>
      </c>
      <c r="D245">
        <v>36</v>
      </c>
      <c r="E245">
        <v>249</v>
      </c>
      <c r="F245">
        <v>36.5</v>
      </c>
      <c r="G245">
        <v>0.875</v>
      </c>
      <c r="H245">
        <v>29</v>
      </c>
      <c r="I245">
        <v>1</v>
      </c>
      <c r="J245">
        <f t="shared" si="12"/>
        <v>0</v>
      </c>
      <c r="K245" t="str">
        <f t="shared" si="13"/>
        <v>KEEP</v>
      </c>
      <c r="N245" t="str">
        <f t="shared" si="14"/>
        <v>Obese</v>
      </c>
      <c r="P245" t="str">
        <f t="shared" si="15"/>
        <v>19-35</v>
      </c>
    </row>
    <row r="246" spans="1:16" x14ac:dyDescent="0.25">
      <c r="A246">
        <v>5</v>
      </c>
      <c r="B246">
        <v>189</v>
      </c>
      <c r="C246">
        <v>64</v>
      </c>
      <c r="D246">
        <v>33</v>
      </c>
      <c r="E246">
        <v>325</v>
      </c>
      <c r="F246">
        <v>31.2</v>
      </c>
      <c r="G246">
        <v>0.58299999999999996</v>
      </c>
      <c r="H246">
        <v>29</v>
      </c>
      <c r="I246">
        <v>1</v>
      </c>
      <c r="J246">
        <f t="shared" si="12"/>
        <v>0</v>
      </c>
      <c r="K246" t="str">
        <f t="shared" si="13"/>
        <v>KEEP</v>
      </c>
      <c r="N246" t="str">
        <f t="shared" si="14"/>
        <v>Obese</v>
      </c>
      <c r="P246" t="str">
        <f t="shared" si="15"/>
        <v>19-35</v>
      </c>
    </row>
    <row r="247" spans="1:16" x14ac:dyDescent="0.25">
      <c r="A247">
        <v>5</v>
      </c>
      <c r="B247">
        <v>103</v>
      </c>
      <c r="C247">
        <v>108</v>
      </c>
      <c r="D247">
        <v>37</v>
      </c>
      <c r="E247" s="2">
        <v>156</v>
      </c>
      <c r="F247">
        <v>39.200000000000003</v>
      </c>
      <c r="G247">
        <v>0.30499999999999999</v>
      </c>
      <c r="H247">
        <v>65</v>
      </c>
      <c r="I247">
        <v>0</v>
      </c>
      <c r="J247">
        <f t="shared" si="12"/>
        <v>0</v>
      </c>
      <c r="K247" t="str">
        <f t="shared" si="13"/>
        <v>KEEP</v>
      </c>
      <c r="N247" t="str">
        <f t="shared" si="14"/>
        <v>Obese</v>
      </c>
      <c r="P247" t="str">
        <f t="shared" si="15"/>
        <v>51+</v>
      </c>
    </row>
    <row r="248" spans="1:16" x14ac:dyDescent="0.25">
      <c r="A248">
        <v>4</v>
      </c>
      <c r="B248">
        <v>147</v>
      </c>
      <c r="C248">
        <v>74</v>
      </c>
      <c r="D248">
        <v>25</v>
      </c>
      <c r="E248">
        <v>293</v>
      </c>
      <c r="F248">
        <v>34.9</v>
      </c>
      <c r="G248">
        <v>0.38500000000000001</v>
      </c>
      <c r="H248">
        <v>30</v>
      </c>
      <c r="I248">
        <v>0</v>
      </c>
      <c r="J248">
        <f t="shared" si="12"/>
        <v>0</v>
      </c>
      <c r="K248" t="str">
        <f t="shared" si="13"/>
        <v>KEEP</v>
      </c>
      <c r="N248" t="str">
        <f t="shared" si="14"/>
        <v>Obese</v>
      </c>
      <c r="P248" t="str">
        <f t="shared" si="15"/>
        <v>19-35</v>
      </c>
    </row>
    <row r="249" spans="1:16" x14ac:dyDescent="0.25">
      <c r="A249">
        <v>5</v>
      </c>
      <c r="B249">
        <v>99</v>
      </c>
      <c r="C249">
        <v>54</v>
      </c>
      <c r="D249">
        <v>28</v>
      </c>
      <c r="E249">
        <v>83</v>
      </c>
      <c r="F249">
        <v>34</v>
      </c>
      <c r="G249">
        <v>0.499</v>
      </c>
      <c r="H249">
        <v>30</v>
      </c>
      <c r="I249">
        <v>0</v>
      </c>
      <c r="J249">
        <f t="shared" si="12"/>
        <v>0</v>
      </c>
      <c r="K249" t="str">
        <f t="shared" si="13"/>
        <v>KEEP</v>
      </c>
      <c r="N249" t="str">
        <f t="shared" si="14"/>
        <v>Obese</v>
      </c>
      <c r="P249" t="str">
        <f t="shared" si="15"/>
        <v>19-35</v>
      </c>
    </row>
    <row r="250" spans="1:16" x14ac:dyDescent="0.25">
      <c r="A250">
        <v>0</v>
      </c>
      <c r="B250">
        <v>101</v>
      </c>
      <c r="C250">
        <v>64</v>
      </c>
      <c r="D250">
        <v>17</v>
      </c>
      <c r="E250" s="2">
        <v>156</v>
      </c>
      <c r="F250">
        <v>21</v>
      </c>
      <c r="G250">
        <v>0.252</v>
      </c>
      <c r="H250">
        <v>21</v>
      </c>
      <c r="I250">
        <v>0</v>
      </c>
      <c r="J250">
        <f t="shared" si="12"/>
        <v>0</v>
      </c>
      <c r="K250" t="str">
        <f t="shared" si="13"/>
        <v>KEEP</v>
      </c>
      <c r="N250" t="str">
        <f t="shared" si="14"/>
        <v>Normalweight</v>
      </c>
      <c r="P250" t="str">
        <f t="shared" si="15"/>
        <v>19-35</v>
      </c>
    </row>
    <row r="251" spans="1:16" x14ac:dyDescent="0.25">
      <c r="A251">
        <v>3</v>
      </c>
      <c r="B251">
        <v>81</v>
      </c>
      <c r="C251">
        <v>86</v>
      </c>
      <c r="D251">
        <v>16</v>
      </c>
      <c r="E251">
        <v>66</v>
      </c>
      <c r="F251">
        <v>27.5</v>
      </c>
      <c r="G251">
        <v>0.30599999999999999</v>
      </c>
      <c r="H251">
        <v>22</v>
      </c>
      <c r="I251">
        <v>0</v>
      </c>
      <c r="J251">
        <f t="shared" si="12"/>
        <v>0</v>
      </c>
      <c r="K251" t="str">
        <f t="shared" si="13"/>
        <v>KEEP</v>
      </c>
      <c r="N251" t="str">
        <f t="shared" si="14"/>
        <v>Overweight</v>
      </c>
      <c r="P251" t="str">
        <f t="shared" si="15"/>
        <v>19-35</v>
      </c>
    </row>
    <row r="252" spans="1:16" x14ac:dyDescent="0.25">
      <c r="A252">
        <v>1</v>
      </c>
      <c r="B252">
        <v>133</v>
      </c>
      <c r="C252">
        <v>102</v>
      </c>
      <c r="D252">
        <v>28</v>
      </c>
      <c r="E252">
        <v>140</v>
      </c>
      <c r="F252">
        <v>32.799999999999997</v>
      </c>
      <c r="G252">
        <v>0.23400000000000001</v>
      </c>
      <c r="H252">
        <v>45</v>
      </c>
      <c r="I252">
        <v>1</v>
      </c>
      <c r="J252">
        <f t="shared" si="12"/>
        <v>0</v>
      </c>
      <c r="K252" t="str">
        <f t="shared" si="13"/>
        <v>KEEP</v>
      </c>
      <c r="N252" t="str">
        <f t="shared" si="14"/>
        <v>Obese</v>
      </c>
      <c r="P252" t="str">
        <f t="shared" si="15"/>
        <v>36-50</v>
      </c>
    </row>
    <row r="253" spans="1:16" x14ac:dyDescent="0.25">
      <c r="A253">
        <v>3</v>
      </c>
      <c r="B253">
        <v>173</v>
      </c>
      <c r="C253">
        <v>82</v>
      </c>
      <c r="D253">
        <v>48</v>
      </c>
      <c r="E253">
        <v>465</v>
      </c>
      <c r="F253">
        <v>38.4</v>
      </c>
      <c r="G253">
        <v>2.137</v>
      </c>
      <c r="H253">
        <v>25</v>
      </c>
      <c r="I253">
        <v>1</v>
      </c>
      <c r="J253">
        <f t="shared" si="12"/>
        <v>0</v>
      </c>
      <c r="K253" t="str">
        <f t="shared" si="13"/>
        <v>KEEP</v>
      </c>
      <c r="N253" t="str">
        <f t="shared" si="14"/>
        <v>Obese</v>
      </c>
      <c r="P253" t="str">
        <f t="shared" si="15"/>
        <v>19-35</v>
      </c>
    </row>
    <row r="254" spans="1:16" x14ac:dyDescent="0.25">
      <c r="A254">
        <v>0</v>
      </c>
      <c r="B254">
        <v>118</v>
      </c>
      <c r="C254">
        <v>64</v>
      </c>
      <c r="D254">
        <v>23</v>
      </c>
      <c r="E254">
        <v>89</v>
      </c>
      <c r="F254">
        <v>32.9</v>
      </c>
      <c r="G254">
        <v>1.7310000000000001</v>
      </c>
      <c r="H254">
        <v>21</v>
      </c>
      <c r="I254">
        <v>0</v>
      </c>
      <c r="J254">
        <f t="shared" si="12"/>
        <v>0</v>
      </c>
      <c r="K254" t="str">
        <f t="shared" si="13"/>
        <v>KEEP</v>
      </c>
      <c r="N254" t="str">
        <f t="shared" si="14"/>
        <v>Obese</v>
      </c>
      <c r="P254" t="str">
        <f t="shared" si="15"/>
        <v>19-35</v>
      </c>
    </row>
    <row r="255" spans="1:16" x14ac:dyDescent="0.25">
      <c r="A255">
        <v>0</v>
      </c>
      <c r="B255">
        <v>84</v>
      </c>
      <c r="C255">
        <v>64</v>
      </c>
      <c r="D255">
        <v>22</v>
      </c>
      <c r="E255">
        <v>66</v>
      </c>
      <c r="F255">
        <v>35.799999999999997</v>
      </c>
      <c r="G255">
        <v>0.54500000000000004</v>
      </c>
      <c r="H255">
        <v>21</v>
      </c>
      <c r="I255">
        <v>0</v>
      </c>
      <c r="J255">
        <f t="shared" si="12"/>
        <v>0</v>
      </c>
      <c r="K255" t="str">
        <f t="shared" si="13"/>
        <v>KEEP</v>
      </c>
      <c r="N255" t="str">
        <f t="shared" si="14"/>
        <v>Obese</v>
      </c>
      <c r="P255" t="str">
        <f t="shared" si="15"/>
        <v>19-35</v>
      </c>
    </row>
    <row r="256" spans="1:16" x14ac:dyDescent="0.25">
      <c r="A256">
        <v>2</v>
      </c>
      <c r="B256">
        <v>105</v>
      </c>
      <c r="C256">
        <v>58</v>
      </c>
      <c r="D256">
        <v>40</v>
      </c>
      <c r="E256">
        <v>94</v>
      </c>
      <c r="F256">
        <v>34.9</v>
      </c>
      <c r="G256">
        <v>0.22500000000000001</v>
      </c>
      <c r="H256">
        <v>25</v>
      </c>
      <c r="I256">
        <v>0</v>
      </c>
      <c r="J256">
        <f t="shared" si="12"/>
        <v>0</v>
      </c>
      <c r="K256" t="str">
        <f t="shared" si="13"/>
        <v>KEEP</v>
      </c>
      <c r="N256" t="str">
        <f t="shared" si="14"/>
        <v>Obese</v>
      </c>
      <c r="P256" t="str">
        <f t="shared" si="15"/>
        <v>19-35</v>
      </c>
    </row>
    <row r="257" spans="1:16" x14ac:dyDescent="0.25">
      <c r="A257">
        <v>2</v>
      </c>
      <c r="B257">
        <v>122</v>
      </c>
      <c r="C257">
        <v>52</v>
      </c>
      <c r="D257">
        <v>43</v>
      </c>
      <c r="E257">
        <v>158</v>
      </c>
      <c r="F257">
        <v>36.200000000000003</v>
      </c>
      <c r="G257">
        <v>0.81599999999999995</v>
      </c>
      <c r="H257">
        <v>28</v>
      </c>
      <c r="I257">
        <v>0</v>
      </c>
      <c r="J257">
        <f t="shared" si="12"/>
        <v>0</v>
      </c>
      <c r="K257" t="str">
        <f t="shared" si="13"/>
        <v>KEEP</v>
      </c>
      <c r="N257" t="str">
        <f t="shared" si="14"/>
        <v>Obese</v>
      </c>
      <c r="P257" t="str">
        <f t="shared" si="15"/>
        <v>19-35</v>
      </c>
    </row>
    <row r="258" spans="1:16" x14ac:dyDescent="0.25">
      <c r="A258">
        <v>12</v>
      </c>
      <c r="B258">
        <v>140</v>
      </c>
      <c r="C258">
        <v>82</v>
      </c>
      <c r="D258">
        <v>43</v>
      </c>
      <c r="E258">
        <v>325</v>
      </c>
      <c r="F258">
        <v>39.200000000000003</v>
      </c>
      <c r="G258">
        <v>0.52800000000000002</v>
      </c>
      <c r="H258">
        <v>58</v>
      </c>
      <c r="I258">
        <v>1</v>
      </c>
      <c r="J258">
        <f t="shared" ref="J258:J321" si="16">COUNTIF(B258:H258,121)+COUNTIF(B257:H257,"=")</f>
        <v>0</v>
      </c>
      <c r="K258" t="str">
        <f t="shared" si="13"/>
        <v>KEEP</v>
      </c>
      <c r="N258" t="str">
        <f t="shared" si="14"/>
        <v>Obese</v>
      </c>
      <c r="P258" t="str">
        <f t="shared" si="15"/>
        <v>51+</v>
      </c>
    </row>
    <row r="259" spans="1:16" x14ac:dyDescent="0.25">
      <c r="A259">
        <v>0</v>
      </c>
      <c r="B259">
        <v>98</v>
      </c>
      <c r="C259">
        <v>82</v>
      </c>
      <c r="D259">
        <v>15</v>
      </c>
      <c r="E259">
        <v>84</v>
      </c>
      <c r="F259">
        <v>25.2</v>
      </c>
      <c r="G259">
        <v>0.29899999999999999</v>
      </c>
      <c r="H259">
        <v>22</v>
      </c>
      <c r="I259">
        <v>0</v>
      </c>
      <c r="J259">
        <f t="shared" si="16"/>
        <v>0</v>
      </c>
      <c r="K259" t="str">
        <f t="shared" ref="K259:K322" si="17">IF(J259&gt;=COLUMNS($B$2:$H$2)/4,"REMOVE","KEEP")</f>
        <v>KEEP</v>
      </c>
      <c r="N259" t="str">
        <f t="shared" ref="N259:N322" si="18">IF(F259&lt;18.5,"Underweight",IF(F259&lt;24.5,"Normalweight",IF(F259&lt;29.9,"Overweight","Obese")))</f>
        <v>Overweight</v>
      </c>
      <c r="P259" t="str">
        <f t="shared" ref="P259:P322" si="19">IF(H259&lt;=18, "0-18", IF(H259&lt;=35, "19-35", IF(H259&lt;=50, "36-50", "51+")))</f>
        <v>19-35</v>
      </c>
    </row>
    <row r="260" spans="1:16" x14ac:dyDescent="0.25">
      <c r="A260">
        <v>1</v>
      </c>
      <c r="B260">
        <v>87</v>
      </c>
      <c r="C260">
        <v>60</v>
      </c>
      <c r="D260">
        <v>37</v>
      </c>
      <c r="E260">
        <v>75</v>
      </c>
      <c r="F260">
        <v>37.200000000000003</v>
      </c>
      <c r="G260">
        <v>0.50900000000000001</v>
      </c>
      <c r="H260">
        <v>22</v>
      </c>
      <c r="I260">
        <v>0</v>
      </c>
      <c r="J260">
        <f t="shared" si="16"/>
        <v>0</v>
      </c>
      <c r="K260" t="str">
        <f t="shared" si="17"/>
        <v>KEEP</v>
      </c>
      <c r="N260" t="str">
        <f t="shared" si="18"/>
        <v>Obese</v>
      </c>
      <c r="P260" t="str">
        <f t="shared" si="19"/>
        <v>19-35</v>
      </c>
    </row>
    <row r="261" spans="1:16" x14ac:dyDescent="0.25">
      <c r="A261">
        <v>0</v>
      </c>
      <c r="B261">
        <v>93</v>
      </c>
      <c r="C261">
        <v>100</v>
      </c>
      <c r="D261">
        <v>39</v>
      </c>
      <c r="E261">
        <v>72</v>
      </c>
      <c r="F261">
        <v>43.4</v>
      </c>
      <c r="G261">
        <v>1.0209999999999999</v>
      </c>
      <c r="H261">
        <v>35</v>
      </c>
      <c r="I261">
        <v>0</v>
      </c>
      <c r="J261">
        <f t="shared" si="16"/>
        <v>0</v>
      </c>
      <c r="K261" t="str">
        <f t="shared" si="17"/>
        <v>KEEP</v>
      </c>
      <c r="N261" t="str">
        <f t="shared" si="18"/>
        <v>Obese</v>
      </c>
      <c r="P261" t="str">
        <f t="shared" si="19"/>
        <v>19-35</v>
      </c>
    </row>
    <row r="262" spans="1:16" x14ac:dyDescent="0.25">
      <c r="A262">
        <v>1</v>
      </c>
      <c r="B262">
        <v>107</v>
      </c>
      <c r="C262">
        <v>72</v>
      </c>
      <c r="D262">
        <v>30</v>
      </c>
      <c r="E262">
        <v>82</v>
      </c>
      <c r="F262">
        <v>30.8</v>
      </c>
      <c r="G262">
        <v>0.82099999999999995</v>
      </c>
      <c r="H262">
        <v>24</v>
      </c>
      <c r="I262">
        <v>0</v>
      </c>
      <c r="J262">
        <f t="shared" si="16"/>
        <v>0</v>
      </c>
      <c r="K262" t="str">
        <f t="shared" si="17"/>
        <v>KEEP</v>
      </c>
      <c r="N262" t="str">
        <f t="shared" si="18"/>
        <v>Obese</v>
      </c>
      <c r="P262" t="str">
        <f t="shared" si="19"/>
        <v>19-35</v>
      </c>
    </row>
    <row r="263" spans="1:16" x14ac:dyDescent="0.25">
      <c r="A263">
        <v>0</v>
      </c>
      <c r="B263">
        <v>105</v>
      </c>
      <c r="C263">
        <v>68</v>
      </c>
      <c r="D263">
        <v>22</v>
      </c>
      <c r="E263" s="2">
        <v>156</v>
      </c>
      <c r="F263">
        <v>20</v>
      </c>
      <c r="G263">
        <v>0.23599999999999999</v>
      </c>
      <c r="H263">
        <v>22</v>
      </c>
      <c r="I263">
        <v>0</v>
      </c>
      <c r="J263">
        <f t="shared" si="16"/>
        <v>0</v>
      </c>
      <c r="K263" t="str">
        <f t="shared" si="17"/>
        <v>KEEP</v>
      </c>
      <c r="N263" t="str">
        <f t="shared" si="18"/>
        <v>Normalweight</v>
      </c>
      <c r="P263" t="str">
        <f t="shared" si="19"/>
        <v>19-35</v>
      </c>
    </row>
    <row r="264" spans="1:16" x14ac:dyDescent="0.25">
      <c r="A264">
        <v>1</v>
      </c>
      <c r="B264">
        <v>109</v>
      </c>
      <c r="C264">
        <v>60</v>
      </c>
      <c r="D264">
        <v>8</v>
      </c>
      <c r="E264">
        <v>182</v>
      </c>
      <c r="F264">
        <v>25.4</v>
      </c>
      <c r="G264">
        <v>0.94699999999999995</v>
      </c>
      <c r="H264">
        <v>21</v>
      </c>
      <c r="I264">
        <v>0</v>
      </c>
      <c r="J264">
        <f t="shared" si="16"/>
        <v>0</v>
      </c>
      <c r="K264" t="str">
        <f t="shared" si="17"/>
        <v>KEEP</v>
      </c>
      <c r="N264" t="str">
        <f t="shared" si="18"/>
        <v>Overweight</v>
      </c>
      <c r="P264" t="str">
        <f t="shared" si="19"/>
        <v>19-35</v>
      </c>
    </row>
    <row r="265" spans="1:16" x14ac:dyDescent="0.25">
      <c r="A265">
        <v>1</v>
      </c>
      <c r="B265">
        <v>90</v>
      </c>
      <c r="C265">
        <v>62</v>
      </c>
      <c r="D265">
        <v>18</v>
      </c>
      <c r="E265">
        <v>59</v>
      </c>
      <c r="F265">
        <v>25.1</v>
      </c>
      <c r="G265">
        <v>1.268</v>
      </c>
      <c r="H265">
        <v>25</v>
      </c>
      <c r="I265">
        <v>0</v>
      </c>
      <c r="J265">
        <f t="shared" si="16"/>
        <v>0</v>
      </c>
      <c r="K265" t="str">
        <f t="shared" si="17"/>
        <v>KEEP</v>
      </c>
      <c r="N265" t="str">
        <f t="shared" si="18"/>
        <v>Overweight</v>
      </c>
      <c r="P265" t="str">
        <f t="shared" si="19"/>
        <v>19-35</v>
      </c>
    </row>
    <row r="266" spans="1:16" x14ac:dyDescent="0.25">
      <c r="A266">
        <v>1</v>
      </c>
      <c r="B266">
        <v>125</v>
      </c>
      <c r="C266">
        <v>70</v>
      </c>
      <c r="D266">
        <v>24</v>
      </c>
      <c r="E266">
        <v>110</v>
      </c>
      <c r="F266">
        <v>24.3</v>
      </c>
      <c r="G266">
        <v>0.221</v>
      </c>
      <c r="H266">
        <v>25</v>
      </c>
      <c r="I266">
        <v>0</v>
      </c>
      <c r="J266">
        <f t="shared" si="16"/>
        <v>0</v>
      </c>
      <c r="K266" t="str">
        <f t="shared" si="17"/>
        <v>KEEP</v>
      </c>
      <c r="N266" t="str">
        <f t="shared" si="18"/>
        <v>Normalweight</v>
      </c>
      <c r="P266" t="str">
        <f t="shared" si="19"/>
        <v>19-35</v>
      </c>
    </row>
    <row r="267" spans="1:16" x14ac:dyDescent="0.25">
      <c r="A267">
        <v>1</v>
      </c>
      <c r="B267">
        <v>119</v>
      </c>
      <c r="C267">
        <v>54</v>
      </c>
      <c r="D267">
        <v>13</v>
      </c>
      <c r="E267">
        <v>50</v>
      </c>
      <c r="F267">
        <v>22.3</v>
      </c>
      <c r="G267">
        <v>0.20499999999999999</v>
      </c>
      <c r="H267">
        <v>24</v>
      </c>
      <c r="I267">
        <v>0</v>
      </c>
      <c r="J267">
        <f t="shared" si="16"/>
        <v>0</v>
      </c>
      <c r="K267" t="str">
        <f t="shared" si="17"/>
        <v>KEEP</v>
      </c>
      <c r="N267" t="str">
        <f t="shared" si="18"/>
        <v>Normalweight</v>
      </c>
      <c r="P267" t="str">
        <f t="shared" si="19"/>
        <v>19-35</v>
      </c>
    </row>
    <row r="268" spans="1:16" x14ac:dyDescent="0.25">
      <c r="A268">
        <v>5</v>
      </c>
      <c r="B268">
        <v>116</v>
      </c>
      <c r="C268">
        <v>74</v>
      </c>
      <c r="D268">
        <v>29</v>
      </c>
      <c r="E268" s="2">
        <v>156</v>
      </c>
      <c r="F268">
        <v>32.299999999999997</v>
      </c>
      <c r="G268">
        <v>0.66</v>
      </c>
      <c r="H268">
        <v>35</v>
      </c>
      <c r="I268">
        <v>1</v>
      </c>
      <c r="J268">
        <f t="shared" si="16"/>
        <v>0</v>
      </c>
      <c r="K268" t="str">
        <f t="shared" si="17"/>
        <v>KEEP</v>
      </c>
      <c r="N268" t="str">
        <f t="shared" si="18"/>
        <v>Obese</v>
      </c>
      <c r="P268" t="str">
        <f t="shared" si="19"/>
        <v>19-35</v>
      </c>
    </row>
    <row r="269" spans="1:16" x14ac:dyDescent="0.25">
      <c r="A269">
        <v>8</v>
      </c>
      <c r="B269">
        <v>105</v>
      </c>
      <c r="C269">
        <v>100</v>
      </c>
      <c r="D269">
        <v>36</v>
      </c>
      <c r="E269" s="2">
        <v>156</v>
      </c>
      <c r="F269">
        <v>43.3</v>
      </c>
      <c r="G269">
        <v>0.23899999999999999</v>
      </c>
      <c r="H269">
        <v>45</v>
      </c>
      <c r="I269">
        <v>1</v>
      </c>
      <c r="J269">
        <f t="shared" si="16"/>
        <v>0</v>
      </c>
      <c r="K269" t="str">
        <f t="shared" si="17"/>
        <v>KEEP</v>
      </c>
      <c r="N269" t="str">
        <f t="shared" si="18"/>
        <v>Obese</v>
      </c>
      <c r="P269" t="str">
        <f t="shared" si="19"/>
        <v>36-50</v>
      </c>
    </row>
    <row r="270" spans="1:16" x14ac:dyDescent="0.25">
      <c r="A270">
        <v>5</v>
      </c>
      <c r="B270">
        <v>144</v>
      </c>
      <c r="C270">
        <v>82</v>
      </c>
      <c r="D270">
        <v>26</v>
      </c>
      <c r="E270">
        <v>285</v>
      </c>
      <c r="F270">
        <v>32</v>
      </c>
      <c r="G270">
        <v>0.45200000000000001</v>
      </c>
      <c r="H270">
        <v>58</v>
      </c>
      <c r="I270">
        <v>1</v>
      </c>
      <c r="J270">
        <f t="shared" si="16"/>
        <v>0</v>
      </c>
      <c r="K270" t="str">
        <f t="shared" si="17"/>
        <v>KEEP</v>
      </c>
      <c r="N270" t="str">
        <f t="shared" si="18"/>
        <v>Obese</v>
      </c>
      <c r="P270" t="str">
        <f t="shared" si="19"/>
        <v>51+</v>
      </c>
    </row>
    <row r="271" spans="1:16" x14ac:dyDescent="0.25">
      <c r="A271">
        <v>3</v>
      </c>
      <c r="B271">
        <v>100</v>
      </c>
      <c r="C271">
        <v>68</v>
      </c>
      <c r="D271">
        <v>23</v>
      </c>
      <c r="E271">
        <v>81</v>
      </c>
      <c r="F271">
        <v>31.6</v>
      </c>
      <c r="G271">
        <v>0.94899999999999995</v>
      </c>
      <c r="H271">
        <v>28</v>
      </c>
      <c r="I271">
        <v>0</v>
      </c>
      <c r="J271">
        <f t="shared" si="16"/>
        <v>0</v>
      </c>
      <c r="K271" t="str">
        <f t="shared" si="17"/>
        <v>KEEP</v>
      </c>
      <c r="N271" t="str">
        <f t="shared" si="18"/>
        <v>Obese</v>
      </c>
      <c r="P271" t="str">
        <f t="shared" si="19"/>
        <v>19-35</v>
      </c>
    </row>
    <row r="272" spans="1:16" x14ac:dyDescent="0.25">
      <c r="A272">
        <v>1</v>
      </c>
      <c r="B272">
        <v>100</v>
      </c>
      <c r="C272">
        <v>66</v>
      </c>
      <c r="D272">
        <v>29</v>
      </c>
      <c r="E272">
        <v>196</v>
      </c>
      <c r="F272">
        <v>32</v>
      </c>
      <c r="G272">
        <v>0.44400000000000001</v>
      </c>
      <c r="H272">
        <v>42</v>
      </c>
      <c r="I272">
        <v>0</v>
      </c>
      <c r="J272">
        <f t="shared" si="16"/>
        <v>0</v>
      </c>
      <c r="K272" t="str">
        <f t="shared" si="17"/>
        <v>KEEP</v>
      </c>
      <c r="N272" t="str">
        <f t="shared" si="18"/>
        <v>Obese</v>
      </c>
      <c r="P272" t="str">
        <f t="shared" si="19"/>
        <v>36-50</v>
      </c>
    </row>
    <row r="273" spans="1:16" x14ac:dyDescent="0.25">
      <c r="A273">
        <v>1</v>
      </c>
      <c r="B273">
        <v>131</v>
      </c>
      <c r="C273">
        <v>64</v>
      </c>
      <c r="D273">
        <v>14</v>
      </c>
      <c r="E273">
        <v>415</v>
      </c>
      <c r="F273">
        <v>23.7</v>
      </c>
      <c r="G273">
        <v>0.38900000000000001</v>
      </c>
      <c r="H273">
        <v>21</v>
      </c>
      <c r="I273">
        <v>0</v>
      </c>
      <c r="J273">
        <f t="shared" si="16"/>
        <v>0</v>
      </c>
      <c r="K273" t="str">
        <f t="shared" si="17"/>
        <v>KEEP</v>
      </c>
      <c r="N273" t="str">
        <f t="shared" si="18"/>
        <v>Normalweight</v>
      </c>
      <c r="P273" t="str">
        <f t="shared" si="19"/>
        <v>19-35</v>
      </c>
    </row>
    <row r="274" spans="1:16" x14ac:dyDescent="0.25">
      <c r="A274">
        <v>4</v>
      </c>
      <c r="B274">
        <v>116</v>
      </c>
      <c r="C274">
        <v>72</v>
      </c>
      <c r="D274">
        <v>12</v>
      </c>
      <c r="E274">
        <v>87</v>
      </c>
      <c r="F274">
        <v>22.1</v>
      </c>
      <c r="G274">
        <v>0.46300000000000002</v>
      </c>
      <c r="H274">
        <v>37</v>
      </c>
      <c r="I274">
        <v>0</v>
      </c>
      <c r="J274">
        <f t="shared" si="16"/>
        <v>0</v>
      </c>
      <c r="K274" t="str">
        <f t="shared" si="17"/>
        <v>KEEP</v>
      </c>
      <c r="N274" t="str">
        <f t="shared" si="18"/>
        <v>Normalweight</v>
      </c>
      <c r="P274" t="str">
        <f t="shared" si="19"/>
        <v>36-50</v>
      </c>
    </row>
    <row r="275" spans="1:16" x14ac:dyDescent="0.25">
      <c r="A275">
        <v>2</v>
      </c>
      <c r="B275">
        <v>127</v>
      </c>
      <c r="C275">
        <v>58</v>
      </c>
      <c r="D275">
        <v>24</v>
      </c>
      <c r="E275">
        <v>275</v>
      </c>
      <c r="F275">
        <v>27.7</v>
      </c>
      <c r="G275">
        <v>1.6</v>
      </c>
      <c r="H275">
        <v>25</v>
      </c>
      <c r="I275">
        <v>0</v>
      </c>
      <c r="J275">
        <f t="shared" si="16"/>
        <v>0</v>
      </c>
      <c r="K275" t="str">
        <f t="shared" si="17"/>
        <v>KEEP</v>
      </c>
      <c r="N275" t="str">
        <f t="shared" si="18"/>
        <v>Overweight</v>
      </c>
      <c r="P275" t="str">
        <f t="shared" si="19"/>
        <v>19-35</v>
      </c>
    </row>
    <row r="276" spans="1:16" x14ac:dyDescent="0.25">
      <c r="A276">
        <v>3</v>
      </c>
      <c r="B276">
        <v>96</v>
      </c>
      <c r="C276">
        <v>56</v>
      </c>
      <c r="D276">
        <v>34</v>
      </c>
      <c r="E276">
        <v>115</v>
      </c>
      <c r="F276">
        <v>24.7</v>
      </c>
      <c r="G276">
        <v>0.94399999999999995</v>
      </c>
      <c r="H276">
        <v>39</v>
      </c>
      <c r="I276">
        <v>0</v>
      </c>
      <c r="J276">
        <f t="shared" si="16"/>
        <v>0</v>
      </c>
      <c r="K276" t="str">
        <f t="shared" si="17"/>
        <v>KEEP</v>
      </c>
      <c r="N276" t="str">
        <f t="shared" si="18"/>
        <v>Overweight</v>
      </c>
      <c r="P276" t="str">
        <f t="shared" si="19"/>
        <v>36-50</v>
      </c>
    </row>
    <row r="277" spans="1:16" x14ac:dyDescent="0.25">
      <c r="A277">
        <v>0</v>
      </c>
      <c r="B277">
        <v>131</v>
      </c>
      <c r="C277">
        <v>66</v>
      </c>
      <c r="D277">
        <v>40</v>
      </c>
      <c r="E277" s="2">
        <v>156</v>
      </c>
      <c r="F277">
        <v>34.299999999999997</v>
      </c>
      <c r="G277">
        <v>0.19600000000000001</v>
      </c>
      <c r="H277">
        <v>22</v>
      </c>
      <c r="I277">
        <v>1</v>
      </c>
      <c r="J277">
        <f t="shared" si="16"/>
        <v>0</v>
      </c>
      <c r="K277" t="str">
        <f t="shared" si="17"/>
        <v>KEEP</v>
      </c>
      <c r="N277" t="str">
        <f t="shared" si="18"/>
        <v>Obese</v>
      </c>
      <c r="P277" t="str">
        <f t="shared" si="19"/>
        <v>19-35</v>
      </c>
    </row>
    <row r="278" spans="1:16" x14ac:dyDescent="0.25">
      <c r="A278">
        <v>3</v>
      </c>
      <c r="B278">
        <v>193</v>
      </c>
      <c r="C278">
        <v>70</v>
      </c>
      <c r="D278">
        <v>31</v>
      </c>
      <c r="E278" s="2">
        <v>156</v>
      </c>
      <c r="F278">
        <v>34.9</v>
      </c>
      <c r="G278">
        <v>0.24099999999999999</v>
      </c>
      <c r="H278">
        <v>25</v>
      </c>
      <c r="I278">
        <v>1</v>
      </c>
      <c r="J278">
        <f t="shared" si="16"/>
        <v>0</v>
      </c>
      <c r="K278" t="str">
        <f t="shared" si="17"/>
        <v>KEEP</v>
      </c>
      <c r="N278" t="str">
        <f t="shared" si="18"/>
        <v>Obese</v>
      </c>
      <c r="P278" t="str">
        <f t="shared" si="19"/>
        <v>19-35</v>
      </c>
    </row>
    <row r="279" spans="1:16" x14ac:dyDescent="0.25">
      <c r="A279">
        <v>5</v>
      </c>
      <c r="B279">
        <v>136</v>
      </c>
      <c r="C279">
        <v>84</v>
      </c>
      <c r="D279">
        <v>41</v>
      </c>
      <c r="E279">
        <v>88</v>
      </c>
      <c r="F279">
        <v>35</v>
      </c>
      <c r="G279">
        <v>0.28599999999999998</v>
      </c>
      <c r="H279">
        <v>35</v>
      </c>
      <c r="I279">
        <v>1</v>
      </c>
      <c r="J279">
        <f t="shared" si="16"/>
        <v>0</v>
      </c>
      <c r="K279" t="str">
        <f t="shared" si="17"/>
        <v>KEEP</v>
      </c>
      <c r="N279" t="str">
        <f t="shared" si="18"/>
        <v>Obese</v>
      </c>
      <c r="P279" t="str">
        <f t="shared" si="19"/>
        <v>19-35</v>
      </c>
    </row>
    <row r="280" spans="1:16" x14ac:dyDescent="0.25">
      <c r="A280">
        <v>9</v>
      </c>
      <c r="B280">
        <v>72</v>
      </c>
      <c r="C280">
        <v>78</v>
      </c>
      <c r="D280">
        <v>25</v>
      </c>
      <c r="E280" s="2">
        <v>156</v>
      </c>
      <c r="F280">
        <v>31.6</v>
      </c>
      <c r="G280">
        <v>0.28000000000000003</v>
      </c>
      <c r="H280">
        <v>38</v>
      </c>
      <c r="I280">
        <v>0</v>
      </c>
      <c r="J280">
        <f t="shared" si="16"/>
        <v>0</v>
      </c>
      <c r="K280" t="str">
        <f t="shared" si="17"/>
        <v>KEEP</v>
      </c>
      <c r="N280" t="str">
        <f t="shared" si="18"/>
        <v>Obese</v>
      </c>
      <c r="P280" t="str">
        <f t="shared" si="19"/>
        <v>36-50</v>
      </c>
    </row>
    <row r="281" spans="1:16" x14ac:dyDescent="0.25">
      <c r="A281">
        <v>2</v>
      </c>
      <c r="B281">
        <v>123</v>
      </c>
      <c r="C281">
        <v>48</v>
      </c>
      <c r="D281">
        <v>32</v>
      </c>
      <c r="E281">
        <v>165</v>
      </c>
      <c r="F281">
        <v>42.1</v>
      </c>
      <c r="G281">
        <v>0.52</v>
      </c>
      <c r="H281">
        <v>26</v>
      </c>
      <c r="I281">
        <v>0</v>
      </c>
      <c r="J281">
        <f t="shared" si="16"/>
        <v>0</v>
      </c>
      <c r="K281" t="str">
        <f t="shared" si="17"/>
        <v>KEEP</v>
      </c>
      <c r="N281" t="str">
        <f t="shared" si="18"/>
        <v>Obese</v>
      </c>
      <c r="P281" t="str">
        <f t="shared" si="19"/>
        <v>19-35</v>
      </c>
    </row>
    <row r="282" spans="1:16" x14ac:dyDescent="0.25">
      <c r="A282">
        <v>1</v>
      </c>
      <c r="B282">
        <v>172</v>
      </c>
      <c r="C282">
        <v>68</v>
      </c>
      <c r="D282">
        <v>49</v>
      </c>
      <c r="E282">
        <v>579</v>
      </c>
      <c r="F282">
        <v>42.4</v>
      </c>
      <c r="G282">
        <v>0.70199999999999996</v>
      </c>
      <c r="H282">
        <v>28</v>
      </c>
      <c r="I282">
        <v>1</v>
      </c>
      <c r="J282">
        <f t="shared" si="16"/>
        <v>0</v>
      </c>
      <c r="K282" t="str">
        <f t="shared" si="17"/>
        <v>KEEP</v>
      </c>
      <c r="N282" t="str">
        <f t="shared" si="18"/>
        <v>Obese</v>
      </c>
      <c r="P282" t="str">
        <f t="shared" si="19"/>
        <v>19-35</v>
      </c>
    </row>
    <row r="283" spans="1:16" x14ac:dyDescent="0.25">
      <c r="A283">
        <v>6</v>
      </c>
      <c r="B283">
        <v>102</v>
      </c>
      <c r="C283">
        <v>90</v>
      </c>
      <c r="D283">
        <v>39</v>
      </c>
      <c r="E283" s="2">
        <v>156</v>
      </c>
      <c r="F283">
        <v>35.700000000000003</v>
      </c>
      <c r="G283">
        <v>0.67400000000000004</v>
      </c>
      <c r="H283">
        <v>28</v>
      </c>
      <c r="I283">
        <v>0</v>
      </c>
      <c r="J283">
        <f t="shared" si="16"/>
        <v>0</v>
      </c>
      <c r="K283" t="str">
        <f t="shared" si="17"/>
        <v>KEEP</v>
      </c>
      <c r="N283" t="str">
        <f t="shared" si="18"/>
        <v>Obese</v>
      </c>
      <c r="P283" t="str">
        <f t="shared" si="19"/>
        <v>19-35</v>
      </c>
    </row>
    <row r="284" spans="1:16" x14ac:dyDescent="0.25">
      <c r="A284">
        <v>1</v>
      </c>
      <c r="B284">
        <v>112</v>
      </c>
      <c r="C284">
        <v>72</v>
      </c>
      <c r="D284">
        <v>30</v>
      </c>
      <c r="E284">
        <v>176</v>
      </c>
      <c r="F284">
        <v>34.4</v>
      </c>
      <c r="G284">
        <v>0.52800000000000002</v>
      </c>
      <c r="H284">
        <v>25</v>
      </c>
      <c r="I284">
        <v>0</v>
      </c>
      <c r="J284">
        <f t="shared" si="16"/>
        <v>0</v>
      </c>
      <c r="K284" t="str">
        <f t="shared" si="17"/>
        <v>KEEP</v>
      </c>
      <c r="N284" t="str">
        <f t="shared" si="18"/>
        <v>Obese</v>
      </c>
      <c r="P284" t="str">
        <f t="shared" si="19"/>
        <v>19-35</v>
      </c>
    </row>
    <row r="285" spans="1:16" x14ac:dyDescent="0.25">
      <c r="A285">
        <v>1</v>
      </c>
      <c r="B285">
        <v>143</v>
      </c>
      <c r="C285">
        <v>84</v>
      </c>
      <c r="D285">
        <v>23</v>
      </c>
      <c r="E285">
        <v>310</v>
      </c>
      <c r="F285">
        <v>42.4</v>
      </c>
      <c r="G285">
        <v>1.0760000000000001</v>
      </c>
      <c r="H285">
        <v>22</v>
      </c>
      <c r="I285">
        <v>0</v>
      </c>
      <c r="J285">
        <f t="shared" si="16"/>
        <v>0</v>
      </c>
      <c r="K285" t="str">
        <f t="shared" si="17"/>
        <v>KEEP</v>
      </c>
      <c r="N285" t="str">
        <f t="shared" si="18"/>
        <v>Obese</v>
      </c>
      <c r="P285" t="str">
        <f t="shared" si="19"/>
        <v>19-35</v>
      </c>
    </row>
    <row r="286" spans="1:16" x14ac:dyDescent="0.25">
      <c r="A286">
        <v>1</v>
      </c>
      <c r="B286">
        <v>143</v>
      </c>
      <c r="C286">
        <v>74</v>
      </c>
      <c r="D286">
        <v>22</v>
      </c>
      <c r="E286">
        <v>61</v>
      </c>
      <c r="F286">
        <v>26.2</v>
      </c>
      <c r="G286">
        <v>0.25600000000000001</v>
      </c>
      <c r="H286">
        <v>21</v>
      </c>
      <c r="I286">
        <v>0</v>
      </c>
      <c r="J286">
        <f t="shared" si="16"/>
        <v>0</v>
      </c>
      <c r="K286" t="str">
        <f t="shared" si="17"/>
        <v>KEEP</v>
      </c>
      <c r="N286" t="str">
        <f t="shared" si="18"/>
        <v>Overweight</v>
      </c>
      <c r="P286" t="str">
        <f t="shared" si="19"/>
        <v>19-35</v>
      </c>
    </row>
    <row r="287" spans="1:16" x14ac:dyDescent="0.25">
      <c r="A287">
        <v>0</v>
      </c>
      <c r="B287">
        <v>138</v>
      </c>
      <c r="C287">
        <v>60</v>
      </c>
      <c r="D287">
        <v>35</v>
      </c>
      <c r="E287">
        <v>167</v>
      </c>
      <c r="F287">
        <v>34.6</v>
      </c>
      <c r="G287">
        <v>0.53400000000000003</v>
      </c>
      <c r="H287">
        <v>21</v>
      </c>
      <c r="I287">
        <v>1</v>
      </c>
      <c r="J287">
        <f t="shared" si="16"/>
        <v>0</v>
      </c>
      <c r="K287" t="str">
        <f t="shared" si="17"/>
        <v>KEEP</v>
      </c>
      <c r="N287" t="str">
        <f t="shared" si="18"/>
        <v>Obese</v>
      </c>
      <c r="P287" t="str">
        <f t="shared" si="19"/>
        <v>19-35</v>
      </c>
    </row>
    <row r="288" spans="1:16" x14ac:dyDescent="0.25">
      <c r="A288">
        <v>3</v>
      </c>
      <c r="B288">
        <v>173</v>
      </c>
      <c r="C288">
        <v>84</v>
      </c>
      <c r="D288">
        <v>33</v>
      </c>
      <c r="E288">
        <v>474</v>
      </c>
      <c r="F288">
        <v>35.700000000000003</v>
      </c>
      <c r="G288">
        <v>0.25800000000000001</v>
      </c>
      <c r="H288">
        <v>22</v>
      </c>
      <c r="I288">
        <v>1</v>
      </c>
      <c r="J288">
        <f t="shared" si="16"/>
        <v>0</v>
      </c>
      <c r="K288" t="str">
        <f t="shared" si="17"/>
        <v>KEEP</v>
      </c>
      <c r="N288" t="str">
        <f t="shared" si="18"/>
        <v>Obese</v>
      </c>
      <c r="P288" t="str">
        <f t="shared" si="19"/>
        <v>19-35</v>
      </c>
    </row>
    <row r="289" spans="1:16" x14ac:dyDescent="0.25">
      <c r="A289">
        <v>1</v>
      </c>
      <c r="B289">
        <v>97</v>
      </c>
      <c r="C289">
        <v>68</v>
      </c>
      <c r="D289">
        <v>21</v>
      </c>
      <c r="E289" s="2">
        <v>156</v>
      </c>
      <c r="F289">
        <v>27.2</v>
      </c>
      <c r="G289">
        <v>1.095</v>
      </c>
      <c r="H289">
        <v>22</v>
      </c>
      <c r="I289">
        <v>0</v>
      </c>
      <c r="J289">
        <f t="shared" si="16"/>
        <v>0</v>
      </c>
      <c r="K289" t="str">
        <f t="shared" si="17"/>
        <v>KEEP</v>
      </c>
      <c r="N289" t="str">
        <f t="shared" si="18"/>
        <v>Overweight</v>
      </c>
      <c r="P289" t="str">
        <f t="shared" si="19"/>
        <v>19-35</v>
      </c>
    </row>
    <row r="290" spans="1:16" x14ac:dyDescent="0.25">
      <c r="A290">
        <v>4</v>
      </c>
      <c r="B290">
        <v>144</v>
      </c>
      <c r="C290">
        <v>82</v>
      </c>
      <c r="D290">
        <v>32</v>
      </c>
      <c r="E290" s="2">
        <v>156</v>
      </c>
      <c r="F290">
        <v>38.5</v>
      </c>
      <c r="G290">
        <v>0.55400000000000005</v>
      </c>
      <c r="H290">
        <v>37</v>
      </c>
      <c r="I290">
        <v>1</v>
      </c>
      <c r="J290">
        <f t="shared" si="16"/>
        <v>0</v>
      </c>
      <c r="K290" t="str">
        <f t="shared" si="17"/>
        <v>KEEP</v>
      </c>
      <c r="N290" t="str">
        <f t="shared" si="18"/>
        <v>Obese</v>
      </c>
      <c r="P290" t="str">
        <f t="shared" si="19"/>
        <v>36-50</v>
      </c>
    </row>
    <row r="291" spans="1:16" x14ac:dyDescent="0.25">
      <c r="A291">
        <v>3</v>
      </c>
      <c r="B291">
        <v>129</v>
      </c>
      <c r="C291">
        <v>64</v>
      </c>
      <c r="D291">
        <v>29</v>
      </c>
      <c r="E291">
        <v>115</v>
      </c>
      <c r="F291">
        <v>26.4</v>
      </c>
      <c r="G291">
        <v>0.219</v>
      </c>
      <c r="H291">
        <v>28</v>
      </c>
      <c r="I291">
        <v>1</v>
      </c>
      <c r="J291">
        <f t="shared" si="16"/>
        <v>0</v>
      </c>
      <c r="K291" t="str">
        <f t="shared" si="17"/>
        <v>KEEP</v>
      </c>
      <c r="N291" t="str">
        <f t="shared" si="18"/>
        <v>Overweight</v>
      </c>
      <c r="P291" t="str">
        <f t="shared" si="19"/>
        <v>19-35</v>
      </c>
    </row>
    <row r="292" spans="1:16" x14ac:dyDescent="0.25">
      <c r="A292">
        <v>1</v>
      </c>
      <c r="B292">
        <v>119</v>
      </c>
      <c r="C292">
        <v>88</v>
      </c>
      <c r="D292">
        <v>41</v>
      </c>
      <c r="E292">
        <v>170</v>
      </c>
      <c r="F292">
        <v>45.3</v>
      </c>
      <c r="G292">
        <v>0.50700000000000001</v>
      </c>
      <c r="H292">
        <v>26</v>
      </c>
      <c r="I292">
        <v>0</v>
      </c>
      <c r="J292">
        <f t="shared" si="16"/>
        <v>0</v>
      </c>
      <c r="K292" t="str">
        <f t="shared" si="17"/>
        <v>KEEP</v>
      </c>
      <c r="N292" t="str">
        <f t="shared" si="18"/>
        <v>Obese</v>
      </c>
      <c r="P292" t="str">
        <f t="shared" si="19"/>
        <v>19-35</v>
      </c>
    </row>
    <row r="293" spans="1:16" x14ac:dyDescent="0.25">
      <c r="A293">
        <v>2</v>
      </c>
      <c r="B293">
        <v>94</v>
      </c>
      <c r="C293">
        <v>68</v>
      </c>
      <c r="D293">
        <v>18</v>
      </c>
      <c r="E293">
        <v>76</v>
      </c>
      <c r="F293">
        <v>26</v>
      </c>
      <c r="G293">
        <v>0.56100000000000005</v>
      </c>
      <c r="H293">
        <v>21</v>
      </c>
      <c r="I293">
        <v>0</v>
      </c>
      <c r="J293">
        <f t="shared" si="16"/>
        <v>0</v>
      </c>
      <c r="K293" t="str">
        <f t="shared" si="17"/>
        <v>KEEP</v>
      </c>
      <c r="N293" t="str">
        <f t="shared" si="18"/>
        <v>Overweight</v>
      </c>
      <c r="P293" t="str">
        <f t="shared" si="19"/>
        <v>19-35</v>
      </c>
    </row>
    <row r="294" spans="1:16" x14ac:dyDescent="0.25">
      <c r="A294">
        <v>0</v>
      </c>
      <c r="B294">
        <v>102</v>
      </c>
      <c r="C294">
        <v>64</v>
      </c>
      <c r="D294">
        <v>46</v>
      </c>
      <c r="E294">
        <v>78</v>
      </c>
      <c r="F294">
        <v>40.6</v>
      </c>
      <c r="G294">
        <v>0.496</v>
      </c>
      <c r="H294">
        <v>21</v>
      </c>
      <c r="I294">
        <v>0</v>
      </c>
      <c r="J294">
        <f t="shared" si="16"/>
        <v>0</v>
      </c>
      <c r="K294" t="str">
        <f t="shared" si="17"/>
        <v>KEEP</v>
      </c>
      <c r="N294" t="str">
        <f t="shared" si="18"/>
        <v>Obese</v>
      </c>
      <c r="P294" t="str">
        <f t="shared" si="19"/>
        <v>19-35</v>
      </c>
    </row>
    <row r="295" spans="1:16" x14ac:dyDescent="0.25">
      <c r="A295">
        <v>2</v>
      </c>
      <c r="B295">
        <v>115</v>
      </c>
      <c r="C295">
        <v>64</v>
      </c>
      <c r="D295">
        <v>22</v>
      </c>
      <c r="E295" s="2">
        <v>156</v>
      </c>
      <c r="F295">
        <v>30.8</v>
      </c>
      <c r="G295">
        <v>0.42099999999999999</v>
      </c>
      <c r="H295">
        <v>21</v>
      </c>
      <c r="I295">
        <v>0</v>
      </c>
      <c r="J295">
        <f t="shared" si="16"/>
        <v>0</v>
      </c>
      <c r="K295" t="str">
        <f t="shared" si="17"/>
        <v>KEEP</v>
      </c>
      <c r="N295" t="str">
        <f t="shared" si="18"/>
        <v>Obese</v>
      </c>
      <c r="P295" t="str">
        <f t="shared" si="19"/>
        <v>19-35</v>
      </c>
    </row>
    <row r="296" spans="1:16" x14ac:dyDescent="0.25">
      <c r="A296">
        <v>8</v>
      </c>
      <c r="B296">
        <v>151</v>
      </c>
      <c r="C296">
        <v>78</v>
      </c>
      <c r="D296">
        <v>32</v>
      </c>
      <c r="E296">
        <v>210</v>
      </c>
      <c r="F296">
        <v>42.9</v>
      </c>
      <c r="G296">
        <v>0.51600000000000001</v>
      </c>
      <c r="H296">
        <v>36</v>
      </c>
      <c r="I296">
        <v>1</v>
      </c>
      <c r="J296">
        <f t="shared" si="16"/>
        <v>0</v>
      </c>
      <c r="K296" t="str">
        <f t="shared" si="17"/>
        <v>KEEP</v>
      </c>
      <c r="N296" t="str">
        <f t="shared" si="18"/>
        <v>Obese</v>
      </c>
      <c r="P296" t="str">
        <f t="shared" si="19"/>
        <v>36-50</v>
      </c>
    </row>
    <row r="297" spans="1:16" x14ac:dyDescent="0.25">
      <c r="A297">
        <v>4</v>
      </c>
      <c r="B297">
        <v>184</v>
      </c>
      <c r="C297">
        <v>78</v>
      </c>
      <c r="D297">
        <v>39</v>
      </c>
      <c r="E297">
        <v>277</v>
      </c>
      <c r="F297">
        <v>37</v>
      </c>
      <c r="G297">
        <v>0.26400000000000001</v>
      </c>
      <c r="H297">
        <v>31</v>
      </c>
      <c r="I297">
        <v>1</v>
      </c>
      <c r="J297">
        <f t="shared" si="16"/>
        <v>0</v>
      </c>
      <c r="K297" t="str">
        <f t="shared" si="17"/>
        <v>KEEP</v>
      </c>
      <c r="N297" t="str">
        <f t="shared" si="18"/>
        <v>Obese</v>
      </c>
      <c r="P297" t="str">
        <f t="shared" si="19"/>
        <v>19-35</v>
      </c>
    </row>
    <row r="298" spans="1:16" x14ac:dyDescent="0.25">
      <c r="A298">
        <v>1</v>
      </c>
      <c r="B298">
        <v>181</v>
      </c>
      <c r="C298">
        <v>64</v>
      </c>
      <c r="D298">
        <v>30</v>
      </c>
      <c r="E298">
        <v>180</v>
      </c>
      <c r="F298">
        <v>34.1</v>
      </c>
      <c r="G298">
        <v>0.32800000000000001</v>
      </c>
      <c r="H298">
        <v>38</v>
      </c>
      <c r="I298">
        <v>1</v>
      </c>
      <c r="J298">
        <f t="shared" si="16"/>
        <v>0</v>
      </c>
      <c r="K298" t="str">
        <f t="shared" si="17"/>
        <v>KEEP</v>
      </c>
      <c r="N298" t="str">
        <f t="shared" si="18"/>
        <v>Obese</v>
      </c>
      <c r="P298" t="str">
        <f t="shared" si="19"/>
        <v>36-50</v>
      </c>
    </row>
    <row r="299" spans="1:16" x14ac:dyDescent="0.25">
      <c r="A299">
        <v>0</v>
      </c>
      <c r="B299">
        <v>135</v>
      </c>
      <c r="C299">
        <v>94</v>
      </c>
      <c r="D299">
        <v>46</v>
      </c>
      <c r="E299">
        <v>145</v>
      </c>
      <c r="F299">
        <v>40.6</v>
      </c>
      <c r="G299">
        <v>0.28399999999999997</v>
      </c>
      <c r="H299">
        <v>26</v>
      </c>
      <c r="I299">
        <v>0</v>
      </c>
      <c r="J299">
        <f t="shared" si="16"/>
        <v>0</v>
      </c>
      <c r="K299" t="str">
        <f t="shared" si="17"/>
        <v>KEEP</v>
      </c>
      <c r="N299" t="str">
        <f t="shared" si="18"/>
        <v>Obese</v>
      </c>
      <c r="P299" t="str">
        <f t="shared" si="19"/>
        <v>19-35</v>
      </c>
    </row>
    <row r="300" spans="1:16" x14ac:dyDescent="0.25">
      <c r="A300">
        <v>1</v>
      </c>
      <c r="B300">
        <v>95</v>
      </c>
      <c r="C300">
        <v>82</v>
      </c>
      <c r="D300">
        <v>25</v>
      </c>
      <c r="E300">
        <v>180</v>
      </c>
      <c r="F300">
        <v>35</v>
      </c>
      <c r="G300">
        <v>0.23300000000000001</v>
      </c>
      <c r="H300">
        <v>43</v>
      </c>
      <c r="I300">
        <v>1</v>
      </c>
      <c r="J300">
        <f t="shared" si="16"/>
        <v>0</v>
      </c>
      <c r="K300" t="str">
        <f t="shared" si="17"/>
        <v>KEEP</v>
      </c>
      <c r="N300" t="str">
        <f t="shared" si="18"/>
        <v>Obese</v>
      </c>
      <c r="P300" t="str">
        <f t="shared" si="19"/>
        <v>36-50</v>
      </c>
    </row>
    <row r="301" spans="1:16" x14ac:dyDescent="0.25">
      <c r="A301">
        <v>3</v>
      </c>
      <c r="B301">
        <v>89</v>
      </c>
      <c r="C301">
        <v>74</v>
      </c>
      <c r="D301">
        <v>16</v>
      </c>
      <c r="E301">
        <v>85</v>
      </c>
      <c r="F301">
        <v>30.4</v>
      </c>
      <c r="G301">
        <v>0.55100000000000005</v>
      </c>
      <c r="H301">
        <v>38</v>
      </c>
      <c r="I301">
        <v>0</v>
      </c>
      <c r="J301">
        <f t="shared" si="16"/>
        <v>0</v>
      </c>
      <c r="K301" t="str">
        <f t="shared" si="17"/>
        <v>KEEP</v>
      </c>
      <c r="N301" t="str">
        <f t="shared" si="18"/>
        <v>Obese</v>
      </c>
      <c r="P301" t="str">
        <f t="shared" si="19"/>
        <v>36-50</v>
      </c>
    </row>
    <row r="302" spans="1:16" x14ac:dyDescent="0.25">
      <c r="A302">
        <v>1</v>
      </c>
      <c r="B302">
        <v>80</v>
      </c>
      <c r="C302">
        <v>74</v>
      </c>
      <c r="D302">
        <v>11</v>
      </c>
      <c r="E302">
        <v>60</v>
      </c>
      <c r="F302">
        <v>30</v>
      </c>
      <c r="G302">
        <v>0.52700000000000002</v>
      </c>
      <c r="H302">
        <v>22</v>
      </c>
      <c r="I302">
        <v>0</v>
      </c>
      <c r="J302">
        <f t="shared" si="16"/>
        <v>0</v>
      </c>
      <c r="K302" t="str">
        <f t="shared" si="17"/>
        <v>KEEP</v>
      </c>
      <c r="N302" t="str">
        <f t="shared" si="18"/>
        <v>Obese</v>
      </c>
      <c r="P302" t="str">
        <f t="shared" si="19"/>
        <v>19-35</v>
      </c>
    </row>
    <row r="303" spans="1:16" x14ac:dyDescent="0.25">
      <c r="A303">
        <v>1</v>
      </c>
      <c r="B303">
        <v>90</v>
      </c>
      <c r="C303">
        <v>68</v>
      </c>
      <c r="D303">
        <v>8</v>
      </c>
      <c r="E303" s="2">
        <v>156</v>
      </c>
      <c r="F303">
        <v>24.5</v>
      </c>
      <c r="G303">
        <v>1.1379999999999999</v>
      </c>
      <c r="H303">
        <v>36</v>
      </c>
      <c r="I303">
        <v>0</v>
      </c>
      <c r="J303">
        <f t="shared" si="16"/>
        <v>0</v>
      </c>
      <c r="K303" t="str">
        <f t="shared" si="17"/>
        <v>KEEP</v>
      </c>
      <c r="N303" t="str">
        <f t="shared" si="18"/>
        <v>Overweight</v>
      </c>
      <c r="P303" t="str">
        <f t="shared" si="19"/>
        <v>36-50</v>
      </c>
    </row>
    <row r="304" spans="1:16" x14ac:dyDescent="0.25">
      <c r="A304">
        <v>12</v>
      </c>
      <c r="B304">
        <v>140</v>
      </c>
      <c r="C304">
        <v>85</v>
      </c>
      <c r="D304">
        <v>33</v>
      </c>
      <c r="E304" s="2">
        <v>156</v>
      </c>
      <c r="F304">
        <v>37.4</v>
      </c>
      <c r="G304">
        <v>0.24399999999999999</v>
      </c>
      <c r="H304">
        <v>41</v>
      </c>
      <c r="I304">
        <v>0</v>
      </c>
      <c r="J304">
        <f t="shared" si="16"/>
        <v>0</v>
      </c>
      <c r="K304" t="str">
        <f t="shared" si="17"/>
        <v>KEEP</v>
      </c>
      <c r="N304" t="str">
        <f t="shared" si="18"/>
        <v>Obese</v>
      </c>
      <c r="P304" t="str">
        <f t="shared" si="19"/>
        <v>36-50</v>
      </c>
    </row>
    <row r="305" spans="1:16" x14ac:dyDescent="0.25">
      <c r="A305">
        <v>1</v>
      </c>
      <c r="B305">
        <v>97</v>
      </c>
      <c r="C305">
        <v>70</v>
      </c>
      <c r="D305">
        <v>15</v>
      </c>
      <c r="E305" s="2">
        <v>156</v>
      </c>
      <c r="F305">
        <v>18.2</v>
      </c>
      <c r="G305">
        <v>0.14699999999999999</v>
      </c>
      <c r="H305">
        <v>21</v>
      </c>
      <c r="I305">
        <v>0</v>
      </c>
      <c r="J305">
        <f t="shared" si="16"/>
        <v>0</v>
      </c>
      <c r="K305" t="str">
        <f t="shared" si="17"/>
        <v>KEEP</v>
      </c>
      <c r="N305" t="str">
        <f t="shared" si="18"/>
        <v>Underweight</v>
      </c>
      <c r="P305" t="str">
        <f t="shared" si="19"/>
        <v>19-35</v>
      </c>
    </row>
    <row r="306" spans="1:16" x14ac:dyDescent="0.25">
      <c r="A306">
        <v>0</v>
      </c>
      <c r="B306">
        <v>189</v>
      </c>
      <c r="C306">
        <v>104</v>
      </c>
      <c r="D306">
        <v>25</v>
      </c>
      <c r="E306" s="2">
        <v>156</v>
      </c>
      <c r="F306">
        <v>34.299999999999997</v>
      </c>
      <c r="G306">
        <v>0.435</v>
      </c>
      <c r="H306">
        <v>41</v>
      </c>
      <c r="I306">
        <v>1</v>
      </c>
      <c r="J306">
        <f t="shared" si="16"/>
        <v>0</v>
      </c>
      <c r="K306" t="str">
        <f t="shared" si="17"/>
        <v>KEEP</v>
      </c>
      <c r="N306" t="str">
        <f t="shared" si="18"/>
        <v>Obese</v>
      </c>
      <c r="P306" t="str">
        <f t="shared" si="19"/>
        <v>36-50</v>
      </c>
    </row>
    <row r="307" spans="1:16" x14ac:dyDescent="0.25">
      <c r="A307">
        <v>2</v>
      </c>
      <c r="B307">
        <v>83</v>
      </c>
      <c r="C307">
        <v>66</v>
      </c>
      <c r="D307">
        <v>23</v>
      </c>
      <c r="E307">
        <v>50</v>
      </c>
      <c r="F307">
        <v>32.200000000000003</v>
      </c>
      <c r="G307">
        <v>0.497</v>
      </c>
      <c r="H307">
        <v>22</v>
      </c>
      <c r="I307">
        <v>0</v>
      </c>
      <c r="J307">
        <f t="shared" si="16"/>
        <v>0</v>
      </c>
      <c r="K307" t="str">
        <f t="shared" si="17"/>
        <v>KEEP</v>
      </c>
      <c r="N307" t="str">
        <f t="shared" si="18"/>
        <v>Obese</v>
      </c>
      <c r="P307" t="str">
        <f t="shared" si="19"/>
        <v>19-35</v>
      </c>
    </row>
    <row r="308" spans="1:16" x14ac:dyDescent="0.25">
      <c r="A308">
        <v>4</v>
      </c>
      <c r="B308">
        <v>117</v>
      </c>
      <c r="C308">
        <v>64</v>
      </c>
      <c r="D308">
        <v>27</v>
      </c>
      <c r="E308">
        <v>120</v>
      </c>
      <c r="F308">
        <v>33.200000000000003</v>
      </c>
      <c r="G308">
        <v>0.23</v>
      </c>
      <c r="H308">
        <v>24</v>
      </c>
      <c r="I308">
        <v>0</v>
      </c>
      <c r="J308">
        <f t="shared" si="16"/>
        <v>0</v>
      </c>
      <c r="K308" t="str">
        <f t="shared" si="17"/>
        <v>KEEP</v>
      </c>
      <c r="N308" t="str">
        <f t="shared" si="18"/>
        <v>Obese</v>
      </c>
      <c r="P308" t="str">
        <f t="shared" si="19"/>
        <v>19-35</v>
      </c>
    </row>
    <row r="309" spans="1:16" x14ac:dyDescent="0.25">
      <c r="A309">
        <v>4</v>
      </c>
      <c r="B309">
        <v>117</v>
      </c>
      <c r="C309">
        <v>62</v>
      </c>
      <c r="D309">
        <v>12</v>
      </c>
      <c r="E309" s="2">
        <v>156</v>
      </c>
      <c r="F309">
        <v>29.7</v>
      </c>
      <c r="G309">
        <v>0.38</v>
      </c>
      <c r="H309">
        <v>30</v>
      </c>
      <c r="I309">
        <v>1</v>
      </c>
      <c r="J309">
        <f t="shared" si="16"/>
        <v>0</v>
      </c>
      <c r="K309" t="str">
        <f t="shared" si="17"/>
        <v>KEEP</v>
      </c>
      <c r="N309" t="str">
        <f t="shared" si="18"/>
        <v>Overweight</v>
      </c>
      <c r="P309" t="str">
        <f t="shared" si="19"/>
        <v>19-35</v>
      </c>
    </row>
    <row r="310" spans="1:16" x14ac:dyDescent="0.25">
      <c r="A310">
        <v>0</v>
      </c>
      <c r="B310">
        <v>180</v>
      </c>
      <c r="C310">
        <v>78</v>
      </c>
      <c r="D310">
        <v>63</v>
      </c>
      <c r="E310">
        <v>14</v>
      </c>
      <c r="F310">
        <v>59.4</v>
      </c>
      <c r="G310">
        <v>2.42</v>
      </c>
      <c r="H310">
        <v>25</v>
      </c>
      <c r="I310">
        <v>1</v>
      </c>
      <c r="J310">
        <f t="shared" si="16"/>
        <v>0</v>
      </c>
      <c r="K310" t="str">
        <f t="shared" si="17"/>
        <v>KEEP</v>
      </c>
      <c r="N310" t="str">
        <f t="shared" si="18"/>
        <v>Obese</v>
      </c>
      <c r="P310" t="str">
        <f t="shared" si="19"/>
        <v>19-35</v>
      </c>
    </row>
    <row r="311" spans="1:16" x14ac:dyDescent="0.25">
      <c r="A311">
        <v>1</v>
      </c>
      <c r="B311">
        <v>100</v>
      </c>
      <c r="C311">
        <v>72</v>
      </c>
      <c r="D311">
        <v>12</v>
      </c>
      <c r="E311">
        <v>70</v>
      </c>
      <c r="F311">
        <v>25.3</v>
      </c>
      <c r="G311">
        <v>0.65800000000000003</v>
      </c>
      <c r="H311">
        <v>28</v>
      </c>
      <c r="I311">
        <v>0</v>
      </c>
      <c r="J311">
        <f t="shared" si="16"/>
        <v>0</v>
      </c>
      <c r="K311" t="str">
        <f t="shared" si="17"/>
        <v>KEEP</v>
      </c>
      <c r="N311" t="str">
        <f t="shared" si="18"/>
        <v>Overweight</v>
      </c>
      <c r="P311" t="str">
        <f t="shared" si="19"/>
        <v>19-35</v>
      </c>
    </row>
    <row r="312" spans="1:16" x14ac:dyDescent="0.25">
      <c r="A312">
        <v>0</v>
      </c>
      <c r="B312">
        <v>95</v>
      </c>
      <c r="C312">
        <v>80</v>
      </c>
      <c r="D312">
        <v>45</v>
      </c>
      <c r="E312">
        <v>92</v>
      </c>
      <c r="F312">
        <v>36.5</v>
      </c>
      <c r="G312">
        <v>0.33</v>
      </c>
      <c r="H312">
        <v>26</v>
      </c>
      <c r="I312">
        <v>0</v>
      </c>
      <c r="J312">
        <f t="shared" si="16"/>
        <v>0</v>
      </c>
      <c r="K312" t="str">
        <f t="shared" si="17"/>
        <v>KEEP</v>
      </c>
      <c r="N312" t="str">
        <f t="shared" si="18"/>
        <v>Obese</v>
      </c>
      <c r="P312" t="str">
        <f t="shared" si="19"/>
        <v>19-35</v>
      </c>
    </row>
    <row r="313" spans="1:16" x14ac:dyDescent="0.25">
      <c r="A313">
        <v>0</v>
      </c>
      <c r="B313">
        <v>104</v>
      </c>
      <c r="C313">
        <v>64</v>
      </c>
      <c r="D313">
        <v>37</v>
      </c>
      <c r="E313">
        <v>64</v>
      </c>
      <c r="F313">
        <v>33.6</v>
      </c>
      <c r="G313">
        <v>0.51</v>
      </c>
      <c r="H313">
        <v>22</v>
      </c>
      <c r="I313">
        <v>1</v>
      </c>
      <c r="J313">
        <f t="shared" si="16"/>
        <v>0</v>
      </c>
      <c r="K313" t="str">
        <f t="shared" si="17"/>
        <v>KEEP</v>
      </c>
      <c r="N313" t="str">
        <f t="shared" si="18"/>
        <v>Obese</v>
      </c>
      <c r="P313" t="str">
        <f t="shared" si="19"/>
        <v>19-35</v>
      </c>
    </row>
    <row r="314" spans="1:16" x14ac:dyDescent="0.25">
      <c r="A314">
        <v>0</v>
      </c>
      <c r="B314">
        <v>120</v>
      </c>
      <c r="C314">
        <v>74</v>
      </c>
      <c r="D314">
        <v>18</v>
      </c>
      <c r="E314">
        <v>63</v>
      </c>
      <c r="F314">
        <v>30.5</v>
      </c>
      <c r="G314">
        <v>0.28499999999999998</v>
      </c>
      <c r="H314">
        <v>26</v>
      </c>
      <c r="I314">
        <v>0</v>
      </c>
      <c r="J314">
        <f t="shared" si="16"/>
        <v>0</v>
      </c>
      <c r="K314" t="str">
        <f t="shared" si="17"/>
        <v>KEEP</v>
      </c>
      <c r="N314" t="str">
        <f t="shared" si="18"/>
        <v>Obese</v>
      </c>
      <c r="P314" t="str">
        <f t="shared" si="19"/>
        <v>19-35</v>
      </c>
    </row>
    <row r="315" spans="1:16" x14ac:dyDescent="0.25">
      <c r="A315">
        <v>1</v>
      </c>
      <c r="B315">
        <v>82</v>
      </c>
      <c r="C315">
        <v>64</v>
      </c>
      <c r="D315">
        <v>13</v>
      </c>
      <c r="E315">
        <v>95</v>
      </c>
      <c r="F315">
        <v>21.2</v>
      </c>
      <c r="G315">
        <v>0.41499999999999998</v>
      </c>
      <c r="H315">
        <v>23</v>
      </c>
      <c r="I315">
        <v>0</v>
      </c>
      <c r="J315">
        <f t="shared" si="16"/>
        <v>0</v>
      </c>
      <c r="K315" t="str">
        <f t="shared" si="17"/>
        <v>KEEP</v>
      </c>
      <c r="N315" t="str">
        <f t="shared" si="18"/>
        <v>Normalweight</v>
      </c>
      <c r="P315" t="str">
        <f t="shared" si="19"/>
        <v>19-35</v>
      </c>
    </row>
    <row r="316" spans="1:16" x14ac:dyDescent="0.25">
      <c r="A316">
        <v>0</v>
      </c>
      <c r="B316">
        <v>91</v>
      </c>
      <c r="C316">
        <v>68</v>
      </c>
      <c r="D316">
        <v>32</v>
      </c>
      <c r="E316">
        <v>210</v>
      </c>
      <c r="F316">
        <v>39.9</v>
      </c>
      <c r="G316">
        <v>0.38100000000000001</v>
      </c>
      <c r="H316">
        <v>25</v>
      </c>
      <c r="I316">
        <v>0</v>
      </c>
      <c r="J316">
        <f t="shared" si="16"/>
        <v>0</v>
      </c>
      <c r="K316" t="str">
        <f t="shared" si="17"/>
        <v>KEEP</v>
      </c>
      <c r="N316" t="str">
        <f t="shared" si="18"/>
        <v>Obese</v>
      </c>
      <c r="P316" t="str">
        <f t="shared" si="19"/>
        <v>19-35</v>
      </c>
    </row>
    <row r="317" spans="1:16" x14ac:dyDescent="0.25">
      <c r="A317">
        <v>2</v>
      </c>
      <c r="B317">
        <v>100</v>
      </c>
      <c r="C317">
        <v>54</v>
      </c>
      <c r="D317">
        <v>28</v>
      </c>
      <c r="E317">
        <v>105</v>
      </c>
      <c r="F317">
        <v>37.799999999999997</v>
      </c>
      <c r="G317">
        <v>0.498</v>
      </c>
      <c r="H317">
        <v>24</v>
      </c>
      <c r="I317">
        <v>0</v>
      </c>
      <c r="J317">
        <f t="shared" si="16"/>
        <v>0</v>
      </c>
      <c r="K317" t="str">
        <f t="shared" si="17"/>
        <v>KEEP</v>
      </c>
      <c r="N317" t="str">
        <f t="shared" si="18"/>
        <v>Obese</v>
      </c>
      <c r="P317" t="str">
        <f t="shared" si="19"/>
        <v>19-35</v>
      </c>
    </row>
    <row r="318" spans="1:16" x14ac:dyDescent="0.25">
      <c r="A318">
        <v>14</v>
      </c>
      <c r="B318">
        <v>175</v>
      </c>
      <c r="C318">
        <v>62</v>
      </c>
      <c r="D318">
        <v>30</v>
      </c>
      <c r="E318" s="2">
        <v>156</v>
      </c>
      <c r="F318">
        <v>33.6</v>
      </c>
      <c r="G318">
        <v>0.21199999999999999</v>
      </c>
      <c r="H318">
        <v>38</v>
      </c>
      <c r="I318">
        <v>1</v>
      </c>
      <c r="J318">
        <f t="shared" si="16"/>
        <v>0</v>
      </c>
      <c r="K318" t="str">
        <f t="shared" si="17"/>
        <v>KEEP</v>
      </c>
      <c r="N318" t="str">
        <f t="shared" si="18"/>
        <v>Obese</v>
      </c>
      <c r="P318" t="str">
        <f t="shared" si="19"/>
        <v>36-50</v>
      </c>
    </row>
    <row r="319" spans="1:16" x14ac:dyDescent="0.25">
      <c r="A319">
        <v>5</v>
      </c>
      <c r="B319">
        <v>86</v>
      </c>
      <c r="C319">
        <v>68</v>
      </c>
      <c r="D319">
        <v>28</v>
      </c>
      <c r="E319">
        <v>71</v>
      </c>
      <c r="F319">
        <v>30.2</v>
      </c>
      <c r="G319">
        <v>0.36399999999999999</v>
      </c>
      <c r="H319">
        <v>24</v>
      </c>
      <c r="I319">
        <v>0</v>
      </c>
      <c r="J319">
        <f t="shared" si="16"/>
        <v>0</v>
      </c>
      <c r="K319" t="str">
        <f t="shared" si="17"/>
        <v>KEEP</v>
      </c>
      <c r="N319" t="str">
        <f t="shared" si="18"/>
        <v>Obese</v>
      </c>
      <c r="P319" t="str">
        <f t="shared" si="19"/>
        <v>19-35</v>
      </c>
    </row>
    <row r="320" spans="1:16" x14ac:dyDescent="0.25">
      <c r="A320">
        <v>10</v>
      </c>
      <c r="B320">
        <v>148</v>
      </c>
      <c r="C320">
        <v>84</v>
      </c>
      <c r="D320">
        <v>48</v>
      </c>
      <c r="E320">
        <v>237</v>
      </c>
      <c r="F320">
        <v>37.6</v>
      </c>
      <c r="G320">
        <v>1.0009999999999999</v>
      </c>
      <c r="H320">
        <v>51</v>
      </c>
      <c r="I320">
        <v>1</v>
      </c>
      <c r="J320">
        <f t="shared" si="16"/>
        <v>0</v>
      </c>
      <c r="K320" t="str">
        <f t="shared" si="17"/>
        <v>KEEP</v>
      </c>
      <c r="N320" t="str">
        <f t="shared" si="18"/>
        <v>Obese</v>
      </c>
      <c r="P320" t="str">
        <f t="shared" si="19"/>
        <v>51+</v>
      </c>
    </row>
    <row r="321" spans="1:16" x14ac:dyDescent="0.25">
      <c r="A321">
        <v>9</v>
      </c>
      <c r="B321">
        <v>134</v>
      </c>
      <c r="C321">
        <v>74</v>
      </c>
      <c r="D321">
        <v>33</v>
      </c>
      <c r="E321">
        <v>60</v>
      </c>
      <c r="F321">
        <v>25.9</v>
      </c>
      <c r="G321">
        <v>0.46</v>
      </c>
      <c r="H321">
        <v>81</v>
      </c>
      <c r="I321">
        <v>0</v>
      </c>
      <c r="J321">
        <f t="shared" si="16"/>
        <v>0</v>
      </c>
      <c r="K321" t="str">
        <f t="shared" si="17"/>
        <v>KEEP</v>
      </c>
      <c r="N321" t="str">
        <f t="shared" si="18"/>
        <v>Overweight</v>
      </c>
      <c r="P321" t="str">
        <f t="shared" si="19"/>
        <v>51+</v>
      </c>
    </row>
    <row r="322" spans="1:16" x14ac:dyDescent="0.25">
      <c r="A322">
        <v>9</v>
      </c>
      <c r="B322">
        <v>120</v>
      </c>
      <c r="C322">
        <v>72</v>
      </c>
      <c r="D322">
        <v>22</v>
      </c>
      <c r="E322">
        <v>56</v>
      </c>
      <c r="F322">
        <v>20.8</v>
      </c>
      <c r="G322">
        <v>0.73299999999999998</v>
      </c>
      <c r="H322">
        <v>48</v>
      </c>
      <c r="I322">
        <v>0</v>
      </c>
      <c r="J322">
        <f t="shared" ref="J322:J385" si="20">COUNTIF(B322:H322,121)+COUNTIF(B321:H321,"=")</f>
        <v>0</v>
      </c>
      <c r="K322" t="str">
        <f t="shared" si="17"/>
        <v>KEEP</v>
      </c>
      <c r="N322" t="str">
        <f t="shared" si="18"/>
        <v>Normalweight</v>
      </c>
      <c r="P322" t="str">
        <f t="shared" si="19"/>
        <v>36-50</v>
      </c>
    </row>
    <row r="323" spans="1:16" x14ac:dyDescent="0.25">
      <c r="A323">
        <v>8</v>
      </c>
      <c r="B323">
        <v>74</v>
      </c>
      <c r="C323">
        <v>70</v>
      </c>
      <c r="D323">
        <v>40</v>
      </c>
      <c r="E323">
        <v>49</v>
      </c>
      <c r="F323">
        <v>35.299999999999997</v>
      </c>
      <c r="G323">
        <v>0.70499999999999996</v>
      </c>
      <c r="H323">
        <v>39</v>
      </c>
      <c r="I323">
        <v>0</v>
      </c>
      <c r="J323">
        <f t="shared" si="20"/>
        <v>0</v>
      </c>
      <c r="K323" t="str">
        <f t="shared" ref="K323:K386" si="21">IF(J323&gt;=COLUMNS($B$2:$H$2)/4,"REMOVE","KEEP")</f>
        <v>KEEP</v>
      </c>
      <c r="N323" t="str">
        <f t="shared" ref="N323:N386" si="22">IF(F323&lt;18.5,"Underweight",IF(F323&lt;24.5,"Normalweight",IF(F323&lt;29.9,"Overweight","Obese")))</f>
        <v>Obese</v>
      </c>
      <c r="P323" t="str">
        <f t="shared" ref="P323:P386" si="23">IF(H323&lt;=18, "0-18", IF(H323&lt;=35, "19-35", IF(H323&lt;=50, "36-50", "51+")))</f>
        <v>36-50</v>
      </c>
    </row>
    <row r="324" spans="1:16" x14ac:dyDescent="0.25">
      <c r="A324">
        <v>5</v>
      </c>
      <c r="B324">
        <v>88</v>
      </c>
      <c r="C324">
        <v>78</v>
      </c>
      <c r="D324">
        <v>30</v>
      </c>
      <c r="E324" s="2">
        <v>156</v>
      </c>
      <c r="F324">
        <v>27.6</v>
      </c>
      <c r="G324">
        <v>0.25800000000000001</v>
      </c>
      <c r="H324">
        <v>37</v>
      </c>
      <c r="I324">
        <v>0</v>
      </c>
      <c r="J324">
        <f t="shared" si="20"/>
        <v>0</v>
      </c>
      <c r="K324" t="str">
        <f t="shared" si="21"/>
        <v>KEEP</v>
      </c>
      <c r="N324" t="str">
        <f t="shared" si="22"/>
        <v>Overweight</v>
      </c>
      <c r="P324" t="str">
        <f t="shared" si="23"/>
        <v>36-50</v>
      </c>
    </row>
    <row r="325" spans="1:16" x14ac:dyDescent="0.25">
      <c r="A325">
        <v>0</v>
      </c>
      <c r="B325">
        <v>124</v>
      </c>
      <c r="C325">
        <v>56</v>
      </c>
      <c r="D325">
        <v>13</v>
      </c>
      <c r="E325">
        <v>105</v>
      </c>
      <c r="F325">
        <v>21.8</v>
      </c>
      <c r="G325">
        <v>0.45200000000000001</v>
      </c>
      <c r="H325">
        <v>21</v>
      </c>
      <c r="I325">
        <v>0</v>
      </c>
      <c r="J325">
        <f t="shared" si="20"/>
        <v>0</v>
      </c>
      <c r="K325" t="str">
        <f t="shared" si="21"/>
        <v>KEEP</v>
      </c>
      <c r="N325" t="str">
        <f t="shared" si="22"/>
        <v>Normalweight</v>
      </c>
      <c r="P325" t="str">
        <f t="shared" si="23"/>
        <v>19-35</v>
      </c>
    </row>
    <row r="326" spans="1:16" x14ac:dyDescent="0.25">
      <c r="A326">
        <v>0</v>
      </c>
      <c r="B326">
        <v>74</v>
      </c>
      <c r="C326">
        <v>52</v>
      </c>
      <c r="D326">
        <v>10</v>
      </c>
      <c r="E326">
        <v>36</v>
      </c>
      <c r="F326">
        <v>27.8</v>
      </c>
      <c r="G326">
        <v>0.26900000000000002</v>
      </c>
      <c r="H326">
        <v>22</v>
      </c>
      <c r="I326">
        <v>0</v>
      </c>
      <c r="J326">
        <f t="shared" si="20"/>
        <v>0</v>
      </c>
      <c r="K326" t="str">
        <f t="shared" si="21"/>
        <v>KEEP</v>
      </c>
      <c r="N326" t="str">
        <f t="shared" si="22"/>
        <v>Overweight</v>
      </c>
      <c r="P326" t="str">
        <f t="shared" si="23"/>
        <v>19-35</v>
      </c>
    </row>
    <row r="327" spans="1:16" x14ac:dyDescent="0.25">
      <c r="A327">
        <v>0</v>
      </c>
      <c r="B327">
        <v>97</v>
      </c>
      <c r="C327">
        <v>64</v>
      </c>
      <c r="D327">
        <v>36</v>
      </c>
      <c r="E327">
        <v>100</v>
      </c>
      <c r="F327">
        <v>36.799999999999997</v>
      </c>
      <c r="G327">
        <v>0.6</v>
      </c>
      <c r="H327">
        <v>25</v>
      </c>
      <c r="I327">
        <v>0</v>
      </c>
      <c r="J327">
        <f t="shared" si="20"/>
        <v>0</v>
      </c>
      <c r="K327" t="str">
        <f t="shared" si="21"/>
        <v>KEEP</v>
      </c>
      <c r="N327" t="str">
        <f t="shared" si="22"/>
        <v>Obese</v>
      </c>
      <c r="P327" t="str">
        <f t="shared" si="23"/>
        <v>19-35</v>
      </c>
    </row>
    <row r="328" spans="1:16" x14ac:dyDescent="0.25">
      <c r="A328">
        <v>6</v>
      </c>
      <c r="B328">
        <v>154</v>
      </c>
      <c r="C328">
        <v>78</v>
      </c>
      <c r="D328">
        <v>41</v>
      </c>
      <c r="E328">
        <v>140</v>
      </c>
      <c r="F328">
        <v>46.1</v>
      </c>
      <c r="G328">
        <v>0.57099999999999995</v>
      </c>
      <c r="H328">
        <v>27</v>
      </c>
      <c r="I328">
        <v>0</v>
      </c>
      <c r="J328">
        <f t="shared" si="20"/>
        <v>0</v>
      </c>
      <c r="K328" t="str">
        <f t="shared" si="21"/>
        <v>KEEP</v>
      </c>
      <c r="N328" t="str">
        <f t="shared" si="22"/>
        <v>Obese</v>
      </c>
      <c r="P328" t="str">
        <f t="shared" si="23"/>
        <v>19-35</v>
      </c>
    </row>
    <row r="329" spans="1:16" x14ac:dyDescent="0.25">
      <c r="A329">
        <v>1</v>
      </c>
      <c r="B329">
        <v>144</v>
      </c>
      <c r="C329">
        <v>82</v>
      </c>
      <c r="D329">
        <v>40</v>
      </c>
      <c r="E329" s="2">
        <v>156</v>
      </c>
      <c r="F329">
        <v>41.3</v>
      </c>
      <c r="G329">
        <v>0.60699999999999998</v>
      </c>
      <c r="H329">
        <v>28</v>
      </c>
      <c r="I329">
        <v>0</v>
      </c>
      <c r="J329">
        <f t="shared" si="20"/>
        <v>0</v>
      </c>
      <c r="K329" t="str">
        <f t="shared" si="21"/>
        <v>KEEP</v>
      </c>
      <c r="N329" t="str">
        <f t="shared" si="22"/>
        <v>Obese</v>
      </c>
      <c r="P329" t="str">
        <f t="shared" si="23"/>
        <v>19-35</v>
      </c>
    </row>
    <row r="330" spans="1:16" x14ac:dyDescent="0.25">
      <c r="A330">
        <v>0</v>
      </c>
      <c r="B330">
        <v>137</v>
      </c>
      <c r="C330">
        <v>70</v>
      </c>
      <c r="D330">
        <v>38</v>
      </c>
      <c r="E330" s="2">
        <v>156</v>
      </c>
      <c r="F330">
        <v>33.200000000000003</v>
      </c>
      <c r="G330">
        <v>0.17</v>
      </c>
      <c r="H330">
        <v>22</v>
      </c>
      <c r="I330">
        <v>0</v>
      </c>
      <c r="J330">
        <f t="shared" si="20"/>
        <v>0</v>
      </c>
      <c r="K330" t="str">
        <f t="shared" si="21"/>
        <v>KEEP</v>
      </c>
      <c r="N330" t="str">
        <f t="shared" si="22"/>
        <v>Obese</v>
      </c>
      <c r="P330" t="str">
        <f t="shared" si="23"/>
        <v>19-35</v>
      </c>
    </row>
    <row r="331" spans="1:16" x14ac:dyDescent="0.25">
      <c r="A331">
        <v>0</v>
      </c>
      <c r="B331">
        <v>119</v>
      </c>
      <c r="C331">
        <v>66</v>
      </c>
      <c r="D331">
        <v>27</v>
      </c>
      <c r="E331" s="2">
        <v>156</v>
      </c>
      <c r="F331">
        <v>38.799999999999997</v>
      </c>
      <c r="G331">
        <v>0.25900000000000001</v>
      </c>
      <c r="H331">
        <v>22</v>
      </c>
      <c r="I331">
        <v>0</v>
      </c>
      <c r="J331">
        <f t="shared" si="20"/>
        <v>0</v>
      </c>
      <c r="K331" t="str">
        <f t="shared" si="21"/>
        <v>KEEP</v>
      </c>
      <c r="N331" t="str">
        <f t="shared" si="22"/>
        <v>Obese</v>
      </c>
      <c r="P331" t="str">
        <f t="shared" si="23"/>
        <v>19-35</v>
      </c>
    </row>
    <row r="332" spans="1:16" x14ac:dyDescent="0.25">
      <c r="A332">
        <v>0</v>
      </c>
      <c r="B332">
        <v>137</v>
      </c>
      <c r="C332">
        <v>84</v>
      </c>
      <c r="D332">
        <v>27</v>
      </c>
      <c r="E332" s="2">
        <v>156</v>
      </c>
      <c r="F332">
        <v>27.3</v>
      </c>
      <c r="G332">
        <v>0.23100000000000001</v>
      </c>
      <c r="H332">
        <v>59</v>
      </c>
      <c r="I332">
        <v>0</v>
      </c>
      <c r="J332">
        <f t="shared" si="20"/>
        <v>0</v>
      </c>
      <c r="K332" t="str">
        <f t="shared" si="21"/>
        <v>KEEP</v>
      </c>
      <c r="N332" t="str">
        <f t="shared" si="22"/>
        <v>Overweight</v>
      </c>
      <c r="P332" t="str">
        <f t="shared" si="23"/>
        <v>51+</v>
      </c>
    </row>
    <row r="333" spans="1:16" x14ac:dyDescent="0.25">
      <c r="A333">
        <v>2</v>
      </c>
      <c r="B333">
        <v>105</v>
      </c>
      <c r="C333">
        <v>80</v>
      </c>
      <c r="D333">
        <v>45</v>
      </c>
      <c r="E333">
        <v>191</v>
      </c>
      <c r="F333">
        <v>33.700000000000003</v>
      </c>
      <c r="G333">
        <v>0.71099999999999997</v>
      </c>
      <c r="H333">
        <v>29</v>
      </c>
      <c r="I333">
        <v>1</v>
      </c>
      <c r="J333">
        <f t="shared" si="20"/>
        <v>0</v>
      </c>
      <c r="K333" t="str">
        <f t="shared" si="21"/>
        <v>KEEP</v>
      </c>
      <c r="N333" t="str">
        <f t="shared" si="22"/>
        <v>Obese</v>
      </c>
      <c r="P333" t="str">
        <f t="shared" si="23"/>
        <v>19-35</v>
      </c>
    </row>
    <row r="334" spans="1:16" x14ac:dyDescent="0.25">
      <c r="A334">
        <v>7</v>
      </c>
      <c r="B334">
        <v>114</v>
      </c>
      <c r="C334">
        <v>76</v>
      </c>
      <c r="D334">
        <v>17</v>
      </c>
      <c r="E334">
        <v>110</v>
      </c>
      <c r="F334">
        <v>23.8</v>
      </c>
      <c r="G334">
        <v>0.46600000000000003</v>
      </c>
      <c r="H334">
        <v>31</v>
      </c>
      <c r="I334">
        <v>0</v>
      </c>
      <c r="J334">
        <f t="shared" si="20"/>
        <v>0</v>
      </c>
      <c r="K334" t="str">
        <f t="shared" si="21"/>
        <v>KEEP</v>
      </c>
      <c r="N334" t="str">
        <f t="shared" si="22"/>
        <v>Normalweight</v>
      </c>
      <c r="P334" t="str">
        <f t="shared" si="23"/>
        <v>19-35</v>
      </c>
    </row>
    <row r="335" spans="1:16" x14ac:dyDescent="0.25">
      <c r="A335">
        <v>8</v>
      </c>
      <c r="B335">
        <v>126</v>
      </c>
      <c r="C335">
        <v>74</v>
      </c>
      <c r="D335">
        <v>38</v>
      </c>
      <c r="E335">
        <v>75</v>
      </c>
      <c r="F335">
        <v>25.9</v>
      </c>
      <c r="G335">
        <v>0.16200000000000001</v>
      </c>
      <c r="H335">
        <v>39</v>
      </c>
      <c r="I335">
        <v>0</v>
      </c>
      <c r="J335">
        <f t="shared" si="20"/>
        <v>0</v>
      </c>
      <c r="K335" t="str">
        <f t="shared" si="21"/>
        <v>KEEP</v>
      </c>
      <c r="N335" t="str">
        <f t="shared" si="22"/>
        <v>Overweight</v>
      </c>
      <c r="P335" t="str">
        <f t="shared" si="23"/>
        <v>36-50</v>
      </c>
    </row>
    <row r="336" spans="1:16" x14ac:dyDescent="0.25">
      <c r="A336">
        <v>4</v>
      </c>
      <c r="B336">
        <v>132</v>
      </c>
      <c r="C336">
        <v>86</v>
      </c>
      <c r="D336">
        <v>31</v>
      </c>
      <c r="E336" s="2">
        <v>156</v>
      </c>
      <c r="F336">
        <v>28</v>
      </c>
      <c r="G336">
        <v>0.41899999999999998</v>
      </c>
      <c r="H336">
        <v>63</v>
      </c>
      <c r="I336">
        <v>0</v>
      </c>
      <c r="J336">
        <f t="shared" si="20"/>
        <v>0</v>
      </c>
      <c r="K336" t="str">
        <f t="shared" si="21"/>
        <v>KEEP</v>
      </c>
      <c r="N336" t="str">
        <f t="shared" si="22"/>
        <v>Overweight</v>
      </c>
      <c r="P336" t="str">
        <f t="shared" si="23"/>
        <v>51+</v>
      </c>
    </row>
    <row r="337" spans="1:16" x14ac:dyDescent="0.25">
      <c r="A337">
        <v>3</v>
      </c>
      <c r="B337">
        <v>158</v>
      </c>
      <c r="C337">
        <v>70</v>
      </c>
      <c r="D337">
        <v>30</v>
      </c>
      <c r="E337">
        <v>328</v>
      </c>
      <c r="F337">
        <v>35.5</v>
      </c>
      <c r="G337">
        <v>0.34399999999999997</v>
      </c>
      <c r="H337">
        <v>35</v>
      </c>
      <c r="I337">
        <v>1</v>
      </c>
      <c r="J337">
        <f t="shared" si="20"/>
        <v>0</v>
      </c>
      <c r="K337" t="str">
        <f t="shared" si="21"/>
        <v>KEEP</v>
      </c>
      <c r="N337" t="str">
        <f t="shared" si="22"/>
        <v>Obese</v>
      </c>
      <c r="P337" t="str">
        <f t="shared" si="23"/>
        <v>19-35</v>
      </c>
    </row>
    <row r="338" spans="1:16" x14ac:dyDescent="0.25">
      <c r="A338">
        <v>0</v>
      </c>
      <c r="B338">
        <v>123</v>
      </c>
      <c r="C338">
        <v>88</v>
      </c>
      <c r="D338">
        <v>37</v>
      </c>
      <c r="E338" s="2">
        <v>156</v>
      </c>
      <c r="F338">
        <v>35.200000000000003</v>
      </c>
      <c r="G338">
        <v>0.19700000000000001</v>
      </c>
      <c r="H338">
        <v>29</v>
      </c>
      <c r="I338">
        <v>0</v>
      </c>
      <c r="J338">
        <f t="shared" si="20"/>
        <v>0</v>
      </c>
      <c r="K338" t="str">
        <f t="shared" si="21"/>
        <v>KEEP</v>
      </c>
      <c r="N338" t="str">
        <f t="shared" si="22"/>
        <v>Obese</v>
      </c>
      <c r="P338" t="str">
        <f t="shared" si="23"/>
        <v>19-35</v>
      </c>
    </row>
    <row r="339" spans="1:16" x14ac:dyDescent="0.25">
      <c r="A339">
        <v>4</v>
      </c>
      <c r="B339">
        <v>85</v>
      </c>
      <c r="C339">
        <v>58</v>
      </c>
      <c r="D339">
        <v>22</v>
      </c>
      <c r="E339">
        <v>49</v>
      </c>
      <c r="F339">
        <v>27.8</v>
      </c>
      <c r="G339">
        <v>0.30599999999999999</v>
      </c>
      <c r="H339">
        <v>28</v>
      </c>
      <c r="I339">
        <v>0</v>
      </c>
      <c r="J339">
        <f t="shared" si="20"/>
        <v>0</v>
      </c>
      <c r="K339" t="str">
        <f t="shared" si="21"/>
        <v>KEEP</v>
      </c>
      <c r="N339" t="str">
        <f t="shared" si="22"/>
        <v>Overweight</v>
      </c>
      <c r="P339" t="str">
        <f t="shared" si="23"/>
        <v>19-35</v>
      </c>
    </row>
    <row r="340" spans="1:16" x14ac:dyDescent="0.25">
      <c r="A340">
        <v>0</v>
      </c>
      <c r="B340">
        <v>84</v>
      </c>
      <c r="C340">
        <v>82</v>
      </c>
      <c r="D340">
        <v>31</v>
      </c>
      <c r="E340">
        <v>125</v>
      </c>
      <c r="F340">
        <v>38.200000000000003</v>
      </c>
      <c r="G340">
        <v>0.23300000000000001</v>
      </c>
      <c r="H340">
        <v>23</v>
      </c>
      <c r="I340">
        <v>0</v>
      </c>
      <c r="J340">
        <f t="shared" si="20"/>
        <v>0</v>
      </c>
      <c r="K340" t="str">
        <f t="shared" si="21"/>
        <v>KEEP</v>
      </c>
      <c r="N340" t="str">
        <f t="shared" si="22"/>
        <v>Obese</v>
      </c>
      <c r="P340" t="str">
        <f t="shared" si="23"/>
        <v>19-35</v>
      </c>
    </row>
    <row r="341" spans="1:16" x14ac:dyDescent="0.25">
      <c r="A341">
        <v>0</v>
      </c>
      <c r="B341">
        <v>135</v>
      </c>
      <c r="C341">
        <v>68</v>
      </c>
      <c r="D341">
        <v>42</v>
      </c>
      <c r="E341">
        <v>250</v>
      </c>
      <c r="F341">
        <v>42.3</v>
      </c>
      <c r="G341">
        <v>0.36499999999999999</v>
      </c>
      <c r="H341">
        <v>24</v>
      </c>
      <c r="I341">
        <v>1</v>
      </c>
      <c r="J341">
        <f t="shared" si="20"/>
        <v>0</v>
      </c>
      <c r="K341" t="str">
        <f t="shared" si="21"/>
        <v>KEEP</v>
      </c>
      <c r="N341" t="str">
        <f t="shared" si="22"/>
        <v>Obese</v>
      </c>
      <c r="P341" t="str">
        <f t="shared" si="23"/>
        <v>19-35</v>
      </c>
    </row>
    <row r="342" spans="1:16" x14ac:dyDescent="0.25">
      <c r="A342">
        <v>1</v>
      </c>
      <c r="B342">
        <v>139</v>
      </c>
      <c r="C342">
        <v>62</v>
      </c>
      <c r="D342">
        <v>41</v>
      </c>
      <c r="E342">
        <v>480</v>
      </c>
      <c r="F342">
        <v>40.700000000000003</v>
      </c>
      <c r="G342">
        <v>0.53600000000000003</v>
      </c>
      <c r="H342">
        <v>21</v>
      </c>
      <c r="I342">
        <v>0</v>
      </c>
      <c r="J342">
        <f t="shared" si="20"/>
        <v>0</v>
      </c>
      <c r="K342" t="str">
        <f t="shared" si="21"/>
        <v>KEEP</v>
      </c>
      <c r="N342" t="str">
        <f t="shared" si="22"/>
        <v>Obese</v>
      </c>
      <c r="P342" t="str">
        <f t="shared" si="23"/>
        <v>19-35</v>
      </c>
    </row>
    <row r="343" spans="1:16" x14ac:dyDescent="0.25">
      <c r="A343">
        <v>0</v>
      </c>
      <c r="B343">
        <v>173</v>
      </c>
      <c r="C343">
        <v>78</v>
      </c>
      <c r="D343">
        <v>32</v>
      </c>
      <c r="E343">
        <v>265</v>
      </c>
      <c r="F343">
        <v>46.5</v>
      </c>
      <c r="G343">
        <v>1.159</v>
      </c>
      <c r="H343">
        <v>58</v>
      </c>
      <c r="I343">
        <v>0</v>
      </c>
      <c r="J343">
        <f t="shared" si="20"/>
        <v>0</v>
      </c>
      <c r="K343" t="str">
        <f t="shared" si="21"/>
        <v>KEEP</v>
      </c>
      <c r="N343" t="str">
        <f t="shared" si="22"/>
        <v>Obese</v>
      </c>
      <c r="P343" t="str">
        <f t="shared" si="23"/>
        <v>51+</v>
      </c>
    </row>
    <row r="344" spans="1:16" x14ac:dyDescent="0.25">
      <c r="A344">
        <v>4</v>
      </c>
      <c r="B344">
        <v>99</v>
      </c>
      <c r="C344">
        <v>72</v>
      </c>
      <c r="D344">
        <v>17</v>
      </c>
      <c r="E344" s="2">
        <v>156</v>
      </c>
      <c r="F344">
        <v>25.6</v>
      </c>
      <c r="G344">
        <v>0.29399999999999998</v>
      </c>
      <c r="H344">
        <v>28</v>
      </c>
      <c r="I344">
        <v>0</v>
      </c>
      <c r="J344">
        <f t="shared" si="20"/>
        <v>0</v>
      </c>
      <c r="K344" t="str">
        <f t="shared" si="21"/>
        <v>KEEP</v>
      </c>
      <c r="N344" t="str">
        <f t="shared" si="22"/>
        <v>Overweight</v>
      </c>
      <c r="P344" t="str">
        <f t="shared" si="23"/>
        <v>19-35</v>
      </c>
    </row>
    <row r="345" spans="1:16" x14ac:dyDescent="0.25">
      <c r="A345">
        <v>2</v>
      </c>
      <c r="B345">
        <v>83</v>
      </c>
      <c r="C345">
        <v>65</v>
      </c>
      <c r="D345">
        <v>28</v>
      </c>
      <c r="E345">
        <v>66</v>
      </c>
      <c r="F345">
        <v>36.799999999999997</v>
      </c>
      <c r="G345">
        <v>0.629</v>
      </c>
      <c r="H345">
        <v>24</v>
      </c>
      <c r="I345">
        <v>0</v>
      </c>
      <c r="J345">
        <f t="shared" si="20"/>
        <v>0</v>
      </c>
      <c r="K345" t="str">
        <f t="shared" si="21"/>
        <v>KEEP</v>
      </c>
      <c r="N345" t="str">
        <f t="shared" si="22"/>
        <v>Obese</v>
      </c>
      <c r="P345" t="str">
        <f t="shared" si="23"/>
        <v>19-35</v>
      </c>
    </row>
    <row r="346" spans="1:16" x14ac:dyDescent="0.25">
      <c r="A346">
        <v>2</v>
      </c>
      <c r="B346">
        <v>89</v>
      </c>
      <c r="C346">
        <v>90</v>
      </c>
      <c r="D346">
        <v>30</v>
      </c>
      <c r="E346" s="2">
        <v>156</v>
      </c>
      <c r="F346">
        <v>33.5</v>
      </c>
      <c r="G346">
        <v>0.29199999999999998</v>
      </c>
      <c r="H346">
        <v>42</v>
      </c>
      <c r="I346">
        <v>0</v>
      </c>
      <c r="J346">
        <f t="shared" si="20"/>
        <v>0</v>
      </c>
      <c r="K346" t="str">
        <f t="shared" si="21"/>
        <v>KEEP</v>
      </c>
      <c r="N346" t="str">
        <f t="shared" si="22"/>
        <v>Obese</v>
      </c>
      <c r="P346" t="str">
        <f t="shared" si="23"/>
        <v>36-50</v>
      </c>
    </row>
    <row r="347" spans="1:16" x14ac:dyDescent="0.25">
      <c r="A347">
        <v>4</v>
      </c>
      <c r="B347">
        <v>99</v>
      </c>
      <c r="C347">
        <v>68</v>
      </c>
      <c r="D347">
        <v>38</v>
      </c>
      <c r="E347" s="2">
        <v>156</v>
      </c>
      <c r="F347">
        <v>32.799999999999997</v>
      </c>
      <c r="G347">
        <v>0.14499999999999999</v>
      </c>
      <c r="H347">
        <v>33</v>
      </c>
      <c r="I347">
        <v>0</v>
      </c>
      <c r="J347">
        <f t="shared" si="20"/>
        <v>0</v>
      </c>
      <c r="K347" t="str">
        <f t="shared" si="21"/>
        <v>KEEP</v>
      </c>
      <c r="N347" t="str">
        <f t="shared" si="22"/>
        <v>Obese</v>
      </c>
      <c r="P347" t="str">
        <f t="shared" si="23"/>
        <v>19-35</v>
      </c>
    </row>
    <row r="348" spans="1:16" x14ac:dyDescent="0.25">
      <c r="A348">
        <v>4</v>
      </c>
      <c r="B348">
        <v>125</v>
      </c>
      <c r="C348">
        <v>70</v>
      </c>
      <c r="D348">
        <v>18</v>
      </c>
      <c r="E348">
        <v>122</v>
      </c>
      <c r="F348">
        <v>28.9</v>
      </c>
      <c r="G348">
        <v>1.1439999999999999</v>
      </c>
      <c r="H348">
        <v>45</v>
      </c>
      <c r="I348">
        <v>1</v>
      </c>
      <c r="J348">
        <f t="shared" si="20"/>
        <v>0</v>
      </c>
      <c r="K348" t="str">
        <f t="shared" si="21"/>
        <v>KEEP</v>
      </c>
      <c r="N348" t="str">
        <f t="shared" si="22"/>
        <v>Overweight</v>
      </c>
      <c r="P348" t="str">
        <f t="shared" si="23"/>
        <v>36-50</v>
      </c>
    </row>
    <row r="349" spans="1:16" x14ac:dyDescent="0.25">
      <c r="A349">
        <v>2</v>
      </c>
      <c r="B349">
        <v>81</v>
      </c>
      <c r="C349">
        <v>72</v>
      </c>
      <c r="D349">
        <v>15</v>
      </c>
      <c r="E349">
        <v>76</v>
      </c>
      <c r="F349">
        <v>30.1</v>
      </c>
      <c r="G349">
        <v>0.54700000000000004</v>
      </c>
      <c r="H349">
        <v>25</v>
      </c>
      <c r="I349">
        <v>0</v>
      </c>
      <c r="J349">
        <f t="shared" si="20"/>
        <v>0</v>
      </c>
      <c r="K349" t="str">
        <f t="shared" si="21"/>
        <v>KEEP</v>
      </c>
      <c r="N349" t="str">
        <f t="shared" si="22"/>
        <v>Obese</v>
      </c>
      <c r="P349" t="str">
        <f t="shared" si="23"/>
        <v>19-35</v>
      </c>
    </row>
    <row r="350" spans="1:16" x14ac:dyDescent="0.25">
      <c r="A350">
        <v>7</v>
      </c>
      <c r="B350">
        <v>195</v>
      </c>
      <c r="C350">
        <v>70</v>
      </c>
      <c r="D350">
        <v>33</v>
      </c>
      <c r="E350">
        <v>145</v>
      </c>
      <c r="F350">
        <v>25.1</v>
      </c>
      <c r="G350">
        <v>0.16300000000000001</v>
      </c>
      <c r="H350">
        <v>55</v>
      </c>
      <c r="I350">
        <v>1</v>
      </c>
      <c r="J350">
        <f t="shared" si="20"/>
        <v>0</v>
      </c>
      <c r="K350" t="str">
        <f t="shared" si="21"/>
        <v>KEEP</v>
      </c>
      <c r="N350" t="str">
        <f t="shared" si="22"/>
        <v>Overweight</v>
      </c>
      <c r="P350" t="str">
        <f t="shared" si="23"/>
        <v>51+</v>
      </c>
    </row>
    <row r="351" spans="1:16" x14ac:dyDescent="0.25">
      <c r="A351">
        <v>6</v>
      </c>
      <c r="B351">
        <v>154</v>
      </c>
      <c r="C351">
        <v>74</v>
      </c>
      <c r="D351">
        <v>32</v>
      </c>
      <c r="E351">
        <v>193</v>
      </c>
      <c r="F351">
        <v>29.3</v>
      </c>
      <c r="G351">
        <v>0.83899999999999997</v>
      </c>
      <c r="H351">
        <v>39</v>
      </c>
      <c r="I351">
        <v>0</v>
      </c>
      <c r="J351">
        <f t="shared" si="20"/>
        <v>0</v>
      </c>
      <c r="K351" t="str">
        <f t="shared" si="21"/>
        <v>KEEP</v>
      </c>
      <c r="N351" t="str">
        <f t="shared" si="22"/>
        <v>Overweight</v>
      </c>
      <c r="P351" t="str">
        <f t="shared" si="23"/>
        <v>36-50</v>
      </c>
    </row>
    <row r="352" spans="1:16" x14ac:dyDescent="0.25">
      <c r="A352">
        <v>2</v>
      </c>
      <c r="B352">
        <v>117</v>
      </c>
      <c r="C352">
        <v>90</v>
      </c>
      <c r="D352">
        <v>19</v>
      </c>
      <c r="E352">
        <v>71</v>
      </c>
      <c r="F352">
        <v>25.2</v>
      </c>
      <c r="G352">
        <v>0.313</v>
      </c>
      <c r="H352">
        <v>21</v>
      </c>
      <c r="I352">
        <v>0</v>
      </c>
      <c r="J352">
        <f t="shared" si="20"/>
        <v>0</v>
      </c>
      <c r="K352" t="str">
        <f t="shared" si="21"/>
        <v>KEEP</v>
      </c>
      <c r="N352" t="str">
        <f t="shared" si="22"/>
        <v>Overweight</v>
      </c>
      <c r="P352" t="str">
        <f t="shared" si="23"/>
        <v>19-35</v>
      </c>
    </row>
    <row r="353" spans="1:16" x14ac:dyDescent="0.25">
      <c r="A353">
        <v>3</v>
      </c>
      <c r="B353">
        <v>84</v>
      </c>
      <c r="C353">
        <v>72</v>
      </c>
      <c r="D353">
        <v>32</v>
      </c>
      <c r="E353" s="2">
        <v>156</v>
      </c>
      <c r="F353">
        <v>37.200000000000003</v>
      </c>
      <c r="G353">
        <v>0.26700000000000002</v>
      </c>
      <c r="H353">
        <v>28</v>
      </c>
      <c r="I353">
        <v>0</v>
      </c>
      <c r="J353">
        <f t="shared" si="20"/>
        <v>0</v>
      </c>
      <c r="K353" t="str">
        <f t="shared" si="21"/>
        <v>KEEP</v>
      </c>
      <c r="N353" t="str">
        <f t="shared" si="22"/>
        <v>Obese</v>
      </c>
      <c r="P353" t="str">
        <f t="shared" si="23"/>
        <v>19-35</v>
      </c>
    </row>
    <row r="354" spans="1:16" x14ac:dyDescent="0.25">
      <c r="A354">
        <v>7</v>
      </c>
      <c r="B354">
        <v>94</v>
      </c>
      <c r="C354">
        <v>64</v>
      </c>
      <c r="D354">
        <v>25</v>
      </c>
      <c r="E354">
        <v>79</v>
      </c>
      <c r="F354">
        <v>33.299999999999997</v>
      </c>
      <c r="G354">
        <v>0.73799999999999999</v>
      </c>
      <c r="H354">
        <v>41</v>
      </c>
      <c r="I354">
        <v>0</v>
      </c>
      <c r="J354">
        <f t="shared" si="20"/>
        <v>0</v>
      </c>
      <c r="K354" t="str">
        <f t="shared" si="21"/>
        <v>KEEP</v>
      </c>
      <c r="N354" t="str">
        <f t="shared" si="22"/>
        <v>Obese</v>
      </c>
      <c r="P354" t="str">
        <f t="shared" si="23"/>
        <v>36-50</v>
      </c>
    </row>
    <row r="355" spans="1:16" x14ac:dyDescent="0.25">
      <c r="A355">
        <v>3</v>
      </c>
      <c r="B355">
        <v>96</v>
      </c>
      <c r="C355">
        <v>78</v>
      </c>
      <c r="D355">
        <v>39</v>
      </c>
      <c r="E355" s="2">
        <v>156</v>
      </c>
      <c r="F355">
        <v>37.299999999999997</v>
      </c>
      <c r="G355">
        <v>0.23799999999999999</v>
      </c>
      <c r="H355">
        <v>40</v>
      </c>
      <c r="I355">
        <v>0</v>
      </c>
      <c r="J355">
        <f t="shared" si="20"/>
        <v>0</v>
      </c>
      <c r="K355" t="str">
        <f t="shared" si="21"/>
        <v>KEEP</v>
      </c>
      <c r="N355" t="str">
        <f t="shared" si="22"/>
        <v>Obese</v>
      </c>
      <c r="P355" t="str">
        <f t="shared" si="23"/>
        <v>36-50</v>
      </c>
    </row>
    <row r="356" spans="1:16" x14ac:dyDescent="0.25">
      <c r="A356">
        <v>0</v>
      </c>
      <c r="B356">
        <v>180</v>
      </c>
      <c r="C356">
        <v>90</v>
      </c>
      <c r="D356">
        <v>26</v>
      </c>
      <c r="E356">
        <v>90</v>
      </c>
      <c r="F356">
        <v>36.5</v>
      </c>
      <c r="G356">
        <v>0.314</v>
      </c>
      <c r="H356">
        <v>35</v>
      </c>
      <c r="I356">
        <v>1</v>
      </c>
      <c r="J356">
        <f t="shared" si="20"/>
        <v>0</v>
      </c>
      <c r="K356" t="str">
        <f t="shared" si="21"/>
        <v>KEEP</v>
      </c>
      <c r="N356" t="str">
        <f t="shared" si="22"/>
        <v>Obese</v>
      </c>
      <c r="P356" t="str">
        <f t="shared" si="23"/>
        <v>19-35</v>
      </c>
    </row>
    <row r="357" spans="1:16" x14ac:dyDescent="0.25">
      <c r="A357">
        <v>1</v>
      </c>
      <c r="B357">
        <v>130</v>
      </c>
      <c r="C357">
        <v>60</v>
      </c>
      <c r="D357">
        <v>23</v>
      </c>
      <c r="E357">
        <v>170</v>
      </c>
      <c r="F357">
        <v>28.6</v>
      </c>
      <c r="G357">
        <v>0.69199999999999995</v>
      </c>
      <c r="H357">
        <v>21</v>
      </c>
      <c r="I357">
        <v>0</v>
      </c>
      <c r="J357">
        <f t="shared" si="20"/>
        <v>0</v>
      </c>
      <c r="K357" t="str">
        <f t="shared" si="21"/>
        <v>KEEP</v>
      </c>
      <c r="N357" t="str">
        <f t="shared" si="22"/>
        <v>Overweight</v>
      </c>
      <c r="P357" t="str">
        <f t="shared" si="23"/>
        <v>19-35</v>
      </c>
    </row>
    <row r="358" spans="1:16" x14ac:dyDescent="0.25">
      <c r="A358">
        <v>2</v>
      </c>
      <c r="B358">
        <v>84</v>
      </c>
      <c r="C358">
        <v>50</v>
      </c>
      <c r="D358">
        <v>23</v>
      </c>
      <c r="E358">
        <v>76</v>
      </c>
      <c r="F358">
        <v>30.4</v>
      </c>
      <c r="G358">
        <v>0.96799999999999997</v>
      </c>
      <c r="H358">
        <v>21</v>
      </c>
      <c r="I358">
        <v>0</v>
      </c>
      <c r="J358">
        <f t="shared" si="20"/>
        <v>0</v>
      </c>
      <c r="K358" t="str">
        <f t="shared" si="21"/>
        <v>KEEP</v>
      </c>
      <c r="N358" t="str">
        <f t="shared" si="22"/>
        <v>Obese</v>
      </c>
      <c r="P358" t="str">
        <f t="shared" si="23"/>
        <v>19-35</v>
      </c>
    </row>
    <row r="359" spans="1:16" x14ac:dyDescent="0.25">
      <c r="A359">
        <v>12</v>
      </c>
      <c r="B359">
        <v>84</v>
      </c>
      <c r="C359">
        <v>72</v>
      </c>
      <c r="D359">
        <v>31</v>
      </c>
      <c r="E359" s="2">
        <v>156</v>
      </c>
      <c r="F359">
        <v>29.7</v>
      </c>
      <c r="G359">
        <v>0.29699999999999999</v>
      </c>
      <c r="H359">
        <v>46</v>
      </c>
      <c r="I359">
        <v>1</v>
      </c>
      <c r="J359">
        <f t="shared" si="20"/>
        <v>0</v>
      </c>
      <c r="K359" t="str">
        <f t="shared" si="21"/>
        <v>KEEP</v>
      </c>
      <c r="N359" t="str">
        <f t="shared" si="22"/>
        <v>Overweight</v>
      </c>
      <c r="P359" t="str">
        <f t="shared" si="23"/>
        <v>36-50</v>
      </c>
    </row>
    <row r="360" spans="1:16" x14ac:dyDescent="0.25">
      <c r="A360">
        <v>0</v>
      </c>
      <c r="B360">
        <v>139</v>
      </c>
      <c r="C360">
        <v>62</v>
      </c>
      <c r="D360">
        <v>17</v>
      </c>
      <c r="E360">
        <v>210</v>
      </c>
      <c r="F360">
        <v>22.1</v>
      </c>
      <c r="G360">
        <v>0.20699999999999999</v>
      </c>
      <c r="H360">
        <v>21</v>
      </c>
      <c r="I360">
        <v>0</v>
      </c>
      <c r="J360">
        <f t="shared" si="20"/>
        <v>0</v>
      </c>
      <c r="K360" t="str">
        <f t="shared" si="21"/>
        <v>KEEP</v>
      </c>
      <c r="N360" t="str">
        <f t="shared" si="22"/>
        <v>Normalweight</v>
      </c>
      <c r="P360" t="str">
        <f t="shared" si="23"/>
        <v>19-35</v>
      </c>
    </row>
    <row r="361" spans="1:16" x14ac:dyDescent="0.25">
      <c r="A361">
        <v>3</v>
      </c>
      <c r="B361">
        <v>99</v>
      </c>
      <c r="C361">
        <v>54</v>
      </c>
      <c r="D361">
        <v>19</v>
      </c>
      <c r="E361">
        <v>86</v>
      </c>
      <c r="F361">
        <v>25.6</v>
      </c>
      <c r="G361">
        <v>0.154</v>
      </c>
      <c r="H361">
        <v>24</v>
      </c>
      <c r="I361">
        <v>0</v>
      </c>
      <c r="J361">
        <f t="shared" si="20"/>
        <v>0</v>
      </c>
      <c r="K361" t="str">
        <f t="shared" si="21"/>
        <v>KEEP</v>
      </c>
      <c r="N361" t="str">
        <f t="shared" si="22"/>
        <v>Overweight</v>
      </c>
      <c r="P361" t="str">
        <f t="shared" si="23"/>
        <v>19-35</v>
      </c>
    </row>
    <row r="362" spans="1:16" x14ac:dyDescent="0.25">
      <c r="A362">
        <v>3</v>
      </c>
      <c r="B362">
        <v>163</v>
      </c>
      <c r="C362">
        <v>70</v>
      </c>
      <c r="D362">
        <v>18</v>
      </c>
      <c r="E362">
        <v>105</v>
      </c>
      <c r="F362">
        <v>31.6</v>
      </c>
      <c r="G362">
        <v>0.26800000000000002</v>
      </c>
      <c r="H362">
        <v>28</v>
      </c>
      <c r="I362">
        <v>1</v>
      </c>
      <c r="J362">
        <f t="shared" si="20"/>
        <v>0</v>
      </c>
      <c r="K362" t="str">
        <f t="shared" si="21"/>
        <v>KEEP</v>
      </c>
      <c r="N362" t="str">
        <f t="shared" si="22"/>
        <v>Obese</v>
      </c>
      <c r="P362" t="str">
        <f t="shared" si="23"/>
        <v>19-35</v>
      </c>
    </row>
    <row r="363" spans="1:16" x14ac:dyDescent="0.25">
      <c r="A363">
        <v>9</v>
      </c>
      <c r="B363">
        <v>145</v>
      </c>
      <c r="C363">
        <v>88</v>
      </c>
      <c r="D363">
        <v>34</v>
      </c>
      <c r="E363">
        <v>165</v>
      </c>
      <c r="F363">
        <v>30.3</v>
      </c>
      <c r="G363">
        <v>0.77100000000000002</v>
      </c>
      <c r="H363">
        <v>53</v>
      </c>
      <c r="I363">
        <v>1</v>
      </c>
      <c r="J363">
        <f t="shared" si="20"/>
        <v>0</v>
      </c>
      <c r="K363" t="str">
        <f t="shared" si="21"/>
        <v>KEEP</v>
      </c>
      <c r="N363" t="str">
        <f t="shared" si="22"/>
        <v>Obese</v>
      </c>
      <c r="P363" t="str">
        <f t="shared" si="23"/>
        <v>51+</v>
      </c>
    </row>
    <row r="364" spans="1:16" x14ac:dyDescent="0.25">
      <c r="A364">
        <v>6</v>
      </c>
      <c r="B364">
        <v>129</v>
      </c>
      <c r="C364">
        <v>90</v>
      </c>
      <c r="D364">
        <v>7</v>
      </c>
      <c r="E364">
        <v>326</v>
      </c>
      <c r="F364">
        <v>19.600000000000001</v>
      </c>
      <c r="G364">
        <v>0.58199999999999996</v>
      </c>
      <c r="H364">
        <v>60</v>
      </c>
      <c r="I364">
        <v>0</v>
      </c>
      <c r="J364">
        <f t="shared" si="20"/>
        <v>0</v>
      </c>
      <c r="K364" t="str">
        <f t="shared" si="21"/>
        <v>KEEP</v>
      </c>
      <c r="N364" t="str">
        <f t="shared" si="22"/>
        <v>Normalweight</v>
      </c>
      <c r="P364" t="str">
        <f t="shared" si="23"/>
        <v>51+</v>
      </c>
    </row>
    <row r="365" spans="1:16" x14ac:dyDescent="0.25">
      <c r="A365">
        <v>2</v>
      </c>
      <c r="B365">
        <v>68</v>
      </c>
      <c r="C365">
        <v>70</v>
      </c>
      <c r="D365">
        <v>32</v>
      </c>
      <c r="E365">
        <v>66</v>
      </c>
      <c r="F365">
        <v>25</v>
      </c>
      <c r="G365">
        <v>0.187</v>
      </c>
      <c r="H365">
        <v>25</v>
      </c>
      <c r="I365">
        <v>0</v>
      </c>
      <c r="J365">
        <f t="shared" si="20"/>
        <v>0</v>
      </c>
      <c r="K365" t="str">
        <f t="shared" si="21"/>
        <v>KEEP</v>
      </c>
      <c r="N365" t="str">
        <f t="shared" si="22"/>
        <v>Overweight</v>
      </c>
      <c r="P365" t="str">
        <f t="shared" si="23"/>
        <v>19-35</v>
      </c>
    </row>
    <row r="366" spans="1:16" x14ac:dyDescent="0.25">
      <c r="A366">
        <v>3</v>
      </c>
      <c r="B366">
        <v>124</v>
      </c>
      <c r="C366">
        <v>80</v>
      </c>
      <c r="D366">
        <v>33</v>
      </c>
      <c r="E366">
        <v>130</v>
      </c>
      <c r="F366">
        <v>33.200000000000003</v>
      </c>
      <c r="G366">
        <v>0.30499999999999999</v>
      </c>
      <c r="H366">
        <v>26</v>
      </c>
      <c r="I366">
        <v>0</v>
      </c>
      <c r="J366">
        <f t="shared" si="20"/>
        <v>0</v>
      </c>
      <c r="K366" t="str">
        <f t="shared" si="21"/>
        <v>KEEP</v>
      </c>
      <c r="N366" t="str">
        <f t="shared" si="22"/>
        <v>Obese</v>
      </c>
      <c r="P366" t="str">
        <f t="shared" si="23"/>
        <v>19-35</v>
      </c>
    </row>
    <row r="367" spans="1:16" x14ac:dyDescent="0.25">
      <c r="A367">
        <v>3</v>
      </c>
      <c r="B367">
        <v>87</v>
      </c>
      <c r="C367">
        <v>60</v>
      </c>
      <c r="D367">
        <v>18</v>
      </c>
      <c r="E367" s="2">
        <v>156</v>
      </c>
      <c r="F367">
        <v>21.8</v>
      </c>
      <c r="G367">
        <v>0.44400000000000001</v>
      </c>
      <c r="H367">
        <v>21</v>
      </c>
      <c r="I367">
        <v>0</v>
      </c>
      <c r="J367">
        <f t="shared" si="20"/>
        <v>0</v>
      </c>
      <c r="K367" t="str">
        <f t="shared" si="21"/>
        <v>KEEP</v>
      </c>
      <c r="N367" t="str">
        <f t="shared" si="22"/>
        <v>Normalweight</v>
      </c>
      <c r="P367" t="str">
        <f t="shared" si="23"/>
        <v>19-35</v>
      </c>
    </row>
    <row r="368" spans="1:16" x14ac:dyDescent="0.25">
      <c r="A368">
        <v>1</v>
      </c>
      <c r="B368">
        <v>97</v>
      </c>
      <c r="C368">
        <v>64</v>
      </c>
      <c r="D368">
        <v>19</v>
      </c>
      <c r="E368">
        <v>82</v>
      </c>
      <c r="F368">
        <v>18.2</v>
      </c>
      <c r="G368">
        <v>0.29899999999999999</v>
      </c>
      <c r="H368">
        <v>21</v>
      </c>
      <c r="I368">
        <v>0</v>
      </c>
      <c r="J368">
        <f t="shared" si="20"/>
        <v>0</v>
      </c>
      <c r="K368" t="str">
        <f t="shared" si="21"/>
        <v>KEEP</v>
      </c>
      <c r="N368" t="str">
        <f t="shared" si="22"/>
        <v>Underweight</v>
      </c>
      <c r="P368" t="str">
        <f t="shared" si="23"/>
        <v>19-35</v>
      </c>
    </row>
    <row r="369" spans="1:16" x14ac:dyDescent="0.25">
      <c r="A369">
        <v>3</v>
      </c>
      <c r="B369">
        <v>116</v>
      </c>
      <c r="C369">
        <v>74</v>
      </c>
      <c r="D369">
        <v>15</v>
      </c>
      <c r="E369">
        <v>105</v>
      </c>
      <c r="F369">
        <v>26.3</v>
      </c>
      <c r="G369">
        <v>0.107</v>
      </c>
      <c r="H369">
        <v>24</v>
      </c>
      <c r="I369">
        <v>0</v>
      </c>
      <c r="J369">
        <f t="shared" si="20"/>
        <v>0</v>
      </c>
      <c r="K369" t="str">
        <f t="shared" si="21"/>
        <v>KEEP</v>
      </c>
      <c r="N369" t="str">
        <f t="shared" si="22"/>
        <v>Overweight</v>
      </c>
      <c r="P369" t="str">
        <f t="shared" si="23"/>
        <v>19-35</v>
      </c>
    </row>
    <row r="370" spans="1:16" x14ac:dyDescent="0.25">
      <c r="A370">
        <v>0</v>
      </c>
      <c r="B370">
        <v>117</v>
      </c>
      <c r="C370">
        <v>66</v>
      </c>
      <c r="D370">
        <v>31</v>
      </c>
      <c r="E370">
        <v>188</v>
      </c>
      <c r="F370">
        <v>30.8</v>
      </c>
      <c r="G370">
        <v>0.49299999999999999</v>
      </c>
      <c r="H370">
        <v>22</v>
      </c>
      <c r="I370">
        <v>0</v>
      </c>
      <c r="J370">
        <f t="shared" si="20"/>
        <v>0</v>
      </c>
      <c r="K370" t="str">
        <f t="shared" si="21"/>
        <v>KEEP</v>
      </c>
      <c r="N370" t="str">
        <f t="shared" si="22"/>
        <v>Obese</v>
      </c>
      <c r="P370" t="str">
        <f t="shared" si="23"/>
        <v>19-35</v>
      </c>
    </row>
    <row r="371" spans="1:16" x14ac:dyDescent="0.25">
      <c r="A371">
        <v>2</v>
      </c>
      <c r="B371">
        <v>122</v>
      </c>
      <c r="C371">
        <v>60</v>
      </c>
      <c r="D371">
        <v>18</v>
      </c>
      <c r="E371">
        <v>106</v>
      </c>
      <c r="F371">
        <v>29.8</v>
      </c>
      <c r="G371">
        <v>0.71699999999999997</v>
      </c>
      <c r="H371">
        <v>22</v>
      </c>
      <c r="I371">
        <v>0</v>
      </c>
      <c r="J371">
        <f t="shared" si="20"/>
        <v>0</v>
      </c>
      <c r="K371" t="str">
        <f t="shared" si="21"/>
        <v>KEEP</v>
      </c>
      <c r="N371" t="str">
        <f t="shared" si="22"/>
        <v>Overweight</v>
      </c>
      <c r="P371" t="str">
        <f t="shared" si="23"/>
        <v>19-35</v>
      </c>
    </row>
    <row r="372" spans="1:16" x14ac:dyDescent="0.25">
      <c r="A372">
        <v>1</v>
      </c>
      <c r="B372">
        <v>86</v>
      </c>
      <c r="C372">
        <v>66</v>
      </c>
      <c r="D372">
        <v>52</v>
      </c>
      <c r="E372">
        <v>65</v>
      </c>
      <c r="F372">
        <v>41.3</v>
      </c>
      <c r="G372">
        <v>0.91700000000000004</v>
      </c>
      <c r="H372">
        <v>29</v>
      </c>
      <c r="I372">
        <v>0</v>
      </c>
      <c r="J372">
        <f t="shared" si="20"/>
        <v>0</v>
      </c>
      <c r="K372" t="str">
        <f t="shared" si="21"/>
        <v>KEEP</v>
      </c>
      <c r="N372" t="str">
        <f t="shared" si="22"/>
        <v>Obese</v>
      </c>
      <c r="P372" t="str">
        <f t="shared" si="23"/>
        <v>19-35</v>
      </c>
    </row>
    <row r="373" spans="1:16" x14ac:dyDescent="0.25">
      <c r="A373">
        <v>1</v>
      </c>
      <c r="B373">
        <v>77</v>
      </c>
      <c r="C373">
        <v>56</v>
      </c>
      <c r="D373">
        <v>30</v>
      </c>
      <c r="E373">
        <v>56</v>
      </c>
      <c r="F373">
        <v>33.299999999999997</v>
      </c>
      <c r="G373">
        <v>1.2509999999999999</v>
      </c>
      <c r="H373">
        <v>24</v>
      </c>
      <c r="I373">
        <v>0</v>
      </c>
      <c r="J373">
        <f t="shared" si="20"/>
        <v>0</v>
      </c>
      <c r="K373" t="str">
        <f t="shared" si="21"/>
        <v>KEEP</v>
      </c>
      <c r="N373" t="str">
        <f t="shared" si="22"/>
        <v>Obese</v>
      </c>
      <c r="P373" t="str">
        <f t="shared" si="23"/>
        <v>19-35</v>
      </c>
    </row>
    <row r="374" spans="1:16" x14ac:dyDescent="0.25">
      <c r="A374">
        <v>0</v>
      </c>
      <c r="B374">
        <v>127</v>
      </c>
      <c r="C374">
        <v>80</v>
      </c>
      <c r="D374">
        <v>37</v>
      </c>
      <c r="E374">
        <v>210</v>
      </c>
      <c r="F374">
        <v>36.299999999999997</v>
      </c>
      <c r="G374">
        <v>0.80400000000000005</v>
      </c>
      <c r="H374">
        <v>23</v>
      </c>
      <c r="I374">
        <v>0</v>
      </c>
      <c r="J374">
        <f t="shared" si="20"/>
        <v>0</v>
      </c>
      <c r="K374" t="str">
        <f t="shared" si="21"/>
        <v>KEEP</v>
      </c>
      <c r="N374" t="str">
        <f t="shared" si="22"/>
        <v>Obese</v>
      </c>
      <c r="P374" t="str">
        <f t="shared" si="23"/>
        <v>19-35</v>
      </c>
    </row>
    <row r="375" spans="1:16" x14ac:dyDescent="0.25">
      <c r="A375">
        <v>3</v>
      </c>
      <c r="B375">
        <v>129</v>
      </c>
      <c r="C375">
        <v>92</v>
      </c>
      <c r="D375">
        <v>49</v>
      </c>
      <c r="E375">
        <v>155</v>
      </c>
      <c r="F375">
        <v>36.4</v>
      </c>
      <c r="G375">
        <v>0.96799999999999997</v>
      </c>
      <c r="H375">
        <v>32</v>
      </c>
      <c r="I375">
        <v>1</v>
      </c>
      <c r="J375">
        <f t="shared" si="20"/>
        <v>0</v>
      </c>
      <c r="K375" t="str">
        <f t="shared" si="21"/>
        <v>KEEP</v>
      </c>
      <c r="N375" t="str">
        <f t="shared" si="22"/>
        <v>Obese</v>
      </c>
      <c r="P375" t="str">
        <f t="shared" si="23"/>
        <v>19-35</v>
      </c>
    </row>
    <row r="376" spans="1:16" x14ac:dyDescent="0.25">
      <c r="A376">
        <v>8</v>
      </c>
      <c r="B376">
        <v>100</v>
      </c>
      <c r="C376">
        <v>74</v>
      </c>
      <c r="D376">
        <v>40</v>
      </c>
      <c r="E376">
        <v>215</v>
      </c>
      <c r="F376">
        <v>39.4</v>
      </c>
      <c r="G376">
        <v>0.66100000000000003</v>
      </c>
      <c r="H376">
        <v>43</v>
      </c>
      <c r="I376">
        <v>1</v>
      </c>
      <c r="J376">
        <f t="shared" si="20"/>
        <v>0</v>
      </c>
      <c r="K376" t="str">
        <f t="shared" si="21"/>
        <v>KEEP</v>
      </c>
      <c r="N376" t="str">
        <f t="shared" si="22"/>
        <v>Obese</v>
      </c>
      <c r="P376" t="str">
        <f t="shared" si="23"/>
        <v>36-50</v>
      </c>
    </row>
    <row r="377" spans="1:16" x14ac:dyDescent="0.25">
      <c r="A377">
        <v>3</v>
      </c>
      <c r="B377">
        <v>128</v>
      </c>
      <c r="C377">
        <v>72</v>
      </c>
      <c r="D377">
        <v>25</v>
      </c>
      <c r="E377">
        <v>190</v>
      </c>
      <c r="F377">
        <v>32.4</v>
      </c>
      <c r="G377">
        <v>0.54900000000000004</v>
      </c>
      <c r="H377">
        <v>27</v>
      </c>
      <c r="I377">
        <v>1</v>
      </c>
      <c r="J377">
        <f t="shared" si="20"/>
        <v>0</v>
      </c>
      <c r="K377" t="str">
        <f t="shared" si="21"/>
        <v>KEEP</v>
      </c>
      <c r="N377" t="str">
        <f t="shared" si="22"/>
        <v>Obese</v>
      </c>
      <c r="P377" t="str">
        <f t="shared" si="23"/>
        <v>19-35</v>
      </c>
    </row>
    <row r="378" spans="1:16" x14ac:dyDescent="0.25">
      <c r="A378">
        <v>10</v>
      </c>
      <c r="B378">
        <v>90</v>
      </c>
      <c r="C378">
        <v>85</v>
      </c>
      <c r="D378">
        <v>32</v>
      </c>
      <c r="E378" s="2">
        <v>156</v>
      </c>
      <c r="F378">
        <v>34.9</v>
      </c>
      <c r="G378">
        <v>0.82499999999999996</v>
      </c>
      <c r="H378">
        <v>56</v>
      </c>
      <c r="I378">
        <v>1</v>
      </c>
      <c r="J378">
        <f t="shared" si="20"/>
        <v>0</v>
      </c>
      <c r="K378" t="str">
        <f t="shared" si="21"/>
        <v>KEEP</v>
      </c>
      <c r="N378" t="str">
        <f t="shared" si="22"/>
        <v>Obese</v>
      </c>
      <c r="P378" t="str">
        <f t="shared" si="23"/>
        <v>51+</v>
      </c>
    </row>
    <row r="379" spans="1:16" x14ac:dyDescent="0.25">
      <c r="A379">
        <v>4</v>
      </c>
      <c r="B379">
        <v>84</v>
      </c>
      <c r="C379">
        <v>90</v>
      </c>
      <c r="D379">
        <v>23</v>
      </c>
      <c r="E379">
        <v>56</v>
      </c>
      <c r="F379">
        <v>39.5</v>
      </c>
      <c r="G379">
        <v>0.159</v>
      </c>
      <c r="H379">
        <v>25</v>
      </c>
      <c r="I379">
        <v>0</v>
      </c>
      <c r="J379">
        <f t="shared" si="20"/>
        <v>0</v>
      </c>
      <c r="K379" t="str">
        <f t="shared" si="21"/>
        <v>KEEP</v>
      </c>
      <c r="N379" t="str">
        <f t="shared" si="22"/>
        <v>Obese</v>
      </c>
      <c r="P379" t="str">
        <f t="shared" si="23"/>
        <v>19-35</v>
      </c>
    </row>
    <row r="380" spans="1:16" x14ac:dyDescent="0.25">
      <c r="A380">
        <v>1</v>
      </c>
      <c r="B380">
        <v>88</v>
      </c>
      <c r="C380">
        <v>78</v>
      </c>
      <c r="D380">
        <v>29</v>
      </c>
      <c r="E380">
        <v>76</v>
      </c>
      <c r="F380">
        <v>32</v>
      </c>
      <c r="G380">
        <v>0.36499999999999999</v>
      </c>
      <c r="H380">
        <v>29</v>
      </c>
      <c r="I380">
        <v>0</v>
      </c>
      <c r="J380">
        <f t="shared" si="20"/>
        <v>0</v>
      </c>
      <c r="K380" t="str">
        <f t="shared" si="21"/>
        <v>KEEP</v>
      </c>
      <c r="N380" t="str">
        <f t="shared" si="22"/>
        <v>Obese</v>
      </c>
      <c r="P380" t="str">
        <f t="shared" si="23"/>
        <v>19-35</v>
      </c>
    </row>
    <row r="381" spans="1:16" x14ac:dyDescent="0.25">
      <c r="A381">
        <v>8</v>
      </c>
      <c r="B381">
        <v>186</v>
      </c>
      <c r="C381">
        <v>90</v>
      </c>
      <c r="D381">
        <v>35</v>
      </c>
      <c r="E381">
        <v>225</v>
      </c>
      <c r="F381">
        <v>34.5</v>
      </c>
      <c r="G381">
        <v>0.42299999999999999</v>
      </c>
      <c r="H381">
        <v>37</v>
      </c>
      <c r="I381">
        <v>1</v>
      </c>
      <c r="J381">
        <f t="shared" si="20"/>
        <v>0</v>
      </c>
      <c r="K381" t="str">
        <f t="shared" si="21"/>
        <v>KEEP</v>
      </c>
      <c r="N381" t="str">
        <f t="shared" si="22"/>
        <v>Obese</v>
      </c>
      <c r="P381" t="str">
        <f t="shared" si="23"/>
        <v>36-50</v>
      </c>
    </row>
    <row r="382" spans="1:16" x14ac:dyDescent="0.25">
      <c r="A382">
        <v>5</v>
      </c>
      <c r="B382">
        <v>187</v>
      </c>
      <c r="C382">
        <v>76</v>
      </c>
      <c r="D382">
        <v>27</v>
      </c>
      <c r="E382">
        <v>207</v>
      </c>
      <c r="F382">
        <v>43.6</v>
      </c>
      <c r="G382">
        <v>1.034</v>
      </c>
      <c r="H382">
        <v>53</v>
      </c>
      <c r="I382">
        <v>1</v>
      </c>
      <c r="J382">
        <f t="shared" si="20"/>
        <v>0</v>
      </c>
      <c r="K382" t="str">
        <f t="shared" si="21"/>
        <v>KEEP</v>
      </c>
      <c r="N382" t="str">
        <f t="shared" si="22"/>
        <v>Obese</v>
      </c>
      <c r="P382" t="str">
        <f t="shared" si="23"/>
        <v>51+</v>
      </c>
    </row>
    <row r="383" spans="1:16" x14ac:dyDescent="0.25">
      <c r="A383">
        <v>4</v>
      </c>
      <c r="B383">
        <v>131</v>
      </c>
      <c r="C383">
        <v>68</v>
      </c>
      <c r="D383">
        <v>21</v>
      </c>
      <c r="E383">
        <v>166</v>
      </c>
      <c r="F383">
        <v>33.1</v>
      </c>
      <c r="G383">
        <v>0.16</v>
      </c>
      <c r="H383">
        <v>28</v>
      </c>
      <c r="I383">
        <v>0</v>
      </c>
      <c r="J383">
        <f t="shared" si="20"/>
        <v>0</v>
      </c>
      <c r="K383" t="str">
        <f t="shared" si="21"/>
        <v>KEEP</v>
      </c>
      <c r="N383" t="str">
        <f t="shared" si="22"/>
        <v>Obese</v>
      </c>
      <c r="P383" t="str">
        <f t="shared" si="23"/>
        <v>19-35</v>
      </c>
    </row>
    <row r="384" spans="1:16" x14ac:dyDescent="0.25">
      <c r="A384">
        <v>1</v>
      </c>
      <c r="B384">
        <v>164</v>
      </c>
      <c r="C384">
        <v>82</v>
      </c>
      <c r="D384">
        <v>43</v>
      </c>
      <c r="E384">
        <v>67</v>
      </c>
      <c r="F384">
        <v>32.799999999999997</v>
      </c>
      <c r="G384">
        <v>0.34100000000000003</v>
      </c>
      <c r="H384">
        <v>50</v>
      </c>
      <c r="I384">
        <v>0</v>
      </c>
      <c r="J384">
        <f t="shared" si="20"/>
        <v>0</v>
      </c>
      <c r="K384" t="str">
        <f t="shared" si="21"/>
        <v>KEEP</v>
      </c>
      <c r="N384" t="str">
        <f t="shared" si="22"/>
        <v>Obese</v>
      </c>
      <c r="P384" t="str">
        <f t="shared" si="23"/>
        <v>36-50</v>
      </c>
    </row>
    <row r="385" spans="1:16" x14ac:dyDescent="0.25">
      <c r="A385">
        <v>4</v>
      </c>
      <c r="B385">
        <v>189</v>
      </c>
      <c r="C385">
        <v>110</v>
      </c>
      <c r="D385">
        <v>31</v>
      </c>
      <c r="E385" s="2">
        <v>156</v>
      </c>
      <c r="F385">
        <v>28.5</v>
      </c>
      <c r="G385">
        <v>0.68</v>
      </c>
      <c r="H385">
        <v>37</v>
      </c>
      <c r="I385">
        <v>0</v>
      </c>
      <c r="J385">
        <f t="shared" si="20"/>
        <v>0</v>
      </c>
      <c r="K385" t="str">
        <f t="shared" si="21"/>
        <v>KEEP</v>
      </c>
      <c r="N385" t="str">
        <f t="shared" si="22"/>
        <v>Overweight</v>
      </c>
      <c r="P385" t="str">
        <f t="shared" si="23"/>
        <v>36-50</v>
      </c>
    </row>
    <row r="386" spans="1:16" x14ac:dyDescent="0.25">
      <c r="A386">
        <v>1</v>
      </c>
      <c r="B386">
        <v>116</v>
      </c>
      <c r="C386">
        <v>70</v>
      </c>
      <c r="D386">
        <v>28</v>
      </c>
      <c r="E386" s="2">
        <v>156</v>
      </c>
      <c r="F386">
        <v>27.4</v>
      </c>
      <c r="G386">
        <v>0.20399999999999999</v>
      </c>
      <c r="H386">
        <v>21</v>
      </c>
      <c r="I386">
        <v>0</v>
      </c>
      <c r="J386">
        <f t="shared" ref="J386:J449" si="24">COUNTIF(B386:H386,121)+COUNTIF(B385:H385,"=")</f>
        <v>0</v>
      </c>
      <c r="K386" t="str">
        <f t="shared" si="21"/>
        <v>KEEP</v>
      </c>
      <c r="N386" t="str">
        <f t="shared" si="22"/>
        <v>Overweight</v>
      </c>
      <c r="P386" t="str">
        <f t="shared" si="23"/>
        <v>19-35</v>
      </c>
    </row>
    <row r="387" spans="1:16" x14ac:dyDescent="0.25">
      <c r="A387">
        <v>3</v>
      </c>
      <c r="B387">
        <v>84</v>
      </c>
      <c r="C387">
        <v>68</v>
      </c>
      <c r="D387">
        <v>30</v>
      </c>
      <c r="E387">
        <v>106</v>
      </c>
      <c r="F387">
        <v>31.9</v>
      </c>
      <c r="G387">
        <v>0.59099999999999997</v>
      </c>
      <c r="H387">
        <v>25</v>
      </c>
      <c r="I387">
        <v>0</v>
      </c>
      <c r="J387">
        <f t="shared" si="24"/>
        <v>0</v>
      </c>
      <c r="K387" t="str">
        <f t="shared" ref="K387:K450" si="25">IF(J387&gt;=COLUMNS($B$2:$H$2)/4,"REMOVE","KEEP")</f>
        <v>KEEP</v>
      </c>
      <c r="N387" t="str">
        <f t="shared" ref="N387:N450" si="26">IF(F387&lt;18.5,"Underweight",IF(F387&lt;24.5,"Normalweight",IF(F387&lt;29.9,"Overweight","Obese")))</f>
        <v>Obese</v>
      </c>
      <c r="P387" t="str">
        <f t="shared" ref="P387:P450" si="27">IF(H387&lt;=18, "0-18", IF(H387&lt;=35, "19-35", IF(H387&lt;=50, "36-50", "51+")))</f>
        <v>19-35</v>
      </c>
    </row>
    <row r="388" spans="1:16" x14ac:dyDescent="0.25">
      <c r="A388">
        <v>1</v>
      </c>
      <c r="B388">
        <v>88</v>
      </c>
      <c r="C388">
        <v>62</v>
      </c>
      <c r="D388">
        <v>24</v>
      </c>
      <c r="E388">
        <v>44</v>
      </c>
      <c r="F388">
        <v>29.9</v>
      </c>
      <c r="G388">
        <v>0.42199999999999999</v>
      </c>
      <c r="H388">
        <v>23</v>
      </c>
      <c r="I388">
        <v>0</v>
      </c>
      <c r="J388">
        <f t="shared" si="24"/>
        <v>0</v>
      </c>
      <c r="K388" t="str">
        <f t="shared" si="25"/>
        <v>KEEP</v>
      </c>
      <c r="N388" t="str">
        <f t="shared" si="26"/>
        <v>Obese</v>
      </c>
      <c r="P388" t="str">
        <f t="shared" si="27"/>
        <v>19-35</v>
      </c>
    </row>
    <row r="389" spans="1:16" x14ac:dyDescent="0.25">
      <c r="A389">
        <v>1</v>
      </c>
      <c r="B389">
        <v>84</v>
      </c>
      <c r="C389">
        <v>64</v>
      </c>
      <c r="D389">
        <v>23</v>
      </c>
      <c r="E389">
        <v>115</v>
      </c>
      <c r="F389">
        <v>36.9</v>
      </c>
      <c r="G389">
        <v>0.47099999999999997</v>
      </c>
      <c r="H389">
        <v>28</v>
      </c>
      <c r="I389">
        <v>0</v>
      </c>
      <c r="J389">
        <f t="shared" si="24"/>
        <v>0</v>
      </c>
      <c r="K389" t="str">
        <f t="shared" si="25"/>
        <v>KEEP</v>
      </c>
      <c r="N389" t="str">
        <f t="shared" si="26"/>
        <v>Obese</v>
      </c>
      <c r="P389" t="str">
        <f t="shared" si="27"/>
        <v>19-35</v>
      </c>
    </row>
    <row r="390" spans="1:16" x14ac:dyDescent="0.25">
      <c r="A390">
        <v>7</v>
      </c>
      <c r="B390">
        <v>124</v>
      </c>
      <c r="C390">
        <v>70</v>
      </c>
      <c r="D390">
        <v>33</v>
      </c>
      <c r="E390">
        <v>215</v>
      </c>
      <c r="F390">
        <v>25.5</v>
      </c>
      <c r="G390">
        <v>0.161</v>
      </c>
      <c r="H390">
        <v>37</v>
      </c>
      <c r="I390">
        <v>0</v>
      </c>
      <c r="J390">
        <f t="shared" si="24"/>
        <v>0</v>
      </c>
      <c r="K390" t="str">
        <f t="shared" si="25"/>
        <v>KEEP</v>
      </c>
      <c r="N390" t="str">
        <f t="shared" si="26"/>
        <v>Overweight</v>
      </c>
      <c r="P390" t="str">
        <f t="shared" si="27"/>
        <v>36-50</v>
      </c>
    </row>
    <row r="391" spans="1:16" x14ac:dyDescent="0.25">
      <c r="A391">
        <v>1</v>
      </c>
      <c r="B391">
        <v>97</v>
      </c>
      <c r="C391">
        <v>70</v>
      </c>
      <c r="D391">
        <v>40</v>
      </c>
      <c r="E391" s="2">
        <v>156</v>
      </c>
      <c r="F391">
        <v>38.1</v>
      </c>
      <c r="G391">
        <v>0.218</v>
      </c>
      <c r="H391">
        <v>30</v>
      </c>
      <c r="I391">
        <v>0</v>
      </c>
      <c r="J391">
        <f t="shared" si="24"/>
        <v>0</v>
      </c>
      <c r="K391" t="str">
        <f t="shared" si="25"/>
        <v>KEEP</v>
      </c>
      <c r="N391" t="str">
        <f t="shared" si="26"/>
        <v>Obese</v>
      </c>
      <c r="P391" t="str">
        <f t="shared" si="27"/>
        <v>19-35</v>
      </c>
    </row>
    <row r="392" spans="1:16" x14ac:dyDescent="0.25">
      <c r="A392">
        <v>11</v>
      </c>
      <c r="B392">
        <v>103</v>
      </c>
      <c r="C392">
        <v>68</v>
      </c>
      <c r="D392">
        <v>40</v>
      </c>
      <c r="E392" s="2">
        <v>156</v>
      </c>
      <c r="F392">
        <v>46.2</v>
      </c>
      <c r="G392">
        <v>0.126</v>
      </c>
      <c r="H392">
        <v>42</v>
      </c>
      <c r="I392">
        <v>0</v>
      </c>
      <c r="J392">
        <f t="shared" si="24"/>
        <v>0</v>
      </c>
      <c r="K392" t="str">
        <f t="shared" si="25"/>
        <v>KEEP</v>
      </c>
      <c r="N392" t="str">
        <f t="shared" si="26"/>
        <v>Obese</v>
      </c>
      <c r="P392" t="str">
        <f t="shared" si="27"/>
        <v>36-50</v>
      </c>
    </row>
    <row r="393" spans="1:16" x14ac:dyDescent="0.25">
      <c r="A393">
        <v>0</v>
      </c>
      <c r="B393">
        <v>198</v>
      </c>
      <c r="C393">
        <v>66</v>
      </c>
      <c r="D393">
        <v>32</v>
      </c>
      <c r="E393">
        <v>274</v>
      </c>
      <c r="F393">
        <v>41.3</v>
      </c>
      <c r="G393">
        <v>0.502</v>
      </c>
      <c r="H393">
        <v>28</v>
      </c>
      <c r="I393">
        <v>1</v>
      </c>
      <c r="J393">
        <f t="shared" si="24"/>
        <v>0</v>
      </c>
      <c r="K393" t="str">
        <f t="shared" si="25"/>
        <v>KEEP</v>
      </c>
      <c r="N393" t="str">
        <f t="shared" si="26"/>
        <v>Obese</v>
      </c>
      <c r="P393" t="str">
        <f t="shared" si="27"/>
        <v>19-35</v>
      </c>
    </row>
    <row r="394" spans="1:16" x14ac:dyDescent="0.25">
      <c r="A394">
        <v>1</v>
      </c>
      <c r="B394">
        <v>87</v>
      </c>
      <c r="C394">
        <v>68</v>
      </c>
      <c r="D394">
        <v>34</v>
      </c>
      <c r="E394">
        <v>77</v>
      </c>
      <c r="F394">
        <v>37.6</v>
      </c>
      <c r="G394">
        <v>0.40100000000000002</v>
      </c>
      <c r="H394">
        <v>24</v>
      </c>
      <c r="I394">
        <v>0</v>
      </c>
      <c r="J394">
        <f t="shared" si="24"/>
        <v>0</v>
      </c>
      <c r="K394" t="str">
        <f t="shared" si="25"/>
        <v>KEEP</v>
      </c>
      <c r="N394" t="str">
        <f t="shared" si="26"/>
        <v>Obese</v>
      </c>
      <c r="P394" t="str">
        <f t="shared" si="27"/>
        <v>19-35</v>
      </c>
    </row>
    <row r="395" spans="1:16" x14ac:dyDescent="0.25">
      <c r="A395">
        <v>6</v>
      </c>
      <c r="B395">
        <v>99</v>
      </c>
      <c r="C395">
        <v>60</v>
      </c>
      <c r="D395">
        <v>19</v>
      </c>
      <c r="E395">
        <v>54</v>
      </c>
      <c r="F395">
        <v>26.9</v>
      </c>
      <c r="G395">
        <v>0.497</v>
      </c>
      <c r="H395">
        <v>32</v>
      </c>
      <c r="I395">
        <v>0</v>
      </c>
      <c r="J395">
        <f t="shared" si="24"/>
        <v>0</v>
      </c>
      <c r="K395" t="str">
        <f t="shared" si="25"/>
        <v>KEEP</v>
      </c>
      <c r="N395" t="str">
        <f t="shared" si="26"/>
        <v>Overweight</v>
      </c>
      <c r="P395" t="str">
        <f t="shared" si="27"/>
        <v>19-35</v>
      </c>
    </row>
    <row r="396" spans="1:16" x14ac:dyDescent="0.25">
      <c r="A396">
        <v>2</v>
      </c>
      <c r="B396">
        <v>95</v>
      </c>
      <c r="C396">
        <v>54</v>
      </c>
      <c r="D396">
        <v>14</v>
      </c>
      <c r="E396">
        <v>88</v>
      </c>
      <c r="F396">
        <v>26.1</v>
      </c>
      <c r="G396">
        <v>0.748</v>
      </c>
      <c r="H396">
        <v>22</v>
      </c>
      <c r="I396">
        <v>0</v>
      </c>
      <c r="J396">
        <f t="shared" si="24"/>
        <v>0</v>
      </c>
      <c r="K396" t="str">
        <f t="shared" si="25"/>
        <v>KEEP</v>
      </c>
      <c r="N396" t="str">
        <f t="shared" si="26"/>
        <v>Overweight</v>
      </c>
      <c r="P396" t="str">
        <f t="shared" si="27"/>
        <v>19-35</v>
      </c>
    </row>
    <row r="397" spans="1:16" x14ac:dyDescent="0.25">
      <c r="A397">
        <v>1</v>
      </c>
      <c r="B397">
        <v>99</v>
      </c>
      <c r="C397">
        <v>72</v>
      </c>
      <c r="D397">
        <v>30</v>
      </c>
      <c r="E397">
        <v>18</v>
      </c>
      <c r="F397">
        <v>38.6</v>
      </c>
      <c r="G397">
        <v>0.41199999999999998</v>
      </c>
      <c r="H397">
        <v>21</v>
      </c>
      <c r="I397">
        <v>0</v>
      </c>
      <c r="J397">
        <f t="shared" si="24"/>
        <v>0</v>
      </c>
      <c r="K397" t="str">
        <f t="shared" si="25"/>
        <v>KEEP</v>
      </c>
      <c r="N397" t="str">
        <f t="shared" si="26"/>
        <v>Obese</v>
      </c>
      <c r="P397" t="str">
        <f t="shared" si="27"/>
        <v>19-35</v>
      </c>
    </row>
    <row r="398" spans="1:16" x14ac:dyDescent="0.25">
      <c r="A398">
        <v>6</v>
      </c>
      <c r="B398">
        <v>92</v>
      </c>
      <c r="C398">
        <v>62</v>
      </c>
      <c r="D398">
        <v>32</v>
      </c>
      <c r="E398">
        <v>126</v>
      </c>
      <c r="F398">
        <v>32</v>
      </c>
      <c r="G398">
        <v>8.5000000000000006E-2</v>
      </c>
      <c r="H398">
        <v>46</v>
      </c>
      <c r="I398">
        <v>0</v>
      </c>
      <c r="J398">
        <f t="shared" si="24"/>
        <v>0</v>
      </c>
      <c r="K398" t="str">
        <f t="shared" si="25"/>
        <v>KEEP</v>
      </c>
      <c r="N398" t="str">
        <f t="shared" si="26"/>
        <v>Obese</v>
      </c>
      <c r="P398" t="str">
        <f t="shared" si="27"/>
        <v>36-50</v>
      </c>
    </row>
    <row r="399" spans="1:16" x14ac:dyDescent="0.25">
      <c r="A399">
        <v>4</v>
      </c>
      <c r="B399">
        <v>154</v>
      </c>
      <c r="C399">
        <v>72</v>
      </c>
      <c r="D399">
        <v>29</v>
      </c>
      <c r="E399">
        <v>126</v>
      </c>
      <c r="F399">
        <v>31.3</v>
      </c>
      <c r="G399">
        <v>0.33800000000000002</v>
      </c>
      <c r="H399">
        <v>37</v>
      </c>
      <c r="I399">
        <v>0</v>
      </c>
      <c r="J399">
        <f t="shared" si="24"/>
        <v>0</v>
      </c>
      <c r="K399" t="str">
        <f t="shared" si="25"/>
        <v>KEEP</v>
      </c>
      <c r="N399" t="str">
        <f t="shared" si="26"/>
        <v>Obese</v>
      </c>
      <c r="P399" t="str">
        <f t="shared" si="27"/>
        <v>36-50</v>
      </c>
    </row>
    <row r="400" spans="1:16" x14ac:dyDescent="0.25">
      <c r="A400">
        <v>0</v>
      </c>
      <c r="B400">
        <v>121</v>
      </c>
      <c r="C400">
        <v>66</v>
      </c>
      <c r="D400">
        <v>30</v>
      </c>
      <c r="E400">
        <v>165</v>
      </c>
      <c r="F400">
        <v>34.299999999999997</v>
      </c>
      <c r="G400">
        <v>0.20300000000000001</v>
      </c>
      <c r="H400">
        <v>33</v>
      </c>
      <c r="I400">
        <v>1</v>
      </c>
      <c r="J400">
        <f t="shared" si="24"/>
        <v>1</v>
      </c>
      <c r="K400" t="str">
        <f t="shared" si="25"/>
        <v>KEEP</v>
      </c>
      <c r="N400" t="str">
        <f t="shared" si="26"/>
        <v>Obese</v>
      </c>
      <c r="P400" t="str">
        <f t="shared" si="27"/>
        <v>19-35</v>
      </c>
    </row>
    <row r="401" spans="1:16" x14ac:dyDescent="0.25">
      <c r="A401">
        <v>3</v>
      </c>
      <c r="B401">
        <v>111</v>
      </c>
      <c r="C401">
        <v>58</v>
      </c>
      <c r="D401">
        <v>31</v>
      </c>
      <c r="E401">
        <v>44</v>
      </c>
      <c r="F401">
        <v>29.5</v>
      </c>
      <c r="G401">
        <v>0.43</v>
      </c>
      <c r="H401">
        <v>22</v>
      </c>
      <c r="I401">
        <v>0</v>
      </c>
      <c r="J401">
        <f t="shared" si="24"/>
        <v>0</v>
      </c>
      <c r="K401" t="str">
        <f t="shared" si="25"/>
        <v>KEEP</v>
      </c>
      <c r="N401" t="str">
        <f t="shared" si="26"/>
        <v>Overweight</v>
      </c>
      <c r="P401" t="str">
        <f t="shared" si="27"/>
        <v>19-35</v>
      </c>
    </row>
    <row r="402" spans="1:16" x14ac:dyDescent="0.25">
      <c r="A402">
        <v>2</v>
      </c>
      <c r="B402">
        <v>98</v>
      </c>
      <c r="C402">
        <v>60</v>
      </c>
      <c r="D402">
        <v>17</v>
      </c>
      <c r="E402">
        <v>120</v>
      </c>
      <c r="F402">
        <v>34.700000000000003</v>
      </c>
      <c r="G402">
        <v>0.19800000000000001</v>
      </c>
      <c r="H402">
        <v>22</v>
      </c>
      <c r="I402">
        <v>0</v>
      </c>
      <c r="J402">
        <f t="shared" si="24"/>
        <v>0</v>
      </c>
      <c r="K402" t="str">
        <f t="shared" si="25"/>
        <v>KEEP</v>
      </c>
      <c r="N402" t="str">
        <f t="shared" si="26"/>
        <v>Obese</v>
      </c>
      <c r="P402" t="str">
        <f t="shared" si="27"/>
        <v>19-35</v>
      </c>
    </row>
    <row r="403" spans="1:16" x14ac:dyDescent="0.25">
      <c r="A403">
        <v>1</v>
      </c>
      <c r="B403">
        <v>143</v>
      </c>
      <c r="C403">
        <v>86</v>
      </c>
      <c r="D403">
        <v>30</v>
      </c>
      <c r="E403">
        <v>330</v>
      </c>
      <c r="F403">
        <v>30.1</v>
      </c>
      <c r="G403">
        <v>0.89200000000000002</v>
      </c>
      <c r="H403">
        <v>23</v>
      </c>
      <c r="I403">
        <v>0</v>
      </c>
      <c r="J403">
        <f t="shared" si="24"/>
        <v>0</v>
      </c>
      <c r="K403" t="str">
        <f t="shared" si="25"/>
        <v>KEEP</v>
      </c>
      <c r="N403" t="str">
        <f t="shared" si="26"/>
        <v>Obese</v>
      </c>
      <c r="P403" t="str">
        <f t="shared" si="27"/>
        <v>19-35</v>
      </c>
    </row>
    <row r="404" spans="1:16" x14ac:dyDescent="0.25">
      <c r="A404">
        <v>1</v>
      </c>
      <c r="B404">
        <v>119</v>
      </c>
      <c r="C404">
        <v>44</v>
      </c>
      <c r="D404">
        <v>47</v>
      </c>
      <c r="E404">
        <v>63</v>
      </c>
      <c r="F404">
        <v>35.5</v>
      </c>
      <c r="G404">
        <v>0.28000000000000003</v>
      </c>
      <c r="H404">
        <v>25</v>
      </c>
      <c r="I404">
        <v>0</v>
      </c>
      <c r="J404">
        <f t="shared" si="24"/>
        <v>0</v>
      </c>
      <c r="K404" t="str">
        <f t="shared" si="25"/>
        <v>KEEP</v>
      </c>
      <c r="N404" t="str">
        <f t="shared" si="26"/>
        <v>Obese</v>
      </c>
      <c r="P404" t="str">
        <f t="shared" si="27"/>
        <v>19-35</v>
      </c>
    </row>
    <row r="405" spans="1:16" x14ac:dyDescent="0.25">
      <c r="A405">
        <v>6</v>
      </c>
      <c r="B405">
        <v>108</v>
      </c>
      <c r="C405">
        <v>44</v>
      </c>
      <c r="D405">
        <v>20</v>
      </c>
      <c r="E405">
        <v>130</v>
      </c>
      <c r="F405">
        <v>24</v>
      </c>
      <c r="G405">
        <v>0.81299999999999994</v>
      </c>
      <c r="H405">
        <v>35</v>
      </c>
      <c r="I405">
        <v>0</v>
      </c>
      <c r="J405">
        <f t="shared" si="24"/>
        <v>0</v>
      </c>
      <c r="K405" t="str">
        <f t="shared" si="25"/>
        <v>KEEP</v>
      </c>
      <c r="N405" t="str">
        <f t="shared" si="26"/>
        <v>Normalweight</v>
      </c>
      <c r="P405" t="str">
        <f t="shared" si="27"/>
        <v>19-35</v>
      </c>
    </row>
    <row r="406" spans="1:16" x14ac:dyDescent="0.25">
      <c r="A406">
        <v>2</v>
      </c>
      <c r="B406">
        <v>197</v>
      </c>
      <c r="C406">
        <v>70</v>
      </c>
      <c r="D406">
        <v>99</v>
      </c>
      <c r="E406" s="2">
        <v>156</v>
      </c>
      <c r="F406">
        <v>34.700000000000003</v>
      </c>
      <c r="G406">
        <v>0.57499999999999996</v>
      </c>
      <c r="H406">
        <v>62</v>
      </c>
      <c r="I406">
        <v>1</v>
      </c>
      <c r="J406">
        <f t="shared" si="24"/>
        <v>0</v>
      </c>
      <c r="K406" t="str">
        <f t="shared" si="25"/>
        <v>KEEP</v>
      </c>
      <c r="N406" t="str">
        <f t="shared" si="26"/>
        <v>Obese</v>
      </c>
      <c r="P406" t="str">
        <f t="shared" si="27"/>
        <v>51+</v>
      </c>
    </row>
    <row r="407" spans="1:16" x14ac:dyDescent="0.25">
      <c r="A407">
        <v>0</v>
      </c>
      <c r="B407">
        <v>151</v>
      </c>
      <c r="C407">
        <v>90</v>
      </c>
      <c r="D407">
        <v>46</v>
      </c>
      <c r="E407" s="2">
        <v>156</v>
      </c>
      <c r="F407">
        <v>42.1</v>
      </c>
      <c r="G407">
        <v>0.371</v>
      </c>
      <c r="H407">
        <v>21</v>
      </c>
      <c r="I407">
        <v>1</v>
      </c>
      <c r="J407">
        <f t="shared" si="24"/>
        <v>0</v>
      </c>
      <c r="K407" t="str">
        <f t="shared" si="25"/>
        <v>KEEP</v>
      </c>
      <c r="N407" t="str">
        <f t="shared" si="26"/>
        <v>Obese</v>
      </c>
      <c r="P407" t="str">
        <f t="shared" si="27"/>
        <v>19-35</v>
      </c>
    </row>
    <row r="408" spans="1:16" x14ac:dyDescent="0.25">
      <c r="A408">
        <v>6</v>
      </c>
      <c r="B408">
        <v>109</v>
      </c>
      <c r="C408">
        <v>60</v>
      </c>
      <c r="D408">
        <v>27</v>
      </c>
      <c r="E408" s="2">
        <v>156</v>
      </c>
      <c r="F408">
        <v>25</v>
      </c>
      <c r="G408">
        <v>0.20599999999999999</v>
      </c>
      <c r="H408">
        <v>27</v>
      </c>
      <c r="I408">
        <v>0</v>
      </c>
      <c r="J408">
        <f t="shared" si="24"/>
        <v>0</v>
      </c>
      <c r="K408" t="str">
        <f t="shared" si="25"/>
        <v>KEEP</v>
      </c>
      <c r="N408" t="str">
        <f t="shared" si="26"/>
        <v>Overweight</v>
      </c>
      <c r="P408" t="str">
        <f t="shared" si="27"/>
        <v>19-35</v>
      </c>
    </row>
    <row r="409" spans="1:16" x14ac:dyDescent="0.25">
      <c r="A409">
        <v>12</v>
      </c>
      <c r="B409">
        <v>121</v>
      </c>
      <c r="C409">
        <v>78</v>
      </c>
      <c r="D409">
        <v>17</v>
      </c>
      <c r="E409" s="2">
        <v>156</v>
      </c>
      <c r="F409">
        <v>26.5</v>
      </c>
      <c r="G409">
        <v>0.25900000000000001</v>
      </c>
      <c r="H409">
        <v>62</v>
      </c>
      <c r="I409">
        <v>0</v>
      </c>
      <c r="J409">
        <f t="shared" si="24"/>
        <v>1</v>
      </c>
      <c r="K409" t="str">
        <f t="shared" si="25"/>
        <v>KEEP</v>
      </c>
      <c r="N409" t="str">
        <f t="shared" si="26"/>
        <v>Overweight</v>
      </c>
      <c r="P409" t="str">
        <f t="shared" si="27"/>
        <v>51+</v>
      </c>
    </row>
    <row r="410" spans="1:16" x14ac:dyDescent="0.25">
      <c r="A410">
        <v>8</v>
      </c>
      <c r="B410">
        <v>124</v>
      </c>
      <c r="C410">
        <v>76</v>
      </c>
      <c r="D410">
        <v>24</v>
      </c>
      <c r="E410">
        <v>600</v>
      </c>
      <c r="F410">
        <v>28.7</v>
      </c>
      <c r="G410">
        <v>0.68700000000000006</v>
      </c>
      <c r="H410">
        <v>52</v>
      </c>
      <c r="I410">
        <v>1</v>
      </c>
      <c r="J410">
        <f t="shared" si="24"/>
        <v>0</v>
      </c>
      <c r="K410" t="str">
        <f t="shared" si="25"/>
        <v>KEEP</v>
      </c>
      <c r="N410" t="str">
        <f t="shared" si="26"/>
        <v>Overweight</v>
      </c>
      <c r="P410" t="str">
        <f t="shared" si="27"/>
        <v>51+</v>
      </c>
    </row>
    <row r="411" spans="1:16" x14ac:dyDescent="0.25">
      <c r="A411">
        <v>1</v>
      </c>
      <c r="B411">
        <v>93</v>
      </c>
      <c r="C411">
        <v>56</v>
      </c>
      <c r="D411">
        <v>11</v>
      </c>
      <c r="E411" s="2">
        <v>156</v>
      </c>
      <c r="F411">
        <v>22.5</v>
      </c>
      <c r="G411">
        <v>0.41699999999999998</v>
      </c>
      <c r="H411">
        <v>22</v>
      </c>
      <c r="I411">
        <v>0</v>
      </c>
      <c r="J411">
        <f t="shared" si="24"/>
        <v>0</v>
      </c>
      <c r="K411" t="str">
        <f t="shared" si="25"/>
        <v>KEEP</v>
      </c>
      <c r="N411" t="str">
        <f t="shared" si="26"/>
        <v>Normalweight</v>
      </c>
      <c r="P411" t="str">
        <f t="shared" si="27"/>
        <v>19-35</v>
      </c>
    </row>
    <row r="412" spans="1:16" x14ac:dyDescent="0.25">
      <c r="A412">
        <v>3</v>
      </c>
      <c r="B412">
        <v>176</v>
      </c>
      <c r="C412">
        <v>86</v>
      </c>
      <c r="D412">
        <v>27</v>
      </c>
      <c r="E412">
        <v>156</v>
      </c>
      <c r="F412">
        <v>33.299999999999997</v>
      </c>
      <c r="G412">
        <v>1.1539999999999999</v>
      </c>
      <c r="H412">
        <v>52</v>
      </c>
      <c r="I412">
        <v>1</v>
      </c>
      <c r="J412">
        <f t="shared" si="24"/>
        <v>0</v>
      </c>
      <c r="K412" t="str">
        <f t="shared" si="25"/>
        <v>KEEP</v>
      </c>
      <c r="N412" t="str">
        <f t="shared" si="26"/>
        <v>Obese</v>
      </c>
      <c r="P412" t="str">
        <f t="shared" si="27"/>
        <v>51+</v>
      </c>
    </row>
    <row r="413" spans="1:16" x14ac:dyDescent="0.25">
      <c r="A413">
        <v>11</v>
      </c>
      <c r="B413">
        <v>111</v>
      </c>
      <c r="C413">
        <v>84</v>
      </c>
      <c r="D413">
        <v>40</v>
      </c>
      <c r="E413" s="2">
        <v>156</v>
      </c>
      <c r="F413">
        <v>46.8</v>
      </c>
      <c r="G413">
        <v>0.92500000000000004</v>
      </c>
      <c r="H413">
        <v>45</v>
      </c>
      <c r="I413">
        <v>1</v>
      </c>
      <c r="J413">
        <f t="shared" si="24"/>
        <v>0</v>
      </c>
      <c r="K413" t="str">
        <f t="shared" si="25"/>
        <v>KEEP</v>
      </c>
      <c r="N413" t="str">
        <f t="shared" si="26"/>
        <v>Obese</v>
      </c>
      <c r="P413" t="str">
        <f t="shared" si="27"/>
        <v>36-50</v>
      </c>
    </row>
    <row r="414" spans="1:16" x14ac:dyDescent="0.25">
      <c r="A414">
        <v>2</v>
      </c>
      <c r="B414">
        <v>112</v>
      </c>
      <c r="C414">
        <v>78</v>
      </c>
      <c r="D414">
        <v>50</v>
      </c>
      <c r="E414">
        <v>140</v>
      </c>
      <c r="F414">
        <v>39.4</v>
      </c>
      <c r="G414">
        <v>0.17499999999999999</v>
      </c>
      <c r="H414">
        <v>24</v>
      </c>
      <c r="I414">
        <v>0</v>
      </c>
      <c r="J414">
        <f t="shared" si="24"/>
        <v>0</v>
      </c>
      <c r="K414" t="str">
        <f t="shared" si="25"/>
        <v>KEEP</v>
      </c>
      <c r="N414" t="str">
        <f t="shared" si="26"/>
        <v>Obese</v>
      </c>
      <c r="P414" t="str">
        <f t="shared" si="27"/>
        <v>19-35</v>
      </c>
    </row>
    <row r="415" spans="1:16" x14ac:dyDescent="0.25">
      <c r="A415">
        <v>2</v>
      </c>
      <c r="B415">
        <v>82</v>
      </c>
      <c r="C415">
        <v>52</v>
      </c>
      <c r="D415">
        <v>22</v>
      </c>
      <c r="E415">
        <v>115</v>
      </c>
      <c r="F415">
        <v>28.5</v>
      </c>
      <c r="G415">
        <v>1.6990000000000001</v>
      </c>
      <c r="H415">
        <v>25</v>
      </c>
      <c r="I415">
        <v>0</v>
      </c>
      <c r="J415">
        <f t="shared" si="24"/>
        <v>0</v>
      </c>
      <c r="K415" t="str">
        <f t="shared" si="25"/>
        <v>KEEP</v>
      </c>
      <c r="N415" t="str">
        <f t="shared" si="26"/>
        <v>Overweight</v>
      </c>
      <c r="P415" t="str">
        <f t="shared" si="27"/>
        <v>19-35</v>
      </c>
    </row>
    <row r="416" spans="1:16" x14ac:dyDescent="0.25">
      <c r="A416">
        <v>6</v>
      </c>
      <c r="B416">
        <v>123</v>
      </c>
      <c r="C416">
        <v>72</v>
      </c>
      <c r="D416">
        <v>45</v>
      </c>
      <c r="E416">
        <v>230</v>
      </c>
      <c r="F416">
        <v>33.6</v>
      </c>
      <c r="G416">
        <v>0.73299999999999998</v>
      </c>
      <c r="H416">
        <v>34</v>
      </c>
      <c r="I416">
        <v>0</v>
      </c>
      <c r="J416">
        <f t="shared" si="24"/>
        <v>0</v>
      </c>
      <c r="K416" t="str">
        <f t="shared" si="25"/>
        <v>KEEP</v>
      </c>
      <c r="N416" t="str">
        <f t="shared" si="26"/>
        <v>Obese</v>
      </c>
      <c r="P416" t="str">
        <f t="shared" si="27"/>
        <v>19-35</v>
      </c>
    </row>
    <row r="417" spans="1:16" x14ac:dyDescent="0.25">
      <c r="A417">
        <v>0</v>
      </c>
      <c r="B417">
        <v>188</v>
      </c>
      <c r="C417">
        <v>82</v>
      </c>
      <c r="D417">
        <v>14</v>
      </c>
      <c r="E417">
        <v>185</v>
      </c>
      <c r="F417">
        <v>32</v>
      </c>
      <c r="G417">
        <v>0.68200000000000005</v>
      </c>
      <c r="H417">
        <v>22</v>
      </c>
      <c r="I417">
        <v>1</v>
      </c>
      <c r="J417">
        <f t="shared" si="24"/>
        <v>0</v>
      </c>
      <c r="K417" t="str">
        <f t="shared" si="25"/>
        <v>KEEP</v>
      </c>
      <c r="N417" t="str">
        <f t="shared" si="26"/>
        <v>Obese</v>
      </c>
      <c r="P417" t="str">
        <f t="shared" si="27"/>
        <v>19-35</v>
      </c>
    </row>
    <row r="418" spans="1:16" x14ac:dyDescent="0.25">
      <c r="A418">
        <v>1</v>
      </c>
      <c r="B418">
        <v>89</v>
      </c>
      <c r="C418">
        <v>24</v>
      </c>
      <c r="D418">
        <v>19</v>
      </c>
      <c r="E418">
        <v>25</v>
      </c>
      <c r="F418">
        <v>27.8</v>
      </c>
      <c r="G418">
        <v>0.55900000000000005</v>
      </c>
      <c r="H418">
        <v>21</v>
      </c>
      <c r="I418">
        <v>0</v>
      </c>
      <c r="J418">
        <f t="shared" si="24"/>
        <v>0</v>
      </c>
      <c r="K418" t="str">
        <f t="shared" si="25"/>
        <v>KEEP</v>
      </c>
      <c r="N418" t="str">
        <f t="shared" si="26"/>
        <v>Overweight</v>
      </c>
      <c r="P418" t="str">
        <f t="shared" si="27"/>
        <v>19-35</v>
      </c>
    </row>
    <row r="419" spans="1:16" x14ac:dyDescent="0.25">
      <c r="A419">
        <v>1</v>
      </c>
      <c r="B419">
        <v>109</v>
      </c>
      <c r="C419">
        <v>38</v>
      </c>
      <c r="D419">
        <v>18</v>
      </c>
      <c r="E419">
        <v>120</v>
      </c>
      <c r="F419">
        <v>23.1</v>
      </c>
      <c r="G419">
        <v>0.40699999999999997</v>
      </c>
      <c r="H419">
        <v>26</v>
      </c>
      <c r="I419">
        <v>0</v>
      </c>
      <c r="J419">
        <f t="shared" si="24"/>
        <v>0</v>
      </c>
      <c r="K419" t="str">
        <f t="shared" si="25"/>
        <v>KEEP</v>
      </c>
      <c r="N419" t="str">
        <f t="shared" si="26"/>
        <v>Normalweight</v>
      </c>
      <c r="P419" t="str">
        <f t="shared" si="27"/>
        <v>19-35</v>
      </c>
    </row>
    <row r="420" spans="1:16" x14ac:dyDescent="0.25">
      <c r="A420">
        <v>1</v>
      </c>
      <c r="B420">
        <v>108</v>
      </c>
      <c r="C420">
        <v>88</v>
      </c>
      <c r="D420">
        <v>19</v>
      </c>
      <c r="E420" s="2">
        <v>156</v>
      </c>
      <c r="F420">
        <v>27.1</v>
      </c>
      <c r="G420">
        <v>0.4</v>
      </c>
      <c r="H420">
        <v>24</v>
      </c>
      <c r="I420">
        <v>0</v>
      </c>
      <c r="J420">
        <f t="shared" si="24"/>
        <v>0</v>
      </c>
      <c r="K420" t="str">
        <f t="shared" si="25"/>
        <v>KEEP</v>
      </c>
      <c r="N420" t="str">
        <f t="shared" si="26"/>
        <v>Overweight</v>
      </c>
      <c r="P420" t="str">
        <f t="shared" si="27"/>
        <v>19-35</v>
      </c>
    </row>
    <row r="421" spans="1:16" x14ac:dyDescent="0.25">
      <c r="A421">
        <v>1</v>
      </c>
      <c r="B421">
        <v>124</v>
      </c>
      <c r="C421">
        <v>74</v>
      </c>
      <c r="D421">
        <v>36</v>
      </c>
      <c r="E421" s="2">
        <v>156</v>
      </c>
      <c r="F421">
        <v>27.8</v>
      </c>
      <c r="G421">
        <v>0.1</v>
      </c>
      <c r="H421">
        <v>30</v>
      </c>
      <c r="I421">
        <v>0</v>
      </c>
      <c r="J421">
        <f t="shared" si="24"/>
        <v>0</v>
      </c>
      <c r="K421" t="str">
        <f t="shared" si="25"/>
        <v>KEEP</v>
      </c>
      <c r="N421" t="str">
        <f t="shared" si="26"/>
        <v>Overweight</v>
      </c>
      <c r="P421" t="str">
        <f t="shared" si="27"/>
        <v>19-35</v>
      </c>
    </row>
    <row r="422" spans="1:16" x14ac:dyDescent="0.25">
      <c r="A422">
        <v>7</v>
      </c>
      <c r="B422">
        <v>150</v>
      </c>
      <c r="C422">
        <v>78</v>
      </c>
      <c r="D422">
        <v>29</v>
      </c>
      <c r="E422">
        <v>126</v>
      </c>
      <c r="F422">
        <v>35.200000000000003</v>
      </c>
      <c r="G422">
        <v>0.69199999999999995</v>
      </c>
      <c r="H422">
        <v>54</v>
      </c>
      <c r="I422">
        <v>1</v>
      </c>
      <c r="J422">
        <f t="shared" si="24"/>
        <v>0</v>
      </c>
      <c r="K422" t="str">
        <f t="shared" si="25"/>
        <v>KEEP</v>
      </c>
      <c r="N422" t="str">
        <f t="shared" si="26"/>
        <v>Obese</v>
      </c>
      <c r="P422" t="str">
        <f t="shared" si="27"/>
        <v>51+</v>
      </c>
    </row>
    <row r="423" spans="1:16" x14ac:dyDescent="0.25">
      <c r="A423">
        <v>1</v>
      </c>
      <c r="B423">
        <v>124</v>
      </c>
      <c r="C423">
        <v>60</v>
      </c>
      <c r="D423">
        <v>32</v>
      </c>
      <c r="E423" s="2">
        <v>156</v>
      </c>
      <c r="F423">
        <v>35.799999999999997</v>
      </c>
      <c r="G423">
        <v>0.51400000000000001</v>
      </c>
      <c r="H423">
        <v>21</v>
      </c>
      <c r="I423">
        <v>0</v>
      </c>
      <c r="J423">
        <f t="shared" si="24"/>
        <v>0</v>
      </c>
      <c r="K423" t="str">
        <f t="shared" si="25"/>
        <v>KEEP</v>
      </c>
      <c r="N423" t="str">
        <f t="shared" si="26"/>
        <v>Obese</v>
      </c>
      <c r="P423" t="str">
        <f t="shared" si="27"/>
        <v>19-35</v>
      </c>
    </row>
    <row r="424" spans="1:16" x14ac:dyDescent="0.25">
      <c r="A424">
        <v>1</v>
      </c>
      <c r="B424">
        <v>181</v>
      </c>
      <c r="C424">
        <v>78</v>
      </c>
      <c r="D424">
        <v>42</v>
      </c>
      <c r="E424">
        <v>293</v>
      </c>
      <c r="F424">
        <v>40</v>
      </c>
      <c r="G424">
        <v>1.258</v>
      </c>
      <c r="H424">
        <v>22</v>
      </c>
      <c r="I424">
        <v>1</v>
      </c>
      <c r="J424">
        <f t="shared" si="24"/>
        <v>0</v>
      </c>
      <c r="K424" t="str">
        <f t="shared" si="25"/>
        <v>KEEP</v>
      </c>
      <c r="N424" t="str">
        <f t="shared" si="26"/>
        <v>Obese</v>
      </c>
      <c r="P424" t="str">
        <f t="shared" si="27"/>
        <v>19-35</v>
      </c>
    </row>
    <row r="425" spans="1:16" x14ac:dyDescent="0.25">
      <c r="A425">
        <v>1</v>
      </c>
      <c r="B425">
        <v>92</v>
      </c>
      <c r="C425">
        <v>62</v>
      </c>
      <c r="D425">
        <v>25</v>
      </c>
      <c r="E425">
        <v>41</v>
      </c>
      <c r="F425">
        <v>19.5</v>
      </c>
      <c r="G425">
        <v>0.48199999999999998</v>
      </c>
      <c r="H425">
        <v>25</v>
      </c>
      <c r="I425">
        <v>0</v>
      </c>
      <c r="J425">
        <f t="shared" si="24"/>
        <v>0</v>
      </c>
      <c r="K425" t="str">
        <f t="shared" si="25"/>
        <v>KEEP</v>
      </c>
      <c r="N425" t="str">
        <f t="shared" si="26"/>
        <v>Normalweight</v>
      </c>
      <c r="P425" t="str">
        <f t="shared" si="27"/>
        <v>19-35</v>
      </c>
    </row>
    <row r="426" spans="1:16" x14ac:dyDescent="0.25">
      <c r="A426">
        <v>0</v>
      </c>
      <c r="B426">
        <v>152</v>
      </c>
      <c r="C426">
        <v>82</v>
      </c>
      <c r="D426">
        <v>39</v>
      </c>
      <c r="E426">
        <v>272</v>
      </c>
      <c r="F426">
        <v>41.5</v>
      </c>
      <c r="G426">
        <v>0.27</v>
      </c>
      <c r="H426">
        <v>27</v>
      </c>
      <c r="I426">
        <v>0</v>
      </c>
      <c r="J426">
        <f t="shared" si="24"/>
        <v>0</v>
      </c>
      <c r="K426" t="str">
        <f t="shared" si="25"/>
        <v>KEEP</v>
      </c>
      <c r="N426" t="str">
        <f t="shared" si="26"/>
        <v>Obese</v>
      </c>
      <c r="P426" t="str">
        <f t="shared" si="27"/>
        <v>19-35</v>
      </c>
    </row>
    <row r="427" spans="1:16" x14ac:dyDescent="0.25">
      <c r="A427">
        <v>1</v>
      </c>
      <c r="B427">
        <v>111</v>
      </c>
      <c r="C427">
        <v>62</v>
      </c>
      <c r="D427">
        <v>13</v>
      </c>
      <c r="E427">
        <v>182</v>
      </c>
      <c r="F427">
        <v>24</v>
      </c>
      <c r="G427">
        <v>0.13800000000000001</v>
      </c>
      <c r="H427">
        <v>23</v>
      </c>
      <c r="I427">
        <v>0</v>
      </c>
      <c r="J427">
        <f t="shared" si="24"/>
        <v>0</v>
      </c>
      <c r="K427" t="str">
        <f t="shared" si="25"/>
        <v>KEEP</v>
      </c>
      <c r="N427" t="str">
        <f t="shared" si="26"/>
        <v>Normalweight</v>
      </c>
      <c r="P427" t="str">
        <f t="shared" si="27"/>
        <v>19-35</v>
      </c>
    </row>
    <row r="428" spans="1:16" x14ac:dyDescent="0.25">
      <c r="A428">
        <v>3</v>
      </c>
      <c r="B428">
        <v>106</v>
      </c>
      <c r="C428">
        <v>54</v>
      </c>
      <c r="D428">
        <v>21</v>
      </c>
      <c r="E428">
        <v>158</v>
      </c>
      <c r="F428">
        <v>30.9</v>
      </c>
      <c r="G428">
        <v>0.29199999999999998</v>
      </c>
      <c r="H428">
        <v>24</v>
      </c>
      <c r="I428">
        <v>0</v>
      </c>
      <c r="J428">
        <f t="shared" si="24"/>
        <v>0</v>
      </c>
      <c r="K428" t="str">
        <f t="shared" si="25"/>
        <v>KEEP</v>
      </c>
      <c r="N428" t="str">
        <f t="shared" si="26"/>
        <v>Obese</v>
      </c>
      <c r="P428" t="str">
        <f t="shared" si="27"/>
        <v>19-35</v>
      </c>
    </row>
    <row r="429" spans="1:16" x14ac:dyDescent="0.25">
      <c r="A429">
        <v>3</v>
      </c>
      <c r="B429">
        <v>174</v>
      </c>
      <c r="C429">
        <v>58</v>
      </c>
      <c r="D429">
        <v>22</v>
      </c>
      <c r="E429">
        <v>194</v>
      </c>
      <c r="F429">
        <v>32.9</v>
      </c>
      <c r="G429">
        <v>0.59299999999999997</v>
      </c>
      <c r="H429">
        <v>36</v>
      </c>
      <c r="I429">
        <v>1</v>
      </c>
      <c r="J429">
        <f t="shared" si="24"/>
        <v>0</v>
      </c>
      <c r="K429" t="str">
        <f t="shared" si="25"/>
        <v>KEEP</v>
      </c>
      <c r="N429" t="str">
        <f t="shared" si="26"/>
        <v>Obese</v>
      </c>
      <c r="P429" t="str">
        <f t="shared" si="27"/>
        <v>36-50</v>
      </c>
    </row>
    <row r="430" spans="1:16" x14ac:dyDescent="0.25">
      <c r="A430">
        <v>7</v>
      </c>
      <c r="B430">
        <v>168</v>
      </c>
      <c r="C430">
        <v>88</v>
      </c>
      <c r="D430">
        <v>42</v>
      </c>
      <c r="E430">
        <v>321</v>
      </c>
      <c r="F430">
        <v>38.200000000000003</v>
      </c>
      <c r="G430">
        <v>0.78700000000000003</v>
      </c>
      <c r="H430">
        <v>40</v>
      </c>
      <c r="I430">
        <v>1</v>
      </c>
      <c r="J430">
        <f t="shared" si="24"/>
        <v>0</v>
      </c>
      <c r="K430" t="str">
        <f t="shared" si="25"/>
        <v>KEEP</v>
      </c>
      <c r="N430" t="str">
        <f t="shared" si="26"/>
        <v>Obese</v>
      </c>
      <c r="P430" t="str">
        <f t="shared" si="27"/>
        <v>36-50</v>
      </c>
    </row>
    <row r="431" spans="1:16" x14ac:dyDescent="0.25">
      <c r="A431">
        <v>6</v>
      </c>
      <c r="B431">
        <v>105</v>
      </c>
      <c r="C431">
        <v>80</v>
      </c>
      <c r="D431">
        <v>28</v>
      </c>
      <c r="E431" s="2">
        <v>156</v>
      </c>
      <c r="F431">
        <v>32.5</v>
      </c>
      <c r="G431">
        <v>0.878</v>
      </c>
      <c r="H431">
        <v>26</v>
      </c>
      <c r="I431">
        <v>0</v>
      </c>
      <c r="J431">
        <f t="shared" si="24"/>
        <v>0</v>
      </c>
      <c r="K431" t="str">
        <f t="shared" si="25"/>
        <v>KEEP</v>
      </c>
      <c r="N431" t="str">
        <f t="shared" si="26"/>
        <v>Obese</v>
      </c>
      <c r="P431" t="str">
        <f t="shared" si="27"/>
        <v>19-35</v>
      </c>
    </row>
    <row r="432" spans="1:16" x14ac:dyDescent="0.25">
      <c r="A432">
        <v>11</v>
      </c>
      <c r="B432">
        <v>138</v>
      </c>
      <c r="C432">
        <v>74</v>
      </c>
      <c r="D432">
        <v>26</v>
      </c>
      <c r="E432">
        <v>144</v>
      </c>
      <c r="F432">
        <v>36.1</v>
      </c>
      <c r="G432">
        <v>0.55700000000000005</v>
      </c>
      <c r="H432">
        <v>50</v>
      </c>
      <c r="I432">
        <v>1</v>
      </c>
      <c r="J432">
        <f t="shared" si="24"/>
        <v>0</v>
      </c>
      <c r="K432" t="str">
        <f t="shared" si="25"/>
        <v>KEEP</v>
      </c>
      <c r="N432" t="str">
        <f t="shared" si="26"/>
        <v>Obese</v>
      </c>
      <c r="P432" t="str">
        <f t="shared" si="27"/>
        <v>36-50</v>
      </c>
    </row>
    <row r="433" spans="1:16" x14ac:dyDescent="0.25">
      <c r="A433">
        <v>2</v>
      </c>
      <c r="B433">
        <v>68</v>
      </c>
      <c r="C433">
        <v>62</v>
      </c>
      <c r="D433">
        <v>13</v>
      </c>
      <c r="E433">
        <v>15</v>
      </c>
      <c r="F433">
        <v>20.100000000000001</v>
      </c>
      <c r="G433">
        <v>0.25700000000000001</v>
      </c>
      <c r="H433">
        <v>23</v>
      </c>
      <c r="I433">
        <v>0</v>
      </c>
      <c r="J433">
        <f t="shared" si="24"/>
        <v>0</v>
      </c>
      <c r="K433" t="str">
        <f t="shared" si="25"/>
        <v>KEEP</v>
      </c>
      <c r="N433" t="str">
        <f t="shared" si="26"/>
        <v>Normalweight</v>
      </c>
      <c r="P433" t="str">
        <f t="shared" si="27"/>
        <v>19-35</v>
      </c>
    </row>
    <row r="434" spans="1:16" x14ac:dyDescent="0.25">
      <c r="A434">
        <v>9</v>
      </c>
      <c r="B434">
        <v>112</v>
      </c>
      <c r="C434">
        <v>82</v>
      </c>
      <c r="D434">
        <v>24</v>
      </c>
      <c r="E434" s="2">
        <v>156</v>
      </c>
      <c r="F434">
        <v>28.2</v>
      </c>
      <c r="G434">
        <v>1.282</v>
      </c>
      <c r="H434">
        <v>50</v>
      </c>
      <c r="I434">
        <v>1</v>
      </c>
      <c r="J434">
        <f t="shared" si="24"/>
        <v>0</v>
      </c>
      <c r="K434" t="str">
        <f t="shared" si="25"/>
        <v>KEEP</v>
      </c>
      <c r="N434" t="str">
        <f t="shared" si="26"/>
        <v>Overweight</v>
      </c>
      <c r="P434" t="str">
        <f t="shared" si="27"/>
        <v>36-50</v>
      </c>
    </row>
    <row r="435" spans="1:16" x14ac:dyDescent="0.25">
      <c r="A435">
        <v>2</v>
      </c>
      <c r="B435">
        <v>112</v>
      </c>
      <c r="C435">
        <v>86</v>
      </c>
      <c r="D435">
        <v>42</v>
      </c>
      <c r="E435">
        <v>160</v>
      </c>
      <c r="F435">
        <v>38.4</v>
      </c>
      <c r="G435">
        <v>0.246</v>
      </c>
      <c r="H435">
        <v>28</v>
      </c>
      <c r="I435">
        <v>0</v>
      </c>
      <c r="J435">
        <f t="shared" si="24"/>
        <v>0</v>
      </c>
      <c r="K435" t="str">
        <f t="shared" si="25"/>
        <v>KEEP</v>
      </c>
      <c r="N435" t="str">
        <f t="shared" si="26"/>
        <v>Obese</v>
      </c>
      <c r="P435" t="str">
        <f t="shared" si="27"/>
        <v>19-35</v>
      </c>
    </row>
    <row r="436" spans="1:16" x14ac:dyDescent="0.25">
      <c r="A436">
        <v>2</v>
      </c>
      <c r="B436">
        <v>92</v>
      </c>
      <c r="C436">
        <v>76</v>
      </c>
      <c r="D436">
        <v>20</v>
      </c>
      <c r="E436" s="2">
        <v>156</v>
      </c>
      <c r="F436">
        <v>24.2</v>
      </c>
      <c r="G436">
        <v>1.698</v>
      </c>
      <c r="H436">
        <v>28</v>
      </c>
      <c r="I436">
        <v>0</v>
      </c>
      <c r="J436">
        <f t="shared" si="24"/>
        <v>0</v>
      </c>
      <c r="K436" t="str">
        <f t="shared" si="25"/>
        <v>KEEP</v>
      </c>
      <c r="N436" t="str">
        <f t="shared" si="26"/>
        <v>Normalweight</v>
      </c>
      <c r="P436" t="str">
        <f t="shared" si="27"/>
        <v>19-35</v>
      </c>
    </row>
    <row r="437" spans="1:16" x14ac:dyDescent="0.25">
      <c r="A437">
        <v>0</v>
      </c>
      <c r="B437">
        <v>94</v>
      </c>
      <c r="C437">
        <v>70</v>
      </c>
      <c r="D437">
        <v>27</v>
      </c>
      <c r="E437">
        <v>115</v>
      </c>
      <c r="F437">
        <v>43.5</v>
      </c>
      <c r="G437">
        <v>0.34699999999999998</v>
      </c>
      <c r="H437">
        <v>21</v>
      </c>
      <c r="I437">
        <v>0</v>
      </c>
      <c r="J437">
        <f t="shared" si="24"/>
        <v>0</v>
      </c>
      <c r="K437" t="str">
        <f t="shared" si="25"/>
        <v>KEEP</v>
      </c>
      <c r="N437" t="str">
        <f t="shared" si="26"/>
        <v>Obese</v>
      </c>
      <c r="P437" t="str">
        <f t="shared" si="27"/>
        <v>19-35</v>
      </c>
    </row>
    <row r="438" spans="1:16" x14ac:dyDescent="0.25">
      <c r="A438">
        <v>4</v>
      </c>
      <c r="B438">
        <v>90</v>
      </c>
      <c r="C438">
        <v>88</v>
      </c>
      <c r="D438">
        <v>47</v>
      </c>
      <c r="E438">
        <v>54</v>
      </c>
      <c r="F438">
        <v>37.700000000000003</v>
      </c>
      <c r="G438">
        <v>0.36199999999999999</v>
      </c>
      <c r="H438">
        <v>29</v>
      </c>
      <c r="I438">
        <v>0</v>
      </c>
      <c r="J438">
        <f t="shared" si="24"/>
        <v>0</v>
      </c>
      <c r="K438" t="str">
        <f t="shared" si="25"/>
        <v>KEEP</v>
      </c>
      <c r="N438" t="str">
        <f t="shared" si="26"/>
        <v>Obese</v>
      </c>
      <c r="P438" t="str">
        <f t="shared" si="27"/>
        <v>19-35</v>
      </c>
    </row>
    <row r="439" spans="1:16" x14ac:dyDescent="0.25">
      <c r="A439">
        <v>4</v>
      </c>
      <c r="B439">
        <v>94</v>
      </c>
      <c r="C439">
        <v>65</v>
      </c>
      <c r="D439">
        <v>22</v>
      </c>
      <c r="E439" s="2">
        <v>156</v>
      </c>
      <c r="F439">
        <v>24.7</v>
      </c>
      <c r="G439">
        <v>0.14799999999999999</v>
      </c>
      <c r="H439">
        <v>21</v>
      </c>
      <c r="I439">
        <v>0</v>
      </c>
      <c r="J439">
        <f t="shared" si="24"/>
        <v>0</v>
      </c>
      <c r="K439" t="str">
        <f t="shared" si="25"/>
        <v>KEEP</v>
      </c>
      <c r="N439" t="str">
        <f t="shared" si="26"/>
        <v>Overweight</v>
      </c>
      <c r="P439" t="str">
        <f t="shared" si="27"/>
        <v>19-35</v>
      </c>
    </row>
    <row r="440" spans="1:16" x14ac:dyDescent="0.25">
      <c r="A440">
        <v>0</v>
      </c>
      <c r="B440">
        <v>102</v>
      </c>
      <c r="C440">
        <v>78</v>
      </c>
      <c r="D440">
        <v>40</v>
      </c>
      <c r="E440">
        <v>90</v>
      </c>
      <c r="F440">
        <v>34.5</v>
      </c>
      <c r="G440">
        <v>0.23799999999999999</v>
      </c>
      <c r="H440">
        <v>24</v>
      </c>
      <c r="I440">
        <v>0</v>
      </c>
      <c r="J440">
        <f t="shared" si="24"/>
        <v>0</v>
      </c>
      <c r="K440" t="str">
        <f t="shared" si="25"/>
        <v>KEEP</v>
      </c>
      <c r="N440" t="str">
        <f t="shared" si="26"/>
        <v>Obese</v>
      </c>
      <c r="P440" t="str">
        <f t="shared" si="27"/>
        <v>19-35</v>
      </c>
    </row>
    <row r="441" spans="1:16" x14ac:dyDescent="0.25">
      <c r="A441">
        <v>1</v>
      </c>
      <c r="B441">
        <v>128</v>
      </c>
      <c r="C441">
        <v>82</v>
      </c>
      <c r="D441">
        <v>17</v>
      </c>
      <c r="E441">
        <v>183</v>
      </c>
      <c r="F441">
        <v>27.5</v>
      </c>
      <c r="G441">
        <v>0.115</v>
      </c>
      <c r="H441">
        <v>22</v>
      </c>
      <c r="I441">
        <v>0</v>
      </c>
      <c r="J441">
        <f t="shared" si="24"/>
        <v>0</v>
      </c>
      <c r="K441" t="str">
        <f t="shared" si="25"/>
        <v>KEEP</v>
      </c>
      <c r="N441" t="str">
        <f t="shared" si="26"/>
        <v>Overweight</v>
      </c>
      <c r="P441" t="str">
        <f t="shared" si="27"/>
        <v>19-35</v>
      </c>
    </row>
    <row r="442" spans="1:16" x14ac:dyDescent="0.25">
      <c r="A442">
        <v>2</v>
      </c>
      <c r="B442">
        <v>94</v>
      </c>
      <c r="C442">
        <v>76</v>
      </c>
      <c r="D442">
        <v>18</v>
      </c>
      <c r="E442">
        <v>66</v>
      </c>
      <c r="F442">
        <v>31.6</v>
      </c>
      <c r="G442">
        <v>0.64900000000000002</v>
      </c>
      <c r="H442">
        <v>23</v>
      </c>
      <c r="I442">
        <v>0</v>
      </c>
      <c r="J442">
        <f t="shared" si="24"/>
        <v>0</v>
      </c>
      <c r="K442" t="str">
        <f t="shared" si="25"/>
        <v>KEEP</v>
      </c>
      <c r="N442" t="str">
        <f t="shared" si="26"/>
        <v>Obese</v>
      </c>
      <c r="P442" t="str">
        <f t="shared" si="27"/>
        <v>19-35</v>
      </c>
    </row>
    <row r="443" spans="1:16" x14ac:dyDescent="0.25">
      <c r="A443">
        <v>7</v>
      </c>
      <c r="B443">
        <v>97</v>
      </c>
      <c r="C443">
        <v>76</v>
      </c>
      <c r="D443">
        <v>32</v>
      </c>
      <c r="E443">
        <v>91</v>
      </c>
      <c r="F443">
        <v>40.9</v>
      </c>
      <c r="G443">
        <v>0.871</v>
      </c>
      <c r="H443">
        <v>32</v>
      </c>
      <c r="I443">
        <v>1</v>
      </c>
      <c r="J443">
        <f t="shared" si="24"/>
        <v>0</v>
      </c>
      <c r="K443" t="str">
        <f t="shared" si="25"/>
        <v>KEEP</v>
      </c>
      <c r="N443" t="str">
        <f t="shared" si="26"/>
        <v>Obese</v>
      </c>
      <c r="P443" t="str">
        <f t="shared" si="27"/>
        <v>19-35</v>
      </c>
    </row>
    <row r="444" spans="1:16" x14ac:dyDescent="0.25">
      <c r="A444">
        <v>1</v>
      </c>
      <c r="B444">
        <v>100</v>
      </c>
      <c r="C444">
        <v>74</v>
      </c>
      <c r="D444">
        <v>12</v>
      </c>
      <c r="E444">
        <v>46</v>
      </c>
      <c r="F444">
        <v>19.5</v>
      </c>
      <c r="G444">
        <v>0.14899999999999999</v>
      </c>
      <c r="H444">
        <v>28</v>
      </c>
      <c r="I444">
        <v>0</v>
      </c>
      <c r="J444">
        <f t="shared" si="24"/>
        <v>0</v>
      </c>
      <c r="K444" t="str">
        <f t="shared" si="25"/>
        <v>KEEP</v>
      </c>
      <c r="N444" t="str">
        <f t="shared" si="26"/>
        <v>Normalweight</v>
      </c>
      <c r="P444" t="str">
        <f t="shared" si="27"/>
        <v>19-35</v>
      </c>
    </row>
    <row r="445" spans="1:16" x14ac:dyDescent="0.25">
      <c r="A445">
        <v>0</v>
      </c>
      <c r="B445">
        <v>102</v>
      </c>
      <c r="C445">
        <v>86</v>
      </c>
      <c r="D445">
        <v>17</v>
      </c>
      <c r="E445">
        <v>105</v>
      </c>
      <c r="F445">
        <v>29.3</v>
      </c>
      <c r="G445">
        <v>0.69499999999999995</v>
      </c>
      <c r="H445">
        <v>27</v>
      </c>
      <c r="I445">
        <v>0</v>
      </c>
      <c r="J445">
        <f t="shared" si="24"/>
        <v>0</v>
      </c>
      <c r="K445" t="str">
        <f t="shared" si="25"/>
        <v>KEEP</v>
      </c>
      <c r="N445" t="str">
        <f t="shared" si="26"/>
        <v>Overweight</v>
      </c>
      <c r="P445" t="str">
        <f t="shared" si="27"/>
        <v>19-35</v>
      </c>
    </row>
    <row r="446" spans="1:16" x14ac:dyDescent="0.25">
      <c r="A446">
        <v>3</v>
      </c>
      <c r="B446">
        <v>103</v>
      </c>
      <c r="C446">
        <v>72</v>
      </c>
      <c r="D446">
        <v>30</v>
      </c>
      <c r="E446">
        <v>152</v>
      </c>
      <c r="F446">
        <v>27.6</v>
      </c>
      <c r="G446">
        <v>0.73</v>
      </c>
      <c r="H446">
        <v>27</v>
      </c>
      <c r="I446">
        <v>0</v>
      </c>
      <c r="J446">
        <f t="shared" si="24"/>
        <v>0</v>
      </c>
      <c r="K446" t="str">
        <f t="shared" si="25"/>
        <v>KEEP</v>
      </c>
      <c r="N446" t="str">
        <f t="shared" si="26"/>
        <v>Overweight</v>
      </c>
      <c r="P446" t="str">
        <f t="shared" si="27"/>
        <v>19-35</v>
      </c>
    </row>
    <row r="447" spans="1:16" x14ac:dyDescent="0.25">
      <c r="A447">
        <v>2</v>
      </c>
      <c r="B447">
        <v>157</v>
      </c>
      <c r="C447">
        <v>74</v>
      </c>
      <c r="D447">
        <v>35</v>
      </c>
      <c r="E447">
        <v>440</v>
      </c>
      <c r="F447">
        <v>39.4</v>
      </c>
      <c r="G447">
        <v>0.13400000000000001</v>
      </c>
      <c r="H447">
        <v>30</v>
      </c>
      <c r="I447">
        <v>0</v>
      </c>
      <c r="J447">
        <f t="shared" si="24"/>
        <v>0</v>
      </c>
      <c r="K447" t="str">
        <f t="shared" si="25"/>
        <v>KEEP</v>
      </c>
      <c r="N447" t="str">
        <f t="shared" si="26"/>
        <v>Obese</v>
      </c>
      <c r="P447" t="str">
        <f t="shared" si="27"/>
        <v>19-35</v>
      </c>
    </row>
    <row r="448" spans="1:16" x14ac:dyDescent="0.25">
      <c r="A448">
        <v>1</v>
      </c>
      <c r="B448">
        <v>167</v>
      </c>
      <c r="C448">
        <v>74</v>
      </c>
      <c r="D448">
        <v>17</v>
      </c>
      <c r="E448">
        <v>144</v>
      </c>
      <c r="F448">
        <v>23.4</v>
      </c>
      <c r="G448">
        <v>0.44700000000000001</v>
      </c>
      <c r="H448">
        <v>33</v>
      </c>
      <c r="I448">
        <v>1</v>
      </c>
      <c r="J448">
        <f t="shared" si="24"/>
        <v>0</v>
      </c>
      <c r="K448" t="str">
        <f t="shared" si="25"/>
        <v>KEEP</v>
      </c>
      <c r="N448" t="str">
        <f t="shared" si="26"/>
        <v>Normalweight</v>
      </c>
      <c r="P448" t="str">
        <f t="shared" si="27"/>
        <v>19-35</v>
      </c>
    </row>
    <row r="449" spans="1:16" x14ac:dyDescent="0.25">
      <c r="A449">
        <v>0</v>
      </c>
      <c r="B449">
        <v>179</v>
      </c>
      <c r="C449">
        <v>50</v>
      </c>
      <c r="D449">
        <v>36</v>
      </c>
      <c r="E449">
        <v>159</v>
      </c>
      <c r="F449">
        <v>37.799999999999997</v>
      </c>
      <c r="G449">
        <v>0.45500000000000002</v>
      </c>
      <c r="H449">
        <v>22</v>
      </c>
      <c r="I449">
        <v>1</v>
      </c>
      <c r="J449">
        <f t="shared" si="24"/>
        <v>0</v>
      </c>
      <c r="K449" t="str">
        <f t="shared" si="25"/>
        <v>KEEP</v>
      </c>
      <c r="N449" t="str">
        <f t="shared" si="26"/>
        <v>Obese</v>
      </c>
      <c r="P449" t="str">
        <f t="shared" si="27"/>
        <v>19-35</v>
      </c>
    </row>
    <row r="450" spans="1:16" x14ac:dyDescent="0.25">
      <c r="A450">
        <v>11</v>
      </c>
      <c r="B450">
        <v>136</v>
      </c>
      <c r="C450">
        <v>84</v>
      </c>
      <c r="D450">
        <v>35</v>
      </c>
      <c r="E450">
        <v>130</v>
      </c>
      <c r="F450">
        <v>28.3</v>
      </c>
      <c r="G450">
        <v>0.26</v>
      </c>
      <c r="H450">
        <v>42</v>
      </c>
      <c r="I450">
        <v>1</v>
      </c>
      <c r="J450">
        <f t="shared" ref="J450:J513" si="28">COUNTIF(B450:H450,121)+COUNTIF(B449:H449,"=")</f>
        <v>0</v>
      </c>
      <c r="K450" t="str">
        <f t="shared" si="25"/>
        <v>KEEP</v>
      </c>
      <c r="N450" t="str">
        <f t="shared" si="26"/>
        <v>Overweight</v>
      </c>
      <c r="P450" t="str">
        <f t="shared" si="27"/>
        <v>36-50</v>
      </c>
    </row>
    <row r="451" spans="1:16" x14ac:dyDescent="0.25">
      <c r="A451">
        <v>0</v>
      </c>
      <c r="B451">
        <v>107</v>
      </c>
      <c r="C451">
        <v>60</v>
      </c>
      <c r="D451">
        <v>25</v>
      </c>
      <c r="E451" s="2">
        <v>156</v>
      </c>
      <c r="F451">
        <v>26.4</v>
      </c>
      <c r="G451">
        <v>0.13300000000000001</v>
      </c>
      <c r="H451">
        <v>23</v>
      </c>
      <c r="I451">
        <v>0</v>
      </c>
      <c r="J451">
        <f t="shared" si="28"/>
        <v>0</v>
      </c>
      <c r="K451" t="str">
        <f t="shared" ref="K451:K514" si="29">IF(J451&gt;=COLUMNS($B$2:$H$2)/4,"REMOVE","KEEP")</f>
        <v>KEEP</v>
      </c>
      <c r="N451" t="str">
        <f t="shared" ref="N451:N514" si="30">IF(F451&lt;18.5,"Underweight",IF(F451&lt;24.5,"Normalweight",IF(F451&lt;29.9,"Overweight","Obese")))</f>
        <v>Overweight</v>
      </c>
      <c r="P451" t="str">
        <f t="shared" ref="P451:P514" si="31">IF(H451&lt;=18, "0-18", IF(H451&lt;=35, "19-35", IF(H451&lt;=50, "36-50", "51+")))</f>
        <v>19-35</v>
      </c>
    </row>
    <row r="452" spans="1:16" x14ac:dyDescent="0.25">
      <c r="A452">
        <v>1</v>
      </c>
      <c r="B452">
        <v>91</v>
      </c>
      <c r="C452">
        <v>54</v>
      </c>
      <c r="D452">
        <v>25</v>
      </c>
      <c r="E452">
        <v>100</v>
      </c>
      <c r="F452">
        <v>25.2</v>
      </c>
      <c r="G452">
        <v>0.23400000000000001</v>
      </c>
      <c r="H452">
        <v>23</v>
      </c>
      <c r="I452">
        <v>0</v>
      </c>
      <c r="J452">
        <f t="shared" si="28"/>
        <v>0</v>
      </c>
      <c r="K452" t="str">
        <f t="shared" si="29"/>
        <v>KEEP</v>
      </c>
      <c r="N452" t="str">
        <f t="shared" si="30"/>
        <v>Overweight</v>
      </c>
      <c r="P452" t="str">
        <f t="shared" si="31"/>
        <v>19-35</v>
      </c>
    </row>
    <row r="453" spans="1:16" x14ac:dyDescent="0.25">
      <c r="A453">
        <v>1</v>
      </c>
      <c r="B453">
        <v>117</v>
      </c>
      <c r="C453">
        <v>60</v>
      </c>
      <c r="D453">
        <v>23</v>
      </c>
      <c r="E453">
        <v>106</v>
      </c>
      <c r="F453">
        <v>33.799999999999997</v>
      </c>
      <c r="G453">
        <v>0.46600000000000003</v>
      </c>
      <c r="H453">
        <v>27</v>
      </c>
      <c r="I453">
        <v>0</v>
      </c>
      <c r="J453">
        <f t="shared" si="28"/>
        <v>0</v>
      </c>
      <c r="K453" t="str">
        <f t="shared" si="29"/>
        <v>KEEP</v>
      </c>
      <c r="N453" t="str">
        <f t="shared" si="30"/>
        <v>Obese</v>
      </c>
      <c r="P453" t="str">
        <f t="shared" si="31"/>
        <v>19-35</v>
      </c>
    </row>
    <row r="454" spans="1:16" x14ac:dyDescent="0.25">
      <c r="A454">
        <v>5</v>
      </c>
      <c r="B454">
        <v>123</v>
      </c>
      <c r="C454">
        <v>74</v>
      </c>
      <c r="D454">
        <v>40</v>
      </c>
      <c r="E454">
        <v>77</v>
      </c>
      <c r="F454">
        <v>34.1</v>
      </c>
      <c r="G454">
        <v>0.26900000000000002</v>
      </c>
      <c r="H454">
        <v>28</v>
      </c>
      <c r="I454">
        <v>0</v>
      </c>
      <c r="J454">
        <f t="shared" si="28"/>
        <v>0</v>
      </c>
      <c r="K454" t="str">
        <f t="shared" si="29"/>
        <v>KEEP</v>
      </c>
      <c r="N454" t="str">
        <f t="shared" si="30"/>
        <v>Obese</v>
      </c>
      <c r="P454" t="str">
        <f t="shared" si="31"/>
        <v>19-35</v>
      </c>
    </row>
    <row r="455" spans="1:16" x14ac:dyDescent="0.25">
      <c r="A455">
        <v>1</v>
      </c>
      <c r="B455">
        <v>106</v>
      </c>
      <c r="C455">
        <v>70</v>
      </c>
      <c r="D455">
        <v>28</v>
      </c>
      <c r="E455">
        <v>135</v>
      </c>
      <c r="F455">
        <v>34.200000000000003</v>
      </c>
      <c r="G455">
        <v>0.14199999999999999</v>
      </c>
      <c r="H455">
        <v>22</v>
      </c>
      <c r="I455">
        <v>0</v>
      </c>
      <c r="J455">
        <f t="shared" si="28"/>
        <v>0</v>
      </c>
      <c r="K455" t="str">
        <f t="shared" si="29"/>
        <v>KEEP</v>
      </c>
      <c r="N455" t="str">
        <f t="shared" si="30"/>
        <v>Obese</v>
      </c>
      <c r="P455" t="str">
        <f t="shared" si="31"/>
        <v>19-35</v>
      </c>
    </row>
    <row r="456" spans="1:16" x14ac:dyDescent="0.25">
      <c r="A456">
        <v>2</v>
      </c>
      <c r="B456">
        <v>155</v>
      </c>
      <c r="C456">
        <v>52</v>
      </c>
      <c r="D456">
        <v>27</v>
      </c>
      <c r="E456">
        <v>540</v>
      </c>
      <c r="F456">
        <v>38.700000000000003</v>
      </c>
      <c r="G456">
        <v>0.24</v>
      </c>
      <c r="H456">
        <v>25</v>
      </c>
      <c r="I456">
        <v>1</v>
      </c>
      <c r="J456">
        <f t="shared" si="28"/>
        <v>0</v>
      </c>
      <c r="K456" t="str">
        <f t="shared" si="29"/>
        <v>KEEP</v>
      </c>
      <c r="N456" t="str">
        <f t="shared" si="30"/>
        <v>Obese</v>
      </c>
      <c r="P456" t="str">
        <f t="shared" si="31"/>
        <v>19-35</v>
      </c>
    </row>
    <row r="457" spans="1:16" x14ac:dyDescent="0.25">
      <c r="A457">
        <v>2</v>
      </c>
      <c r="B457">
        <v>101</v>
      </c>
      <c r="C457">
        <v>58</v>
      </c>
      <c r="D457">
        <v>35</v>
      </c>
      <c r="E457">
        <v>90</v>
      </c>
      <c r="F457">
        <v>21.8</v>
      </c>
      <c r="G457">
        <v>0.155</v>
      </c>
      <c r="H457">
        <v>22</v>
      </c>
      <c r="I457">
        <v>0</v>
      </c>
      <c r="J457">
        <f t="shared" si="28"/>
        <v>0</v>
      </c>
      <c r="K457" t="str">
        <f t="shared" si="29"/>
        <v>KEEP</v>
      </c>
      <c r="N457" t="str">
        <f t="shared" si="30"/>
        <v>Normalweight</v>
      </c>
      <c r="P457" t="str">
        <f t="shared" si="31"/>
        <v>19-35</v>
      </c>
    </row>
    <row r="458" spans="1:16" x14ac:dyDescent="0.25">
      <c r="A458">
        <v>1</v>
      </c>
      <c r="B458">
        <v>120</v>
      </c>
      <c r="C458">
        <v>80</v>
      </c>
      <c r="D458">
        <v>48</v>
      </c>
      <c r="E458">
        <v>200</v>
      </c>
      <c r="F458">
        <v>38.9</v>
      </c>
      <c r="G458">
        <v>1.1619999999999999</v>
      </c>
      <c r="H458">
        <v>41</v>
      </c>
      <c r="I458">
        <v>0</v>
      </c>
      <c r="J458">
        <f t="shared" si="28"/>
        <v>0</v>
      </c>
      <c r="K458" t="str">
        <f t="shared" si="29"/>
        <v>KEEP</v>
      </c>
      <c r="N458" t="str">
        <f t="shared" si="30"/>
        <v>Obese</v>
      </c>
      <c r="P458" t="str">
        <f t="shared" si="31"/>
        <v>36-50</v>
      </c>
    </row>
    <row r="459" spans="1:16" x14ac:dyDescent="0.25">
      <c r="A459">
        <v>3</v>
      </c>
      <c r="B459">
        <v>80</v>
      </c>
      <c r="C459">
        <v>82</v>
      </c>
      <c r="D459">
        <v>31</v>
      </c>
      <c r="E459">
        <v>70</v>
      </c>
      <c r="F459">
        <v>34.200000000000003</v>
      </c>
      <c r="G459">
        <v>1.292</v>
      </c>
      <c r="H459">
        <v>27</v>
      </c>
      <c r="I459">
        <v>1</v>
      </c>
      <c r="J459">
        <f t="shared" si="28"/>
        <v>0</v>
      </c>
      <c r="K459" t="str">
        <f t="shared" si="29"/>
        <v>KEEP</v>
      </c>
      <c r="N459" t="str">
        <f t="shared" si="30"/>
        <v>Obese</v>
      </c>
      <c r="P459" t="str">
        <f t="shared" si="31"/>
        <v>19-35</v>
      </c>
    </row>
    <row r="460" spans="1:16" x14ac:dyDescent="0.25">
      <c r="A460">
        <v>1</v>
      </c>
      <c r="B460">
        <v>199</v>
      </c>
      <c r="C460">
        <v>76</v>
      </c>
      <c r="D460">
        <v>43</v>
      </c>
      <c r="E460" s="2">
        <v>156</v>
      </c>
      <c r="F460">
        <v>42.9</v>
      </c>
      <c r="G460">
        <v>1.3939999999999999</v>
      </c>
      <c r="H460">
        <v>22</v>
      </c>
      <c r="I460">
        <v>1</v>
      </c>
      <c r="J460">
        <f t="shared" si="28"/>
        <v>0</v>
      </c>
      <c r="K460" t="str">
        <f t="shared" si="29"/>
        <v>KEEP</v>
      </c>
      <c r="N460" t="str">
        <f t="shared" si="30"/>
        <v>Obese</v>
      </c>
      <c r="P460" t="str">
        <f t="shared" si="31"/>
        <v>19-35</v>
      </c>
    </row>
    <row r="461" spans="1:16" x14ac:dyDescent="0.25">
      <c r="A461">
        <v>8</v>
      </c>
      <c r="B461">
        <v>167</v>
      </c>
      <c r="C461">
        <v>106</v>
      </c>
      <c r="D461">
        <v>46</v>
      </c>
      <c r="E461">
        <v>231</v>
      </c>
      <c r="F461">
        <v>37.6</v>
      </c>
      <c r="G461">
        <v>0.16500000000000001</v>
      </c>
      <c r="H461">
        <v>43</v>
      </c>
      <c r="I461">
        <v>1</v>
      </c>
      <c r="J461">
        <f t="shared" si="28"/>
        <v>0</v>
      </c>
      <c r="K461" t="str">
        <f t="shared" si="29"/>
        <v>KEEP</v>
      </c>
      <c r="N461" t="str">
        <f t="shared" si="30"/>
        <v>Obese</v>
      </c>
      <c r="P461" t="str">
        <f t="shared" si="31"/>
        <v>36-50</v>
      </c>
    </row>
    <row r="462" spans="1:16" x14ac:dyDescent="0.25">
      <c r="A462">
        <v>9</v>
      </c>
      <c r="B462">
        <v>145</v>
      </c>
      <c r="C462">
        <v>80</v>
      </c>
      <c r="D462">
        <v>46</v>
      </c>
      <c r="E462">
        <v>130</v>
      </c>
      <c r="F462">
        <v>37.9</v>
      </c>
      <c r="G462">
        <v>0.63700000000000001</v>
      </c>
      <c r="H462">
        <v>40</v>
      </c>
      <c r="I462">
        <v>1</v>
      </c>
      <c r="J462">
        <f t="shared" si="28"/>
        <v>0</v>
      </c>
      <c r="K462" t="str">
        <f t="shared" si="29"/>
        <v>KEEP</v>
      </c>
      <c r="N462" t="str">
        <f t="shared" si="30"/>
        <v>Obese</v>
      </c>
      <c r="P462" t="str">
        <f t="shared" si="31"/>
        <v>36-50</v>
      </c>
    </row>
    <row r="463" spans="1:16" x14ac:dyDescent="0.25">
      <c r="A463">
        <v>6</v>
      </c>
      <c r="B463">
        <v>115</v>
      </c>
      <c r="C463">
        <v>60</v>
      </c>
      <c r="D463">
        <v>39</v>
      </c>
      <c r="E463" s="2">
        <v>156</v>
      </c>
      <c r="F463">
        <v>33.700000000000003</v>
      </c>
      <c r="G463">
        <v>0.245</v>
      </c>
      <c r="H463">
        <v>40</v>
      </c>
      <c r="I463">
        <v>1</v>
      </c>
      <c r="J463">
        <f t="shared" si="28"/>
        <v>0</v>
      </c>
      <c r="K463" t="str">
        <f t="shared" si="29"/>
        <v>KEEP</v>
      </c>
      <c r="N463" t="str">
        <f t="shared" si="30"/>
        <v>Obese</v>
      </c>
      <c r="P463" t="str">
        <f t="shared" si="31"/>
        <v>36-50</v>
      </c>
    </row>
    <row r="464" spans="1:16" x14ac:dyDescent="0.25">
      <c r="A464">
        <v>1</v>
      </c>
      <c r="B464">
        <v>112</v>
      </c>
      <c r="C464">
        <v>80</v>
      </c>
      <c r="D464">
        <v>45</v>
      </c>
      <c r="E464">
        <v>132</v>
      </c>
      <c r="F464">
        <v>34.799999999999997</v>
      </c>
      <c r="G464">
        <v>0.217</v>
      </c>
      <c r="H464">
        <v>24</v>
      </c>
      <c r="I464">
        <v>0</v>
      </c>
      <c r="J464">
        <f t="shared" si="28"/>
        <v>0</v>
      </c>
      <c r="K464" t="str">
        <f t="shared" si="29"/>
        <v>KEEP</v>
      </c>
      <c r="N464" t="str">
        <f t="shared" si="30"/>
        <v>Obese</v>
      </c>
      <c r="P464" t="str">
        <f t="shared" si="31"/>
        <v>19-35</v>
      </c>
    </row>
    <row r="465" spans="1:16" x14ac:dyDescent="0.25">
      <c r="A465">
        <v>4</v>
      </c>
      <c r="B465">
        <v>145</v>
      </c>
      <c r="C465">
        <v>82</v>
      </c>
      <c r="D465">
        <v>18</v>
      </c>
      <c r="E465" s="2">
        <v>156</v>
      </c>
      <c r="F465">
        <v>32.5</v>
      </c>
      <c r="G465">
        <v>0.23499999999999999</v>
      </c>
      <c r="H465">
        <v>70</v>
      </c>
      <c r="I465">
        <v>1</v>
      </c>
      <c r="J465">
        <f t="shared" si="28"/>
        <v>0</v>
      </c>
      <c r="K465" t="str">
        <f t="shared" si="29"/>
        <v>KEEP</v>
      </c>
      <c r="N465" t="str">
        <f t="shared" si="30"/>
        <v>Obese</v>
      </c>
      <c r="P465" t="str">
        <f t="shared" si="31"/>
        <v>51+</v>
      </c>
    </row>
    <row r="466" spans="1:16" x14ac:dyDescent="0.25">
      <c r="A466">
        <v>10</v>
      </c>
      <c r="B466">
        <v>111</v>
      </c>
      <c r="C466">
        <v>70</v>
      </c>
      <c r="D466">
        <v>27</v>
      </c>
      <c r="E466" s="2">
        <v>156</v>
      </c>
      <c r="F466">
        <v>27.5</v>
      </c>
      <c r="G466">
        <v>0.14099999999999999</v>
      </c>
      <c r="H466">
        <v>40</v>
      </c>
      <c r="I466">
        <v>1</v>
      </c>
      <c r="J466">
        <f t="shared" si="28"/>
        <v>0</v>
      </c>
      <c r="K466" t="str">
        <f t="shared" si="29"/>
        <v>KEEP</v>
      </c>
      <c r="N466" t="str">
        <f t="shared" si="30"/>
        <v>Overweight</v>
      </c>
      <c r="P466" t="str">
        <f t="shared" si="31"/>
        <v>36-50</v>
      </c>
    </row>
    <row r="467" spans="1:16" x14ac:dyDescent="0.25">
      <c r="A467">
        <v>6</v>
      </c>
      <c r="B467">
        <v>98</v>
      </c>
      <c r="C467">
        <v>58</v>
      </c>
      <c r="D467">
        <v>33</v>
      </c>
      <c r="E467">
        <v>190</v>
      </c>
      <c r="F467">
        <v>34</v>
      </c>
      <c r="G467">
        <v>0.43</v>
      </c>
      <c r="H467">
        <v>43</v>
      </c>
      <c r="I467">
        <v>0</v>
      </c>
      <c r="J467">
        <f t="shared" si="28"/>
        <v>0</v>
      </c>
      <c r="K467" t="str">
        <f t="shared" si="29"/>
        <v>KEEP</v>
      </c>
      <c r="N467" t="str">
        <f t="shared" si="30"/>
        <v>Obese</v>
      </c>
      <c r="P467" t="str">
        <f t="shared" si="31"/>
        <v>36-50</v>
      </c>
    </row>
    <row r="468" spans="1:16" x14ac:dyDescent="0.25">
      <c r="A468">
        <v>9</v>
      </c>
      <c r="B468">
        <v>154</v>
      </c>
      <c r="C468">
        <v>78</v>
      </c>
      <c r="D468">
        <v>30</v>
      </c>
      <c r="E468">
        <v>100</v>
      </c>
      <c r="F468">
        <v>30.9</v>
      </c>
      <c r="G468">
        <v>0.16400000000000001</v>
      </c>
      <c r="H468">
        <v>45</v>
      </c>
      <c r="I468">
        <v>0</v>
      </c>
      <c r="J468">
        <f t="shared" si="28"/>
        <v>0</v>
      </c>
      <c r="K468" t="str">
        <f t="shared" si="29"/>
        <v>KEEP</v>
      </c>
      <c r="N468" t="str">
        <f t="shared" si="30"/>
        <v>Obese</v>
      </c>
      <c r="P468" t="str">
        <f t="shared" si="31"/>
        <v>36-50</v>
      </c>
    </row>
    <row r="469" spans="1:16" x14ac:dyDescent="0.25">
      <c r="A469">
        <v>6</v>
      </c>
      <c r="B469">
        <v>165</v>
      </c>
      <c r="C469">
        <v>68</v>
      </c>
      <c r="D469">
        <v>26</v>
      </c>
      <c r="E469">
        <v>168</v>
      </c>
      <c r="F469">
        <v>33.6</v>
      </c>
      <c r="G469">
        <v>0.63100000000000001</v>
      </c>
      <c r="H469">
        <v>49</v>
      </c>
      <c r="I469">
        <v>0</v>
      </c>
      <c r="J469">
        <f t="shared" si="28"/>
        <v>0</v>
      </c>
      <c r="K469" t="str">
        <f t="shared" si="29"/>
        <v>KEEP</v>
      </c>
      <c r="N469" t="str">
        <f t="shared" si="30"/>
        <v>Obese</v>
      </c>
      <c r="P469" t="str">
        <f t="shared" si="31"/>
        <v>36-50</v>
      </c>
    </row>
    <row r="470" spans="1:16" x14ac:dyDescent="0.25">
      <c r="A470">
        <v>1</v>
      </c>
      <c r="B470">
        <v>99</v>
      </c>
      <c r="C470">
        <v>58</v>
      </c>
      <c r="D470">
        <v>10</v>
      </c>
      <c r="E470" s="2">
        <v>156</v>
      </c>
      <c r="F470">
        <v>25.4</v>
      </c>
      <c r="G470">
        <v>0.55100000000000005</v>
      </c>
      <c r="H470">
        <v>21</v>
      </c>
      <c r="I470">
        <v>0</v>
      </c>
      <c r="J470">
        <f t="shared" si="28"/>
        <v>0</v>
      </c>
      <c r="K470" t="str">
        <f t="shared" si="29"/>
        <v>KEEP</v>
      </c>
      <c r="N470" t="str">
        <f t="shared" si="30"/>
        <v>Overweight</v>
      </c>
      <c r="P470" t="str">
        <f t="shared" si="31"/>
        <v>19-35</v>
      </c>
    </row>
    <row r="471" spans="1:16" x14ac:dyDescent="0.25">
      <c r="A471">
        <v>10</v>
      </c>
      <c r="B471">
        <v>68</v>
      </c>
      <c r="C471">
        <v>106</v>
      </c>
      <c r="D471">
        <v>23</v>
      </c>
      <c r="E471">
        <v>49</v>
      </c>
      <c r="F471">
        <v>35.5</v>
      </c>
      <c r="G471">
        <v>0.28499999999999998</v>
      </c>
      <c r="H471">
        <v>47</v>
      </c>
      <c r="I471">
        <v>0</v>
      </c>
      <c r="J471">
        <f t="shared" si="28"/>
        <v>0</v>
      </c>
      <c r="K471" t="str">
        <f t="shared" si="29"/>
        <v>KEEP</v>
      </c>
      <c r="N471" t="str">
        <f t="shared" si="30"/>
        <v>Obese</v>
      </c>
      <c r="P471" t="str">
        <f t="shared" si="31"/>
        <v>36-50</v>
      </c>
    </row>
    <row r="472" spans="1:16" x14ac:dyDescent="0.25">
      <c r="A472">
        <v>3</v>
      </c>
      <c r="B472">
        <v>123</v>
      </c>
      <c r="C472">
        <v>100</v>
      </c>
      <c r="D472">
        <v>35</v>
      </c>
      <c r="E472">
        <v>240</v>
      </c>
      <c r="F472">
        <v>57.3</v>
      </c>
      <c r="G472">
        <v>0.88</v>
      </c>
      <c r="H472">
        <v>22</v>
      </c>
      <c r="I472">
        <v>0</v>
      </c>
      <c r="J472">
        <f t="shared" si="28"/>
        <v>0</v>
      </c>
      <c r="K472" t="str">
        <f t="shared" si="29"/>
        <v>KEEP</v>
      </c>
      <c r="N472" t="str">
        <f t="shared" si="30"/>
        <v>Obese</v>
      </c>
      <c r="P472" t="str">
        <f t="shared" si="31"/>
        <v>19-35</v>
      </c>
    </row>
    <row r="473" spans="1:16" x14ac:dyDescent="0.25">
      <c r="A473">
        <v>2</v>
      </c>
      <c r="B473">
        <v>101</v>
      </c>
      <c r="C473">
        <v>58</v>
      </c>
      <c r="D473">
        <v>17</v>
      </c>
      <c r="E473">
        <v>265</v>
      </c>
      <c r="F473">
        <v>24.2</v>
      </c>
      <c r="G473">
        <v>0.61399999999999999</v>
      </c>
      <c r="H473">
        <v>23</v>
      </c>
      <c r="I473">
        <v>0</v>
      </c>
      <c r="J473">
        <f t="shared" si="28"/>
        <v>0</v>
      </c>
      <c r="K473" t="str">
        <f t="shared" si="29"/>
        <v>KEEP</v>
      </c>
      <c r="N473" t="str">
        <f t="shared" si="30"/>
        <v>Normalweight</v>
      </c>
      <c r="P473" t="str">
        <f t="shared" si="31"/>
        <v>19-35</v>
      </c>
    </row>
    <row r="474" spans="1:16" x14ac:dyDescent="0.25">
      <c r="A474">
        <v>2</v>
      </c>
      <c r="B474">
        <v>56</v>
      </c>
      <c r="C474">
        <v>56</v>
      </c>
      <c r="D474">
        <v>28</v>
      </c>
      <c r="E474">
        <v>45</v>
      </c>
      <c r="F474">
        <v>24.2</v>
      </c>
      <c r="G474">
        <v>0.33200000000000002</v>
      </c>
      <c r="H474">
        <v>22</v>
      </c>
      <c r="I474">
        <v>0</v>
      </c>
      <c r="J474">
        <f t="shared" si="28"/>
        <v>0</v>
      </c>
      <c r="K474" t="str">
        <f t="shared" si="29"/>
        <v>KEEP</v>
      </c>
      <c r="N474" t="str">
        <f t="shared" si="30"/>
        <v>Normalweight</v>
      </c>
      <c r="P474" t="str">
        <f t="shared" si="31"/>
        <v>19-35</v>
      </c>
    </row>
    <row r="475" spans="1:16" x14ac:dyDescent="0.25">
      <c r="A475">
        <v>0</v>
      </c>
      <c r="B475">
        <v>162</v>
      </c>
      <c r="C475">
        <v>76</v>
      </c>
      <c r="D475">
        <v>36</v>
      </c>
      <c r="E475" s="2">
        <v>156</v>
      </c>
      <c r="F475">
        <v>49.6</v>
      </c>
      <c r="G475">
        <v>0.36399999999999999</v>
      </c>
      <c r="H475">
        <v>26</v>
      </c>
      <c r="I475">
        <v>1</v>
      </c>
      <c r="J475">
        <f t="shared" si="28"/>
        <v>0</v>
      </c>
      <c r="K475" t="str">
        <f t="shared" si="29"/>
        <v>KEEP</v>
      </c>
      <c r="N475" t="str">
        <f t="shared" si="30"/>
        <v>Obese</v>
      </c>
      <c r="P475" t="str">
        <f t="shared" si="31"/>
        <v>19-35</v>
      </c>
    </row>
    <row r="476" spans="1:16" x14ac:dyDescent="0.25">
      <c r="A476">
        <v>0</v>
      </c>
      <c r="B476">
        <v>95</v>
      </c>
      <c r="C476">
        <v>64</v>
      </c>
      <c r="D476">
        <v>39</v>
      </c>
      <c r="E476">
        <v>105</v>
      </c>
      <c r="F476">
        <v>44.6</v>
      </c>
      <c r="G476">
        <v>0.36599999999999999</v>
      </c>
      <c r="H476">
        <v>22</v>
      </c>
      <c r="I476">
        <v>0</v>
      </c>
      <c r="J476">
        <f t="shared" si="28"/>
        <v>0</v>
      </c>
      <c r="K476" t="str">
        <f t="shared" si="29"/>
        <v>KEEP</v>
      </c>
      <c r="N476" t="str">
        <f t="shared" si="30"/>
        <v>Obese</v>
      </c>
      <c r="P476" t="str">
        <f t="shared" si="31"/>
        <v>19-35</v>
      </c>
    </row>
    <row r="477" spans="1:16" x14ac:dyDescent="0.25">
      <c r="A477">
        <v>2</v>
      </c>
      <c r="B477">
        <v>129</v>
      </c>
      <c r="C477">
        <v>74</v>
      </c>
      <c r="D477">
        <v>26</v>
      </c>
      <c r="E477">
        <v>205</v>
      </c>
      <c r="F477">
        <v>33.200000000000003</v>
      </c>
      <c r="G477">
        <v>0.59099999999999997</v>
      </c>
      <c r="H477">
        <v>25</v>
      </c>
      <c r="I477">
        <v>0</v>
      </c>
      <c r="J477">
        <f t="shared" si="28"/>
        <v>0</v>
      </c>
      <c r="K477" t="str">
        <f t="shared" si="29"/>
        <v>KEEP</v>
      </c>
      <c r="N477" t="str">
        <f t="shared" si="30"/>
        <v>Obese</v>
      </c>
      <c r="P477" t="str">
        <f t="shared" si="31"/>
        <v>19-35</v>
      </c>
    </row>
    <row r="478" spans="1:16" x14ac:dyDescent="0.25">
      <c r="A478">
        <v>1</v>
      </c>
      <c r="B478">
        <v>107</v>
      </c>
      <c r="C478">
        <v>50</v>
      </c>
      <c r="D478">
        <v>19</v>
      </c>
      <c r="E478" s="2">
        <v>156</v>
      </c>
      <c r="F478">
        <v>28.3</v>
      </c>
      <c r="G478">
        <v>0.18099999999999999</v>
      </c>
      <c r="H478">
        <v>29</v>
      </c>
      <c r="I478">
        <v>0</v>
      </c>
      <c r="J478">
        <f t="shared" si="28"/>
        <v>0</v>
      </c>
      <c r="K478" t="str">
        <f t="shared" si="29"/>
        <v>KEEP</v>
      </c>
      <c r="N478" t="str">
        <f t="shared" si="30"/>
        <v>Overweight</v>
      </c>
      <c r="P478" t="str">
        <f t="shared" si="31"/>
        <v>19-35</v>
      </c>
    </row>
    <row r="479" spans="1:16" x14ac:dyDescent="0.25">
      <c r="A479">
        <v>1</v>
      </c>
      <c r="B479">
        <v>140</v>
      </c>
      <c r="C479">
        <v>74</v>
      </c>
      <c r="D479">
        <v>26</v>
      </c>
      <c r="E479">
        <v>180</v>
      </c>
      <c r="F479">
        <v>24.1</v>
      </c>
      <c r="G479">
        <v>0.82799999999999996</v>
      </c>
      <c r="H479">
        <v>23</v>
      </c>
      <c r="I479">
        <v>0</v>
      </c>
      <c r="J479">
        <f t="shared" si="28"/>
        <v>0</v>
      </c>
      <c r="K479" t="str">
        <f t="shared" si="29"/>
        <v>KEEP</v>
      </c>
      <c r="N479" t="str">
        <f t="shared" si="30"/>
        <v>Normalweight</v>
      </c>
      <c r="P479" t="str">
        <f t="shared" si="31"/>
        <v>19-35</v>
      </c>
    </row>
    <row r="480" spans="1:16" x14ac:dyDescent="0.25">
      <c r="A480">
        <v>1</v>
      </c>
      <c r="B480">
        <v>144</v>
      </c>
      <c r="C480">
        <v>82</v>
      </c>
      <c r="D480">
        <v>46</v>
      </c>
      <c r="E480">
        <v>180</v>
      </c>
      <c r="F480">
        <v>46.1</v>
      </c>
      <c r="G480">
        <v>0.33500000000000002</v>
      </c>
      <c r="H480">
        <v>46</v>
      </c>
      <c r="I480">
        <v>1</v>
      </c>
      <c r="J480">
        <f t="shared" si="28"/>
        <v>0</v>
      </c>
      <c r="K480" t="str">
        <f t="shared" si="29"/>
        <v>KEEP</v>
      </c>
      <c r="N480" t="str">
        <f t="shared" si="30"/>
        <v>Obese</v>
      </c>
      <c r="P480" t="str">
        <f t="shared" si="31"/>
        <v>36-50</v>
      </c>
    </row>
    <row r="481" spans="1:16" x14ac:dyDescent="0.25">
      <c r="A481">
        <v>2</v>
      </c>
      <c r="B481">
        <v>121</v>
      </c>
      <c r="C481">
        <v>70</v>
      </c>
      <c r="D481">
        <v>32</v>
      </c>
      <c r="E481">
        <v>95</v>
      </c>
      <c r="F481">
        <v>39.1</v>
      </c>
      <c r="G481">
        <v>0.88600000000000001</v>
      </c>
      <c r="H481">
        <v>23</v>
      </c>
      <c r="I481">
        <v>0</v>
      </c>
      <c r="J481">
        <f t="shared" si="28"/>
        <v>1</v>
      </c>
      <c r="K481" t="str">
        <f t="shared" si="29"/>
        <v>KEEP</v>
      </c>
      <c r="N481" t="str">
        <f t="shared" si="30"/>
        <v>Obese</v>
      </c>
      <c r="P481" t="str">
        <f t="shared" si="31"/>
        <v>19-35</v>
      </c>
    </row>
    <row r="482" spans="1:16" x14ac:dyDescent="0.25">
      <c r="A482">
        <v>7</v>
      </c>
      <c r="B482">
        <v>129</v>
      </c>
      <c r="C482">
        <v>68</v>
      </c>
      <c r="D482">
        <v>49</v>
      </c>
      <c r="E482">
        <v>125</v>
      </c>
      <c r="F482">
        <v>38.5</v>
      </c>
      <c r="G482">
        <v>0.439</v>
      </c>
      <c r="H482">
        <v>43</v>
      </c>
      <c r="I482">
        <v>1</v>
      </c>
      <c r="J482">
        <f t="shared" si="28"/>
        <v>0</v>
      </c>
      <c r="K482" t="str">
        <f t="shared" si="29"/>
        <v>KEEP</v>
      </c>
      <c r="N482" t="str">
        <f t="shared" si="30"/>
        <v>Obese</v>
      </c>
      <c r="P482" t="str">
        <f t="shared" si="31"/>
        <v>36-50</v>
      </c>
    </row>
    <row r="483" spans="1:16" x14ac:dyDescent="0.25">
      <c r="A483">
        <v>7</v>
      </c>
      <c r="B483">
        <v>142</v>
      </c>
      <c r="C483">
        <v>90</v>
      </c>
      <c r="D483">
        <v>24</v>
      </c>
      <c r="E483">
        <v>480</v>
      </c>
      <c r="F483">
        <v>30.4</v>
      </c>
      <c r="G483">
        <v>0.128</v>
      </c>
      <c r="H483">
        <v>43</v>
      </c>
      <c r="I483">
        <v>1</v>
      </c>
      <c r="J483">
        <f t="shared" si="28"/>
        <v>0</v>
      </c>
      <c r="K483" t="str">
        <f t="shared" si="29"/>
        <v>KEEP</v>
      </c>
      <c r="N483" t="str">
        <f t="shared" si="30"/>
        <v>Obese</v>
      </c>
      <c r="P483" t="str">
        <f t="shared" si="31"/>
        <v>36-50</v>
      </c>
    </row>
    <row r="484" spans="1:16" x14ac:dyDescent="0.25">
      <c r="A484">
        <v>3</v>
      </c>
      <c r="B484">
        <v>169</v>
      </c>
      <c r="C484">
        <v>74</v>
      </c>
      <c r="D484">
        <v>19</v>
      </c>
      <c r="E484">
        <v>125</v>
      </c>
      <c r="F484">
        <v>29.9</v>
      </c>
      <c r="G484">
        <v>0.26800000000000002</v>
      </c>
      <c r="H484">
        <v>31</v>
      </c>
      <c r="I484">
        <v>1</v>
      </c>
      <c r="J484">
        <f t="shared" si="28"/>
        <v>0</v>
      </c>
      <c r="K484" t="str">
        <f t="shared" si="29"/>
        <v>KEEP</v>
      </c>
      <c r="N484" t="str">
        <f t="shared" si="30"/>
        <v>Obese</v>
      </c>
      <c r="P484" t="str">
        <f t="shared" si="31"/>
        <v>19-35</v>
      </c>
    </row>
    <row r="485" spans="1:16" x14ac:dyDescent="0.25">
      <c r="A485">
        <v>4</v>
      </c>
      <c r="B485">
        <v>127</v>
      </c>
      <c r="C485">
        <v>88</v>
      </c>
      <c r="D485">
        <v>11</v>
      </c>
      <c r="E485">
        <v>155</v>
      </c>
      <c r="F485">
        <v>34.5</v>
      </c>
      <c r="G485">
        <v>0.59799999999999998</v>
      </c>
      <c r="H485">
        <v>28</v>
      </c>
      <c r="I485">
        <v>0</v>
      </c>
      <c r="J485">
        <f t="shared" si="28"/>
        <v>0</v>
      </c>
      <c r="K485" t="str">
        <f t="shared" si="29"/>
        <v>KEEP</v>
      </c>
      <c r="N485" t="str">
        <f t="shared" si="30"/>
        <v>Obese</v>
      </c>
      <c r="P485" t="str">
        <f t="shared" si="31"/>
        <v>19-35</v>
      </c>
    </row>
    <row r="486" spans="1:16" x14ac:dyDescent="0.25">
      <c r="A486">
        <v>2</v>
      </c>
      <c r="B486">
        <v>122</v>
      </c>
      <c r="C486">
        <v>76</v>
      </c>
      <c r="D486">
        <v>27</v>
      </c>
      <c r="E486">
        <v>200</v>
      </c>
      <c r="F486">
        <v>35.9</v>
      </c>
      <c r="G486">
        <v>0.48299999999999998</v>
      </c>
      <c r="H486">
        <v>26</v>
      </c>
      <c r="I486">
        <v>0</v>
      </c>
      <c r="J486">
        <f t="shared" si="28"/>
        <v>0</v>
      </c>
      <c r="K486" t="str">
        <f t="shared" si="29"/>
        <v>KEEP</v>
      </c>
      <c r="N486" t="str">
        <f t="shared" si="30"/>
        <v>Obese</v>
      </c>
      <c r="P486" t="str">
        <f t="shared" si="31"/>
        <v>19-35</v>
      </c>
    </row>
    <row r="487" spans="1:16" x14ac:dyDescent="0.25">
      <c r="A487">
        <v>6</v>
      </c>
      <c r="B487">
        <v>125</v>
      </c>
      <c r="C487">
        <v>78</v>
      </c>
      <c r="D487">
        <v>31</v>
      </c>
      <c r="E487" s="2">
        <v>156</v>
      </c>
      <c r="F487">
        <v>27.6</v>
      </c>
      <c r="G487">
        <v>0.56499999999999995</v>
      </c>
      <c r="H487">
        <v>49</v>
      </c>
      <c r="I487">
        <v>1</v>
      </c>
      <c r="J487">
        <f t="shared" si="28"/>
        <v>0</v>
      </c>
      <c r="K487" t="str">
        <f t="shared" si="29"/>
        <v>KEEP</v>
      </c>
      <c r="N487" t="str">
        <f t="shared" si="30"/>
        <v>Overweight</v>
      </c>
      <c r="P487" t="str">
        <f t="shared" si="31"/>
        <v>36-50</v>
      </c>
    </row>
    <row r="488" spans="1:16" x14ac:dyDescent="0.25">
      <c r="A488">
        <v>1</v>
      </c>
      <c r="B488">
        <v>168</v>
      </c>
      <c r="C488">
        <v>88</v>
      </c>
      <c r="D488">
        <v>29</v>
      </c>
      <c r="E488" s="2">
        <v>156</v>
      </c>
      <c r="F488">
        <v>35</v>
      </c>
      <c r="G488">
        <v>0.90500000000000003</v>
      </c>
      <c r="H488">
        <v>52</v>
      </c>
      <c r="I488">
        <v>1</v>
      </c>
      <c r="J488">
        <f t="shared" si="28"/>
        <v>0</v>
      </c>
      <c r="K488" t="str">
        <f t="shared" si="29"/>
        <v>KEEP</v>
      </c>
      <c r="N488" t="str">
        <f t="shared" si="30"/>
        <v>Obese</v>
      </c>
      <c r="P488" t="str">
        <f t="shared" si="31"/>
        <v>51+</v>
      </c>
    </row>
    <row r="489" spans="1:16" x14ac:dyDescent="0.25">
      <c r="A489">
        <v>4</v>
      </c>
      <c r="B489">
        <v>110</v>
      </c>
      <c r="C489">
        <v>76</v>
      </c>
      <c r="D489">
        <v>20</v>
      </c>
      <c r="E489">
        <v>100</v>
      </c>
      <c r="F489">
        <v>28.4</v>
      </c>
      <c r="G489">
        <v>0.11799999999999999</v>
      </c>
      <c r="H489">
        <v>27</v>
      </c>
      <c r="I489">
        <v>0</v>
      </c>
      <c r="J489">
        <f t="shared" si="28"/>
        <v>0</v>
      </c>
      <c r="K489" t="str">
        <f t="shared" si="29"/>
        <v>KEEP</v>
      </c>
      <c r="N489" t="str">
        <f t="shared" si="30"/>
        <v>Overweight</v>
      </c>
      <c r="P489" t="str">
        <f t="shared" si="31"/>
        <v>19-35</v>
      </c>
    </row>
    <row r="490" spans="1:16" x14ac:dyDescent="0.25">
      <c r="A490">
        <v>6</v>
      </c>
      <c r="B490">
        <v>80</v>
      </c>
      <c r="C490">
        <v>80</v>
      </c>
      <c r="D490">
        <v>36</v>
      </c>
      <c r="E490" s="2">
        <v>156</v>
      </c>
      <c r="F490">
        <v>39.799999999999997</v>
      </c>
      <c r="G490">
        <v>0.17699999999999999</v>
      </c>
      <c r="H490">
        <v>28</v>
      </c>
      <c r="I490">
        <v>0</v>
      </c>
      <c r="J490">
        <f t="shared" si="28"/>
        <v>0</v>
      </c>
      <c r="K490" t="str">
        <f t="shared" si="29"/>
        <v>KEEP</v>
      </c>
      <c r="N490" t="str">
        <f t="shared" si="30"/>
        <v>Obese</v>
      </c>
      <c r="P490" t="str">
        <f t="shared" si="31"/>
        <v>19-35</v>
      </c>
    </row>
    <row r="491" spans="1:16" x14ac:dyDescent="0.25">
      <c r="A491">
        <v>2</v>
      </c>
      <c r="B491">
        <v>127</v>
      </c>
      <c r="C491">
        <v>46</v>
      </c>
      <c r="D491">
        <v>21</v>
      </c>
      <c r="E491">
        <v>335</v>
      </c>
      <c r="F491">
        <v>34.4</v>
      </c>
      <c r="G491">
        <v>0.17599999999999999</v>
      </c>
      <c r="H491">
        <v>22</v>
      </c>
      <c r="I491">
        <v>0</v>
      </c>
      <c r="J491">
        <f t="shared" si="28"/>
        <v>0</v>
      </c>
      <c r="K491" t="str">
        <f t="shared" si="29"/>
        <v>KEEP</v>
      </c>
      <c r="N491" t="str">
        <f t="shared" si="30"/>
        <v>Obese</v>
      </c>
      <c r="P491" t="str">
        <f t="shared" si="31"/>
        <v>19-35</v>
      </c>
    </row>
    <row r="492" spans="1:16" x14ac:dyDescent="0.25">
      <c r="A492">
        <v>2</v>
      </c>
      <c r="B492">
        <v>93</v>
      </c>
      <c r="C492">
        <v>64</v>
      </c>
      <c r="D492">
        <v>32</v>
      </c>
      <c r="E492">
        <v>160</v>
      </c>
      <c r="F492">
        <v>38</v>
      </c>
      <c r="G492">
        <v>0.67400000000000004</v>
      </c>
      <c r="H492">
        <v>23</v>
      </c>
      <c r="I492">
        <v>1</v>
      </c>
      <c r="J492">
        <f t="shared" si="28"/>
        <v>0</v>
      </c>
      <c r="K492" t="str">
        <f t="shared" si="29"/>
        <v>KEEP</v>
      </c>
      <c r="N492" t="str">
        <f t="shared" si="30"/>
        <v>Obese</v>
      </c>
      <c r="P492" t="str">
        <f t="shared" si="31"/>
        <v>19-35</v>
      </c>
    </row>
    <row r="493" spans="1:16" x14ac:dyDescent="0.25">
      <c r="A493">
        <v>3</v>
      </c>
      <c r="B493">
        <v>158</v>
      </c>
      <c r="C493">
        <v>64</v>
      </c>
      <c r="D493">
        <v>13</v>
      </c>
      <c r="E493">
        <v>387</v>
      </c>
      <c r="F493">
        <v>31.2</v>
      </c>
      <c r="G493">
        <v>0.29499999999999998</v>
      </c>
      <c r="H493">
        <v>24</v>
      </c>
      <c r="I493">
        <v>0</v>
      </c>
      <c r="J493">
        <f t="shared" si="28"/>
        <v>0</v>
      </c>
      <c r="K493" t="str">
        <f t="shared" si="29"/>
        <v>KEEP</v>
      </c>
      <c r="N493" t="str">
        <f t="shared" si="30"/>
        <v>Obese</v>
      </c>
      <c r="P493" t="str">
        <f t="shared" si="31"/>
        <v>19-35</v>
      </c>
    </row>
    <row r="494" spans="1:16" x14ac:dyDescent="0.25">
      <c r="A494">
        <v>5</v>
      </c>
      <c r="B494">
        <v>126</v>
      </c>
      <c r="C494">
        <v>78</v>
      </c>
      <c r="D494">
        <v>27</v>
      </c>
      <c r="E494">
        <v>22</v>
      </c>
      <c r="F494">
        <v>29.6</v>
      </c>
      <c r="G494">
        <v>0.439</v>
      </c>
      <c r="H494">
        <v>40</v>
      </c>
      <c r="I494">
        <v>0</v>
      </c>
      <c r="J494">
        <f t="shared" si="28"/>
        <v>0</v>
      </c>
      <c r="K494" t="str">
        <f t="shared" si="29"/>
        <v>KEEP</v>
      </c>
      <c r="N494" t="str">
        <f t="shared" si="30"/>
        <v>Overweight</v>
      </c>
      <c r="P494" t="str">
        <f t="shared" si="31"/>
        <v>36-50</v>
      </c>
    </row>
    <row r="495" spans="1:16" x14ac:dyDescent="0.25">
      <c r="A495">
        <v>10</v>
      </c>
      <c r="B495">
        <v>129</v>
      </c>
      <c r="C495">
        <v>62</v>
      </c>
      <c r="D495">
        <v>36</v>
      </c>
      <c r="E495" s="2">
        <v>156</v>
      </c>
      <c r="F495">
        <v>41.2</v>
      </c>
      <c r="G495">
        <v>0.441</v>
      </c>
      <c r="H495">
        <v>38</v>
      </c>
      <c r="I495">
        <v>1</v>
      </c>
      <c r="J495">
        <f t="shared" si="28"/>
        <v>0</v>
      </c>
      <c r="K495" t="str">
        <f t="shared" si="29"/>
        <v>KEEP</v>
      </c>
      <c r="N495" t="str">
        <f t="shared" si="30"/>
        <v>Obese</v>
      </c>
      <c r="P495" t="str">
        <f t="shared" si="31"/>
        <v>36-50</v>
      </c>
    </row>
    <row r="496" spans="1:16" x14ac:dyDescent="0.25">
      <c r="A496">
        <v>0</v>
      </c>
      <c r="B496">
        <v>134</v>
      </c>
      <c r="C496">
        <v>58</v>
      </c>
      <c r="D496">
        <v>20</v>
      </c>
      <c r="E496">
        <v>291</v>
      </c>
      <c r="F496">
        <v>26.4</v>
      </c>
      <c r="G496">
        <v>0.35199999999999998</v>
      </c>
      <c r="H496">
        <v>21</v>
      </c>
      <c r="I496">
        <v>0</v>
      </c>
      <c r="J496">
        <f t="shared" si="28"/>
        <v>0</v>
      </c>
      <c r="K496" t="str">
        <f t="shared" si="29"/>
        <v>KEEP</v>
      </c>
      <c r="N496" t="str">
        <f t="shared" si="30"/>
        <v>Overweight</v>
      </c>
      <c r="P496" t="str">
        <f t="shared" si="31"/>
        <v>19-35</v>
      </c>
    </row>
    <row r="497" spans="1:16" x14ac:dyDescent="0.25">
      <c r="A497">
        <v>7</v>
      </c>
      <c r="B497">
        <v>187</v>
      </c>
      <c r="C497">
        <v>50</v>
      </c>
      <c r="D497">
        <v>33</v>
      </c>
      <c r="E497">
        <v>392</v>
      </c>
      <c r="F497">
        <v>33.9</v>
      </c>
      <c r="G497">
        <v>0.82599999999999996</v>
      </c>
      <c r="H497">
        <v>34</v>
      </c>
      <c r="I497">
        <v>1</v>
      </c>
      <c r="J497">
        <f t="shared" si="28"/>
        <v>0</v>
      </c>
      <c r="K497" t="str">
        <f t="shared" si="29"/>
        <v>KEEP</v>
      </c>
      <c r="N497" t="str">
        <f t="shared" si="30"/>
        <v>Obese</v>
      </c>
      <c r="P497" t="str">
        <f t="shared" si="31"/>
        <v>19-35</v>
      </c>
    </row>
    <row r="498" spans="1:16" x14ac:dyDescent="0.25">
      <c r="A498">
        <v>3</v>
      </c>
      <c r="B498">
        <v>173</v>
      </c>
      <c r="C498">
        <v>78</v>
      </c>
      <c r="D498">
        <v>39</v>
      </c>
      <c r="E498">
        <v>185</v>
      </c>
      <c r="F498">
        <v>33.799999999999997</v>
      </c>
      <c r="G498">
        <v>0.97</v>
      </c>
      <c r="H498">
        <v>31</v>
      </c>
      <c r="I498">
        <v>1</v>
      </c>
      <c r="J498">
        <f t="shared" si="28"/>
        <v>0</v>
      </c>
      <c r="K498" t="str">
        <f t="shared" si="29"/>
        <v>KEEP</v>
      </c>
      <c r="N498" t="str">
        <f t="shared" si="30"/>
        <v>Obese</v>
      </c>
      <c r="P498" t="str">
        <f t="shared" si="31"/>
        <v>19-35</v>
      </c>
    </row>
    <row r="499" spans="1:16" x14ac:dyDescent="0.25">
      <c r="A499">
        <v>10</v>
      </c>
      <c r="B499">
        <v>94</v>
      </c>
      <c r="C499">
        <v>72</v>
      </c>
      <c r="D499">
        <v>18</v>
      </c>
      <c r="E499" s="2">
        <v>156</v>
      </c>
      <c r="F499">
        <v>23.1</v>
      </c>
      <c r="G499">
        <v>0.59499999999999997</v>
      </c>
      <c r="H499">
        <v>56</v>
      </c>
      <c r="I499">
        <v>0</v>
      </c>
      <c r="J499">
        <f t="shared" si="28"/>
        <v>0</v>
      </c>
      <c r="K499" t="str">
        <f t="shared" si="29"/>
        <v>KEEP</v>
      </c>
      <c r="N499" t="str">
        <f t="shared" si="30"/>
        <v>Normalweight</v>
      </c>
      <c r="P499" t="str">
        <f t="shared" si="31"/>
        <v>51+</v>
      </c>
    </row>
    <row r="500" spans="1:16" x14ac:dyDescent="0.25">
      <c r="A500">
        <v>1</v>
      </c>
      <c r="B500">
        <v>108</v>
      </c>
      <c r="C500">
        <v>60</v>
      </c>
      <c r="D500">
        <v>46</v>
      </c>
      <c r="E500">
        <v>178</v>
      </c>
      <c r="F500">
        <v>35.5</v>
      </c>
      <c r="G500">
        <v>0.41499999999999998</v>
      </c>
      <c r="H500">
        <v>24</v>
      </c>
      <c r="I500">
        <v>0</v>
      </c>
      <c r="J500">
        <f t="shared" si="28"/>
        <v>0</v>
      </c>
      <c r="K500" t="str">
        <f t="shared" si="29"/>
        <v>KEEP</v>
      </c>
      <c r="N500" t="str">
        <f t="shared" si="30"/>
        <v>Obese</v>
      </c>
      <c r="P500" t="str">
        <f t="shared" si="31"/>
        <v>19-35</v>
      </c>
    </row>
    <row r="501" spans="1:16" x14ac:dyDescent="0.25">
      <c r="A501">
        <v>5</v>
      </c>
      <c r="B501">
        <v>97</v>
      </c>
      <c r="C501">
        <v>76</v>
      </c>
      <c r="D501">
        <v>27</v>
      </c>
      <c r="E501" s="2">
        <v>156</v>
      </c>
      <c r="F501">
        <v>35.6</v>
      </c>
      <c r="G501">
        <v>0.378</v>
      </c>
      <c r="H501">
        <v>52</v>
      </c>
      <c r="I501">
        <v>1</v>
      </c>
      <c r="J501">
        <f t="shared" si="28"/>
        <v>0</v>
      </c>
      <c r="K501" t="str">
        <f t="shared" si="29"/>
        <v>KEEP</v>
      </c>
      <c r="N501" t="str">
        <f t="shared" si="30"/>
        <v>Obese</v>
      </c>
      <c r="P501" t="str">
        <f t="shared" si="31"/>
        <v>51+</v>
      </c>
    </row>
    <row r="502" spans="1:16" x14ac:dyDescent="0.25">
      <c r="A502">
        <v>4</v>
      </c>
      <c r="B502">
        <v>83</v>
      </c>
      <c r="C502">
        <v>86</v>
      </c>
      <c r="D502">
        <v>19</v>
      </c>
      <c r="E502" s="2">
        <v>156</v>
      </c>
      <c r="F502">
        <v>29.3</v>
      </c>
      <c r="G502">
        <v>0.317</v>
      </c>
      <c r="H502">
        <v>34</v>
      </c>
      <c r="I502">
        <v>0</v>
      </c>
      <c r="J502">
        <f t="shared" si="28"/>
        <v>0</v>
      </c>
      <c r="K502" t="str">
        <f t="shared" si="29"/>
        <v>KEEP</v>
      </c>
      <c r="N502" t="str">
        <f t="shared" si="30"/>
        <v>Overweight</v>
      </c>
      <c r="P502" t="str">
        <f t="shared" si="31"/>
        <v>19-35</v>
      </c>
    </row>
    <row r="503" spans="1:16" x14ac:dyDescent="0.25">
      <c r="A503">
        <v>1</v>
      </c>
      <c r="B503">
        <v>114</v>
      </c>
      <c r="C503">
        <v>66</v>
      </c>
      <c r="D503">
        <v>36</v>
      </c>
      <c r="E503">
        <v>200</v>
      </c>
      <c r="F503">
        <v>38.1</v>
      </c>
      <c r="G503">
        <v>0.28899999999999998</v>
      </c>
      <c r="H503">
        <v>21</v>
      </c>
      <c r="I503">
        <v>0</v>
      </c>
      <c r="J503">
        <f t="shared" si="28"/>
        <v>0</v>
      </c>
      <c r="K503" t="str">
        <f t="shared" si="29"/>
        <v>KEEP</v>
      </c>
      <c r="N503" t="str">
        <f t="shared" si="30"/>
        <v>Obese</v>
      </c>
      <c r="P503" t="str">
        <f t="shared" si="31"/>
        <v>19-35</v>
      </c>
    </row>
    <row r="504" spans="1:16" x14ac:dyDescent="0.25">
      <c r="A504">
        <v>1</v>
      </c>
      <c r="B504">
        <v>149</v>
      </c>
      <c r="C504">
        <v>68</v>
      </c>
      <c r="D504">
        <v>29</v>
      </c>
      <c r="E504">
        <v>127</v>
      </c>
      <c r="F504">
        <v>29.3</v>
      </c>
      <c r="G504">
        <v>0.34899999999999998</v>
      </c>
      <c r="H504">
        <v>42</v>
      </c>
      <c r="I504">
        <v>1</v>
      </c>
      <c r="J504">
        <f t="shared" si="28"/>
        <v>0</v>
      </c>
      <c r="K504" t="str">
        <f t="shared" si="29"/>
        <v>KEEP</v>
      </c>
      <c r="N504" t="str">
        <f t="shared" si="30"/>
        <v>Overweight</v>
      </c>
      <c r="P504" t="str">
        <f t="shared" si="31"/>
        <v>36-50</v>
      </c>
    </row>
    <row r="505" spans="1:16" x14ac:dyDescent="0.25">
      <c r="A505">
        <v>5</v>
      </c>
      <c r="B505">
        <v>117</v>
      </c>
      <c r="C505">
        <v>86</v>
      </c>
      <c r="D505">
        <v>30</v>
      </c>
      <c r="E505">
        <v>105</v>
      </c>
      <c r="F505">
        <v>39.1</v>
      </c>
      <c r="G505">
        <v>0.251</v>
      </c>
      <c r="H505">
        <v>42</v>
      </c>
      <c r="I505">
        <v>0</v>
      </c>
      <c r="J505">
        <f t="shared" si="28"/>
        <v>0</v>
      </c>
      <c r="K505" t="str">
        <f t="shared" si="29"/>
        <v>KEEP</v>
      </c>
      <c r="N505" t="str">
        <f t="shared" si="30"/>
        <v>Obese</v>
      </c>
      <c r="P505" t="str">
        <f t="shared" si="31"/>
        <v>36-50</v>
      </c>
    </row>
    <row r="506" spans="1:16" x14ac:dyDescent="0.25">
      <c r="A506">
        <v>4</v>
      </c>
      <c r="B506">
        <v>112</v>
      </c>
      <c r="C506">
        <v>78</v>
      </c>
      <c r="D506">
        <v>40</v>
      </c>
      <c r="E506" s="2">
        <v>156</v>
      </c>
      <c r="F506">
        <v>39.4</v>
      </c>
      <c r="G506">
        <v>0.23599999999999999</v>
      </c>
      <c r="H506">
        <v>38</v>
      </c>
      <c r="I506">
        <v>0</v>
      </c>
      <c r="J506">
        <f t="shared" si="28"/>
        <v>0</v>
      </c>
      <c r="K506" t="str">
        <f t="shared" si="29"/>
        <v>KEEP</v>
      </c>
      <c r="N506" t="str">
        <f t="shared" si="30"/>
        <v>Obese</v>
      </c>
      <c r="P506" t="str">
        <f t="shared" si="31"/>
        <v>36-50</v>
      </c>
    </row>
    <row r="507" spans="1:16" x14ac:dyDescent="0.25">
      <c r="A507">
        <v>1</v>
      </c>
      <c r="B507">
        <v>116</v>
      </c>
      <c r="C507">
        <v>78</v>
      </c>
      <c r="D507">
        <v>29</v>
      </c>
      <c r="E507">
        <v>180</v>
      </c>
      <c r="F507">
        <v>36.1</v>
      </c>
      <c r="G507">
        <v>0.496</v>
      </c>
      <c r="H507">
        <v>25</v>
      </c>
      <c r="I507">
        <v>0</v>
      </c>
      <c r="J507">
        <f t="shared" si="28"/>
        <v>0</v>
      </c>
      <c r="K507" t="str">
        <f t="shared" si="29"/>
        <v>KEEP</v>
      </c>
      <c r="N507" t="str">
        <f t="shared" si="30"/>
        <v>Obese</v>
      </c>
      <c r="P507" t="str">
        <f t="shared" si="31"/>
        <v>19-35</v>
      </c>
    </row>
    <row r="508" spans="1:16" x14ac:dyDescent="0.25">
      <c r="A508">
        <v>0</v>
      </c>
      <c r="B508">
        <v>141</v>
      </c>
      <c r="C508">
        <v>84</v>
      </c>
      <c r="D508">
        <v>26</v>
      </c>
      <c r="E508" s="2">
        <v>156</v>
      </c>
      <c r="F508">
        <v>32.4</v>
      </c>
      <c r="G508">
        <v>0.433</v>
      </c>
      <c r="H508">
        <v>22</v>
      </c>
      <c r="I508">
        <v>0</v>
      </c>
      <c r="J508">
        <f t="shared" si="28"/>
        <v>0</v>
      </c>
      <c r="K508" t="str">
        <f t="shared" si="29"/>
        <v>KEEP</v>
      </c>
      <c r="N508" t="str">
        <f t="shared" si="30"/>
        <v>Obese</v>
      </c>
      <c r="P508" t="str">
        <f t="shared" si="31"/>
        <v>19-35</v>
      </c>
    </row>
    <row r="509" spans="1:16" x14ac:dyDescent="0.25">
      <c r="A509">
        <v>3</v>
      </c>
      <c r="B509">
        <v>130</v>
      </c>
      <c r="C509">
        <v>78</v>
      </c>
      <c r="D509">
        <v>23</v>
      </c>
      <c r="E509">
        <v>79</v>
      </c>
      <c r="F509">
        <v>28.4</v>
      </c>
      <c r="G509">
        <v>0.32300000000000001</v>
      </c>
      <c r="H509">
        <v>34</v>
      </c>
      <c r="I509">
        <v>1</v>
      </c>
      <c r="J509">
        <f t="shared" si="28"/>
        <v>0</v>
      </c>
      <c r="K509" t="str">
        <f t="shared" si="29"/>
        <v>KEEP</v>
      </c>
      <c r="N509" t="str">
        <f t="shared" si="30"/>
        <v>Overweight</v>
      </c>
      <c r="P509" t="str">
        <f t="shared" si="31"/>
        <v>19-35</v>
      </c>
    </row>
    <row r="510" spans="1:16" x14ac:dyDescent="0.25">
      <c r="A510">
        <v>2</v>
      </c>
      <c r="B510">
        <v>174</v>
      </c>
      <c r="C510">
        <v>88</v>
      </c>
      <c r="D510">
        <v>37</v>
      </c>
      <c r="E510">
        <v>120</v>
      </c>
      <c r="F510">
        <v>44.5</v>
      </c>
      <c r="G510">
        <v>0.64600000000000002</v>
      </c>
      <c r="H510">
        <v>24</v>
      </c>
      <c r="I510">
        <v>1</v>
      </c>
      <c r="J510">
        <f t="shared" si="28"/>
        <v>0</v>
      </c>
      <c r="K510" t="str">
        <f t="shared" si="29"/>
        <v>KEEP</v>
      </c>
      <c r="N510" t="str">
        <f t="shared" si="30"/>
        <v>Obese</v>
      </c>
      <c r="P510" t="str">
        <f t="shared" si="31"/>
        <v>19-35</v>
      </c>
    </row>
    <row r="511" spans="1:16" x14ac:dyDescent="0.25">
      <c r="A511">
        <v>2</v>
      </c>
      <c r="B511">
        <v>106</v>
      </c>
      <c r="C511">
        <v>56</v>
      </c>
      <c r="D511">
        <v>27</v>
      </c>
      <c r="E511">
        <v>165</v>
      </c>
      <c r="F511">
        <v>29</v>
      </c>
      <c r="G511">
        <v>0.42599999999999999</v>
      </c>
      <c r="H511">
        <v>22</v>
      </c>
      <c r="I511">
        <v>0</v>
      </c>
      <c r="J511">
        <f t="shared" si="28"/>
        <v>0</v>
      </c>
      <c r="K511" t="str">
        <f t="shared" si="29"/>
        <v>KEEP</v>
      </c>
      <c r="N511" t="str">
        <f t="shared" si="30"/>
        <v>Overweight</v>
      </c>
      <c r="P511" t="str">
        <f t="shared" si="31"/>
        <v>19-35</v>
      </c>
    </row>
    <row r="512" spans="1:16" x14ac:dyDescent="0.25">
      <c r="A512">
        <v>4</v>
      </c>
      <c r="B512">
        <v>95</v>
      </c>
      <c r="C512">
        <v>60</v>
      </c>
      <c r="D512">
        <v>32</v>
      </c>
      <c r="E512" s="2">
        <v>156</v>
      </c>
      <c r="F512">
        <v>35.4</v>
      </c>
      <c r="G512">
        <v>0.28399999999999997</v>
      </c>
      <c r="H512">
        <v>28</v>
      </c>
      <c r="I512">
        <v>0</v>
      </c>
      <c r="J512">
        <f t="shared" si="28"/>
        <v>0</v>
      </c>
      <c r="K512" t="str">
        <f t="shared" si="29"/>
        <v>KEEP</v>
      </c>
      <c r="N512" t="str">
        <f t="shared" si="30"/>
        <v>Obese</v>
      </c>
      <c r="P512" t="str">
        <f t="shared" si="31"/>
        <v>19-35</v>
      </c>
    </row>
    <row r="513" spans="1:16" x14ac:dyDescent="0.25">
      <c r="A513">
        <v>0</v>
      </c>
      <c r="B513">
        <v>126</v>
      </c>
      <c r="C513">
        <v>86</v>
      </c>
      <c r="D513">
        <v>27</v>
      </c>
      <c r="E513">
        <v>120</v>
      </c>
      <c r="F513">
        <v>27.4</v>
      </c>
      <c r="G513">
        <v>0.51500000000000001</v>
      </c>
      <c r="H513">
        <v>21</v>
      </c>
      <c r="I513">
        <v>0</v>
      </c>
      <c r="J513">
        <f t="shared" si="28"/>
        <v>0</v>
      </c>
      <c r="K513" t="str">
        <f t="shared" si="29"/>
        <v>KEEP</v>
      </c>
      <c r="N513" t="str">
        <f t="shared" si="30"/>
        <v>Overweight</v>
      </c>
      <c r="P513" t="str">
        <f t="shared" si="31"/>
        <v>19-35</v>
      </c>
    </row>
    <row r="514" spans="1:16" x14ac:dyDescent="0.25">
      <c r="A514">
        <v>8</v>
      </c>
      <c r="B514">
        <v>65</v>
      </c>
      <c r="C514">
        <v>72</v>
      </c>
      <c r="D514">
        <v>23</v>
      </c>
      <c r="E514" s="2">
        <v>156</v>
      </c>
      <c r="F514">
        <v>32</v>
      </c>
      <c r="G514">
        <v>0.6</v>
      </c>
      <c r="H514">
        <v>42</v>
      </c>
      <c r="I514">
        <v>0</v>
      </c>
      <c r="J514">
        <f t="shared" ref="J514:J535" si="32">COUNTIF(B514:H514,121)+COUNTIF(B513:H513,"=")</f>
        <v>0</v>
      </c>
      <c r="K514" t="str">
        <f t="shared" si="29"/>
        <v>KEEP</v>
      </c>
      <c r="N514" t="str">
        <f t="shared" si="30"/>
        <v>Obese</v>
      </c>
      <c r="P514" t="str">
        <f t="shared" si="31"/>
        <v>36-50</v>
      </c>
    </row>
    <row r="515" spans="1:16" x14ac:dyDescent="0.25">
      <c r="A515">
        <v>2</v>
      </c>
      <c r="B515">
        <v>99</v>
      </c>
      <c r="C515">
        <v>60</v>
      </c>
      <c r="D515">
        <v>17</v>
      </c>
      <c r="E515">
        <v>160</v>
      </c>
      <c r="F515">
        <v>36.6</v>
      </c>
      <c r="G515">
        <v>0.45300000000000001</v>
      </c>
      <c r="H515">
        <v>21</v>
      </c>
      <c r="I515">
        <v>0</v>
      </c>
      <c r="J515">
        <f t="shared" si="32"/>
        <v>0</v>
      </c>
      <c r="K515" t="str">
        <f t="shared" ref="K515:K535" si="33">IF(J515&gt;=COLUMNS($B$2:$H$2)/4,"REMOVE","KEEP")</f>
        <v>KEEP</v>
      </c>
      <c r="N515" t="str">
        <f t="shared" ref="N515:N535" si="34">IF(F515&lt;18.5,"Underweight",IF(F515&lt;24.5,"Normalweight",IF(F515&lt;29.9,"Overweight","Obese")))</f>
        <v>Obese</v>
      </c>
      <c r="P515" t="str">
        <f t="shared" ref="P515:P535" si="35">IF(H515&lt;=18, "0-18", IF(H515&lt;=35, "19-35", IF(H515&lt;=50, "36-50", "51+")))</f>
        <v>19-35</v>
      </c>
    </row>
    <row r="516" spans="1:16" x14ac:dyDescent="0.25">
      <c r="A516">
        <v>11</v>
      </c>
      <c r="B516">
        <v>120</v>
      </c>
      <c r="C516">
        <v>80</v>
      </c>
      <c r="D516">
        <v>37</v>
      </c>
      <c r="E516">
        <v>150</v>
      </c>
      <c r="F516">
        <v>42.3</v>
      </c>
      <c r="G516">
        <v>0.78500000000000003</v>
      </c>
      <c r="H516">
        <v>48</v>
      </c>
      <c r="I516">
        <v>1</v>
      </c>
      <c r="J516">
        <f t="shared" si="32"/>
        <v>0</v>
      </c>
      <c r="K516" t="str">
        <f t="shared" si="33"/>
        <v>KEEP</v>
      </c>
      <c r="N516" t="str">
        <f t="shared" si="34"/>
        <v>Obese</v>
      </c>
      <c r="P516" t="str">
        <f t="shared" si="35"/>
        <v>36-50</v>
      </c>
    </row>
    <row r="517" spans="1:16" x14ac:dyDescent="0.25">
      <c r="A517">
        <v>3</v>
      </c>
      <c r="B517">
        <v>102</v>
      </c>
      <c r="C517">
        <v>44</v>
      </c>
      <c r="D517">
        <v>20</v>
      </c>
      <c r="E517">
        <v>94</v>
      </c>
      <c r="F517">
        <v>30.8</v>
      </c>
      <c r="G517">
        <v>0.4</v>
      </c>
      <c r="H517">
        <v>26</v>
      </c>
      <c r="I517">
        <v>0</v>
      </c>
      <c r="J517">
        <f t="shared" si="32"/>
        <v>0</v>
      </c>
      <c r="K517" t="str">
        <f t="shared" si="33"/>
        <v>KEEP</v>
      </c>
      <c r="N517" t="str">
        <f t="shared" si="34"/>
        <v>Obese</v>
      </c>
      <c r="P517" t="str">
        <f t="shared" si="35"/>
        <v>19-35</v>
      </c>
    </row>
    <row r="518" spans="1:16" x14ac:dyDescent="0.25">
      <c r="A518">
        <v>1</v>
      </c>
      <c r="B518">
        <v>109</v>
      </c>
      <c r="C518">
        <v>58</v>
      </c>
      <c r="D518">
        <v>18</v>
      </c>
      <c r="E518">
        <v>116</v>
      </c>
      <c r="F518">
        <v>28.5</v>
      </c>
      <c r="G518">
        <v>0.219</v>
      </c>
      <c r="H518">
        <v>22</v>
      </c>
      <c r="I518">
        <v>0</v>
      </c>
      <c r="J518">
        <f t="shared" si="32"/>
        <v>0</v>
      </c>
      <c r="K518" t="str">
        <f t="shared" si="33"/>
        <v>KEEP</v>
      </c>
      <c r="N518" t="str">
        <f t="shared" si="34"/>
        <v>Overweight</v>
      </c>
      <c r="P518" t="str">
        <f t="shared" si="35"/>
        <v>19-35</v>
      </c>
    </row>
    <row r="519" spans="1:16" x14ac:dyDescent="0.25">
      <c r="A519">
        <v>13</v>
      </c>
      <c r="B519">
        <v>153</v>
      </c>
      <c r="C519">
        <v>88</v>
      </c>
      <c r="D519">
        <v>37</v>
      </c>
      <c r="E519">
        <v>140</v>
      </c>
      <c r="F519">
        <v>40.6</v>
      </c>
      <c r="G519">
        <v>1.1739999999999999</v>
      </c>
      <c r="H519">
        <v>39</v>
      </c>
      <c r="I519">
        <v>0</v>
      </c>
      <c r="J519">
        <f t="shared" si="32"/>
        <v>0</v>
      </c>
      <c r="K519" t="str">
        <f t="shared" si="33"/>
        <v>KEEP</v>
      </c>
      <c r="N519" t="str">
        <f t="shared" si="34"/>
        <v>Obese</v>
      </c>
      <c r="P519" t="str">
        <f t="shared" si="35"/>
        <v>36-50</v>
      </c>
    </row>
    <row r="520" spans="1:16" x14ac:dyDescent="0.25">
      <c r="A520">
        <v>12</v>
      </c>
      <c r="B520">
        <v>100</v>
      </c>
      <c r="C520">
        <v>84</v>
      </c>
      <c r="D520">
        <v>33</v>
      </c>
      <c r="E520">
        <v>105</v>
      </c>
      <c r="F520">
        <v>30</v>
      </c>
      <c r="G520">
        <v>0.48799999999999999</v>
      </c>
      <c r="H520">
        <v>46</v>
      </c>
      <c r="I520">
        <v>0</v>
      </c>
      <c r="J520">
        <f t="shared" si="32"/>
        <v>0</v>
      </c>
      <c r="K520" t="str">
        <f t="shared" si="33"/>
        <v>KEEP</v>
      </c>
      <c r="N520" t="str">
        <f t="shared" si="34"/>
        <v>Obese</v>
      </c>
      <c r="P520" t="str">
        <f t="shared" si="35"/>
        <v>36-50</v>
      </c>
    </row>
    <row r="521" spans="1:16" x14ac:dyDescent="0.25">
      <c r="A521">
        <v>1</v>
      </c>
      <c r="B521">
        <v>147</v>
      </c>
      <c r="C521">
        <v>94</v>
      </c>
      <c r="D521">
        <v>41</v>
      </c>
      <c r="E521" s="2">
        <v>156</v>
      </c>
      <c r="F521">
        <v>49.3</v>
      </c>
      <c r="G521">
        <v>0.35799999999999998</v>
      </c>
      <c r="H521">
        <v>27</v>
      </c>
      <c r="I521">
        <v>1</v>
      </c>
      <c r="J521">
        <f t="shared" si="32"/>
        <v>0</v>
      </c>
      <c r="K521" t="str">
        <f t="shared" si="33"/>
        <v>KEEP</v>
      </c>
      <c r="N521" t="str">
        <f t="shared" si="34"/>
        <v>Obese</v>
      </c>
      <c r="P521" t="str">
        <f t="shared" si="35"/>
        <v>19-35</v>
      </c>
    </row>
    <row r="522" spans="1:16" x14ac:dyDescent="0.25">
      <c r="A522">
        <v>1</v>
      </c>
      <c r="B522">
        <v>81</v>
      </c>
      <c r="C522">
        <v>74</v>
      </c>
      <c r="D522">
        <v>41</v>
      </c>
      <c r="E522">
        <v>57</v>
      </c>
      <c r="F522">
        <v>46.3</v>
      </c>
      <c r="G522">
        <v>1.0960000000000001</v>
      </c>
      <c r="H522">
        <v>32</v>
      </c>
      <c r="I522">
        <v>0</v>
      </c>
      <c r="J522">
        <f t="shared" si="32"/>
        <v>0</v>
      </c>
      <c r="K522" t="str">
        <f t="shared" si="33"/>
        <v>KEEP</v>
      </c>
      <c r="N522" t="str">
        <f t="shared" si="34"/>
        <v>Obese</v>
      </c>
      <c r="P522" t="str">
        <f t="shared" si="35"/>
        <v>19-35</v>
      </c>
    </row>
    <row r="523" spans="1:16" x14ac:dyDescent="0.25">
      <c r="A523">
        <v>3</v>
      </c>
      <c r="B523">
        <v>187</v>
      </c>
      <c r="C523">
        <v>70</v>
      </c>
      <c r="D523">
        <v>22</v>
      </c>
      <c r="E523">
        <v>200</v>
      </c>
      <c r="F523">
        <v>36.4</v>
      </c>
      <c r="G523">
        <v>0.40799999999999997</v>
      </c>
      <c r="H523">
        <v>36</v>
      </c>
      <c r="I523">
        <v>1</v>
      </c>
      <c r="J523">
        <f t="shared" si="32"/>
        <v>0</v>
      </c>
      <c r="K523" t="str">
        <f t="shared" si="33"/>
        <v>KEEP</v>
      </c>
      <c r="N523" t="str">
        <f t="shared" si="34"/>
        <v>Obese</v>
      </c>
      <c r="P523" t="str">
        <f t="shared" si="35"/>
        <v>36-50</v>
      </c>
    </row>
    <row r="524" spans="1:16" x14ac:dyDescent="0.25">
      <c r="A524">
        <v>1</v>
      </c>
      <c r="B524">
        <v>121</v>
      </c>
      <c r="C524">
        <v>78</v>
      </c>
      <c r="D524">
        <v>39</v>
      </c>
      <c r="E524">
        <v>74</v>
      </c>
      <c r="F524">
        <v>39</v>
      </c>
      <c r="G524">
        <v>0.26100000000000001</v>
      </c>
      <c r="H524">
        <v>28</v>
      </c>
      <c r="I524">
        <v>0</v>
      </c>
      <c r="J524">
        <f t="shared" si="32"/>
        <v>1</v>
      </c>
      <c r="K524" t="str">
        <f t="shared" si="33"/>
        <v>KEEP</v>
      </c>
      <c r="N524" t="str">
        <f t="shared" si="34"/>
        <v>Obese</v>
      </c>
      <c r="P524" t="str">
        <f t="shared" si="35"/>
        <v>19-35</v>
      </c>
    </row>
    <row r="525" spans="1:16" x14ac:dyDescent="0.25">
      <c r="A525">
        <v>3</v>
      </c>
      <c r="B525">
        <v>108</v>
      </c>
      <c r="C525">
        <v>62</v>
      </c>
      <c r="D525">
        <v>24</v>
      </c>
      <c r="E525" s="2">
        <v>156</v>
      </c>
      <c r="F525">
        <v>26</v>
      </c>
      <c r="G525">
        <v>0.223</v>
      </c>
      <c r="H525">
        <v>25</v>
      </c>
      <c r="I525">
        <v>0</v>
      </c>
      <c r="J525">
        <f t="shared" si="32"/>
        <v>0</v>
      </c>
      <c r="K525" t="str">
        <f t="shared" si="33"/>
        <v>KEEP</v>
      </c>
      <c r="N525" t="str">
        <f t="shared" si="34"/>
        <v>Overweight</v>
      </c>
      <c r="P525" t="str">
        <f t="shared" si="35"/>
        <v>19-35</v>
      </c>
    </row>
    <row r="526" spans="1:16" x14ac:dyDescent="0.25">
      <c r="A526">
        <v>0</v>
      </c>
      <c r="B526">
        <v>181</v>
      </c>
      <c r="C526">
        <v>88</v>
      </c>
      <c r="D526">
        <v>44</v>
      </c>
      <c r="E526">
        <v>510</v>
      </c>
      <c r="F526">
        <v>43.3</v>
      </c>
      <c r="G526">
        <v>0.222</v>
      </c>
      <c r="H526">
        <v>26</v>
      </c>
      <c r="I526">
        <v>1</v>
      </c>
      <c r="J526">
        <f t="shared" si="32"/>
        <v>0</v>
      </c>
      <c r="K526" t="str">
        <f t="shared" si="33"/>
        <v>KEEP</v>
      </c>
      <c r="N526" t="str">
        <f t="shared" si="34"/>
        <v>Obese</v>
      </c>
      <c r="P526" t="str">
        <f t="shared" si="35"/>
        <v>19-35</v>
      </c>
    </row>
    <row r="527" spans="1:16" x14ac:dyDescent="0.25">
      <c r="A527">
        <v>8</v>
      </c>
      <c r="B527">
        <v>154</v>
      </c>
      <c r="C527">
        <v>78</v>
      </c>
      <c r="D527">
        <v>32</v>
      </c>
      <c r="E527" s="2">
        <v>156</v>
      </c>
      <c r="F527">
        <v>32.4</v>
      </c>
      <c r="G527">
        <v>0.443</v>
      </c>
      <c r="H527">
        <v>45</v>
      </c>
      <c r="I527">
        <v>1</v>
      </c>
      <c r="J527">
        <f t="shared" si="32"/>
        <v>0</v>
      </c>
      <c r="K527" t="str">
        <f t="shared" si="33"/>
        <v>KEEP</v>
      </c>
      <c r="N527" t="str">
        <f t="shared" si="34"/>
        <v>Obese</v>
      </c>
      <c r="P527" t="str">
        <f t="shared" si="35"/>
        <v>36-50</v>
      </c>
    </row>
    <row r="528" spans="1:16" x14ac:dyDescent="0.25">
      <c r="A528">
        <v>1</v>
      </c>
      <c r="B528">
        <v>128</v>
      </c>
      <c r="C528">
        <v>88</v>
      </c>
      <c r="D528">
        <v>39</v>
      </c>
      <c r="E528">
        <v>110</v>
      </c>
      <c r="F528">
        <v>36.5</v>
      </c>
      <c r="G528">
        <v>1.0569999999999999</v>
      </c>
      <c r="H528">
        <v>37</v>
      </c>
      <c r="I528">
        <v>1</v>
      </c>
      <c r="J528">
        <f t="shared" si="32"/>
        <v>0</v>
      </c>
      <c r="K528" t="str">
        <f t="shared" si="33"/>
        <v>KEEP</v>
      </c>
      <c r="N528" t="str">
        <f t="shared" si="34"/>
        <v>Obese</v>
      </c>
      <c r="P528" t="str">
        <f t="shared" si="35"/>
        <v>36-50</v>
      </c>
    </row>
    <row r="529" spans="1:16" x14ac:dyDescent="0.25">
      <c r="A529">
        <v>7</v>
      </c>
      <c r="B529">
        <v>137</v>
      </c>
      <c r="C529">
        <v>90</v>
      </c>
      <c r="D529">
        <v>41</v>
      </c>
      <c r="E529" s="2">
        <v>156</v>
      </c>
      <c r="F529">
        <v>32</v>
      </c>
      <c r="G529">
        <v>0.39100000000000001</v>
      </c>
      <c r="H529">
        <v>39</v>
      </c>
      <c r="I529">
        <v>0</v>
      </c>
      <c r="J529">
        <f t="shared" si="32"/>
        <v>0</v>
      </c>
      <c r="K529" t="str">
        <f t="shared" si="33"/>
        <v>KEEP</v>
      </c>
      <c r="N529" t="str">
        <f t="shared" si="34"/>
        <v>Obese</v>
      </c>
      <c r="P529" t="str">
        <f t="shared" si="35"/>
        <v>36-50</v>
      </c>
    </row>
    <row r="530" spans="1:16" x14ac:dyDescent="0.25">
      <c r="A530">
        <v>2</v>
      </c>
      <c r="B530">
        <v>88</v>
      </c>
      <c r="C530">
        <v>58</v>
      </c>
      <c r="D530">
        <v>26</v>
      </c>
      <c r="E530">
        <v>16</v>
      </c>
      <c r="F530">
        <v>28.4</v>
      </c>
      <c r="G530">
        <v>0.76600000000000001</v>
      </c>
      <c r="H530">
        <v>22</v>
      </c>
      <c r="I530">
        <v>0</v>
      </c>
      <c r="J530">
        <f t="shared" si="32"/>
        <v>0</v>
      </c>
      <c r="K530" t="str">
        <f t="shared" si="33"/>
        <v>KEEP</v>
      </c>
      <c r="N530" t="str">
        <f t="shared" si="34"/>
        <v>Overweight</v>
      </c>
      <c r="P530" t="str">
        <f t="shared" si="35"/>
        <v>19-35</v>
      </c>
    </row>
    <row r="531" spans="1:16" x14ac:dyDescent="0.25">
      <c r="A531">
        <v>9</v>
      </c>
      <c r="B531">
        <v>170</v>
      </c>
      <c r="C531">
        <v>74</v>
      </c>
      <c r="D531">
        <v>31</v>
      </c>
      <c r="E531" s="2">
        <v>156</v>
      </c>
      <c r="F531">
        <v>44</v>
      </c>
      <c r="G531">
        <v>0.40300000000000002</v>
      </c>
      <c r="H531">
        <v>43</v>
      </c>
      <c r="I531">
        <v>1</v>
      </c>
      <c r="J531">
        <f t="shared" si="32"/>
        <v>0</v>
      </c>
      <c r="K531" t="str">
        <f t="shared" si="33"/>
        <v>KEEP</v>
      </c>
      <c r="N531" t="str">
        <f t="shared" si="34"/>
        <v>Obese</v>
      </c>
      <c r="P531" t="str">
        <f t="shared" si="35"/>
        <v>36-50</v>
      </c>
    </row>
    <row r="532" spans="1:16" x14ac:dyDescent="0.25">
      <c r="A532">
        <v>10</v>
      </c>
      <c r="B532">
        <v>101</v>
      </c>
      <c r="C532">
        <v>76</v>
      </c>
      <c r="D532">
        <v>48</v>
      </c>
      <c r="E532">
        <v>180</v>
      </c>
      <c r="F532">
        <v>32.9</v>
      </c>
      <c r="G532">
        <v>0.17100000000000001</v>
      </c>
      <c r="H532">
        <v>63</v>
      </c>
      <c r="I532">
        <v>0</v>
      </c>
      <c r="J532">
        <f t="shared" si="32"/>
        <v>0</v>
      </c>
      <c r="K532" t="str">
        <f t="shared" si="33"/>
        <v>KEEP</v>
      </c>
      <c r="N532" t="str">
        <f t="shared" si="34"/>
        <v>Obese</v>
      </c>
      <c r="P532" t="str">
        <f t="shared" si="35"/>
        <v>51+</v>
      </c>
    </row>
    <row r="533" spans="1:16" x14ac:dyDescent="0.25">
      <c r="A533">
        <v>2</v>
      </c>
      <c r="B533">
        <v>122</v>
      </c>
      <c r="C533">
        <v>70</v>
      </c>
      <c r="D533">
        <v>27</v>
      </c>
      <c r="E533" s="2">
        <v>156</v>
      </c>
      <c r="F533">
        <v>36.799999999999997</v>
      </c>
      <c r="G533">
        <v>0.34</v>
      </c>
      <c r="H533">
        <v>27</v>
      </c>
      <c r="I533">
        <v>0</v>
      </c>
      <c r="J533">
        <f t="shared" si="32"/>
        <v>0</v>
      </c>
      <c r="K533" t="str">
        <f t="shared" si="33"/>
        <v>KEEP</v>
      </c>
      <c r="N533" t="str">
        <f t="shared" si="34"/>
        <v>Obese</v>
      </c>
      <c r="P533" t="str">
        <f t="shared" si="35"/>
        <v>19-35</v>
      </c>
    </row>
    <row r="534" spans="1:16" x14ac:dyDescent="0.25">
      <c r="A534">
        <v>5</v>
      </c>
      <c r="B534">
        <v>121</v>
      </c>
      <c r="C534">
        <v>72</v>
      </c>
      <c r="D534">
        <v>23</v>
      </c>
      <c r="E534">
        <v>112</v>
      </c>
      <c r="F534">
        <v>26.2</v>
      </c>
      <c r="G534">
        <v>0.245</v>
      </c>
      <c r="H534">
        <v>30</v>
      </c>
      <c r="I534">
        <v>0</v>
      </c>
      <c r="J534">
        <f t="shared" si="32"/>
        <v>1</v>
      </c>
      <c r="K534" t="str">
        <f t="shared" si="33"/>
        <v>KEEP</v>
      </c>
      <c r="N534" t="str">
        <f t="shared" si="34"/>
        <v>Overweight</v>
      </c>
      <c r="P534" t="str">
        <f t="shared" si="35"/>
        <v>19-35</v>
      </c>
    </row>
    <row r="535" spans="1:16" x14ac:dyDescent="0.25">
      <c r="A535">
        <v>1</v>
      </c>
      <c r="B535">
        <v>93</v>
      </c>
      <c r="C535">
        <v>70</v>
      </c>
      <c r="D535">
        <v>31</v>
      </c>
      <c r="E535" s="2">
        <v>156</v>
      </c>
      <c r="F535">
        <v>30.4</v>
      </c>
      <c r="G535">
        <v>0.315</v>
      </c>
      <c r="H535">
        <v>23</v>
      </c>
      <c r="I535">
        <v>0</v>
      </c>
      <c r="J535">
        <f t="shared" si="32"/>
        <v>0</v>
      </c>
      <c r="K535" t="str">
        <f t="shared" si="33"/>
        <v>KEEP</v>
      </c>
      <c r="N535" t="str">
        <f t="shared" si="34"/>
        <v>Obese</v>
      </c>
      <c r="P535" t="str">
        <f t="shared" si="35"/>
        <v>19-35</v>
      </c>
    </row>
  </sheetData>
  <conditionalFormatting sqref="B1:H1 B2:D3 F2:H3 B4:H13 B14:D14 F14:H14 B15:H18 B19:D19 F19:H19 B20:H21 B22:D22 F22:H22 B23:H23 B24:D25 F24:H25 B26:H27 B28:D28 F28:H28 B29:H29 B30:D32 F30:H32 B33:H37 B38:D38 F38:H38 B39:H42 B43:D44 F43:H44 B45:H49 B50:D53 F50:H53 B54:H54 B55:D55 F55:H55 B56:H56 B57:D57 F57:H57 B58:H59 B60:D60 F60:H60 B61:H64 B65:D65 F65:H65 B66:H77 B78:D78 F78:H78 B79:H80 B81:D81 F81:H81 B82:H88 B89:D89 F89:H89 B90:H94 B95:D95 F95:H95 B96:H97 B98:D98 F98:H98 B99:H99 B100:D100 F100:H100 B101:H103 B104:D104 F104:H104 B105:H108 B109:D109 F109:H109 B110:H111 B112:D112 F112:H112 B113:H113 B114:D114 F114:H114 B115:H122 B123:D123 F123:H123 B124:H128 B129:D129 F129:H129 B130:H133 B134:D135 F134:H135 B136:H137 B138:D138 F138:H138 B139:H140 B141:D144 F141:H144 B145:H149 B150:D150 F150:H150 B151:H154 B155:D155 F155:H155 B156:H161 B162:D164 F162:H164 B165:H167 B168:D168 F168:H168 B169:H170 B171:D171 F171:H171 B172:H172 B173:D173 F173:H173 B174:H174 B175:D177 F175:H177 B178:H180 B181:D182 F181:H182 B183:H183 B184:D185 F184:H185 B186:H188 B189:D189 F189:H189 B190:H213 B214:D214 F214:H214 B215:H217 B218:D218 F218:H218 B219:H222 B223:D224 F223:H224 B225:H225 B226:D226 F226:H226 B227:H230 B231:D231 F231:H231 B232:H240 B241:D241 F241:H241 B242:H246 B247:D247 F247:H247 B248:H249 B250:D250 F250:H250 B251:H262 B263:D263 F263:H263 B264:H267 B268:D269 F268:H269 B270:H276 B277:D278 F277:H278 B279:H279 B280:D280 F280:H280 B281:H282 B283:D283 F283:H283 B284:H288 B289:D290 F289:H290 B291:H294 B295:D295 F295:H295 B296:H302 B303:D306 F303:H306 B307:H308 B309:D309 F309:H309 B310:H317 B318:D318 F318:H318 B319:H323 B324:D324 F324:H324 B325:H328 B329:D332 F329:H332 B333:H335 B336:D336 F336:H336 B337:H337 B338:D338 F338:H338 B339:H343 B344:D344 F344:H344 B345:H345 B346:D347 F346:H347 B348:H352 B353:D353 F353:H353 B354:H354 B355:D355 F355:H355 B356:H358 B359:D359 F359:H359 B360:H366 B367:D367 F367:H367 B368:H377 B378:D378 F378:H378 B379:H384 B385:D386 F385:H386 B387:H390 B391:D392 F391:H392 B393:H405 B406:D409 F406:H409 B410:H410 B411:D411 F411:H411 B412:H412 B413:D413 F413:H413 B414:H419 B420:D421 F420:H421 B422:H422 B423:D423 F423:H423 B424:H430 B431:D431 F431:H431 B432:H433 B434:D434 F434:H434 B435:H435 B436:D436 F436:H436 B437:H438 B439:D439 F439:H439 B440:H450 B451:D451 F451:H451 B452:H459 B460:D460 F460:H460 B461:H462 B463:D463 F463:H463 B464:H464 B465:D466 F465:H466 B467:H469 B470:D470 F470:H470 B471:H474 B475:D475 F475:H475 B476:H477 B478:D478 F478:H478 B479:H486 B487:D488 F487:H488 B489:H489 B490:D490 F490:H490 B491:H494 B495:D495 F495:H495 B496:H498 B499:D499 F499:H499 B500:H500 B501:D502 F501:H502 B503:H505 B506:D506 F506:H506 B507:H507 B508:D508 F508:H508 B509:H511 B512:D512 F512:H512 B513:H513 B514:D514 F514:H514 B515:H520 B521:D521 F521:H521 B522:H524 B525:D525 F525:H525 B526:H526 B527:D527 F527:H527 B528:H528 B529:D529 F529:H529 B530:H530 B531:D531 F531:H531 B532:H532 B533:D533 F533:H533 B534:H534 B535:D535 F535:H535 B536:H1048576">
    <cfRule type="cellIs" dxfId="48" priority="3" operator="equal">
      <formula>0</formula>
    </cfRule>
  </conditionalFormatting>
  <conditionalFormatting sqref="J1:Q1">
    <cfRule type="cellIs" dxfId="47" priority="1" operator="equal">
      <formula>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CCF46-C7CA-42B0-9F41-E59F10903E32}">
  <dimension ref="A11:L45"/>
  <sheetViews>
    <sheetView topLeftCell="A11" workbookViewId="0">
      <selection activeCell="H28" sqref="H28"/>
    </sheetView>
  </sheetViews>
  <sheetFormatPr defaultRowHeight="15" x14ac:dyDescent="0.25"/>
  <cols>
    <col min="1" max="1" width="17.7109375" bestFit="1" customWidth="1"/>
    <col min="2" max="2" width="16.85546875" bestFit="1" customWidth="1"/>
    <col min="3" max="3" width="4" bestFit="1" customWidth="1"/>
    <col min="4" max="4" width="11.28515625" bestFit="1" customWidth="1"/>
    <col min="5" max="5" width="12.42578125" bestFit="1" customWidth="1"/>
    <col min="6" max="6" width="11.28515625" bestFit="1" customWidth="1"/>
    <col min="7" max="7" width="17.7109375" bestFit="1" customWidth="1"/>
    <col min="8" max="8" width="16.85546875" bestFit="1" customWidth="1"/>
    <col min="9" max="9" width="5.7109375" bestFit="1" customWidth="1"/>
    <col min="10" max="10" width="4" bestFit="1" customWidth="1"/>
    <col min="11" max="11" width="11.28515625" bestFit="1" customWidth="1"/>
    <col min="12" max="12" width="6.140625" bestFit="1" customWidth="1"/>
    <col min="13" max="13" width="5.7109375" bestFit="1" customWidth="1"/>
    <col min="14" max="14" width="4" bestFit="1" customWidth="1"/>
    <col min="15" max="15" width="17.28515625" bestFit="1" customWidth="1"/>
    <col min="16" max="16" width="11.28515625" bestFit="1" customWidth="1"/>
  </cols>
  <sheetData>
    <row r="11" spans="1:10" x14ac:dyDescent="0.25">
      <c r="A11" s="3" t="s">
        <v>17</v>
      </c>
      <c r="B11" s="3" t="s">
        <v>18</v>
      </c>
    </row>
    <row r="12" spans="1:10" x14ac:dyDescent="0.25">
      <c r="A12" s="3" t="s">
        <v>15</v>
      </c>
      <c r="B12" t="s">
        <v>24</v>
      </c>
      <c r="C12" t="s">
        <v>26</v>
      </c>
      <c r="D12" t="s">
        <v>25</v>
      </c>
      <c r="E12" t="s">
        <v>23</v>
      </c>
      <c r="F12" t="s">
        <v>16</v>
      </c>
    </row>
    <row r="13" spans="1:10" x14ac:dyDescent="0.25">
      <c r="A13" s="4" t="s">
        <v>28</v>
      </c>
      <c r="B13" s="7">
        <v>2</v>
      </c>
      <c r="C13" s="7">
        <v>79</v>
      </c>
      <c r="D13" s="7">
        <v>11</v>
      </c>
      <c r="E13" s="7">
        <v>0</v>
      </c>
      <c r="F13" s="7">
        <v>92</v>
      </c>
      <c r="G13" t="s">
        <v>38</v>
      </c>
    </row>
    <row r="14" spans="1:10" x14ac:dyDescent="0.25">
      <c r="A14" s="4" t="s">
        <v>29</v>
      </c>
      <c r="B14" s="7">
        <v>0</v>
      </c>
      <c r="C14" s="7">
        <v>49</v>
      </c>
      <c r="D14" s="7">
        <v>11</v>
      </c>
      <c r="E14" s="7"/>
      <c r="F14" s="7">
        <v>60</v>
      </c>
      <c r="G14" t="str">
        <f>G21</f>
        <v>Elevate BP</v>
      </c>
      <c r="H14">
        <f>GETPIVOTDATA("Diabetes",$G$19,"Age Group","19-35","BP Catergory",G21)</f>
        <v>7</v>
      </c>
      <c r="I14">
        <f>GETPIVOTDATA("Diabetes",$G$19,"Age Group","36-50","BP Catergory",G21)</f>
        <v>7</v>
      </c>
      <c r="J14">
        <f>GETPIVOTDATA("Diabetes",$G$19,"Age Group","51+","BP Catergory",G21)</f>
        <v>4</v>
      </c>
    </row>
    <row r="15" spans="1:10" x14ac:dyDescent="0.25">
      <c r="A15" s="4" t="s">
        <v>30</v>
      </c>
      <c r="B15" s="7">
        <v>0</v>
      </c>
      <c r="C15" s="7">
        <v>22</v>
      </c>
      <c r="D15" s="7">
        <v>3</v>
      </c>
      <c r="E15" s="7"/>
      <c r="F15" s="7">
        <v>25</v>
      </c>
      <c r="G15" t="str">
        <f t="shared" ref="G15:G16" si="0">G22</f>
        <v>Low_BP</v>
      </c>
      <c r="H15">
        <f t="shared" ref="H15:H16" si="1">GETPIVOTDATA("Diabetes",$G$19,"Age Group","19-35","BP Catergory",G22)</f>
        <v>299</v>
      </c>
      <c r="I15">
        <f t="shared" ref="I15:I16" si="2">GETPIVOTDATA("Diabetes",$G$19,"Age Group","36-50","BP Catergory",G22)</f>
        <v>74</v>
      </c>
      <c r="J15">
        <f t="shared" ref="J15:J16" si="3">GETPIVOTDATA("Diabetes",$G$19,"Age Group","51+","BP Catergory",G22)</f>
        <v>22</v>
      </c>
    </row>
    <row r="16" spans="1:10" x14ac:dyDescent="0.25">
      <c r="A16" s="4" t="s">
        <v>16</v>
      </c>
      <c r="B16" s="7">
        <v>2</v>
      </c>
      <c r="C16" s="7">
        <v>150</v>
      </c>
      <c r="D16" s="7">
        <v>25</v>
      </c>
      <c r="E16" s="7">
        <v>0</v>
      </c>
      <c r="F16" s="7">
        <v>177</v>
      </c>
      <c r="G16" t="str">
        <f t="shared" si="0"/>
        <v>Normal BP</v>
      </c>
      <c r="H16">
        <f t="shared" si="1"/>
        <v>69</v>
      </c>
      <c r="I16">
        <f t="shared" si="2"/>
        <v>37</v>
      </c>
      <c r="J16">
        <f t="shared" si="3"/>
        <v>15</v>
      </c>
    </row>
    <row r="19" spans="1:12" x14ac:dyDescent="0.25">
      <c r="A19" s="3" t="s">
        <v>15</v>
      </c>
      <c r="B19" t="s">
        <v>19</v>
      </c>
      <c r="G19" s="3" t="s">
        <v>31</v>
      </c>
      <c r="H19" s="3" t="s">
        <v>18</v>
      </c>
    </row>
    <row r="20" spans="1:12" x14ac:dyDescent="0.25">
      <c r="A20" s="4">
        <v>0</v>
      </c>
      <c r="B20" s="1">
        <v>110.07002801120449</v>
      </c>
      <c r="G20" s="3" t="s">
        <v>15</v>
      </c>
      <c r="H20" t="s">
        <v>28</v>
      </c>
      <c r="I20" t="s">
        <v>29</v>
      </c>
      <c r="J20" t="s">
        <v>30</v>
      </c>
      <c r="K20" t="s">
        <v>16</v>
      </c>
    </row>
    <row r="21" spans="1:12" x14ac:dyDescent="0.25">
      <c r="A21" s="4">
        <v>1</v>
      </c>
      <c r="B21" s="1">
        <v>143.11864406779662</v>
      </c>
      <c r="G21" s="4" t="s">
        <v>35</v>
      </c>
      <c r="H21" s="7">
        <v>7</v>
      </c>
      <c r="I21" s="7">
        <v>7</v>
      </c>
      <c r="J21" s="7">
        <v>4</v>
      </c>
      <c r="K21" s="7">
        <v>18</v>
      </c>
    </row>
    <row r="22" spans="1:12" x14ac:dyDescent="0.25">
      <c r="A22" s="4" t="s">
        <v>16</v>
      </c>
      <c r="B22" s="7">
        <v>121.02434456928839</v>
      </c>
      <c r="G22" s="4" t="s">
        <v>34</v>
      </c>
      <c r="H22" s="7">
        <v>299</v>
      </c>
      <c r="I22" s="7">
        <v>74</v>
      </c>
      <c r="J22" s="7">
        <v>22</v>
      </c>
      <c r="K22" s="7">
        <v>395</v>
      </c>
    </row>
    <row r="23" spans="1:12" x14ac:dyDescent="0.25">
      <c r="G23" s="4" t="s">
        <v>36</v>
      </c>
      <c r="H23" s="7">
        <v>69</v>
      </c>
      <c r="I23" s="7">
        <v>37</v>
      </c>
      <c r="J23" s="7">
        <v>15</v>
      </c>
      <c r="K23" s="7">
        <v>121</v>
      </c>
    </row>
    <row r="24" spans="1:12" x14ac:dyDescent="0.25">
      <c r="G24" s="4" t="s">
        <v>16</v>
      </c>
      <c r="H24" s="7">
        <v>375</v>
      </c>
      <c r="I24" s="7">
        <v>118</v>
      </c>
      <c r="J24" s="7">
        <v>41</v>
      </c>
      <c r="K24" s="7">
        <v>534</v>
      </c>
    </row>
    <row r="25" spans="1:12" x14ac:dyDescent="0.25">
      <c r="A25" s="3" t="s">
        <v>15</v>
      </c>
      <c r="B25" t="s">
        <v>17</v>
      </c>
    </row>
    <row r="26" spans="1:12" x14ac:dyDescent="0.25">
      <c r="A26" s="4" t="s">
        <v>24</v>
      </c>
      <c r="B26" s="7">
        <v>2</v>
      </c>
    </row>
    <row r="27" spans="1:12" x14ac:dyDescent="0.25">
      <c r="A27" s="4" t="s">
        <v>26</v>
      </c>
      <c r="B27" s="7">
        <v>150</v>
      </c>
      <c r="G27" s="3" t="s">
        <v>15</v>
      </c>
      <c r="H27" t="s">
        <v>31</v>
      </c>
      <c r="J27" s="6" t="s">
        <v>37</v>
      </c>
    </row>
    <row r="28" spans="1:12" x14ac:dyDescent="0.25">
      <c r="A28" s="4" t="s">
        <v>25</v>
      </c>
      <c r="B28" s="7">
        <v>25</v>
      </c>
      <c r="G28" s="4">
        <v>0</v>
      </c>
      <c r="H28" s="7">
        <v>357</v>
      </c>
      <c r="J28">
        <f>G28</f>
        <v>0</v>
      </c>
      <c r="K28">
        <f>GETPIVOTDATA("Diabetes",$G$27,"Outcome",G28)</f>
        <v>357</v>
      </c>
      <c r="L28" s="5">
        <f>K28/($K$28+$K$29)</f>
        <v>0.6685393258426966</v>
      </c>
    </row>
    <row r="29" spans="1:12" x14ac:dyDescent="0.25">
      <c r="A29" s="4" t="s">
        <v>23</v>
      </c>
      <c r="B29" s="7">
        <v>0</v>
      </c>
      <c r="G29" s="4">
        <v>1</v>
      </c>
      <c r="H29" s="7">
        <v>177</v>
      </c>
      <c r="J29">
        <f>G29</f>
        <v>1</v>
      </c>
      <c r="K29">
        <f>GETPIVOTDATA("Diabetes",$G$27,"Outcome",G29)</f>
        <v>177</v>
      </c>
      <c r="L29" s="5">
        <f>K29/($K$28+$K$29)</f>
        <v>0.33146067415730335</v>
      </c>
    </row>
    <row r="30" spans="1:12" x14ac:dyDescent="0.25">
      <c r="A30" s="4" t="s">
        <v>16</v>
      </c>
      <c r="B30" s="7">
        <v>177</v>
      </c>
      <c r="G30" s="4" t="s">
        <v>16</v>
      </c>
      <c r="H30" s="7">
        <v>534</v>
      </c>
    </row>
    <row r="32" spans="1:12" x14ac:dyDescent="0.25">
      <c r="A32" s="3" t="s">
        <v>17</v>
      </c>
      <c r="B32" s="3" t="s">
        <v>18</v>
      </c>
    </row>
    <row r="33" spans="1:4" x14ac:dyDescent="0.25">
      <c r="A33" s="3" t="s">
        <v>15</v>
      </c>
      <c r="B33" t="s">
        <v>21</v>
      </c>
      <c r="C33" t="s">
        <v>39</v>
      </c>
      <c r="D33" t="s">
        <v>16</v>
      </c>
    </row>
    <row r="34" spans="1:4" x14ac:dyDescent="0.25">
      <c r="A34" s="4" t="s">
        <v>28</v>
      </c>
      <c r="B34" s="7">
        <v>92</v>
      </c>
      <c r="C34" s="7">
        <v>0</v>
      </c>
      <c r="D34" s="7">
        <v>92</v>
      </c>
    </row>
    <row r="35" spans="1:4" x14ac:dyDescent="0.25">
      <c r="A35" s="4" t="s">
        <v>29</v>
      </c>
      <c r="B35" s="7">
        <v>60</v>
      </c>
      <c r="C35" s="7">
        <v>0</v>
      </c>
      <c r="D35" s="7">
        <v>60</v>
      </c>
    </row>
    <row r="36" spans="1:4" x14ac:dyDescent="0.25">
      <c r="A36" s="4" t="s">
        <v>30</v>
      </c>
      <c r="B36" s="7">
        <v>25</v>
      </c>
      <c r="C36" s="7">
        <v>0</v>
      </c>
      <c r="D36" s="7">
        <v>25</v>
      </c>
    </row>
    <row r="37" spans="1:4" x14ac:dyDescent="0.25">
      <c r="A37" s="4" t="s">
        <v>16</v>
      </c>
      <c r="B37" s="7">
        <v>177</v>
      </c>
      <c r="C37" s="7">
        <v>0</v>
      </c>
      <c r="D37" s="7">
        <v>177</v>
      </c>
    </row>
    <row r="40" spans="1:4" x14ac:dyDescent="0.25">
      <c r="A40" s="3" t="s">
        <v>31</v>
      </c>
      <c r="B40" s="3" t="s">
        <v>18</v>
      </c>
    </row>
    <row r="41" spans="1:4" x14ac:dyDescent="0.25">
      <c r="A41" s="3" t="s">
        <v>15</v>
      </c>
      <c r="B41">
        <v>0</v>
      </c>
      <c r="C41">
        <v>1</v>
      </c>
      <c r="D41" t="s">
        <v>16</v>
      </c>
    </row>
    <row r="42" spans="1:4" x14ac:dyDescent="0.25">
      <c r="A42" s="4" t="s">
        <v>28</v>
      </c>
      <c r="B42" s="7">
        <v>283</v>
      </c>
      <c r="C42" s="7">
        <v>92</v>
      </c>
      <c r="D42" s="7">
        <v>375</v>
      </c>
    </row>
    <row r="43" spans="1:4" x14ac:dyDescent="0.25">
      <c r="A43" s="4" t="s">
        <v>29</v>
      </c>
      <c r="B43" s="7">
        <v>58</v>
      </c>
      <c r="C43" s="7">
        <v>60</v>
      </c>
      <c r="D43" s="7">
        <v>118</v>
      </c>
    </row>
    <row r="44" spans="1:4" x14ac:dyDescent="0.25">
      <c r="A44" s="4" t="s">
        <v>30</v>
      </c>
      <c r="B44" s="7">
        <v>16</v>
      </c>
      <c r="C44" s="7">
        <v>25</v>
      </c>
      <c r="D44" s="7">
        <v>41</v>
      </c>
    </row>
    <row r="45" spans="1:4" x14ac:dyDescent="0.25">
      <c r="A45" s="4" t="s">
        <v>16</v>
      </c>
      <c r="B45" s="7">
        <v>357</v>
      </c>
      <c r="C45" s="7">
        <v>177</v>
      </c>
      <c r="D45" s="7">
        <v>534</v>
      </c>
    </row>
  </sheetData>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CD685-2564-4092-A640-3F4D8536978E}">
  <dimension ref="A3:K19"/>
  <sheetViews>
    <sheetView topLeftCell="A6" workbookViewId="0">
      <selection activeCell="Q25" sqref="Q25"/>
    </sheetView>
  </sheetViews>
  <sheetFormatPr defaultRowHeight="15" x14ac:dyDescent="0.25"/>
  <cols>
    <col min="1" max="1" width="17.7109375" bestFit="1" customWidth="1"/>
    <col min="2" max="2" width="16.85546875" bestFit="1" customWidth="1"/>
    <col min="3" max="3" width="4" bestFit="1" customWidth="1"/>
    <col min="4" max="4" width="11.28515625" bestFit="1" customWidth="1"/>
    <col min="5" max="5" width="12.7109375" bestFit="1" customWidth="1"/>
    <col min="6" max="6" width="6.140625" bestFit="1" customWidth="1"/>
    <col min="7" max="7" width="3" bestFit="1" customWidth="1"/>
    <col min="9" max="9" width="23.140625" bestFit="1" customWidth="1"/>
  </cols>
  <sheetData>
    <row r="3" spans="1:11" x14ac:dyDescent="0.25">
      <c r="A3" s="3" t="s">
        <v>15</v>
      </c>
      <c r="B3" t="s">
        <v>31</v>
      </c>
    </row>
    <row r="4" spans="1:11" x14ac:dyDescent="0.25">
      <c r="A4" s="4" t="s">
        <v>40</v>
      </c>
      <c r="B4" s="7">
        <v>534</v>
      </c>
      <c r="D4" t="s">
        <v>37</v>
      </c>
    </row>
    <row r="5" spans="1:11" x14ac:dyDescent="0.25">
      <c r="A5" s="8">
        <v>0</v>
      </c>
      <c r="B5" s="7">
        <v>357</v>
      </c>
      <c r="D5">
        <f>A5</f>
        <v>0</v>
      </c>
      <c r="E5">
        <f>GETPIVOTDATA("Diabetes",$A$3,"Outcome",A5)</f>
        <v>357</v>
      </c>
      <c r="F5" s="5">
        <f>E5/($E$5+$E$6)</f>
        <v>0.6685393258426966</v>
      </c>
    </row>
    <row r="6" spans="1:11" x14ac:dyDescent="0.25">
      <c r="A6" s="8">
        <v>1</v>
      </c>
      <c r="B6" s="7">
        <v>177</v>
      </c>
      <c r="D6">
        <f>A6</f>
        <v>1</v>
      </c>
      <c r="E6">
        <f>GETPIVOTDATA("Diabetes",$A$3,"Outcome",A6)</f>
        <v>177</v>
      </c>
      <c r="F6" s="5">
        <f>E6/($E$5+$E$6)</f>
        <v>0.33146067415730335</v>
      </c>
    </row>
    <row r="7" spans="1:11" x14ac:dyDescent="0.25">
      <c r="A7" s="4" t="s">
        <v>16</v>
      </c>
      <c r="B7" s="7">
        <v>534</v>
      </c>
    </row>
    <row r="9" spans="1:11" x14ac:dyDescent="0.25">
      <c r="A9" s="3" t="s">
        <v>31</v>
      </c>
      <c r="B9" s="3" t="s">
        <v>18</v>
      </c>
    </row>
    <row r="10" spans="1:11" x14ac:dyDescent="0.25">
      <c r="A10" s="3" t="s">
        <v>15</v>
      </c>
      <c r="B10">
        <v>0</v>
      </c>
      <c r="C10">
        <v>1</v>
      </c>
      <c r="D10" t="s">
        <v>16</v>
      </c>
      <c r="I10" s="6" t="s">
        <v>41</v>
      </c>
    </row>
    <row r="11" spans="1:11" x14ac:dyDescent="0.25">
      <c r="A11" s="4" t="s">
        <v>28</v>
      </c>
      <c r="B11" s="7">
        <v>283</v>
      </c>
      <c r="C11" s="7">
        <v>92</v>
      </c>
      <c r="D11" s="7">
        <v>375</v>
      </c>
      <c r="I11">
        <v>0</v>
      </c>
      <c r="J11">
        <f>GETPIVOTDATA("Diabetes",$A$9,"Outcome",0,"Age Group","19-35")</f>
        <v>283</v>
      </c>
      <c r="K11" s="5">
        <f>J11/($J$11+$J$12)</f>
        <v>0.75466666666666671</v>
      </c>
    </row>
    <row r="12" spans="1:11" x14ac:dyDescent="0.25">
      <c r="A12" s="4" t="s">
        <v>29</v>
      </c>
      <c r="B12" s="7">
        <v>58</v>
      </c>
      <c r="C12" s="7">
        <v>60</v>
      </c>
      <c r="D12" s="7">
        <v>118</v>
      </c>
      <c r="I12">
        <v>1</v>
      </c>
      <c r="J12">
        <f>GETPIVOTDATA("Diabetes",$A$9,"Outcome",1,"Age Group","19-35")</f>
        <v>92</v>
      </c>
      <c r="K12" s="5">
        <f>J12/($J$11+$J$12)</f>
        <v>0.24533333333333332</v>
      </c>
    </row>
    <row r="13" spans="1:11" x14ac:dyDescent="0.25">
      <c r="A13" s="4" t="s">
        <v>30</v>
      </c>
      <c r="B13" s="7">
        <v>16</v>
      </c>
      <c r="C13" s="7">
        <v>25</v>
      </c>
      <c r="D13" s="7">
        <v>41</v>
      </c>
    </row>
    <row r="14" spans="1:11" x14ac:dyDescent="0.25">
      <c r="A14" s="4" t="s">
        <v>16</v>
      </c>
      <c r="B14" s="7">
        <v>357</v>
      </c>
      <c r="C14" s="7">
        <v>177</v>
      </c>
      <c r="D14" s="7">
        <v>534</v>
      </c>
      <c r="I14" s="6" t="s">
        <v>42</v>
      </c>
    </row>
    <row r="15" spans="1:11" x14ac:dyDescent="0.25">
      <c r="I15">
        <v>0</v>
      </c>
      <c r="J15">
        <f>GETPIVOTDATA("Diabetes",$A$9,"Outcome",0,"Age Group","36-50")</f>
        <v>58</v>
      </c>
      <c r="K15" s="5">
        <f>J15/($J$15+$J$16)</f>
        <v>0.49152542372881358</v>
      </c>
    </row>
    <row r="16" spans="1:11" x14ac:dyDescent="0.25">
      <c r="I16">
        <v>1</v>
      </c>
      <c r="J16">
        <f>GETPIVOTDATA("Diabetes",$A$9,"Outcome",1,"Age Group","36-50")</f>
        <v>60</v>
      </c>
      <c r="K16" s="5">
        <f>J16/($J$15+$J$16)</f>
        <v>0.50847457627118642</v>
      </c>
    </row>
    <row r="17" spans="9:11" x14ac:dyDescent="0.25">
      <c r="I17" s="6" t="s">
        <v>43</v>
      </c>
      <c r="K17" s="5"/>
    </row>
    <row r="18" spans="9:11" x14ac:dyDescent="0.25">
      <c r="I18">
        <v>0</v>
      </c>
      <c r="J18">
        <f>GETPIVOTDATA("Diabetes",$A$9,"Outcome",0,"Age Group","51+")</f>
        <v>16</v>
      </c>
      <c r="K18" s="5">
        <f>J18/($J$18+$J$19)</f>
        <v>0.3902439024390244</v>
      </c>
    </row>
    <row r="19" spans="9:11" x14ac:dyDescent="0.25">
      <c r="I19">
        <v>1</v>
      </c>
      <c r="J19">
        <f>GETPIVOTDATA("Diabetes",$A$9,"Outcome",1,"Age Group","51+")</f>
        <v>25</v>
      </c>
      <c r="K19" s="5">
        <f>J19/($J$18+$J$19)</f>
        <v>0.6097560975609756</v>
      </c>
    </row>
  </sheetData>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6B5C5-5957-4EE4-A45D-706FF6DCE08A}">
  <dimension ref="A1:N535"/>
  <sheetViews>
    <sheetView tabSelected="1" workbookViewId="0">
      <selection activeCell="I10" sqref="I10"/>
    </sheetView>
  </sheetViews>
  <sheetFormatPr defaultRowHeight="15" x14ac:dyDescent="0.25"/>
  <cols>
    <col min="1" max="1" width="11.85546875" bestFit="1" customWidth="1"/>
    <col min="2" max="2" width="8.140625" bestFit="1" customWidth="1"/>
    <col min="3" max="3" width="14" bestFit="1" customWidth="1"/>
    <col min="4" max="4" width="13.7109375" bestFit="1" customWidth="1"/>
    <col min="5" max="5" width="7.140625" bestFit="1" customWidth="1"/>
    <col min="6" max="6" width="5" bestFit="1" customWidth="1"/>
    <col min="7" max="7" width="24.42578125" bestFit="1" customWidth="1"/>
    <col min="8" max="8" width="4.140625" bestFit="1" customWidth="1"/>
    <col min="9" max="9" width="9" bestFit="1" customWidth="1"/>
    <col min="10" max="10" width="15.5703125" bestFit="1" customWidth="1"/>
    <col min="11" max="11" width="10" bestFit="1" customWidth="1"/>
    <col min="12" max="12" width="11.7109375" bestFit="1" customWidth="1"/>
    <col min="13" max="13" width="12" bestFit="1" customWidth="1"/>
    <col min="14" max="14" width="10.85546875" bestFit="1" customWidth="1"/>
  </cols>
  <sheetData>
    <row r="1" spans="1:14" x14ac:dyDescent="0.25">
      <c r="A1" t="s">
        <v>0</v>
      </c>
      <c r="B1" t="s">
        <v>1</v>
      </c>
      <c r="C1" t="s">
        <v>2</v>
      </c>
      <c r="D1" t="s">
        <v>3</v>
      </c>
      <c r="E1" t="s">
        <v>4</v>
      </c>
      <c r="F1" t="s">
        <v>5</v>
      </c>
      <c r="G1" t="s">
        <v>6</v>
      </c>
      <c r="H1" t="s">
        <v>7</v>
      </c>
      <c r="I1" t="s">
        <v>8</v>
      </c>
      <c r="J1" t="s">
        <v>13</v>
      </c>
      <c r="K1" t="s">
        <v>27</v>
      </c>
      <c r="L1" t="s">
        <v>21</v>
      </c>
      <c r="M1" t="s">
        <v>32</v>
      </c>
      <c r="N1" t="s">
        <v>33</v>
      </c>
    </row>
    <row r="2" spans="1:14" x14ac:dyDescent="0.25">
      <c r="A2">
        <v>6</v>
      </c>
      <c r="B2">
        <v>148</v>
      </c>
      <c r="C2">
        <v>72</v>
      </c>
      <c r="D2">
        <v>35</v>
      </c>
      <c r="E2" s="2">
        <v>156</v>
      </c>
      <c r="F2">
        <v>33.6</v>
      </c>
      <c r="G2">
        <v>0.627</v>
      </c>
      <c r="H2">
        <v>50</v>
      </c>
      <c r="I2">
        <v>1</v>
      </c>
      <c r="J2" t="str">
        <f>IF(F2&lt;18.5,"Underweight",IF(F2&lt;24.5,"Normalweight",IF(F2&lt;29.9,"Overweight","Obese")))</f>
        <v>Obese</v>
      </c>
      <c r="K2" t="str">
        <f>IF(H2&lt;=18, "0-18", IF(H2&lt;=35, "19-35", IF(H2&lt;=50, "36-50", "51+")))</f>
        <v>36-50</v>
      </c>
      <c r="L2" t="str">
        <f>IF(I2 =1, "Diabetes", "No Diabetes")</f>
        <v>Diabetes</v>
      </c>
      <c r="M2" t="str" cm="1">
        <f t="array" ref="M2">IF(C2 &lt;80,"Low_BP", IF(C2 &lt;=90, "Normal BP", IF(C2 &lt;=119, "Elevate BP",High BP)))</f>
        <v>Low_BP</v>
      </c>
      <c r="N2" t="str">
        <f>IF(L2 ="Diabetes", "Patient","NonPatient")</f>
        <v>Patient</v>
      </c>
    </row>
    <row r="3" spans="1:14" x14ac:dyDescent="0.25">
      <c r="A3">
        <v>1</v>
      </c>
      <c r="B3">
        <v>85</v>
      </c>
      <c r="C3">
        <v>66</v>
      </c>
      <c r="D3">
        <v>29</v>
      </c>
      <c r="E3" s="2">
        <v>156</v>
      </c>
      <c r="F3">
        <v>26.6</v>
      </c>
      <c r="G3">
        <v>0.35099999999999998</v>
      </c>
      <c r="H3">
        <v>31</v>
      </c>
      <c r="I3">
        <v>0</v>
      </c>
      <c r="J3" t="str">
        <f t="shared" ref="J3:J66" si="0">IF(F3&lt;18.5,"Underweight",IF(F3&lt;24.5,"Normalweight",IF(F3&lt;29.9,"Overweight","Obese")))</f>
        <v>Overweight</v>
      </c>
      <c r="K3" t="str">
        <f t="shared" ref="K3:K66" si="1">IF(H3&lt;=18, "0-18", IF(H3&lt;=35, "19-35", IF(H3&lt;=50, "36-50", "51+")))</f>
        <v>19-35</v>
      </c>
      <c r="L3" t="str">
        <f t="shared" ref="L3:L66" si="2">IF(I3 =1, "Diabetes", "No Diabetes")</f>
        <v>No Diabetes</v>
      </c>
      <c r="M3" t="str" cm="1">
        <f t="array" ref="M3">IF(C3 &lt;80,"Low_BP", IF(C3 &lt;=90, "Normal BP", IF(C3 &lt;=119, "Elevate BP",High BP)))</f>
        <v>Low_BP</v>
      </c>
      <c r="N3" t="str">
        <f t="shared" ref="N3:N66" si="3">IF(L3 ="Diabetes", "Patient","NonPatient")</f>
        <v>NonPatient</v>
      </c>
    </row>
    <row r="4" spans="1:14" x14ac:dyDescent="0.25">
      <c r="A4">
        <v>1</v>
      </c>
      <c r="B4">
        <v>89</v>
      </c>
      <c r="C4">
        <v>66</v>
      </c>
      <c r="D4">
        <v>23</v>
      </c>
      <c r="E4">
        <v>94</v>
      </c>
      <c r="F4">
        <v>28.1</v>
      </c>
      <c r="G4">
        <v>0.16700000000000001</v>
      </c>
      <c r="H4">
        <v>21</v>
      </c>
      <c r="I4">
        <v>0</v>
      </c>
      <c r="J4" t="str">
        <f t="shared" si="0"/>
        <v>Overweight</v>
      </c>
      <c r="K4" t="str">
        <f t="shared" si="1"/>
        <v>19-35</v>
      </c>
      <c r="L4" t="str">
        <f t="shared" si="2"/>
        <v>No Diabetes</v>
      </c>
      <c r="M4" t="str" cm="1">
        <f t="array" ref="M4">IF(C4 &lt;80,"Low_BP", IF(C4 &lt;=90, "Normal BP", IF(C4 &lt;=119, "Elevate BP",High BP)))</f>
        <v>Low_BP</v>
      </c>
      <c r="N4" t="str">
        <f t="shared" si="3"/>
        <v>NonPatient</v>
      </c>
    </row>
    <row r="5" spans="1:14" x14ac:dyDescent="0.25">
      <c r="A5">
        <v>0</v>
      </c>
      <c r="B5">
        <v>137</v>
      </c>
      <c r="C5">
        <v>40</v>
      </c>
      <c r="D5">
        <v>35</v>
      </c>
      <c r="E5">
        <v>168</v>
      </c>
      <c r="F5">
        <v>43.1</v>
      </c>
      <c r="G5">
        <v>2.2879999999999998</v>
      </c>
      <c r="H5">
        <v>33</v>
      </c>
      <c r="I5">
        <v>1</v>
      </c>
      <c r="J5" t="str">
        <f t="shared" si="0"/>
        <v>Obese</v>
      </c>
      <c r="K5" t="str">
        <f t="shared" si="1"/>
        <v>19-35</v>
      </c>
      <c r="L5" t="str">
        <f t="shared" si="2"/>
        <v>Diabetes</v>
      </c>
      <c r="M5" t="str" cm="1">
        <f t="array" ref="M5">IF(C5 &lt;80,"Low_BP", IF(C5 &lt;=90, "Normal BP", IF(C5 &lt;=119, "Elevate BP",High BP)))</f>
        <v>Low_BP</v>
      </c>
      <c r="N5" t="str">
        <f t="shared" si="3"/>
        <v>Patient</v>
      </c>
    </row>
    <row r="6" spans="1:14" x14ac:dyDescent="0.25">
      <c r="A6">
        <v>3</v>
      </c>
      <c r="B6">
        <v>78</v>
      </c>
      <c r="C6">
        <v>50</v>
      </c>
      <c r="D6">
        <v>32</v>
      </c>
      <c r="E6">
        <v>88</v>
      </c>
      <c r="F6">
        <v>31</v>
      </c>
      <c r="G6">
        <v>0.248</v>
      </c>
      <c r="H6">
        <v>26</v>
      </c>
      <c r="I6">
        <v>1</v>
      </c>
      <c r="J6" t="str">
        <f t="shared" si="0"/>
        <v>Obese</v>
      </c>
      <c r="K6" t="str">
        <f t="shared" si="1"/>
        <v>19-35</v>
      </c>
      <c r="L6" t="str">
        <f t="shared" si="2"/>
        <v>Diabetes</v>
      </c>
      <c r="M6" t="str" cm="1">
        <f t="array" ref="M6">IF(C6 &lt;80,"Low_BP", IF(C6 &lt;=90, "Normal BP", IF(C6 &lt;=119, "Elevate BP",High BP)))</f>
        <v>Low_BP</v>
      </c>
      <c r="N6" t="str">
        <f t="shared" si="3"/>
        <v>Patient</v>
      </c>
    </row>
    <row r="7" spans="1:14" x14ac:dyDescent="0.25">
      <c r="A7">
        <v>2</v>
      </c>
      <c r="B7">
        <v>197</v>
      </c>
      <c r="C7">
        <v>70</v>
      </c>
      <c r="D7">
        <v>45</v>
      </c>
      <c r="E7">
        <v>543</v>
      </c>
      <c r="F7">
        <v>30.5</v>
      </c>
      <c r="G7">
        <v>0.158</v>
      </c>
      <c r="H7">
        <v>53</v>
      </c>
      <c r="I7">
        <v>1</v>
      </c>
      <c r="J7" t="str">
        <f t="shared" si="0"/>
        <v>Obese</v>
      </c>
      <c r="K7" t="str">
        <f t="shared" si="1"/>
        <v>51+</v>
      </c>
      <c r="L7" t="str">
        <f t="shared" si="2"/>
        <v>Diabetes</v>
      </c>
      <c r="M7" t="str" cm="1">
        <f t="array" ref="M7">IF(C7 &lt;80,"Low_BP", IF(C7 &lt;=90, "Normal BP", IF(C7 &lt;=119, "Elevate BP",High BP)))</f>
        <v>Low_BP</v>
      </c>
      <c r="N7" t="str">
        <f t="shared" si="3"/>
        <v>Patient</v>
      </c>
    </row>
    <row r="8" spans="1:14" x14ac:dyDescent="0.25">
      <c r="A8">
        <v>1</v>
      </c>
      <c r="B8">
        <v>189</v>
      </c>
      <c r="C8">
        <v>60</v>
      </c>
      <c r="D8">
        <v>23</v>
      </c>
      <c r="E8">
        <v>846</v>
      </c>
      <c r="F8">
        <v>30.1</v>
      </c>
      <c r="G8">
        <v>0.39800000000000002</v>
      </c>
      <c r="H8">
        <v>59</v>
      </c>
      <c r="I8">
        <v>1</v>
      </c>
      <c r="J8" t="str">
        <f t="shared" si="0"/>
        <v>Obese</v>
      </c>
      <c r="K8" t="str">
        <f t="shared" si="1"/>
        <v>51+</v>
      </c>
      <c r="L8" t="str">
        <f t="shared" si="2"/>
        <v>Diabetes</v>
      </c>
      <c r="M8" t="str" cm="1">
        <f t="array" ref="M8">IF(C8 &lt;80,"Low_BP", IF(C8 &lt;=90, "Normal BP", IF(C8 &lt;=119, "Elevate BP",High BP)))</f>
        <v>Low_BP</v>
      </c>
      <c r="N8" t="str">
        <f t="shared" si="3"/>
        <v>Patient</v>
      </c>
    </row>
    <row r="9" spans="1:14" x14ac:dyDescent="0.25">
      <c r="A9">
        <v>5</v>
      </c>
      <c r="B9">
        <v>166</v>
      </c>
      <c r="C9">
        <v>72</v>
      </c>
      <c r="D9">
        <v>19</v>
      </c>
      <c r="E9">
        <v>175</v>
      </c>
      <c r="F9">
        <v>25.8</v>
      </c>
      <c r="G9">
        <v>0.58699999999999997</v>
      </c>
      <c r="H9">
        <v>51</v>
      </c>
      <c r="I9">
        <v>1</v>
      </c>
      <c r="J9" t="str">
        <f t="shared" si="0"/>
        <v>Overweight</v>
      </c>
      <c r="K9" t="str">
        <f t="shared" si="1"/>
        <v>51+</v>
      </c>
      <c r="L9" t="str">
        <f t="shared" si="2"/>
        <v>Diabetes</v>
      </c>
      <c r="M9" t="str" cm="1">
        <f t="array" ref="M9">IF(C9 &lt;80,"Low_BP", IF(C9 &lt;=90, "Normal BP", IF(C9 &lt;=119, "Elevate BP",High BP)))</f>
        <v>Low_BP</v>
      </c>
      <c r="N9" t="str">
        <f t="shared" si="3"/>
        <v>Patient</v>
      </c>
    </row>
    <row r="10" spans="1:14" x14ac:dyDescent="0.25">
      <c r="A10">
        <v>0</v>
      </c>
      <c r="B10">
        <v>118</v>
      </c>
      <c r="C10">
        <v>84</v>
      </c>
      <c r="D10">
        <v>47</v>
      </c>
      <c r="E10">
        <v>230</v>
      </c>
      <c r="F10">
        <v>45.8</v>
      </c>
      <c r="G10">
        <v>0.55100000000000005</v>
      </c>
      <c r="H10">
        <v>31</v>
      </c>
      <c r="I10">
        <v>1</v>
      </c>
      <c r="J10" t="str">
        <f t="shared" si="0"/>
        <v>Obese</v>
      </c>
      <c r="K10" t="str">
        <f t="shared" si="1"/>
        <v>19-35</v>
      </c>
      <c r="L10" t="str">
        <f t="shared" si="2"/>
        <v>Diabetes</v>
      </c>
      <c r="M10" t="str" cm="1">
        <f t="array" ref="M10">IF(C10 &lt;80,"Low_BP", IF(C10 &lt;=90, "Normal BP", IF(C10 &lt;=119, "Elevate BP",High BP)))</f>
        <v>Normal BP</v>
      </c>
      <c r="N10" t="str">
        <f t="shared" si="3"/>
        <v>Patient</v>
      </c>
    </row>
    <row r="11" spans="1:14" x14ac:dyDescent="0.25">
      <c r="A11">
        <v>1</v>
      </c>
      <c r="B11">
        <v>103</v>
      </c>
      <c r="C11">
        <v>30</v>
      </c>
      <c r="D11">
        <v>38</v>
      </c>
      <c r="E11">
        <v>83</v>
      </c>
      <c r="F11">
        <v>43.3</v>
      </c>
      <c r="G11">
        <v>0.183</v>
      </c>
      <c r="H11">
        <v>33</v>
      </c>
      <c r="I11">
        <v>0</v>
      </c>
      <c r="J11" t="str">
        <f t="shared" si="0"/>
        <v>Obese</v>
      </c>
      <c r="K11" t="str">
        <f t="shared" si="1"/>
        <v>19-35</v>
      </c>
      <c r="L11" t="str">
        <f t="shared" si="2"/>
        <v>No Diabetes</v>
      </c>
      <c r="M11" t="str" cm="1">
        <f t="array" ref="M11">IF(C11 &lt;80,"Low_BP", IF(C11 &lt;=90, "Normal BP", IF(C11 &lt;=119, "Elevate BP",High BP)))</f>
        <v>Low_BP</v>
      </c>
      <c r="N11" t="str">
        <f t="shared" si="3"/>
        <v>NonPatient</v>
      </c>
    </row>
    <row r="12" spans="1:14" x14ac:dyDescent="0.25">
      <c r="A12">
        <v>1</v>
      </c>
      <c r="B12">
        <v>115</v>
      </c>
      <c r="C12">
        <v>70</v>
      </c>
      <c r="D12">
        <v>30</v>
      </c>
      <c r="E12">
        <v>96</v>
      </c>
      <c r="F12">
        <v>34.6</v>
      </c>
      <c r="G12">
        <v>0.52900000000000003</v>
      </c>
      <c r="H12">
        <v>32</v>
      </c>
      <c r="I12">
        <v>1</v>
      </c>
      <c r="J12" t="str">
        <f t="shared" si="0"/>
        <v>Obese</v>
      </c>
      <c r="K12" t="str">
        <f t="shared" si="1"/>
        <v>19-35</v>
      </c>
      <c r="L12" t="str">
        <f t="shared" si="2"/>
        <v>Diabetes</v>
      </c>
      <c r="M12" t="str" cm="1">
        <f t="array" ref="M12">IF(C12 &lt;80,"Low_BP", IF(C12 &lt;=90, "Normal BP", IF(C12 &lt;=119, "Elevate BP",High BP)))</f>
        <v>Low_BP</v>
      </c>
      <c r="N12" t="str">
        <f t="shared" si="3"/>
        <v>Patient</v>
      </c>
    </row>
    <row r="13" spans="1:14" x14ac:dyDescent="0.25">
      <c r="A13">
        <v>3</v>
      </c>
      <c r="B13">
        <v>126</v>
      </c>
      <c r="C13">
        <v>88</v>
      </c>
      <c r="D13">
        <v>41</v>
      </c>
      <c r="E13">
        <v>235</v>
      </c>
      <c r="F13">
        <v>39.299999999999997</v>
      </c>
      <c r="G13">
        <v>0.70399999999999996</v>
      </c>
      <c r="H13">
        <v>27</v>
      </c>
      <c r="I13">
        <v>0</v>
      </c>
      <c r="J13" t="str">
        <f t="shared" si="0"/>
        <v>Obese</v>
      </c>
      <c r="K13" t="str">
        <f t="shared" si="1"/>
        <v>19-35</v>
      </c>
      <c r="L13" t="str">
        <f t="shared" si="2"/>
        <v>No Diabetes</v>
      </c>
      <c r="M13" t="str" cm="1">
        <f t="array" ref="M13">IF(C13 &lt;80,"Low_BP", IF(C13 &lt;=90, "Normal BP", IF(C13 &lt;=119, "Elevate BP",High BP)))</f>
        <v>Normal BP</v>
      </c>
      <c r="N13" t="str">
        <f t="shared" si="3"/>
        <v>NonPatient</v>
      </c>
    </row>
    <row r="14" spans="1:14" x14ac:dyDescent="0.25">
      <c r="A14">
        <v>9</v>
      </c>
      <c r="B14">
        <v>119</v>
      </c>
      <c r="C14">
        <v>80</v>
      </c>
      <c r="D14">
        <v>35</v>
      </c>
      <c r="E14" s="2">
        <v>156</v>
      </c>
      <c r="F14">
        <v>29</v>
      </c>
      <c r="G14">
        <v>0.26300000000000001</v>
      </c>
      <c r="H14">
        <v>29</v>
      </c>
      <c r="I14">
        <v>1</v>
      </c>
      <c r="J14" t="str">
        <f t="shared" si="0"/>
        <v>Overweight</v>
      </c>
      <c r="K14" t="str">
        <f t="shared" si="1"/>
        <v>19-35</v>
      </c>
      <c r="L14" t="str">
        <f t="shared" si="2"/>
        <v>Diabetes</v>
      </c>
      <c r="M14" t="str" cm="1">
        <f t="array" ref="M14">IF(C14 &lt;80,"Low_BP", IF(C14 &lt;=90, "Normal BP", IF(C14 &lt;=119, "Elevate BP",High BP)))</f>
        <v>Normal BP</v>
      </c>
      <c r="N14" t="str">
        <f t="shared" si="3"/>
        <v>Patient</v>
      </c>
    </row>
    <row r="15" spans="1:14" x14ac:dyDescent="0.25">
      <c r="A15">
        <v>11</v>
      </c>
      <c r="B15">
        <v>143</v>
      </c>
      <c r="C15">
        <v>94</v>
      </c>
      <c r="D15">
        <v>33</v>
      </c>
      <c r="E15">
        <v>146</v>
      </c>
      <c r="F15">
        <v>36.6</v>
      </c>
      <c r="G15">
        <v>0.254</v>
      </c>
      <c r="H15">
        <v>51</v>
      </c>
      <c r="I15">
        <v>1</v>
      </c>
      <c r="J15" t="str">
        <f t="shared" si="0"/>
        <v>Obese</v>
      </c>
      <c r="K15" t="str">
        <f t="shared" si="1"/>
        <v>51+</v>
      </c>
      <c r="L15" t="str">
        <f t="shared" si="2"/>
        <v>Diabetes</v>
      </c>
      <c r="M15" t="str" cm="1">
        <f t="array" ref="M15">IF(C15 &lt;80,"Low_BP", IF(C15 &lt;=90, "Normal BP", IF(C15 &lt;=119, "Elevate BP",High BP)))</f>
        <v>Elevate BP</v>
      </c>
      <c r="N15" t="str">
        <f t="shared" si="3"/>
        <v>Patient</v>
      </c>
    </row>
    <row r="16" spans="1:14" x14ac:dyDescent="0.25">
      <c r="A16">
        <v>10</v>
      </c>
      <c r="B16">
        <v>125</v>
      </c>
      <c r="C16">
        <v>70</v>
      </c>
      <c r="D16">
        <v>26</v>
      </c>
      <c r="E16">
        <v>115</v>
      </c>
      <c r="F16">
        <v>31.1</v>
      </c>
      <c r="G16">
        <v>0.20499999999999999</v>
      </c>
      <c r="H16">
        <v>41</v>
      </c>
      <c r="I16">
        <v>1</v>
      </c>
      <c r="J16" t="str">
        <f t="shared" si="0"/>
        <v>Obese</v>
      </c>
      <c r="K16" t="str">
        <f t="shared" si="1"/>
        <v>36-50</v>
      </c>
      <c r="L16" t="str">
        <f t="shared" si="2"/>
        <v>Diabetes</v>
      </c>
      <c r="M16" t="str" cm="1">
        <f t="array" ref="M16">IF(C16 &lt;80,"Low_BP", IF(C16 &lt;=90, "Normal BP", IF(C16 &lt;=119, "Elevate BP",High BP)))</f>
        <v>Low_BP</v>
      </c>
      <c r="N16" t="str">
        <f t="shared" si="3"/>
        <v>Patient</v>
      </c>
    </row>
    <row r="17" spans="1:14" x14ac:dyDescent="0.25">
      <c r="A17">
        <v>1</v>
      </c>
      <c r="B17">
        <v>97</v>
      </c>
      <c r="C17">
        <v>66</v>
      </c>
      <c r="D17">
        <v>15</v>
      </c>
      <c r="E17">
        <v>140</v>
      </c>
      <c r="F17">
        <v>23.2</v>
      </c>
      <c r="G17">
        <v>0.48699999999999999</v>
      </c>
      <c r="H17">
        <v>22</v>
      </c>
      <c r="I17">
        <v>0</v>
      </c>
      <c r="J17" t="str">
        <f t="shared" si="0"/>
        <v>Normalweight</v>
      </c>
      <c r="K17" t="str">
        <f t="shared" si="1"/>
        <v>19-35</v>
      </c>
      <c r="L17" t="str">
        <f t="shared" si="2"/>
        <v>No Diabetes</v>
      </c>
      <c r="M17" t="str" cm="1">
        <f t="array" ref="M17">IF(C17 &lt;80,"Low_BP", IF(C17 &lt;=90, "Normal BP", IF(C17 &lt;=119, "Elevate BP",High BP)))</f>
        <v>Low_BP</v>
      </c>
      <c r="N17" t="str">
        <f t="shared" si="3"/>
        <v>NonPatient</v>
      </c>
    </row>
    <row r="18" spans="1:14" x14ac:dyDescent="0.25">
      <c r="A18">
        <v>13</v>
      </c>
      <c r="B18">
        <v>145</v>
      </c>
      <c r="C18">
        <v>82</v>
      </c>
      <c r="D18">
        <v>19</v>
      </c>
      <c r="E18">
        <v>110</v>
      </c>
      <c r="F18">
        <v>22.2</v>
      </c>
      <c r="G18">
        <v>0.245</v>
      </c>
      <c r="H18">
        <v>57</v>
      </c>
      <c r="I18">
        <v>0</v>
      </c>
      <c r="J18" t="str">
        <f t="shared" si="0"/>
        <v>Normalweight</v>
      </c>
      <c r="K18" t="str">
        <f t="shared" si="1"/>
        <v>51+</v>
      </c>
      <c r="L18" t="str">
        <f t="shared" si="2"/>
        <v>No Diabetes</v>
      </c>
      <c r="M18" t="str" cm="1">
        <f t="array" ref="M18">IF(C18 &lt;80,"Low_BP", IF(C18 &lt;=90, "Normal BP", IF(C18 &lt;=119, "Elevate BP",High BP)))</f>
        <v>Normal BP</v>
      </c>
      <c r="N18" t="str">
        <f t="shared" si="3"/>
        <v>NonPatient</v>
      </c>
    </row>
    <row r="19" spans="1:14" x14ac:dyDescent="0.25">
      <c r="A19">
        <v>5</v>
      </c>
      <c r="B19">
        <v>109</v>
      </c>
      <c r="C19">
        <v>75</v>
      </c>
      <c r="D19">
        <v>26</v>
      </c>
      <c r="E19" s="2">
        <v>156</v>
      </c>
      <c r="F19">
        <v>36</v>
      </c>
      <c r="G19">
        <v>0.54600000000000004</v>
      </c>
      <c r="H19">
        <v>60</v>
      </c>
      <c r="I19">
        <v>0</v>
      </c>
      <c r="J19" t="str">
        <f t="shared" si="0"/>
        <v>Obese</v>
      </c>
      <c r="K19" t="str">
        <f t="shared" si="1"/>
        <v>51+</v>
      </c>
      <c r="L19" t="str">
        <f t="shared" si="2"/>
        <v>No Diabetes</v>
      </c>
      <c r="M19" t="str" cm="1">
        <f t="array" ref="M19">IF(C19 &lt;80,"Low_BP", IF(C19 &lt;=90, "Normal BP", IF(C19 &lt;=119, "Elevate BP",High BP)))</f>
        <v>Low_BP</v>
      </c>
      <c r="N19" t="str">
        <f t="shared" si="3"/>
        <v>NonPatient</v>
      </c>
    </row>
    <row r="20" spans="1:14" x14ac:dyDescent="0.25">
      <c r="A20">
        <v>3</v>
      </c>
      <c r="B20">
        <v>158</v>
      </c>
      <c r="C20">
        <v>76</v>
      </c>
      <c r="D20">
        <v>36</v>
      </c>
      <c r="E20">
        <v>245</v>
      </c>
      <c r="F20">
        <v>31.6</v>
      </c>
      <c r="G20">
        <v>0.85099999999999998</v>
      </c>
      <c r="H20">
        <v>28</v>
      </c>
      <c r="I20">
        <v>1</v>
      </c>
      <c r="J20" t="str">
        <f t="shared" si="0"/>
        <v>Obese</v>
      </c>
      <c r="K20" t="str">
        <f t="shared" si="1"/>
        <v>19-35</v>
      </c>
      <c r="L20" t="str">
        <f t="shared" si="2"/>
        <v>Diabetes</v>
      </c>
      <c r="M20" t="str" cm="1">
        <f t="array" ref="M20">IF(C20 &lt;80,"Low_BP", IF(C20 &lt;=90, "Normal BP", IF(C20 &lt;=119, "Elevate BP",High BP)))</f>
        <v>Low_BP</v>
      </c>
      <c r="N20" t="str">
        <f t="shared" si="3"/>
        <v>Patient</v>
      </c>
    </row>
    <row r="21" spans="1:14" x14ac:dyDescent="0.25">
      <c r="A21">
        <v>3</v>
      </c>
      <c r="B21">
        <v>88</v>
      </c>
      <c r="C21">
        <v>58</v>
      </c>
      <c r="D21">
        <v>11</v>
      </c>
      <c r="E21">
        <v>54</v>
      </c>
      <c r="F21">
        <v>24.8</v>
      </c>
      <c r="G21">
        <v>0.26700000000000002</v>
      </c>
      <c r="H21">
        <v>22</v>
      </c>
      <c r="I21">
        <v>0</v>
      </c>
      <c r="J21" t="str">
        <f t="shared" si="0"/>
        <v>Overweight</v>
      </c>
      <c r="K21" t="str">
        <f t="shared" si="1"/>
        <v>19-35</v>
      </c>
      <c r="L21" t="str">
        <f t="shared" si="2"/>
        <v>No Diabetes</v>
      </c>
      <c r="M21" t="str" cm="1">
        <f t="array" ref="M21">IF(C21 &lt;80,"Low_BP", IF(C21 &lt;=90, "Normal BP", IF(C21 &lt;=119, "Elevate BP",High BP)))</f>
        <v>Low_BP</v>
      </c>
      <c r="N21" t="str">
        <f t="shared" si="3"/>
        <v>NonPatient</v>
      </c>
    </row>
    <row r="22" spans="1:14" x14ac:dyDescent="0.25">
      <c r="A22">
        <v>10</v>
      </c>
      <c r="B22">
        <v>122</v>
      </c>
      <c r="C22">
        <v>78</v>
      </c>
      <c r="D22">
        <v>31</v>
      </c>
      <c r="E22" s="2">
        <v>156</v>
      </c>
      <c r="F22">
        <v>27.6</v>
      </c>
      <c r="G22">
        <v>0.51200000000000001</v>
      </c>
      <c r="H22">
        <v>45</v>
      </c>
      <c r="I22">
        <v>0</v>
      </c>
      <c r="J22" t="str">
        <f t="shared" si="0"/>
        <v>Overweight</v>
      </c>
      <c r="K22" t="str">
        <f t="shared" si="1"/>
        <v>36-50</v>
      </c>
      <c r="L22" t="str">
        <f t="shared" si="2"/>
        <v>No Diabetes</v>
      </c>
      <c r="M22" t="str" cm="1">
        <f t="array" ref="M22">IF(C22 &lt;80,"Low_BP", IF(C22 &lt;=90, "Normal BP", IF(C22 &lt;=119, "Elevate BP",High BP)))</f>
        <v>Low_BP</v>
      </c>
      <c r="N22" t="str">
        <f t="shared" si="3"/>
        <v>NonPatient</v>
      </c>
    </row>
    <row r="23" spans="1:14" x14ac:dyDescent="0.25">
      <c r="A23">
        <v>4</v>
      </c>
      <c r="B23">
        <v>103</v>
      </c>
      <c r="C23">
        <v>60</v>
      </c>
      <c r="D23">
        <v>33</v>
      </c>
      <c r="E23">
        <v>192</v>
      </c>
      <c r="F23">
        <v>24</v>
      </c>
      <c r="G23">
        <v>0.96599999999999997</v>
      </c>
      <c r="H23">
        <v>33</v>
      </c>
      <c r="I23">
        <v>0</v>
      </c>
      <c r="J23" t="str">
        <f t="shared" si="0"/>
        <v>Normalweight</v>
      </c>
      <c r="K23" t="str">
        <f t="shared" si="1"/>
        <v>19-35</v>
      </c>
      <c r="L23" t="str">
        <f t="shared" si="2"/>
        <v>No Diabetes</v>
      </c>
      <c r="M23" t="str" cm="1">
        <f t="array" ref="M23">IF(C23 &lt;80,"Low_BP", IF(C23 &lt;=90, "Normal BP", IF(C23 &lt;=119, "Elevate BP",High BP)))</f>
        <v>Low_BP</v>
      </c>
      <c r="N23" t="str">
        <f t="shared" si="3"/>
        <v>NonPatient</v>
      </c>
    </row>
    <row r="24" spans="1:14" x14ac:dyDescent="0.25">
      <c r="A24">
        <v>9</v>
      </c>
      <c r="B24">
        <v>102</v>
      </c>
      <c r="C24">
        <v>76</v>
      </c>
      <c r="D24">
        <v>37</v>
      </c>
      <c r="E24" s="2">
        <v>156</v>
      </c>
      <c r="F24">
        <v>32.9</v>
      </c>
      <c r="G24">
        <v>0.66500000000000004</v>
      </c>
      <c r="H24">
        <v>46</v>
      </c>
      <c r="I24">
        <v>1</v>
      </c>
      <c r="J24" t="str">
        <f t="shared" si="0"/>
        <v>Obese</v>
      </c>
      <c r="K24" t="str">
        <f t="shared" si="1"/>
        <v>36-50</v>
      </c>
      <c r="L24" t="str">
        <f t="shared" si="2"/>
        <v>Diabetes</v>
      </c>
      <c r="M24" t="str" cm="1">
        <f t="array" ref="M24">IF(C24 &lt;80,"Low_BP", IF(C24 &lt;=90, "Normal BP", IF(C24 &lt;=119, "Elevate BP",High BP)))</f>
        <v>Low_BP</v>
      </c>
      <c r="N24" t="str">
        <f t="shared" si="3"/>
        <v>Patient</v>
      </c>
    </row>
    <row r="25" spans="1:14" x14ac:dyDescent="0.25">
      <c r="A25">
        <v>2</v>
      </c>
      <c r="B25">
        <v>90</v>
      </c>
      <c r="C25">
        <v>68</v>
      </c>
      <c r="D25">
        <v>42</v>
      </c>
      <c r="E25" s="2">
        <v>156</v>
      </c>
      <c r="F25">
        <v>38.200000000000003</v>
      </c>
      <c r="G25">
        <v>0.503</v>
      </c>
      <c r="H25">
        <v>27</v>
      </c>
      <c r="I25">
        <v>1</v>
      </c>
      <c r="J25" t="str">
        <f t="shared" si="0"/>
        <v>Obese</v>
      </c>
      <c r="K25" t="str">
        <f t="shared" si="1"/>
        <v>19-35</v>
      </c>
      <c r="L25" t="str">
        <f t="shared" si="2"/>
        <v>Diabetes</v>
      </c>
      <c r="M25" t="str" cm="1">
        <f t="array" ref="M25">IF(C25 &lt;80,"Low_BP", IF(C25 &lt;=90, "Normal BP", IF(C25 &lt;=119, "Elevate BP",High BP)))</f>
        <v>Low_BP</v>
      </c>
      <c r="N25" t="str">
        <f t="shared" si="3"/>
        <v>Patient</v>
      </c>
    </row>
    <row r="26" spans="1:14" x14ac:dyDescent="0.25">
      <c r="A26">
        <v>4</v>
      </c>
      <c r="B26">
        <v>111</v>
      </c>
      <c r="C26">
        <v>72</v>
      </c>
      <c r="D26">
        <v>47</v>
      </c>
      <c r="E26">
        <v>207</v>
      </c>
      <c r="F26">
        <v>37.1</v>
      </c>
      <c r="G26">
        <v>1.39</v>
      </c>
      <c r="H26">
        <v>56</v>
      </c>
      <c r="I26">
        <v>1</v>
      </c>
      <c r="J26" t="str">
        <f t="shared" si="0"/>
        <v>Obese</v>
      </c>
      <c r="K26" t="str">
        <f t="shared" si="1"/>
        <v>51+</v>
      </c>
      <c r="L26" t="str">
        <f t="shared" si="2"/>
        <v>Diabetes</v>
      </c>
      <c r="M26" t="str" cm="1">
        <f t="array" ref="M26">IF(C26 &lt;80,"Low_BP", IF(C26 &lt;=90, "Normal BP", IF(C26 &lt;=119, "Elevate BP",High BP)))</f>
        <v>Low_BP</v>
      </c>
      <c r="N26" t="str">
        <f t="shared" si="3"/>
        <v>Patient</v>
      </c>
    </row>
    <row r="27" spans="1:14" x14ac:dyDescent="0.25">
      <c r="A27">
        <v>3</v>
      </c>
      <c r="B27">
        <v>180</v>
      </c>
      <c r="C27">
        <v>64</v>
      </c>
      <c r="D27">
        <v>25</v>
      </c>
      <c r="E27">
        <v>70</v>
      </c>
      <c r="F27">
        <v>34</v>
      </c>
      <c r="G27">
        <v>0.27100000000000002</v>
      </c>
      <c r="H27">
        <v>26</v>
      </c>
      <c r="I27">
        <v>0</v>
      </c>
      <c r="J27" t="str">
        <f t="shared" si="0"/>
        <v>Obese</v>
      </c>
      <c r="K27" t="str">
        <f t="shared" si="1"/>
        <v>19-35</v>
      </c>
      <c r="L27" t="str">
        <f t="shared" si="2"/>
        <v>No Diabetes</v>
      </c>
      <c r="M27" t="str" cm="1">
        <f t="array" ref="M27">IF(C27 &lt;80,"Low_BP", IF(C27 &lt;=90, "Normal BP", IF(C27 &lt;=119, "Elevate BP",High BP)))</f>
        <v>Low_BP</v>
      </c>
      <c r="N27" t="str">
        <f t="shared" si="3"/>
        <v>NonPatient</v>
      </c>
    </row>
    <row r="28" spans="1:14" x14ac:dyDescent="0.25">
      <c r="A28">
        <v>7</v>
      </c>
      <c r="B28">
        <v>106</v>
      </c>
      <c r="C28">
        <v>92</v>
      </c>
      <c r="D28">
        <v>18</v>
      </c>
      <c r="E28" s="2">
        <v>156</v>
      </c>
      <c r="F28">
        <v>22.7</v>
      </c>
      <c r="G28">
        <v>0.23499999999999999</v>
      </c>
      <c r="H28">
        <v>48</v>
      </c>
      <c r="I28">
        <v>0</v>
      </c>
      <c r="J28" t="str">
        <f t="shared" si="0"/>
        <v>Normalweight</v>
      </c>
      <c r="K28" t="str">
        <f t="shared" si="1"/>
        <v>36-50</v>
      </c>
      <c r="L28" t="str">
        <f t="shared" si="2"/>
        <v>No Diabetes</v>
      </c>
      <c r="M28" t="str" cm="1">
        <f t="array" ref="M28">IF(C28 &lt;80,"Low_BP", IF(C28 &lt;=90, "Normal BP", IF(C28 &lt;=119, "Elevate BP",High BP)))</f>
        <v>Elevate BP</v>
      </c>
      <c r="N28" t="str">
        <f t="shared" si="3"/>
        <v>NonPatient</v>
      </c>
    </row>
    <row r="29" spans="1:14" x14ac:dyDescent="0.25">
      <c r="A29">
        <v>9</v>
      </c>
      <c r="B29">
        <v>171</v>
      </c>
      <c r="C29">
        <v>110</v>
      </c>
      <c r="D29">
        <v>24</v>
      </c>
      <c r="E29">
        <v>240</v>
      </c>
      <c r="F29">
        <v>45.4</v>
      </c>
      <c r="G29">
        <v>0.72099999999999997</v>
      </c>
      <c r="H29">
        <v>54</v>
      </c>
      <c r="I29">
        <v>1</v>
      </c>
      <c r="J29" t="str">
        <f t="shared" si="0"/>
        <v>Obese</v>
      </c>
      <c r="K29" t="str">
        <f t="shared" si="1"/>
        <v>51+</v>
      </c>
      <c r="L29" t="str">
        <f t="shared" si="2"/>
        <v>Diabetes</v>
      </c>
      <c r="M29" t="str" cm="1">
        <f t="array" ref="M29">IF(C29 &lt;80,"Low_BP", IF(C29 &lt;=90, "Normal BP", IF(C29 &lt;=119, "Elevate BP",High BP)))</f>
        <v>Elevate BP</v>
      </c>
      <c r="N29" t="str">
        <f t="shared" si="3"/>
        <v>Patient</v>
      </c>
    </row>
    <row r="30" spans="1:14" x14ac:dyDescent="0.25">
      <c r="A30">
        <v>0</v>
      </c>
      <c r="B30">
        <v>180</v>
      </c>
      <c r="C30">
        <v>66</v>
      </c>
      <c r="D30">
        <v>39</v>
      </c>
      <c r="E30" s="2">
        <v>156</v>
      </c>
      <c r="F30">
        <v>42</v>
      </c>
      <c r="G30">
        <v>1.893</v>
      </c>
      <c r="H30">
        <v>25</v>
      </c>
      <c r="I30">
        <v>1</v>
      </c>
      <c r="J30" t="str">
        <f t="shared" si="0"/>
        <v>Obese</v>
      </c>
      <c r="K30" t="str">
        <f t="shared" si="1"/>
        <v>19-35</v>
      </c>
      <c r="L30" t="str">
        <f t="shared" si="2"/>
        <v>Diabetes</v>
      </c>
      <c r="M30" t="str" cm="1">
        <f t="array" ref="M30">IF(C30 &lt;80,"Low_BP", IF(C30 &lt;=90, "Normal BP", IF(C30 &lt;=119, "Elevate BP",High BP)))</f>
        <v>Low_BP</v>
      </c>
      <c r="N30" t="str">
        <f t="shared" si="3"/>
        <v>Patient</v>
      </c>
    </row>
    <row r="31" spans="1:14" x14ac:dyDescent="0.25">
      <c r="A31">
        <v>2</v>
      </c>
      <c r="B31">
        <v>71</v>
      </c>
      <c r="C31">
        <v>70</v>
      </c>
      <c r="D31">
        <v>27</v>
      </c>
      <c r="E31" s="2">
        <v>156</v>
      </c>
      <c r="F31">
        <v>28</v>
      </c>
      <c r="G31">
        <v>0.58599999999999997</v>
      </c>
      <c r="H31">
        <v>22</v>
      </c>
      <c r="I31">
        <v>0</v>
      </c>
      <c r="J31" t="str">
        <f t="shared" si="0"/>
        <v>Overweight</v>
      </c>
      <c r="K31" t="str">
        <f t="shared" si="1"/>
        <v>19-35</v>
      </c>
      <c r="L31" t="str">
        <f t="shared" si="2"/>
        <v>No Diabetes</v>
      </c>
      <c r="M31" t="str" cm="1">
        <f t="array" ref="M31">IF(C31 &lt;80,"Low_BP", IF(C31 &lt;=90, "Normal BP", IF(C31 &lt;=119, "Elevate BP",High BP)))</f>
        <v>Low_BP</v>
      </c>
      <c r="N31" t="str">
        <f t="shared" si="3"/>
        <v>NonPatient</v>
      </c>
    </row>
    <row r="32" spans="1:14" x14ac:dyDescent="0.25">
      <c r="A32">
        <v>7</v>
      </c>
      <c r="B32">
        <v>103</v>
      </c>
      <c r="C32">
        <v>66</v>
      </c>
      <c r="D32">
        <v>32</v>
      </c>
      <c r="E32" s="2">
        <v>156</v>
      </c>
      <c r="F32">
        <v>39.1</v>
      </c>
      <c r="G32">
        <v>0.34399999999999997</v>
      </c>
      <c r="H32">
        <v>31</v>
      </c>
      <c r="I32">
        <v>1</v>
      </c>
      <c r="J32" t="str">
        <f t="shared" si="0"/>
        <v>Obese</v>
      </c>
      <c r="K32" t="str">
        <f t="shared" si="1"/>
        <v>19-35</v>
      </c>
      <c r="L32" t="str">
        <f t="shared" si="2"/>
        <v>Diabetes</v>
      </c>
      <c r="M32" t="str" cm="1">
        <f t="array" ref="M32">IF(C32 &lt;80,"Low_BP", IF(C32 &lt;=90, "Normal BP", IF(C32 &lt;=119, "Elevate BP",High BP)))</f>
        <v>Low_BP</v>
      </c>
      <c r="N32" t="str">
        <f t="shared" si="3"/>
        <v>Patient</v>
      </c>
    </row>
    <row r="33" spans="1:14" x14ac:dyDescent="0.25">
      <c r="A33">
        <v>1</v>
      </c>
      <c r="B33">
        <v>103</v>
      </c>
      <c r="C33">
        <v>80</v>
      </c>
      <c r="D33">
        <v>11</v>
      </c>
      <c r="E33">
        <v>82</v>
      </c>
      <c r="F33">
        <v>19.399999999999999</v>
      </c>
      <c r="G33">
        <v>0.49099999999999999</v>
      </c>
      <c r="H33">
        <v>22</v>
      </c>
      <c r="I33">
        <v>0</v>
      </c>
      <c r="J33" t="str">
        <f t="shared" si="0"/>
        <v>Normalweight</v>
      </c>
      <c r="K33" t="str">
        <f t="shared" si="1"/>
        <v>19-35</v>
      </c>
      <c r="L33" t="str">
        <f t="shared" si="2"/>
        <v>No Diabetes</v>
      </c>
      <c r="M33" t="str" cm="1">
        <f t="array" ref="M33">IF(C33 &lt;80,"Low_BP", IF(C33 &lt;=90, "Normal BP", IF(C33 &lt;=119, "Elevate BP",High BP)))</f>
        <v>Normal BP</v>
      </c>
      <c r="N33" t="str">
        <f t="shared" si="3"/>
        <v>NonPatient</v>
      </c>
    </row>
    <row r="34" spans="1:14" x14ac:dyDescent="0.25">
      <c r="A34">
        <v>1</v>
      </c>
      <c r="B34">
        <v>101</v>
      </c>
      <c r="C34">
        <v>50</v>
      </c>
      <c r="D34">
        <v>15</v>
      </c>
      <c r="E34">
        <v>36</v>
      </c>
      <c r="F34">
        <v>24.2</v>
      </c>
      <c r="G34">
        <v>0.52600000000000002</v>
      </c>
      <c r="H34">
        <v>26</v>
      </c>
      <c r="I34">
        <v>0</v>
      </c>
      <c r="J34" t="str">
        <f t="shared" si="0"/>
        <v>Normalweight</v>
      </c>
      <c r="K34" t="str">
        <f t="shared" si="1"/>
        <v>19-35</v>
      </c>
      <c r="L34" t="str">
        <f t="shared" si="2"/>
        <v>No Diabetes</v>
      </c>
      <c r="M34" t="str" cm="1">
        <f t="array" ref="M34">IF(C34 &lt;80,"Low_BP", IF(C34 &lt;=90, "Normal BP", IF(C34 &lt;=119, "Elevate BP",High BP)))</f>
        <v>Low_BP</v>
      </c>
      <c r="N34" t="str">
        <f t="shared" si="3"/>
        <v>NonPatient</v>
      </c>
    </row>
    <row r="35" spans="1:14" x14ac:dyDescent="0.25">
      <c r="A35">
        <v>5</v>
      </c>
      <c r="B35">
        <v>88</v>
      </c>
      <c r="C35">
        <v>66</v>
      </c>
      <c r="D35">
        <v>21</v>
      </c>
      <c r="E35">
        <v>23</v>
      </c>
      <c r="F35">
        <v>24.4</v>
      </c>
      <c r="G35">
        <v>0.34200000000000003</v>
      </c>
      <c r="H35">
        <v>30</v>
      </c>
      <c r="I35">
        <v>0</v>
      </c>
      <c r="J35" t="str">
        <f t="shared" si="0"/>
        <v>Normalweight</v>
      </c>
      <c r="K35" t="str">
        <f t="shared" si="1"/>
        <v>19-35</v>
      </c>
      <c r="L35" t="str">
        <f t="shared" si="2"/>
        <v>No Diabetes</v>
      </c>
      <c r="M35" t="str" cm="1">
        <f t="array" ref="M35">IF(C35 &lt;80,"Low_BP", IF(C35 &lt;=90, "Normal BP", IF(C35 &lt;=119, "Elevate BP",High BP)))</f>
        <v>Low_BP</v>
      </c>
      <c r="N35" t="str">
        <f t="shared" si="3"/>
        <v>NonPatient</v>
      </c>
    </row>
    <row r="36" spans="1:14" x14ac:dyDescent="0.25">
      <c r="A36">
        <v>8</v>
      </c>
      <c r="B36">
        <v>176</v>
      </c>
      <c r="C36">
        <v>90</v>
      </c>
      <c r="D36">
        <v>34</v>
      </c>
      <c r="E36">
        <v>300</v>
      </c>
      <c r="F36">
        <v>33.700000000000003</v>
      </c>
      <c r="G36">
        <v>0.46700000000000003</v>
      </c>
      <c r="H36">
        <v>58</v>
      </c>
      <c r="I36">
        <v>1</v>
      </c>
      <c r="J36" t="str">
        <f t="shared" si="0"/>
        <v>Obese</v>
      </c>
      <c r="K36" t="str">
        <f t="shared" si="1"/>
        <v>51+</v>
      </c>
      <c r="L36" t="str">
        <f t="shared" si="2"/>
        <v>Diabetes</v>
      </c>
      <c r="M36" t="str" cm="1">
        <f t="array" ref="M36">IF(C36 &lt;80,"Low_BP", IF(C36 &lt;=90, "Normal BP", IF(C36 &lt;=119, "Elevate BP",High BP)))</f>
        <v>Normal BP</v>
      </c>
      <c r="N36" t="str">
        <f t="shared" si="3"/>
        <v>Patient</v>
      </c>
    </row>
    <row r="37" spans="1:14" x14ac:dyDescent="0.25">
      <c r="A37">
        <v>7</v>
      </c>
      <c r="B37">
        <v>150</v>
      </c>
      <c r="C37">
        <v>66</v>
      </c>
      <c r="D37">
        <v>42</v>
      </c>
      <c r="E37">
        <v>342</v>
      </c>
      <c r="F37">
        <v>34.700000000000003</v>
      </c>
      <c r="G37">
        <v>0.71799999999999997</v>
      </c>
      <c r="H37">
        <v>42</v>
      </c>
      <c r="I37">
        <v>0</v>
      </c>
      <c r="J37" t="str">
        <f t="shared" si="0"/>
        <v>Obese</v>
      </c>
      <c r="K37" t="str">
        <f t="shared" si="1"/>
        <v>36-50</v>
      </c>
      <c r="L37" t="str">
        <f t="shared" si="2"/>
        <v>No Diabetes</v>
      </c>
      <c r="M37" t="str" cm="1">
        <f t="array" ref="M37">IF(C37 &lt;80,"Low_BP", IF(C37 &lt;=90, "Normal BP", IF(C37 &lt;=119, "Elevate BP",High BP)))</f>
        <v>Low_BP</v>
      </c>
      <c r="N37" t="str">
        <f t="shared" si="3"/>
        <v>NonPatient</v>
      </c>
    </row>
    <row r="38" spans="1:14" x14ac:dyDescent="0.25">
      <c r="A38">
        <v>1</v>
      </c>
      <c r="B38">
        <v>73</v>
      </c>
      <c r="C38">
        <v>50</v>
      </c>
      <c r="D38">
        <v>10</v>
      </c>
      <c r="E38" s="2">
        <v>156</v>
      </c>
      <c r="F38">
        <v>23</v>
      </c>
      <c r="G38">
        <v>0.248</v>
      </c>
      <c r="H38">
        <v>21</v>
      </c>
      <c r="I38">
        <v>0</v>
      </c>
      <c r="J38" t="str">
        <f t="shared" si="0"/>
        <v>Normalweight</v>
      </c>
      <c r="K38" t="str">
        <f t="shared" si="1"/>
        <v>19-35</v>
      </c>
      <c r="L38" t="str">
        <f t="shared" si="2"/>
        <v>No Diabetes</v>
      </c>
      <c r="M38" t="str" cm="1">
        <f t="array" ref="M38">IF(C38 &lt;80,"Low_BP", IF(C38 &lt;=90, "Normal BP", IF(C38 &lt;=119, "Elevate BP",High BP)))</f>
        <v>Low_BP</v>
      </c>
      <c r="N38" t="str">
        <f t="shared" si="3"/>
        <v>NonPatient</v>
      </c>
    </row>
    <row r="39" spans="1:14" x14ac:dyDescent="0.25">
      <c r="A39">
        <v>7</v>
      </c>
      <c r="B39">
        <v>187</v>
      </c>
      <c r="C39">
        <v>68</v>
      </c>
      <c r="D39">
        <v>39</v>
      </c>
      <c r="E39">
        <v>304</v>
      </c>
      <c r="F39">
        <v>37.700000000000003</v>
      </c>
      <c r="G39">
        <v>0.254</v>
      </c>
      <c r="H39">
        <v>41</v>
      </c>
      <c r="I39">
        <v>1</v>
      </c>
      <c r="J39" t="str">
        <f t="shared" si="0"/>
        <v>Obese</v>
      </c>
      <c r="K39" t="str">
        <f t="shared" si="1"/>
        <v>36-50</v>
      </c>
      <c r="L39" t="str">
        <f t="shared" si="2"/>
        <v>Diabetes</v>
      </c>
      <c r="M39" t="str" cm="1">
        <f t="array" ref="M39">IF(C39 &lt;80,"Low_BP", IF(C39 &lt;=90, "Normal BP", IF(C39 &lt;=119, "Elevate BP",High BP)))</f>
        <v>Low_BP</v>
      </c>
      <c r="N39" t="str">
        <f t="shared" si="3"/>
        <v>Patient</v>
      </c>
    </row>
    <row r="40" spans="1:14" x14ac:dyDescent="0.25">
      <c r="A40">
        <v>0</v>
      </c>
      <c r="B40">
        <v>100</v>
      </c>
      <c r="C40">
        <v>88</v>
      </c>
      <c r="D40">
        <v>60</v>
      </c>
      <c r="E40">
        <v>110</v>
      </c>
      <c r="F40">
        <v>46.8</v>
      </c>
      <c r="G40">
        <v>0.96199999999999997</v>
      </c>
      <c r="H40">
        <v>31</v>
      </c>
      <c r="I40">
        <v>0</v>
      </c>
      <c r="J40" t="str">
        <f t="shared" si="0"/>
        <v>Obese</v>
      </c>
      <c r="K40" t="str">
        <f t="shared" si="1"/>
        <v>19-35</v>
      </c>
      <c r="L40" t="str">
        <f t="shared" si="2"/>
        <v>No Diabetes</v>
      </c>
      <c r="M40" t="str" cm="1">
        <f t="array" ref="M40">IF(C40 &lt;80,"Low_BP", IF(C40 &lt;=90, "Normal BP", IF(C40 &lt;=119, "Elevate BP",High BP)))</f>
        <v>Normal BP</v>
      </c>
      <c r="N40" t="str">
        <f t="shared" si="3"/>
        <v>NonPatient</v>
      </c>
    </row>
    <row r="41" spans="1:14" x14ac:dyDescent="0.25">
      <c r="A41">
        <v>0</v>
      </c>
      <c r="B41">
        <v>105</v>
      </c>
      <c r="C41">
        <v>64</v>
      </c>
      <c r="D41">
        <v>41</v>
      </c>
      <c r="E41">
        <v>142</v>
      </c>
      <c r="F41">
        <v>41.5</v>
      </c>
      <c r="G41">
        <v>0.17299999999999999</v>
      </c>
      <c r="H41">
        <v>22</v>
      </c>
      <c r="I41">
        <v>0</v>
      </c>
      <c r="J41" t="str">
        <f t="shared" si="0"/>
        <v>Obese</v>
      </c>
      <c r="K41" t="str">
        <f t="shared" si="1"/>
        <v>19-35</v>
      </c>
      <c r="L41" t="str">
        <f t="shared" si="2"/>
        <v>No Diabetes</v>
      </c>
      <c r="M41" t="str" cm="1">
        <f t="array" ref="M41">IF(C41 &lt;80,"Low_BP", IF(C41 &lt;=90, "Normal BP", IF(C41 &lt;=119, "Elevate BP",High BP)))</f>
        <v>Low_BP</v>
      </c>
      <c r="N41" t="str">
        <f t="shared" si="3"/>
        <v>NonPatient</v>
      </c>
    </row>
    <row r="42" spans="1:14" x14ac:dyDescent="0.25">
      <c r="A42">
        <v>2</v>
      </c>
      <c r="B42">
        <v>141</v>
      </c>
      <c r="C42">
        <v>58</v>
      </c>
      <c r="D42">
        <v>34</v>
      </c>
      <c r="E42">
        <v>128</v>
      </c>
      <c r="F42">
        <v>25.4</v>
      </c>
      <c r="G42">
        <v>0.69899999999999995</v>
      </c>
      <c r="H42">
        <v>24</v>
      </c>
      <c r="I42">
        <v>0</v>
      </c>
      <c r="J42" t="str">
        <f t="shared" si="0"/>
        <v>Overweight</v>
      </c>
      <c r="K42" t="str">
        <f t="shared" si="1"/>
        <v>19-35</v>
      </c>
      <c r="L42" t="str">
        <f t="shared" si="2"/>
        <v>No Diabetes</v>
      </c>
      <c r="M42" t="str" cm="1">
        <f t="array" ref="M42">IF(C42 &lt;80,"Low_BP", IF(C42 &lt;=90, "Normal BP", IF(C42 &lt;=119, "Elevate BP",High BP)))</f>
        <v>Low_BP</v>
      </c>
      <c r="N42" t="str">
        <f t="shared" si="3"/>
        <v>NonPatient</v>
      </c>
    </row>
    <row r="43" spans="1:14" x14ac:dyDescent="0.25">
      <c r="A43">
        <v>5</v>
      </c>
      <c r="B43">
        <v>99</v>
      </c>
      <c r="C43">
        <v>74</v>
      </c>
      <c r="D43">
        <v>27</v>
      </c>
      <c r="E43" s="2">
        <v>156</v>
      </c>
      <c r="F43">
        <v>29</v>
      </c>
      <c r="G43">
        <v>0.20300000000000001</v>
      </c>
      <c r="H43">
        <v>32</v>
      </c>
      <c r="I43">
        <v>0</v>
      </c>
      <c r="J43" t="str">
        <f t="shared" si="0"/>
        <v>Overweight</v>
      </c>
      <c r="K43" t="str">
        <f t="shared" si="1"/>
        <v>19-35</v>
      </c>
      <c r="L43" t="str">
        <f t="shared" si="2"/>
        <v>No Diabetes</v>
      </c>
      <c r="M43" t="str" cm="1">
        <f t="array" ref="M43">IF(C43 &lt;80,"Low_BP", IF(C43 &lt;=90, "Normal BP", IF(C43 &lt;=119, "Elevate BP",High BP)))</f>
        <v>Low_BP</v>
      </c>
      <c r="N43" t="str">
        <f t="shared" si="3"/>
        <v>NonPatient</v>
      </c>
    </row>
    <row r="44" spans="1:14" x14ac:dyDescent="0.25">
      <c r="A44">
        <v>0</v>
      </c>
      <c r="B44">
        <v>109</v>
      </c>
      <c r="C44">
        <v>88</v>
      </c>
      <c r="D44">
        <v>30</v>
      </c>
      <c r="E44" s="2">
        <v>156</v>
      </c>
      <c r="F44">
        <v>32.5</v>
      </c>
      <c r="G44">
        <v>0.85499999999999998</v>
      </c>
      <c r="H44">
        <v>38</v>
      </c>
      <c r="I44">
        <v>1</v>
      </c>
      <c r="J44" t="str">
        <f t="shared" si="0"/>
        <v>Obese</v>
      </c>
      <c r="K44" t="str">
        <f t="shared" si="1"/>
        <v>36-50</v>
      </c>
      <c r="L44" t="str">
        <f t="shared" si="2"/>
        <v>Diabetes</v>
      </c>
      <c r="M44" t="str" cm="1">
        <f t="array" ref="M44">IF(C44 &lt;80,"Low_BP", IF(C44 &lt;=90, "Normal BP", IF(C44 &lt;=119, "Elevate BP",High BP)))</f>
        <v>Normal BP</v>
      </c>
      <c r="N44" t="str">
        <f t="shared" si="3"/>
        <v>Patient</v>
      </c>
    </row>
    <row r="45" spans="1:14" x14ac:dyDescent="0.25">
      <c r="A45">
        <v>1</v>
      </c>
      <c r="B45">
        <v>95</v>
      </c>
      <c r="C45">
        <v>66</v>
      </c>
      <c r="D45">
        <v>13</v>
      </c>
      <c r="E45">
        <v>38</v>
      </c>
      <c r="F45">
        <v>19.600000000000001</v>
      </c>
      <c r="G45">
        <v>0.33400000000000002</v>
      </c>
      <c r="H45">
        <v>25</v>
      </c>
      <c r="I45">
        <v>0</v>
      </c>
      <c r="J45" t="str">
        <f t="shared" si="0"/>
        <v>Normalweight</v>
      </c>
      <c r="K45" t="str">
        <f t="shared" si="1"/>
        <v>19-35</v>
      </c>
      <c r="L45" t="str">
        <f t="shared" si="2"/>
        <v>No Diabetes</v>
      </c>
      <c r="M45" t="str" cm="1">
        <f t="array" ref="M45">IF(C45 &lt;80,"Low_BP", IF(C45 &lt;=90, "Normal BP", IF(C45 &lt;=119, "Elevate BP",High BP)))</f>
        <v>Low_BP</v>
      </c>
      <c r="N45" t="str">
        <f t="shared" si="3"/>
        <v>NonPatient</v>
      </c>
    </row>
    <row r="46" spans="1:14" x14ac:dyDescent="0.25">
      <c r="A46">
        <v>4</v>
      </c>
      <c r="B46">
        <v>146</v>
      </c>
      <c r="C46">
        <v>85</v>
      </c>
      <c r="D46">
        <v>27</v>
      </c>
      <c r="E46">
        <v>100</v>
      </c>
      <c r="F46">
        <v>28.9</v>
      </c>
      <c r="G46">
        <v>0.189</v>
      </c>
      <c r="H46">
        <v>27</v>
      </c>
      <c r="I46">
        <v>0</v>
      </c>
      <c r="J46" t="str">
        <f t="shared" si="0"/>
        <v>Overweight</v>
      </c>
      <c r="K46" t="str">
        <f t="shared" si="1"/>
        <v>19-35</v>
      </c>
      <c r="L46" t="str">
        <f t="shared" si="2"/>
        <v>No Diabetes</v>
      </c>
      <c r="M46" t="str" cm="1">
        <f t="array" ref="M46">IF(C46 &lt;80,"Low_BP", IF(C46 &lt;=90, "Normal BP", IF(C46 &lt;=119, "Elevate BP",High BP)))</f>
        <v>Normal BP</v>
      </c>
      <c r="N46" t="str">
        <f t="shared" si="3"/>
        <v>NonPatient</v>
      </c>
    </row>
    <row r="47" spans="1:14" x14ac:dyDescent="0.25">
      <c r="A47">
        <v>2</v>
      </c>
      <c r="B47">
        <v>100</v>
      </c>
      <c r="C47">
        <v>66</v>
      </c>
      <c r="D47">
        <v>20</v>
      </c>
      <c r="E47">
        <v>90</v>
      </c>
      <c r="F47">
        <v>32.9</v>
      </c>
      <c r="G47">
        <v>0.86699999999999999</v>
      </c>
      <c r="H47">
        <v>28</v>
      </c>
      <c r="I47">
        <v>1</v>
      </c>
      <c r="J47" t="str">
        <f t="shared" si="0"/>
        <v>Obese</v>
      </c>
      <c r="K47" t="str">
        <f t="shared" si="1"/>
        <v>19-35</v>
      </c>
      <c r="L47" t="str">
        <f t="shared" si="2"/>
        <v>Diabetes</v>
      </c>
      <c r="M47" t="str" cm="1">
        <f t="array" ref="M47">IF(C47 &lt;80,"Low_BP", IF(C47 &lt;=90, "Normal BP", IF(C47 &lt;=119, "Elevate BP",High BP)))</f>
        <v>Low_BP</v>
      </c>
      <c r="N47" t="str">
        <f t="shared" si="3"/>
        <v>Patient</v>
      </c>
    </row>
    <row r="48" spans="1:14" x14ac:dyDescent="0.25">
      <c r="A48">
        <v>5</v>
      </c>
      <c r="B48">
        <v>139</v>
      </c>
      <c r="C48">
        <v>64</v>
      </c>
      <c r="D48">
        <v>35</v>
      </c>
      <c r="E48">
        <v>140</v>
      </c>
      <c r="F48">
        <v>28.6</v>
      </c>
      <c r="G48">
        <v>0.41099999999999998</v>
      </c>
      <c r="H48">
        <v>26</v>
      </c>
      <c r="I48">
        <v>0</v>
      </c>
      <c r="J48" t="str">
        <f t="shared" si="0"/>
        <v>Overweight</v>
      </c>
      <c r="K48" t="str">
        <f t="shared" si="1"/>
        <v>19-35</v>
      </c>
      <c r="L48" t="str">
        <f t="shared" si="2"/>
        <v>No Diabetes</v>
      </c>
      <c r="M48" t="str" cm="1">
        <f t="array" ref="M48">IF(C48 &lt;80,"Low_BP", IF(C48 &lt;=90, "Normal BP", IF(C48 &lt;=119, "Elevate BP",High BP)))</f>
        <v>Low_BP</v>
      </c>
      <c r="N48" t="str">
        <f t="shared" si="3"/>
        <v>NonPatient</v>
      </c>
    </row>
    <row r="49" spans="1:14" x14ac:dyDescent="0.25">
      <c r="A49">
        <v>4</v>
      </c>
      <c r="B49">
        <v>129</v>
      </c>
      <c r="C49">
        <v>86</v>
      </c>
      <c r="D49">
        <v>20</v>
      </c>
      <c r="E49">
        <v>270</v>
      </c>
      <c r="F49">
        <v>35.1</v>
      </c>
      <c r="G49">
        <v>0.23100000000000001</v>
      </c>
      <c r="H49">
        <v>23</v>
      </c>
      <c r="I49">
        <v>0</v>
      </c>
      <c r="J49" t="str">
        <f t="shared" si="0"/>
        <v>Obese</v>
      </c>
      <c r="K49" t="str">
        <f t="shared" si="1"/>
        <v>19-35</v>
      </c>
      <c r="L49" t="str">
        <f t="shared" si="2"/>
        <v>No Diabetes</v>
      </c>
      <c r="M49" t="str" cm="1">
        <f t="array" ref="M49">IF(C49 &lt;80,"Low_BP", IF(C49 &lt;=90, "Normal BP", IF(C49 &lt;=119, "Elevate BP",High BP)))</f>
        <v>Normal BP</v>
      </c>
      <c r="N49" t="str">
        <f t="shared" si="3"/>
        <v>NonPatient</v>
      </c>
    </row>
    <row r="50" spans="1:14" x14ac:dyDescent="0.25">
      <c r="A50">
        <v>1</v>
      </c>
      <c r="B50">
        <v>79</v>
      </c>
      <c r="C50">
        <v>75</v>
      </c>
      <c r="D50">
        <v>30</v>
      </c>
      <c r="E50" s="2">
        <v>156</v>
      </c>
      <c r="F50">
        <v>32</v>
      </c>
      <c r="G50">
        <v>0.39600000000000002</v>
      </c>
      <c r="H50">
        <v>22</v>
      </c>
      <c r="I50">
        <v>0</v>
      </c>
      <c r="J50" t="str">
        <f t="shared" si="0"/>
        <v>Obese</v>
      </c>
      <c r="K50" t="str">
        <f t="shared" si="1"/>
        <v>19-35</v>
      </c>
      <c r="L50" t="str">
        <f t="shared" si="2"/>
        <v>No Diabetes</v>
      </c>
      <c r="M50" t="str" cm="1">
        <f t="array" ref="M50">IF(C50 &lt;80,"Low_BP", IF(C50 &lt;=90, "Normal BP", IF(C50 &lt;=119, "Elevate BP",High BP)))</f>
        <v>Low_BP</v>
      </c>
      <c r="N50" t="str">
        <f t="shared" si="3"/>
        <v>NonPatient</v>
      </c>
    </row>
    <row r="51" spans="1:14" x14ac:dyDescent="0.25">
      <c r="A51">
        <v>5</v>
      </c>
      <c r="B51">
        <v>95</v>
      </c>
      <c r="C51">
        <v>72</v>
      </c>
      <c r="D51">
        <v>33</v>
      </c>
      <c r="E51" s="2">
        <v>156</v>
      </c>
      <c r="F51">
        <v>37.700000000000003</v>
      </c>
      <c r="G51">
        <v>0.37</v>
      </c>
      <c r="H51">
        <v>27</v>
      </c>
      <c r="I51">
        <v>0</v>
      </c>
      <c r="J51" t="str">
        <f t="shared" si="0"/>
        <v>Obese</v>
      </c>
      <c r="K51" t="str">
        <f t="shared" si="1"/>
        <v>19-35</v>
      </c>
      <c r="L51" t="str">
        <f t="shared" si="2"/>
        <v>No Diabetes</v>
      </c>
      <c r="M51" t="str" cm="1">
        <f t="array" ref="M51">IF(C51 &lt;80,"Low_BP", IF(C51 &lt;=90, "Normal BP", IF(C51 &lt;=119, "Elevate BP",High BP)))</f>
        <v>Low_BP</v>
      </c>
      <c r="N51" t="str">
        <f t="shared" si="3"/>
        <v>NonPatient</v>
      </c>
    </row>
    <row r="52" spans="1:14" x14ac:dyDescent="0.25">
      <c r="A52">
        <v>2</v>
      </c>
      <c r="B52">
        <v>112</v>
      </c>
      <c r="C52">
        <v>66</v>
      </c>
      <c r="D52">
        <v>22</v>
      </c>
      <c r="E52" s="2">
        <v>156</v>
      </c>
      <c r="F52">
        <v>25</v>
      </c>
      <c r="G52">
        <v>0.307</v>
      </c>
      <c r="H52">
        <v>24</v>
      </c>
      <c r="I52">
        <v>0</v>
      </c>
      <c r="J52" t="str">
        <f t="shared" si="0"/>
        <v>Overweight</v>
      </c>
      <c r="K52" t="str">
        <f t="shared" si="1"/>
        <v>19-35</v>
      </c>
      <c r="L52" t="str">
        <f t="shared" si="2"/>
        <v>No Diabetes</v>
      </c>
      <c r="M52" t="str" cm="1">
        <f t="array" ref="M52">IF(C52 &lt;80,"Low_BP", IF(C52 &lt;=90, "Normal BP", IF(C52 &lt;=119, "Elevate BP",High BP)))</f>
        <v>Low_BP</v>
      </c>
      <c r="N52" t="str">
        <f t="shared" si="3"/>
        <v>NonPatient</v>
      </c>
    </row>
    <row r="53" spans="1:14" x14ac:dyDescent="0.25">
      <c r="A53">
        <v>3</v>
      </c>
      <c r="B53">
        <v>113</v>
      </c>
      <c r="C53">
        <v>44</v>
      </c>
      <c r="D53">
        <v>13</v>
      </c>
      <c r="E53" s="2">
        <v>156</v>
      </c>
      <c r="F53">
        <v>22.4</v>
      </c>
      <c r="G53">
        <v>0.14000000000000001</v>
      </c>
      <c r="H53">
        <v>22</v>
      </c>
      <c r="I53">
        <v>0</v>
      </c>
      <c r="J53" t="str">
        <f t="shared" si="0"/>
        <v>Normalweight</v>
      </c>
      <c r="K53" t="str">
        <f t="shared" si="1"/>
        <v>19-35</v>
      </c>
      <c r="L53" t="str">
        <f t="shared" si="2"/>
        <v>No Diabetes</v>
      </c>
      <c r="M53" t="str" cm="1">
        <f t="array" ref="M53">IF(C53 &lt;80,"Low_BP", IF(C53 &lt;=90, "Normal BP", IF(C53 &lt;=119, "Elevate BP",High BP)))</f>
        <v>Low_BP</v>
      </c>
      <c r="N53" t="str">
        <f t="shared" si="3"/>
        <v>NonPatient</v>
      </c>
    </row>
    <row r="54" spans="1:14" x14ac:dyDescent="0.25">
      <c r="A54">
        <v>7</v>
      </c>
      <c r="B54">
        <v>83</v>
      </c>
      <c r="C54">
        <v>78</v>
      </c>
      <c r="D54">
        <v>26</v>
      </c>
      <c r="E54">
        <v>71</v>
      </c>
      <c r="F54">
        <v>29.3</v>
      </c>
      <c r="G54">
        <v>0.76700000000000002</v>
      </c>
      <c r="H54">
        <v>36</v>
      </c>
      <c r="I54">
        <v>0</v>
      </c>
      <c r="J54" t="str">
        <f t="shared" si="0"/>
        <v>Overweight</v>
      </c>
      <c r="K54" t="str">
        <f t="shared" si="1"/>
        <v>36-50</v>
      </c>
      <c r="L54" t="str">
        <f t="shared" si="2"/>
        <v>No Diabetes</v>
      </c>
      <c r="M54" t="str" cm="1">
        <f t="array" ref="M54">IF(C54 &lt;80,"Low_BP", IF(C54 &lt;=90, "Normal BP", IF(C54 &lt;=119, "Elevate BP",High BP)))</f>
        <v>Low_BP</v>
      </c>
      <c r="N54" t="str">
        <f t="shared" si="3"/>
        <v>NonPatient</v>
      </c>
    </row>
    <row r="55" spans="1:14" x14ac:dyDescent="0.25">
      <c r="A55">
        <v>0</v>
      </c>
      <c r="B55">
        <v>101</v>
      </c>
      <c r="C55">
        <v>65</v>
      </c>
      <c r="D55">
        <v>28</v>
      </c>
      <c r="E55" s="2">
        <v>156</v>
      </c>
      <c r="F55">
        <v>24.6</v>
      </c>
      <c r="G55">
        <v>0.23699999999999999</v>
      </c>
      <c r="H55">
        <v>22</v>
      </c>
      <c r="I55">
        <v>0</v>
      </c>
      <c r="J55" t="str">
        <f t="shared" si="0"/>
        <v>Overweight</v>
      </c>
      <c r="K55" t="str">
        <f t="shared" si="1"/>
        <v>19-35</v>
      </c>
      <c r="L55" t="str">
        <f t="shared" si="2"/>
        <v>No Diabetes</v>
      </c>
      <c r="M55" t="str" cm="1">
        <f t="array" ref="M55">IF(C55 &lt;80,"Low_BP", IF(C55 &lt;=90, "Normal BP", IF(C55 &lt;=119, "Elevate BP",High BP)))</f>
        <v>Low_BP</v>
      </c>
      <c r="N55" t="str">
        <f t="shared" si="3"/>
        <v>NonPatient</v>
      </c>
    </row>
    <row r="56" spans="1:14" x14ac:dyDescent="0.25">
      <c r="A56">
        <v>2</v>
      </c>
      <c r="B56">
        <v>110</v>
      </c>
      <c r="C56">
        <v>74</v>
      </c>
      <c r="D56">
        <v>29</v>
      </c>
      <c r="E56">
        <v>125</v>
      </c>
      <c r="F56">
        <v>32.4</v>
      </c>
      <c r="G56">
        <v>0.69799999999999995</v>
      </c>
      <c r="H56">
        <v>27</v>
      </c>
      <c r="I56">
        <v>0</v>
      </c>
      <c r="J56" t="str">
        <f t="shared" si="0"/>
        <v>Obese</v>
      </c>
      <c r="K56" t="str">
        <f t="shared" si="1"/>
        <v>19-35</v>
      </c>
      <c r="L56" t="str">
        <f t="shared" si="2"/>
        <v>No Diabetes</v>
      </c>
      <c r="M56" t="str" cm="1">
        <f t="array" ref="M56">IF(C56 &lt;80,"Low_BP", IF(C56 &lt;=90, "Normal BP", IF(C56 &lt;=119, "Elevate BP",High BP)))</f>
        <v>Low_BP</v>
      </c>
      <c r="N56" t="str">
        <f t="shared" si="3"/>
        <v>NonPatient</v>
      </c>
    </row>
    <row r="57" spans="1:14" x14ac:dyDescent="0.25">
      <c r="A57">
        <v>13</v>
      </c>
      <c r="B57">
        <v>106</v>
      </c>
      <c r="C57">
        <v>72</v>
      </c>
      <c r="D57">
        <v>54</v>
      </c>
      <c r="E57" s="2">
        <v>156</v>
      </c>
      <c r="F57">
        <v>36.6</v>
      </c>
      <c r="G57">
        <v>0.17799999999999999</v>
      </c>
      <c r="H57">
        <v>45</v>
      </c>
      <c r="I57">
        <v>0</v>
      </c>
      <c r="J57" t="str">
        <f t="shared" si="0"/>
        <v>Obese</v>
      </c>
      <c r="K57" t="str">
        <f t="shared" si="1"/>
        <v>36-50</v>
      </c>
      <c r="L57" t="str">
        <f t="shared" si="2"/>
        <v>No Diabetes</v>
      </c>
      <c r="M57" t="str" cm="1">
        <f t="array" ref="M57">IF(C57 &lt;80,"Low_BP", IF(C57 &lt;=90, "Normal BP", IF(C57 &lt;=119, "Elevate BP",High BP)))</f>
        <v>Low_BP</v>
      </c>
      <c r="N57" t="str">
        <f t="shared" si="3"/>
        <v>NonPatient</v>
      </c>
    </row>
    <row r="58" spans="1:14" x14ac:dyDescent="0.25">
      <c r="A58">
        <v>2</v>
      </c>
      <c r="B58">
        <v>100</v>
      </c>
      <c r="C58">
        <v>68</v>
      </c>
      <c r="D58">
        <v>25</v>
      </c>
      <c r="E58">
        <v>71</v>
      </c>
      <c r="F58">
        <v>38.5</v>
      </c>
      <c r="G58">
        <v>0.32400000000000001</v>
      </c>
      <c r="H58">
        <v>26</v>
      </c>
      <c r="I58">
        <v>0</v>
      </c>
      <c r="J58" t="str">
        <f t="shared" si="0"/>
        <v>Obese</v>
      </c>
      <c r="K58" t="str">
        <f t="shared" si="1"/>
        <v>19-35</v>
      </c>
      <c r="L58" t="str">
        <f t="shared" si="2"/>
        <v>No Diabetes</v>
      </c>
      <c r="M58" t="str" cm="1">
        <f t="array" ref="M58">IF(C58 &lt;80,"Low_BP", IF(C58 &lt;=90, "Normal BP", IF(C58 &lt;=119, "Elevate BP",High BP)))</f>
        <v>Low_BP</v>
      </c>
      <c r="N58" t="str">
        <f t="shared" si="3"/>
        <v>NonPatient</v>
      </c>
    </row>
    <row r="59" spans="1:14" x14ac:dyDescent="0.25">
      <c r="A59">
        <v>15</v>
      </c>
      <c r="B59">
        <v>136</v>
      </c>
      <c r="C59">
        <v>70</v>
      </c>
      <c r="D59">
        <v>32</v>
      </c>
      <c r="E59">
        <v>110</v>
      </c>
      <c r="F59">
        <v>37.1</v>
      </c>
      <c r="G59">
        <v>0.153</v>
      </c>
      <c r="H59">
        <v>43</v>
      </c>
      <c r="I59">
        <v>1</v>
      </c>
      <c r="J59" t="str">
        <f t="shared" si="0"/>
        <v>Obese</v>
      </c>
      <c r="K59" t="str">
        <f t="shared" si="1"/>
        <v>36-50</v>
      </c>
      <c r="L59" t="str">
        <f t="shared" si="2"/>
        <v>Diabetes</v>
      </c>
      <c r="M59" t="str" cm="1">
        <f t="array" ref="M59">IF(C59 &lt;80,"Low_BP", IF(C59 &lt;=90, "Normal BP", IF(C59 &lt;=119, "Elevate BP",High BP)))</f>
        <v>Low_BP</v>
      </c>
      <c r="N59" t="str">
        <f t="shared" si="3"/>
        <v>Patient</v>
      </c>
    </row>
    <row r="60" spans="1:14" x14ac:dyDescent="0.25">
      <c r="A60">
        <v>1</v>
      </c>
      <c r="B60">
        <v>107</v>
      </c>
      <c r="C60">
        <v>68</v>
      </c>
      <c r="D60">
        <v>19</v>
      </c>
      <c r="E60" s="2">
        <v>156</v>
      </c>
      <c r="F60">
        <v>26.5</v>
      </c>
      <c r="G60">
        <v>0.16500000000000001</v>
      </c>
      <c r="H60">
        <v>24</v>
      </c>
      <c r="I60">
        <v>0</v>
      </c>
      <c r="J60" t="str">
        <f t="shared" si="0"/>
        <v>Overweight</v>
      </c>
      <c r="K60" t="str">
        <f t="shared" si="1"/>
        <v>19-35</v>
      </c>
      <c r="L60" t="str">
        <f t="shared" si="2"/>
        <v>No Diabetes</v>
      </c>
      <c r="M60" t="str" cm="1">
        <f t="array" ref="M60">IF(C60 &lt;80,"Low_BP", IF(C60 &lt;=90, "Normal BP", IF(C60 &lt;=119, "Elevate BP",High BP)))</f>
        <v>Low_BP</v>
      </c>
      <c r="N60" t="str">
        <f t="shared" si="3"/>
        <v>NonPatient</v>
      </c>
    </row>
    <row r="61" spans="1:14" x14ac:dyDescent="0.25">
      <c r="A61">
        <v>4</v>
      </c>
      <c r="B61">
        <v>123</v>
      </c>
      <c r="C61">
        <v>80</v>
      </c>
      <c r="D61">
        <v>15</v>
      </c>
      <c r="E61">
        <v>176</v>
      </c>
      <c r="F61">
        <v>32</v>
      </c>
      <c r="G61">
        <v>0.443</v>
      </c>
      <c r="H61">
        <v>34</v>
      </c>
      <c r="I61">
        <v>0</v>
      </c>
      <c r="J61" t="str">
        <f t="shared" si="0"/>
        <v>Obese</v>
      </c>
      <c r="K61" t="str">
        <f t="shared" si="1"/>
        <v>19-35</v>
      </c>
      <c r="L61" t="str">
        <f t="shared" si="2"/>
        <v>No Diabetes</v>
      </c>
      <c r="M61" t="str" cm="1">
        <f t="array" ref="M61">IF(C61 &lt;80,"Low_BP", IF(C61 &lt;=90, "Normal BP", IF(C61 &lt;=119, "Elevate BP",High BP)))</f>
        <v>Normal BP</v>
      </c>
      <c r="N61" t="str">
        <f t="shared" si="3"/>
        <v>NonPatient</v>
      </c>
    </row>
    <row r="62" spans="1:14" x14ac:dyDescent="0.25">
      <c r="A62">
        <v>7</v>
      </c>
      <c r="B62">
        <v>81</v>
      </c>
      <c r="C62">
        <v>78</v>
      </c>
      <c r="D62">
        <v>40</v>
      </c>
      <c r="E62">
        <v>48</v>
      </c>
      <c r="F62">
        <v>46.7</v>
      </c>
      <c r="G62">
        <v>0.26100000000000001</v>
      </c>
      <c r="H62">
        <v>42</v>
      </c>
      <c r="I62">
        <v>0</v>
      </c>
      <c r="J62" t="str">
        <f t="shared" si="0"/>
        <v>Obese</v>
      </c>
      <c r="K62" t="str">
        <f t="shared" si="1"/>
        <v>36-50</v>
      </c>
      <c r="L62" t="str">
        <f t="shared" si="2"/>
        <v>No Diabetes</v>
      </c>
      <c r="M62" t="str" cm="1">
        <f t="array" ref="M62">IF(C62 &lt;80,"Low_BP", IF(C62 &lt;=90, "Normal BP", IF(C62 &lt;=119, "Elevate BP",High BP)))</f>
        <v>Low_BP</v>
      </c>
      <c r="N62" t="str">
        <f t="shared" si="3"/>
        <v>NonPatient</v>
      </c>
    </row>
    <row r="63" spans="1:14" x14ac:dyDescent="0.25">
      <c r="A63">
        <v>2</v>
      </c>
      <c r="B63">
        <v>142</v>
      </c>
      <c r="C63">
        <v>82</v>
      </c>
      <c r="D63">
        <v>18</v>
      </c>
      <c r="E63">
        <v>64</v>
      </c>
      <c r="F63">
        <v>24.7</v>
      </c>
      <c r="G63">
        <v>0.76100000000000001</v>
      </c>
      <c r="H63">
        <v>21</v>
      </c>
      <c r="I63">
        <v>0</v>
      </c>
      <c r="J63" t="str">
        <f t="shared" si="0"/>
        <v>Overweight</v>
      </c>
      <c r="K63" t="str">
        <f t="shared" si="1"/>
        <v>19-35</v>
      </c>
      <c r="L63" t="str">
        <f t="shared" si="2"/>
        <v>No Diabetes</v>
      </c>
      <c r="M63" t="str" cm="1">
        <f t="array" ref="M63">IF(C63 &lt;80,"Low_BP", IF(C63 &lt;=90, "Normal BP", IF(C63 &lt;=119, "Elevate BP",High BP)))</f>
        <v>Normal BP</v>
      </c>
      <c r="N63" t="str">
        <f t="shared" si="3"/>
        <v>NonPatient</v>
      </c>
    </row>
    <row r="64" spans="1:14" x14ac:dyDescent="0.25">
      <c r="A64">
        <v>6</v>
      </c>
      <c r="B64">
        <v>144</v>
      </c>
      <c r="C64">
        <v>72</v>
      </c>
      <c r="D64">
        <v>27</v>
      </c>
      <c r="E64">
        <v>228</v>
      </c>
      <c r="F64">
        <v>33.9</v>
      </c>
      <c r="G64">
        <v>0.255</v>
      </c>
      <c r="H64">
        <v>40</v>
      </c>
      <c r="I64">
        <v>0</v>
      </c>
      <c r="J64" t="str">
        <f t="shared" si="0"/>
        <v>Obese</v>
      </c>
      <c r="K64" t="str">
        <f t="shared" si="1"/>
        <v>36-50</v>
      </c>
      <c r="L64" t="str">
        <f t="shared" si="2"/>
        <v>No Diabetes</v>
      </c>
      <c r="M64" t="str" cm="1">
        <f t="array" ref="M64">IF(C64 &lt;80,"Low_BP", IF(C64 &lt;=90, "Normal BP", IF(C64 &lt;=119, "Elevate BP",High BP)))</f>
        <v>Low_BP</v>
      </c>
      <c r="N64" t="str">
        <f t="shared" si="3"/>
        <v>NonPatient</v>
      </c>
    </row>
    <row r="65" spans="1:14" x14ac:dyDescent="0.25">
      <c r="A65">
        <v>2</v>
      </c>
      <c r="B65">
        <v>92</v>
      </c>
      <c r="C65">
        <v>62</v>
      </c>
      <c r="D65">
        <v>28</v>
      </c>
      <c r="E65" s="2">
        <v>156</v>
      </c>
      <c r="F65">
        <v>31.6</v>
      </c>
      <c r="G65">
        <v>0.13</v>
      </c>
      <c r="H65">
        <v>24</v>
      </c>
      <c r="I65">
        <v>0</v>
      </c>
      <c r="J65" t="str">
        <f t="shared" si="0"/>
        <v>Obese</v>
      </c>
      <c r="K65" t="str">
        <f t="shared" si="1"/>
        <v>19-35</v>
      </c>
      <c r="L65" t="str">
        <f t="shared" si="2"/>
        <v>No Diabetes</v>
      </c>
      <c r="M65" t="str" cm="1">
        <f t="array" ref="M65">IF(C65 &lt;80,"Low_BP", IF(C65 &lt;=90, "Normal BP", IF(C65 &lt;=119, "Elevate BP",High BP)))</f>
        <v>Low_BP</v>
      </c>
      <c r="N65" t="str">
        <f t="shared" si="3"/>
        <v>NonPatient</v>
      </c>
    </row>
    <row r="66" spans="1:14" x14ac:dyDescent="0.25">
      <c r="A66">
        <v>1</v>
      </c>
      <c r="B66">
        <v>71</v>
      </c>
      <c r="C66">
        <v>48</v>
      </c>
      <c r="D66">
        <v>18</v>
      </c>
      <c r="E66">
        <v>76</v>
      </c>
      <c r="F66">
        <v>20.399999999999999</v>
      </c>
      <c r="G66">
        <v>0.32300000000000001</v>
      </c>
      <c r="H66">
        <v>22</v>
      </c>
      <c r="I66">
        <v>0</v>
      </c>
      <c r="J66" t="str">
        <f t="shared" si="0"/>
        <v>Normalweight</v>
      </c>
      <c r="K66" t="str">
        <f t="shared" si="1"/>
        <v>19-35</v>
      </c>
      <c r="L66" t="str">
        <f t="shared" si="2"/>
        <v>No Diabetes</v>
      </c>
      <c r="M66" t="str" cm="1">
        <f t="array" ref="M66">IF(C66 &lt;80,"Low_BP", IF(C66 &lt;=90, "Normal BP", IF(C66 &lt;=119, "Elevate BP",High BP)))</f>
        <v>Low_BP</v>
      </c>
      <c r="N66" t="str">
        <f t="shared" si="3"/>
        <v>NonPatient</v>
      </c>
    </row>
    <row r="67" spans="1:14" x14ac:dyDescent="0.25">
      <c r="A67">
        <v>6</v>
      </c>
      <c r="B67">
        <v>93</v>
      </c>
      <c r="C67">
        <v>50</v>
      </c>
      <c r="D67">
        <v>30</v>
      </c>
      <c r="E67">
        <v>64</v>
      </c>
      <c r="F67">
        <v>28.7</v>
      </c>
      <c r="G67">
        <v>0.35599999999999998</v>
      </c>
      <c r="H67">
        <v>23</v>
      </c>
      <c r="I67">
        <v>0</v>
      </c>
      <c r="J67" t="str">
        <f t="shared" ref="J67:J130" si="4">IF(F67&lt;18.5,"Underweight",IF(F67&lt;24.5,"Normalweight",IF(F67&lt;29.9,"Overweight","Obese")))</f>
        <v>Overweight</v>
      </c>
      <c r="K67" t="str">
        <f t="shared" ref="K67:K130" si="5">IF(H67&lt;=18, "0-18", IF(H67&lt;=35, "19-35", IF(H67&lt;=50, "36-50", "51+")))</f>
        <v>19-35</v>
      </c>
      <c r="L67" t="str">
        <f t="shared" ref="L67:L130" si="6">IF(I67 =1, "Diabetes", "No Diabetes")</f>
        <v>No Diabetes</v>
      </c>
      <c r="M67" t="str" cm="1">
        <f t="array" ref="M67">IF(C67 &lt;80,"Low_BP", IF(C67 &lt;=90, "Normal BP", IF(C67 &lt;=119, "Elevate BP",High BP)))</f>
        <v>Low_BP</v>
      </c>
      <c r="N67" t="str">
        <f t="shared" ref="N67:N130" si="7">IF(L67 ="Diabetes", "Patient","NonPatient")</f>
        <v>NonPatient</v>
      </c>
    </row>
    <row r="68" spans="1:14" x14ac:dyDescent="0.25">
      <c r="A68">
        <v>1</v>
      </c>
      <c r="B68">
        <v>122</v>
      </c>
      <c r="C68">
        <v>90</v>
      </c>
      <c r="D68">
        <v>51</v>
      </c>
      <c r="E68">
        <v>220</v>
      </c>
      <c r="F68">
        <v>49.7</v>
      </c>
      <c r="G68">
        <v>0.32500000000000001</v>
      </c>
      <c r="H68">
        <v>31</v>
      </c>
      <c r="I68">
        <v>1</v>
      </c>
      <c r="J68" t="str">
        <f t="shared" si="4"/>
        <v>Obese</v>
      </c>
      <c r="K68" t="str">
        <f t="shared" si="5"/>
        <v>19-35</v>
      </c>
      <c r="L68" t="str">
        <f t="shared" si="6"/>
        <v>Diabetes</v>
      </c>
      <c r="M68" t="str" cm="1">
        <f t="array" ref="M68">IF(C68 &lt;80,"Low_BP", IF(C68 &lt;=90, "Normal BP", IF(C68 &lt;=119, "Elevate BP",High BP)))</f>
        <v>Normal BP</v>
      </c>
      <c r="N68" t="str">
        <f t="shared" si="7"/>
        <v>Patient</v>
      </c>
    </row>
    <row r="69" spans="1:14" x14ac:dyDescent="0.25">
      <c r="A69">
        <v>1</v>
      </c>
      <c r="B69">
        <v>81</v>
      </c>
      <c r="C69">
        <v>72</v>
      </c>
      <c r="D69">
        <v>18</v>
      </c>
      <c r="E69">
        <v>40</v>
      </c>
      <c r="F69">
        <v>26.6</v>
      </c>
      <c r="G69">
        <v>0.28299999999999997</v>
      </c>
      <c r="H69">
        <v>24</v>
      </c>
      <c r="I69">
        <v>0</v>
      </c>
      <c r="J69" t="str">
        <f t="shared" si="4"/>
        <v>Overweight</v>
      </c>
      <c r="K69" t="str">
        <f t="shared" si="5"/>
        <v>19-35</v>
      </c>
      <c r="L69" t="str">
        <f t="shared" si="6"/>
        <v>No Diabetes</v>
      </c>
      <c r="M69" t="str" cm="1">
        <f t="array" ref="M69">IF(C69 &lt;80,"Low_BP", IF(C69 &lt;=90, "Normal BP", IF(C69 &lt;=119, "Elevate BP",High BP)))</f>
        <v>Low_BP</v>
      </c>
      <c r="N69" t="str">
        <f t="shared" si="7"/>
        <v>NonPatient</v>
      </c>
    </row>
    <row r="70" spans="1:14" x14ac:dyDescent="0.25">
      <c r="A70">
        <v>1</v>
      </c>
      <c r="B70">
        <v>126</v>
      </c>
      <c r="C70">
        <v>56</v>
      </c>
      <c r="D70">
        <v>29</v>
      </c>
      <c r="E70">
        <v>152</v>
      </c>
      <c r="F70">
        <v>28.7</v>
      </c>
      <c r="G70">
        <v>0.80100000000000005</v>
      </c>
      <c r="H70">
        <v>21</v>
      </c>
      <c r="I70">
        <v>0</v>
      </c>
      <c r="J70" t="str">
        <f t="shared" si="4"/>
        <v>Overweight</v>
      </c>
      <c r="K70" t="str">
        <f t="shared" si="5"/>
        <v>19-35</v>
      </c>
      <c r="L70" t="str">
        <f t="shared" si="6"/>
        <v>No Diabetes</v>
      </c>
      <c r="M70" t="str" cm="1">
        <f t="array" ref="M70">IF(C70 &lt;80,"Low_BP", IF(C70 &lt;=90, "Normal BP", IF(C70 &lt;=119, "Elevate BP",High BP)))</f>
        <v>Low_BP</v>
      </c>
      <c r="N70" t="str">
        <f t="shared" si="7"/>
        <v>NonPatient</v>
      </c>
    </row>
    <row r="71" spans="1:14" x14ac:dyDescent="0.25">
      <c r="A71">
        <v>4</v>
      </c>
      <c r="B71">
        <v>144</v>
      </c>
      <c r="C71">
        <v>58</v>
      </c>
      <c r="D71">
        <v>28</v>
      </c>
      <c r="E71">
        <v>140</v>
      </c>
      <c r="F71">
        <v>29.5</v>
      </c>
      <c r="G71">
        <v>0.28699999999999998</v>
      </c>
      <c r="H71">
        <v>37</v>
      </c>
      <c r="I71">
        <v>0</v>
      </c>
      <c r="J71" t="str">
        <f t="shared" si="4"/>
        <v>Overweight</v>
      </c>
      <c r="K71" t="str">
        <f t="shared" si="5"/>
        <v>36-50</v>
      </c>
      <c r="L71" t="str">
        <f t="shared" si="6"/>
        <v>No Diabetes</v>
      </c>
      <c r="M71" t="str" cm="1">
        <f t="array" ref="M71">IF(C71 &lt;80,"Low_BP", IF(C71 &lt;=90, "Normal BP", IF(C71 &lt;=119, "Elevate BP",High BP)))</f>
        <v>Low_BP</v>
      </c>
      <c r="N71" t="str">
        <f t="shared" si="7"/>
        <v>NonPatient</v>
      </c>
    </row>
    <row r="72" spans="1:14" x14ac:dyDescent="0.25">
      <c r="A72">
        <v>3</v>
      </c>
      <c r="B72">
        <v>83</v>
      </c>
      <c r="C72">
        <v>58</v>
      </c>
      <c r="D72">
        <v>31</v>
      </c>
      <c r="E72">
        <v>18</v>
      </c>
      <c r="F72">
        <v>34.299999999999997</v>
      </c>
      <c r="G72">
        <v>0.33600000000000002</v>
      </c>
      <c r="H72">
        <v>25</v>
      </c>
      <c r="I72">
        <v>0</v>
      </c>
      <c r="J72" t="str">
        <f t="shared" si="4"/>
        <v>Obese</v>
      </c>
      <c r="K72" t="str">
        <f t="shared" si="5"/>
        <v>19-35</v>
      </c>
      <c r="L72" t="str">
        <f t="shared" si="6"/>
        <v>No Diabetes</v>
      </c>
      <c r="M72" t="str" cm="1">
        <f t="array" ref="M72">IF(C72 &lt;80,"Low_BP", IF(C72 &lt;=90, "Normal BP", IF(C72 &lt;=119, "Elevate BP",High BP)))</f>
        <v>Low_BP</v>
      </c>
      <c r="N72" t="str">
        <f t="shared" si="7"/>
        <v>NonPatient</v>
      </c>
    </row>
    <row r="73" spans="1:14" x14ac:dyDescent="0.25">
      <c r="A73">
        <v>0</v>
      </c>
      <c r="B73">
        <v>95</v>
      </c>
      <c r="C73">
        <v>85</v>
      </c>
      <c r="D73">
        <v>25</v>
      </c>
      <c r="E73">
        <v>36</v>
      </c>
      <c r="F73">
        <v>37.4</v>
      </c>
      <c r="G73">
        <v>0.247</v>
      </c>
      <c r="H73">
        <v>24</v>
      </c>
      <c r="I73">
        <v>1</v>
      </c>
      <c r="J73" t="str">
        <f t="shared" si="4"/>
        <v>Obese</v>
      </c>
      <c r="K73" t="str">
        <f t="shared" si="5"/>
        <v>19-35</v>
      </c>
      <c r="L73" t="str">
        <f t="shared" si="6"/>
        <v>Diabetes</v>
      </c>
      <c r="M73" t="str" cm="1">
        <f t="array" ref="M73">IF(C73 &lt;80,"Low_BP", IF(C73 &lt;=90, "Normal BP", IF(C73 &lt;=119, "Elevate BP",High BP)))</f>
        <v>Normal BP</v>
      </c>
      <c r="N73" t="str">
        <f t="shared" si="7"/>
        <v>Patient</v>
      </c>
    </row>
    <row r="74" spans="1:14" x14ac:dyDescent="0.25">
      <c r="A74">
        <v>3</v>
      </c>
      <c r="B74">
        <v>171</v>
      </c>
      <c r="C74">
        <v>72</v>
      </c>
      <c r="D74">
        <v>33</v>
      </c>
      <c r="E74">
        <v>135</v>
      </c>
      <c r="F74">
        <v>33.299999999999997</v>
      </c>
      <c r="G74">
        <v>0.19900000000000001</v>
      </c>
      <c r="H74">
        <v>24</v>
      </c>
      <c r="I74">
        <v>1</v>
      </c>
      <c r="J74" t="str">
        <f t="shared" si="4"/>
        <v>Obese</v>
      </c>
      <c r="K74" t="str">
        <f t="shared" si="5"/>
        <v>19-35</v>
      </c>
      <c r="L74" t="str">
        <f t="shared" si="6"/>
        <v>Diabetes</v>
      </c>
      <c r="M74" t="str" cm="1">
        <f t="array" ref="M74">IF(C74 &lt;80,"Low_BP", IF(C74 &lt;=90, "Normal BP", IF(C74 &lt;=119, "Elevate BP",High BP)))</f>
        <v>Low_BP</v>
      </c>
      <c r="N74" t="str">
        <f t="shared" si="7"/>
        <v>Patient</v>
      </c>
    </row>
    <row r="75" spans="1:14" x14ac:dyDescent="0.25">
      <c r="A75">
        <v>8</v>
      </c>
      <c r="B75">
        <v>155</v>
      </c>
      <c r="C75">
        <v>62</v>
      </c>
      <c r="D75">
        <v>26</v>
      </c>
      <c r="E75">
        <v>495</v>
      </c>
      <c r="F75">
        <v>34</v>
      </c>
      <c r="G75">
        <v>0.54300000000000004</v>
      </c>
      <c r="H75">
        <v>46</v>
      </c>
      <c r="I75">
        <v>1</v>
      </c>
      <c r="J75" t="str">
        <f t="shared" si="4"/>
        <v>Obese</v>
      </c>
      <c r="K75" t="str">
        <f t="shared" si="5"/>
        <v>36-50</v>
      </c>
      <c r="L75" t="str">
        <f t="shared" si="6"/>
        <v>Diabetes</v>
      </c>
      <c r="M75" t="str" cm="1">
        <f t="array" ref="M75">IF(C75 &lt;80,"Low_BP", IF(C75 &lt;=90, "Normal BP", IF(C75 &lt;=119, "Elevate BP",High BP)))</f>
        <v>Low_BP</v>
      </c>
      <c r="N75" t="str">
        <f t="shared" si="7"/>
        <v>Patient</v>
      </c>
    </row>
    <row r="76" spans="1:14" x14ac:dyDescent="0.25">
      <c r="A76">
        <v>1</v>
      </c>
      <c r="B76">
        <v>89</v>
      </c>
      <c r="C76">
        <v>76</v>
      </c>
      <c r="D76">
        <v>34</v>
      </c>
      <c r="E76">
        <v>37</v>
      </c>
      <c r="F76">
        <v>31.2</v>
      </c>
      <c r="G76">
        <v>0.192</v>
      </c>
      <c r="H76">
        <v>23</v>
      </c>
      <c r="I76">
        <v>0</v>
      </c>
      <c r="J76" t="str">
        <f t="shared" si="4"/>
        <v>Obese</v>
      </c>
      <c r="K76" t="str">
        <f t="shared" si="5"/>
        <v>19-35</v>
      </c>
      <c r="L76" t="str">
        <f t="shared" si="6"/>
        <v>No Diabetes</v>
      </c>
      <c r="M76" t="str" cm="1">
        <f t="array" ref="M76">IF(C76 &lt;80,"Low_BP", IF(C76 &lt;=90, "Normal BP", IF(C76 &lt;=119, "Elevate BP",High BP)))</f>
        <v>Low_BP</v>
      </c>
      <c r="N76" t="str">
        <f t="shared" si="7"/>
        <v>NonPatient</v>
      </c>
    </row>
    <row r="77" spans="1:14" x14ac:dyDescent="0.25">
      <c r="A77">
        <v>7</v>
      </c>
      <c r="B77">
        <v>160</v>
      </c>
      <c r="C77">
        <v>54</v>
      </c>
      <c r="D77">
        <v>32</v>
      </c>
      <c r="E77">
        <v>175</v>
      </c>
      <c r="F77">
        <v>30.5</v>
      </c>
      <c r="G77">
        <v>0.58799999999999997</v>
      </c>
      <c r="H77">
        <v>39</v>
      </c>
      <c r="I77">
        <v>1</v>
      </c>
      <c r="J77" t="str">
        <f t="shared" si="4"/>
        <v>Obese</v>
      </c>
      <c r="K77" t="str">
        <f t="shared" si="5"/>
        <v>36-50</v>
      </c>
      <c r="L77" t="str">
        <f t="shared" si="6"/>
        <v>Diabetes</v>
      </c>
      <c r="M77" t="str" cm="1">
        <f t="array" ref="M77">IF(C77 &lt;80,"Low_BP", IF(C77 &lt;=90, "Normal BP", IF(C77 &lt;=119, "Elevate BP",High BP)))</f>
        <v>Low_BP</v>
      </c>
      <c r="N77" t="str">
        <f t="shared" si="7"/>
        <v>Patient</v>
      </c>
    </row>
    <row r="78" spans="1:14" x14ac:dyDescent="0.25">
      <c r="A78">
        <v>4</v>
      </c>
      <c r="B78">
        <v>97</v>
      </c>
      <c r="C78">
        <v>60</v>
      </c>
      <c r="D78">
        <v>23</v>
      </c>
      <c r="E78" s="2">
        <v>156</v>
      </c>
      <c r="F78">
        <v>28.2</v>
      </c>
      <c r="G78">
        <v>0.443</v>
      </c>
      <c r="H78">
        <v>22</v>
      </c>
      <c r="I78">
        <v>0</v>
      </c>
      <c r="J78" t="str">
        <f t="shared" si="4"/>
        <v>Overweight</v>
      </c>
      <c r="K78" t="str">
        <f t="shared" si="5"/>
        <v>19-35</v>
      </c>
      <c r="L78" t="str">
        <f t="shared" si="6"/>
        <v>No Diabetes</v>
      </c>
      <c r="M78" t="str" cm="1">
        <f t="array" ref="M78">IF(C78 &lt;80,"Low_BP", IF(C78 &lt;=90, "Normal BP", IF(C78 &lt;=119, "Elevate BP",High BP)))</f>
        <v>Low_BP</v>
      </c>
      <c r="N78" t="str">
        <f t="shared" si="7"/>
        <v>NonPatient</v>
      </c>
    </row>
    <row r="79" spans="1:14" x14ac:dyDescent="0.25">
      <c r="A79">
        <v>4</v>
      </c>
      <c r="B79">
        <v>99</v>
      </c>
      <c r="C79">
        <v>76</v>
      </c>
      <c r="D79">
        <v>15</v>
      </c>
      <c r="E79">
        <v>51</v>
      </c>
      <c r="F79">
        <v>23.2</v>
      </c>
      <c r="G79">
        <v>0.223</v>
      </c>
      <c r="H79">
        <v>21</v>
      </c>
      <c r="I79">
        <v>0</v>
      </c>
      <c r="J79" t="str">
        <f t="shared" si="4"/>
        <v>Normalweight</v>
      </c>
      <c r="K79" t="str">
        <f t="shared" si="5"/>
        <v>19-35</v>
      </c>
      <c r="L79" t="str">
        <f t="shared" si="6"/>
        <v>No Diabetes</v>
      </c>
      <c r="M79" t="str" cm="1">
        <f t="array" ref="M79">IF(C79 &lt;80,"Low_BP", IF(C79 &lt;=90, "Normal BP", IF(C79 &lt;=119, "Elevate BP",High BP)))</f>
        <v>Low_BP</v>
      </c>
      <c r="N79" t="str">
        <f t="shared" si="7"/>
        <v>NonPatient</v>
      </c>
    </row>
    <row r="80" spans="1:14" x14ac:dyDescent="0.25">
      <c r="A80">
        <v>0</v>
      </c>
      <c r="B80">
        <v>162</v>
      </c>
      <c r="C80">
        <v>76</v>
      </c>
      <c r="D80">
        <v>56</v>
      </c>
      <c r="E80">
        <v>100</v>
      </c>
      <c r="F80">
        <v>53.2</v>
      </c>
      <c r="G80">
        <v>0.75900000000000001</v>
      </c>
      <c r="H80">
        <v>25</v>
      </c>
      <c r="I80">
        <v>1</v>
      </c>
      <c r="J80" t="str">
        <f t="shared" si="4"/>
        <v>Obese</v>
      </c>
      <c r="K80" t="str">
        <f t="shared" si="5"/>
        <v>19-35</v>
      </c>
      <c r="L80" t="str">
        <f t="shared" si="6"/>
        <v>Diabetes</v>
      </c>
      <c r="M80" t="str" cm="1">
        <f t="array" ref="M80">IF(C80 &lt;80,"Low_BP", IF(C80 &lt;=90, "Normal BP", IF(C80 &lt;=119, "Elevate BP",High BP)))</f>
        <v>Low_BP</v>
      </c>
      <c r="N80" t="str">
        <f t="shared" si="7"/>
        <v>Patient</v>
      </c>
    </row>
    <row r="81" spans="1:14" x14ac:dyDescent="0.25">
      <c r="A81">
        <v>6</v>
      </c>
      <c r="B81">
        <v>111</v>
      </c>
      <c r="C81">
        <v>64</v>
      </c>
      <c r="D81">
        <v>39</v>
      </c>
      <c r="E81" s="2">
        <v>156</v>
      </c>
      <c r="F81">
        <v>34.200000000000003</v>
      </c>
      <c r="G81">
        <v>0.26</v>
      </c>
      <c r="H81">
        <v>24</v>
      </c>
      <c r="I81">
        <v>0</v>
      </c>
      <c r="J81" t="str">
        <f t="shared" si="4"/>
        <v>Obese</v>
      </c>
      <c r="K81" t="str">
        <f t="shared" si="5"/>
        <v>19-35</v>
      </c>
      <c r="L81" t="str">
        <f t="shared" si="6"/>
        <v>No Diabetes</v>
      </c>
      <c r="M81" t="str" cm="1">
        <f t="array" ref="M81">IF(C81 &lt;80,"Low_BP", IF(C81 &lt;=90, "Normal BP", IF(C81 &lt;=119, "Elevate BP",High BP)))</f>
        <v>Low_BP</v>
      </c>
      <c r="N81" t="str">
        <f t="shared" si="7"/>
        <v>NonPatient</v>
      </c>
    </row>
    <row r="82" spans="1:14" x14ac:dyDescent="0.25">
      <c r="A82">
        <v>2</v>
      </c>
      <c r="B82">
        <v>107</v>
      </c>
      <c r="C82">
        <v>74</v>
      </c>
      <c r="D82">
        <v>30</v>
      </c>
      <c r="E82">
        <v>100</v>
      </c>
      <c r="F82">
        <v>33.6</v>
      </c>
      <c r="G82">
        <v>0.40400000000000003</v>
      </c>
      <c r="H82">
        <v>23</v>
      </c>
      <c r="I82">
        <v>0</v>
      </c>
      <c r="J82" t="str">
        <f t="shared" si="4"/>
        <v>Obese</v>
      </c>
      <c r="K82" t="str">
        <f t="shared" si="5"/>
        <v>19-35</v>
      </c>
      <c r="L82" t="str">
        <f t="shared" si="6"/>
        <v>No Diabetes</v>
      </c>
      <c r="M82" t="str" cm="1">
        <f t="array" ref="M82">IF(C82 &lt;80,"Low_BP", IF(C82 &lt;=90, "Normal BP", IF(C82 &lt;=119, "Elevate BP",High BP)))</f>
        <v>Low_BP</v>
      </c>
      <c r="N82" t="str">
        <f t="shared" si="7"/>
        <v>NonPatient</v>
      </c>
    </row>
    <row r="83" spans="1:14" x14ac:dyDescent="0.25">
      <c r="A83">
        <v>1</v>
      </c>
      <c r="B83">
        <v>88</v>
      </c>
      <c r="C83">
        <v>30</v>
      </c>
      <c r="D83">
        <v>42</v>
      </c>
      <c r="E83">
        <v>99</v>
      </c>
      <c r="F83">
        <v>55</v>
      </c>
      <c r="G83">
        <v>0.496</v>
      </c>
      <c r="H83">
        <v>26</v>
      </c>
      <c r="I83">
        <v>1</v>
      </c>
      <c r="J83" t="str">
        <f t="shared" si="4"/>
        <v>Obese</v>
      </c>
      <c r="K83" t="str">
        <f t="shared" si="5"/>
        <v>19-35</v>
      </c>
      <c r="L83" t="str">
        <f t="shared" si="6"/>
        <v>Diabetes</v>
      </c>
      <c r="M83" t="str" cm="1">
        <f t="array" ref="M83">IF(C83 &lt;80,"Low_BP", IF(C83 &lt;=90, "Normal BP", IF(C83 &lt;=119, "Elevate BP",High BP)))</f>
        <v>Low_BP</v>
      </c>
      <c r="N83" t="str">
        <f t="shared" si="7"/>
        <v>Patient</v>
      </c>
    </row>
    <row r="84" spans="1:14" x14ac:dyDescent="0.25">
      <c r="A84">
        <v>3</v>
      </c>
      <c r="B84">
        <v>120</v>
      </c>
      <c r="C84">
        <v>70</v>
      </c>
      <c r="D84">
        <v>30</v>
      </c>
      <c r="E84">
        <v>135</v>
      </c>
      <c r="F84">
        <v>42.9</v>
      </c>
      <c r="G84">
        <v>0.45200000000000001</v>
      </c>
      <c r="H84">
        <v>30</v>
      </c>
      <c r="I84">
        <v>0</v>
      </c>
      <c r="J84" t="str">
        <f t="shared" si="4"/>
        <v>Obese</v>
      </c>
      <c r="K84" t="str">
        <f t="shared" si="5"/>
        <v>19-35</v>
      </c>
      <c r="L84" t="str">
        <f t="shared" si="6"/>
        <v>No Diabetes</v>
      </c>
      <c r="M84" t="str" cm="1">
        <f t="array" ref="M84">IF(C84 &lt;80,"Low_BP", IF(C84 &lt;=90, "Normal BP", IF(C84 &lt;=119, "Elevate BP",High BP)))</f>
        <v>Low_BP</v>
      </c>
      <c r="N84" t="str">
        <f t="shared" si="7"/>
        <v>NonPatient</v>
      </c>
    </row>
    <row r="85" spans="1:14" x14ac:dyDescent="0.25">
      <c r="A85">
        <v>1</v>
      </c>
      <c r="B85">
        <v>118</v>
      </c>
      <c r="C85">
        <v>58</v>
      </c>
      <c r="D85">
        <v>36</v>
      </c>
      <c r="E85">
        <v>94</v>
      </c>
      <c r="F85">
        <v>33.299999999999997</v>
      </c>
      <c r="G85">
        <v>0.26100000000000001</v>
      </c>
      <c r="H85">
        <v>23</v>
      </c>
      <c r="I85">
        <v>0</v>
      </c>
      <c r="J85" t="str">
        <f t="shared" si="4"/>
        <v>Obese</v>
      </c>
      <c r="K85" t="str">
        <f t="shared" si="5"/>
        <v>19-35</v>
      </c>
      <c r="L85" t="str">
        <f t="shared" si="6"/>
        <v>No Diabetes</v>
      </c>
      <c r="M85" t="str" cm="1">
        <f t="array" ref="M85">IF(C85 &lt;80,"Low_BP", IF(C85 &lt;=90, "Normal BP", IF(C85 &lt;=119, "Elevate BP",High BP)))</f>
        <v>Low_BP</v>
      </c>
      <c r="N85" t="str">
        <f t="shared" si="7"/>
        <v>NonPatient</v>
      </c>
    </row>
    <row r="86" spans="1:14" x14ac:dyDescent="0.25">
      <c r="A86">
        <v>1</v>
      </c>
      <c r="B86">
        <v>117</v>
      </c>
      <c r="C86">
        <v>88</v>
      </c>
      <c r="D86">
        <v>24</v>
      </c>
      <c r="E86">
        <v>145</v>
      </c>
      <c r="F86">
        <v>34.5</v>
      </c>
      <c r="G86">
        <v>0.40300000000000002</v>
      </c>
      <c r="H86">
        <v>40</v>
      </c>
      <c r="I86">
        <v>1</v>
      </c>
      <c r="J86" t="str">
        <f t="shared" si="4"/>
        <v>Obese</v>
      </c>
      <c r="K86" t="str">
        <f t="shared" si="5"/>
        <v>36-50</v>
      </c>
      <c r="L86" t="str">
        <f t="shared" si="6"/>
        <v>Diabetes</v>
      </c>
      <c r="M86" t="str" cm="1">
        <f t="array" ref="M86">IF(C86 &lt;80,"Low_BP", IF(C86 &lt;=90, "Normal BP", IF(C86 &lt;=119, "Elevate BP",High BP)))</f>
        <v>Normal BP</v>
      </c>
      <c r="N86" t="str">
        <f t="shared" si="7"/>
        <v>Patient</v>
      </c>
    </row>
    <row r="87" spans="1:14" x14ac:dyDescent="0.25">
      <c r="A87">
        <v>4</v>
      </c>
      <c r="B87">
        <v>173</v>
      </c>
      <c r="C87">
        <v>70</v>
      </c>
      <c r="D87">
        <v>14</v>
      </c>
      <c r="E87">
        <v>168</v>
      </c>
      <c r="F87">
        <v>29.7</v>
      </c>
      <c r="G87">
        <v>0.36099999999999999</v>
      </c>
      <c r="H87">
        <v>33</v>
      </c>
      <c r="I87">
        <v>1</v>
      </c>
      <c r="J87" t="str">
        <f t="shared" si="4"/>
        <v>Overweight</v>
      </c>
      <c r="K87" t="str">
        <f t="shared" si="5"/>
        <v>19-35</v>
      </c>
      <c r="L87" t="str">
        <f t="shared" si="6"/>
        <v>Diabetes</v>
      </c>
      <c r="M87" t="str" cm="1">
        <f t="array" ref="M87">IF(C87 &lt;80,"Low_BP", IF(C87 &lt;=90, "Normal BP", IF(C87 &lt;=119, "Elevate BP",High BP)))</f>
        <v>Low_BP</v>
      </c>
      <c r="N87" t="str">
        <f t="shared" si="7"/>
        <v>Patient</v>
      </c>
    </row>
    <row r="88" spans="1:14" x14ac:dyDescent="0.25">
      <c r="A88">
        <v>3</v>
      </c>
      <c r="B88">
        <v>170</v>
      </c>
      <c r="C88">
        <v>64</v>
      </c>
      <c r="D88">
        <v>37</v>
      </c>
      <c r="E88">
        <v>225</v>
      </c>
      <c r="F88">
        <v>34.5</v>
      </c>
      <c r="G88">
        <v>0.35599999999999998</v>
      </c>
      <c r="H88">
        <v>30</v>
      </c>
      <c r="I88">
        <v>1</v>
      </c>
      <c r="J88" t="str">
        <f t="shared" si="4"/>
        <v>Obese</v>
      </c>
      <c r="K88" t="str">
        <f t="shared" si="5"/>
        <v>19-35</v>
      </c>
      <c r="L88" t="str">
        <f t="shared" si="6"/>
        <v>Diabetes</v>
      </c>
      <c r="M88" t="str" cm="1">
        <f t="array" ref="M88">IF(C88 &lt;80,"Low_BP", IF(C88 &lt;=90, "Normal BP", IF(C88 &lt;=119, "Elevate BP",High BP)))</f>
        <v>Low_BP</v>
      </c>
      <c r="N88" t="str">
        <f t="shared" si="7"/>
        <v>Patient</v>
      </c>
    </row>
    <row r="89" spans="1:14" x14ac:dyDescent="0.25">
      <c r="A89">
        <v>8</v>
      </c>
      <c r="B89">
        <v>84</v>
      </c>
      <c r="C89">
        <v>74</v>
      </c>
      <c r="D89">
        <v>31</v>
      </c>
      <c r="E89" s="2">
        <v>156</v>
      </c>
      <c r="F89">
        <v>38.299999999999997</v>
      </c>
      <c r="G89">
        <v>0.45700000000000002</v>
      </c>
      <c r="H89">
        <v>39</v>
      </c>
      <c r="I89">
        <v>0</v>
      </c>
      <c r="J89" t="str">
        <f t="shared" si="4"/>
        <v>Obese</v>
      </c>
      <c r="K89" t="str">
        <f t="shared" si="5"/>
        <v>36-50</v>
      </c>
      <c r="L89" t="str">
        <f t="shared" si="6"/>
        <v>No Diabetes</v>
      </c>
      <c r="M89" t="str" cm="1">
        <f t="array" ref="M89">IF(C89 &lt;80,"Low_BP", IF(C89 &lt;=90, "Normal BP", IF(C89 &lt;=119, "Elevate BP",High BP)))</f>
        <v>Low_BP</v>
      </c>
      <c r="N89" t="str">
        <f t="shared" si="7"/>
        <v>NonPatient</v>
      </c>
    </row>
    <row r="90" spans="1:14" x14ac:dyDescent="0.25">
      <c r="A90">
        <v>2</v>
      </c>
      <c r="B90">
        <v>96</v>
      </c>
      <c r="C90">
        <v>68</v>
      </c>
      <c r="D90">
        <v>13</v>
      </c>
      <c r="E90">
        <v>49</v>
      </c>
      <c r="F90">
        <v>21.1</v>
      </c>
      <c r="G90">
        <v>0.64700000000000002</v>
      </c>
      <c r="H90">
        <v>26</v>
      </c>
      <c r="I90">
        <v>0</v>
      </c>
      <c r="J90" t="str">
        <f t="shared" si="4"/>
        <v>Normalweight</v>
      </c>
      <c r="K90" t="str">
        <f t="shared" si="5"/>
        <v>19-35</v>
      </c>
      <c r="L90" t="str">
        <f t="shared" si="6"/>
        <v>No Diabetes</v>
      </c>
      <c r="M90" t="str" cm="1">
        <f t="array" ref="M90">IF(C90 &lt;80,"Low_BP", IF(C90 &lt;=90, "Normal BP", IF(C90 &lt;=119, "Elevate BP",High BP)))</f>
        <v>Low_BP</v>
      </c>
      <c r="N90" t="str">
        <f t="shared" si="7"/>
        <v>NonPatient</v>
      </c>
    </row>
    <row r="91" spans="1:14" x14ac:dyDescent="0.25">
      <c r="A91">
        <v>2</v>
      </c>
      <c r="B91">
        <v>125</v>
      </c>
      <c r="C91">
        <v>60</v>
      </c>
      <c r="D91">
        <v>20</v>
      </c>
      <c r="E91">
        <v>140</v>
      </c>
      <c r="F91">
        <v>33.799999999999997</v>
      </c>
      <c r="G91">
        <v>8.7999999999999995E-2</v>
      </c>
      <c r="H91">
        <v>31</v>
      </c>
      <c r="I91">
        <v>0</v>
      </c>
      <c r="J91" t="str">
        <f t="shared" si="4"/>
        <v>Obese</v>
      </c>
      <c r="K91" t="str">
        <f t="shared" si="5"/>
        <v>19-35</v>
      </c>
      <c r="L91" t="str">
        <f t="shared" si="6"/>
        <v>No Diabetes</v>
      </c>
      <c r="M91" t="str" cm="1">
        <f t="array" ref="M91">IF(C91 &lt;80,"Low_BP", IF(C91 &lt;=90, "Normal BP", IF(C91 &lt;=119, "Elevate BP",High BP)))</f>
        <v>Low_BP</v>
      </c>
      <c r="N91" t="str">
        <f t="shared" si="7"/>
        <v>NonPatient</v>
      </c>
    </row>
    <row r="92" spans="1:14" x14ac:dyDescent="0.25">
      <c r="A92">
        <v>0</v>
      </c>
      <c r="B92">
        <v>100</v>
      </c>
      <c r="C92">
        <v>70</v>
      </c>
      <c r="D92">
        <v>26</v>
      </c>
      <c r="E92">
        <v>50</v>
      </c>
      <c r="F92">
        <v>30.8</v>
      </c>
      <c r="G92">
        <v>0.59699999999999998</v>
      </c>
      <c r="H92">
        <v>21</v>
      </c>
      <c r="I92">
        <v>0</v>
      </c>
      <c r="J92" t="str">
        <f t="shared" si="4"/>
        <v>Obese</v>
      </c>
      <c r="K92" t="str">
        <f t="shared" si="5"/>
        <v>19-35</v>
      </c>
      <c r="L92" t="str">
        <f t="shared" si="6"/>
        <v>No Diabetes</v>
      </c>
      <c r="M92" t="str" cm="1">
        <f t="array" ref="M92">IF(C92 &lt;80,"Low_BP", IF(C92 &lt;=90, "Normal BP", IF(C92 &lt;=119, "Elevate BP",High BP)))</f>
        <v>Low_BP</v>
      </c>
      <c r="N92" t="str">
        <f t="shared" si="7"/>
        <v>NonPatient</v>
      </c>
    </row>
    <row r="93" spans="1:14" x14ac:dyDescent="0.25">
      <c r="A93">
        <v>0</v>
      </c>
      <c r="B93">
        <v>93</v>
      </c>
      <c r="C93">
        <v>60</v>
      </c>
      <c r="D93">
        <v>25</v>
      </c>
      <c r="E93">
        <v>92</v>
      </c>
      <c r="F93">
        <v>28.7</v>
      </c>
      <c r="G93">
        <v>0.53200000000000003</v>
      </c>
      <c r="H93">
        <v>22</v>
      </c>
      <c r="I93">
        <v>0</v>
      </c>
      <c r="J93" t="str">
        <f t="shared" si="4"/>
        <v>Overweight</v>
      </c>
      <c r="K93" t="str">
        <f t="shared" si="5"/>
        <v>19-35</v>
      </c>
      <c r="L93" t="str">
        <f t="shared" si="6"/>
        <v>No Diabetes</v>
      </c>
      <c r="M93" t="str" cm="1">
        <f t="array" ref="M93">IF(C93 &lt;80,"Low_BP", IF(C93 &lt;=90, "Normal BP", IF(C93 &lt;=119, "Elevate BP",High BP)))</f>
        <v>Low_BP</v>
      </c>
      <c r="N93" t="str">
        <f t="shared" si="7"/>
        <v>NonPatient</v>
      </c>
    </row>
    <row r="94" spans="1:14" x14ac:dyDescent="0.25">
      <c r="A94">
        <v>5</v>
      </c>
      <c r="B94">
        <v>105</v>
      </c>
      <c r="C94">
        <v>72</v>
      </c>
      <c r="D94">
        <v>29</v>
      </c>
      <c r="E94">
        <v>325</v>
      </c>
      <c r="F94">
        <v>36.9</v>
      </c>
      <c r="G94">
        <v>0.159</v>
      </c>
      <c r="H94">
        <v>28</v>
      </c>
      <c r="I94">
        <v>0</v>
      </c>
      <c r="J94" t="str">
        <f t="shared" si="4"/>
        <v>Obese</v>
      </c>
      <c r="K94" t="str">
        <f t="shared" si="5"/>
        <v>19-35</v>
      </c>
      <c r="L94" t="str">
        <f t="shared" si="6"/>
        <v>No Diabetes</v>
      </c>
      <c r="M94" t="str" cm="1">
        <f t="array" ref="M94">IF(C94 &lt;80,"Low_BP", IF(C94 &lt;=90, "Normal BP", IF(C94 &lt;=119, "Elevate BP",High BP)))</f>
        <v>Low_BP</v>
      </c>
      <c r="N94" t="str">
        <f t="shared" si="7"/>
        <v>NonPatient</v>
      </c>
    </row>
    <row r="95" spans="1:14" x14ac:dyDescent="0.25">
      <c r="A95">
        <v>5</v>
      </c>
      <c r="B95">
        <v>106</v>
      </c>
      <c r="C95">
        <v>82</v>
      </c>
      <c r="D95">
        <v>30</v>
      </c>
      <c r="E95" s="2">
        <v>156</v>
      </c>
      <c r="F95">
        <v>39.5</v>
      </c>
      <c r="G95">
        <v>0.28599999999999998</v>
      </c>
      <c r="H95">
        <v>38</v>
      </c>
      <c r="I95">
        <v>0</v>
      </c>
      <c r="J95" t="str">
        <f t="shared" si="4"/>
        <v>Obese</v>
      </c>
      <c r="K95" t="str">
        <f t="shared" si="5"/>
        <v>36-50</v>
      </c>
      <c r="L95" t="str">
        <f t="shared" si="6"/>
        <v>No Diabetes</v>
      </c>
      <c r="M95" t="str" cm="1">
        <f t="array" ref="M95">IF(C95 &lt;80,"Low_BP", IF(C95 &lt;=90, "Normal BP", IF(C95 &lt;=119, "Elevate BP",High BP)))</f>
        <v>Normal BP</v>
      </c>
      <c r="N95" t="str">
        <f t="shared" si="7"/>
        <v>NonPatient</v>
      </c>
    </row>
    <row r="96" spans="1:14" x14ac:dyDescent="0.25">
      <c r="A96">
        <v>2</v>
      </c>
      <c r="B96">
        <v>108</v>
      </c>
      <c r="C96">
        <v>52</v>
      </c>
      <c r="D96">
        <v>26</v>
      </c>
      <c r="E96">
        <v>63</v>
      </c>
      <c r="F96">
        <v>32.5</v>
      </c>
      <c r="G96">
        <v>0.318</v>
      </c>
      <c r="H96">
        <v>22</v>
      </c>
      <c r="I96">
        <v>0</v>
      </c>
      <c r="J96" t="str">
        <f t="shared" si="4"/>
        <v>Obese</v>
      </c>
      <c r="K96" t="str">
        <f t="shared" si="5"/>
        <v>19-35</v>
      </c>
      <c r="L96" t="str">
        <f t="shared" si="6"/>
        <v>No Diabetes</v>
      </c>
      <c r="M96" t="str" cm="1">
        <f t="array" ref="M96">IF(C96 &lt;80,"Low_BP", IF(C96 &lt;=90, "Normal BP", IF(C96 &lt;=119, "Elevate BP",High BP)))</f>
        <v>Low_BP</v>
      </c>
      <c r="N96" t="str">
        <f t="shared" si="7"/>
        <v>NonPatient</v>
      </c>
    </row>
    <row r="97" spans="1:14" x14ac:dyDescent="0.25">
      <c r="A97">
        <v>4</v>
      </c>
      <c r="B97">
        <v>154</v>
      </c>
      <c r="C97">
        <v>62</v>
      </c>
      <c r="D97">
        <v>31</v>
      </c>
      <c r="E97">
        <v>284</v>
      </c>
      <c r="F97">
        <v>32.799999999999997</v>
      </c>
      <c r="G97">
        <v>0.23699999999999999</v>
      </c>
      <c r="H97">
        <v>23</v>
      </c>
      <c r="I97">
        <v>0</v>
      </c>
      <c r="J97" t="str">
        <f t="shared" si="4"/>
        <v>Obese</v>
      </c>
      <c r="K97" t="str">
        <f t="shared" si="5"/>
        <v>19-35</v>
      </c>
      <c r="L97" t="str">
        <f t="shared" si="6"/>
        <v>No Diabetes</v>
      </c>
      <c r="M97" t="str" cm="1">
        <f t="array" ref="M97">IF(C97 &lt;80,"Low_BP", IF(C97 &lt;=90, "Normal BP", IF(C97 &lt;=119, "Elevate BP",High BP)))</f>
        <v>Low_BP</v>
      </c>
      <c r="N97" t="str">
        <f t="shared" si="7"/>
        <v>NonPatient</v>
      </c>
    </row>
    <row r="98" spans="1:14" x14ac:dyDescent="0.25">
      <c r="A98">
        <v>9</v>
      </c>
      <c r="B98">
        <v>57</v>
      </c>
      <c r="C98">
        <v>80</v>
      </c>
      <c r="D98">
        <v>37</v>
      </c>
      <c r="E98" s="2">
        <v>156</v>
      </c>
      <c r="F98">
        <v>32.799999999999997</v>
      </c>
      <c r="G98">
        <v>9.6000000000000002E-2</v>
      </c>
      <c r="H98">
        <v>41</v>
      </c>
      <c r="I98">
        <v>0</v>
      </c>
      <c r="J98" t="str">
        <f t="shared" si="4"/>
        <v>Obese</v>
      </c>
      <c r="K98" t="str">
        <f t="shared" si="5"/>
        <v>36-50</v>
      </c>
      <c r="L98" t="str">
        <f t="shared" si="6"/>
        <v>No Diabetes</v>
      </c>
      <c r="M98" t="str" cm="1">
        <f t="array" ref="M98">IF(C98 &lt;80,"Low_BP", IF(C98 &lt;=90, "Normal BP", IF(C98 &lt;=119, "Elevate BP",High BP)))</f>
        <v>Normal BP</v>
      </c>
      <c r="N98" t="str">
        <f t="shared" si="7"/>
        <v>NonPatient</v>
      </c>
    </row>
    <row r="99" spans="1:14" x14ac:dyDescent="0.25">
      <c r="A99">
        <v>2</v>
      </c>
      <c r="B99">
        <v>106</v>
      </c>
      <c r="C99">
        <v>64</v>
      </c>
      <c r="D99">
        <v>35</v>
      </c>
      <c r="E99">
        <v>119</v>
      </c>
      <c r="F99">
        <v>30.5</v>
      </c>
      <c r="G99">
        <v>1.4</v>
      </c>
      <c r="H99">
        <v>34</v>
      </c>
      <c r="I99">
        <v>0</v>
      </c>
      <c r="J99" t="str">
        <f t="shared" si="4"/>
        <v>Obese</v>
      </c>
      <c r="K99" t="str">
        <f t="shared" si="5"/>
        <v>19-35</v>
      </c>
      <c r="L99" t="str">
        <f t="shared" si="6"/>
        <v>No Diabetes</v>
      </c>
      <c r="M99" t="str" cm="1">
        <f t="array" ref="M99">IF(C99 &lt;80,"Low_BP", IF(C99 &lt;=90, "Normal BP", IF(C99 &lt;=119, "Elevate BP",High BP)))</f>
        <v>Low_BP</v>
      </c>
      <c r="N99" t="str">
        <f t="shared" si="7"/>
        <v>NonPatient</v>
      </c>
    </row>
    <row r="100" spans="1:14" x14ac:dyDescent="0.25">
      <c r="A100">
        <v>2</v>
      </c>
      <c r="B100">
        <v>90</v>
      </c>
      <c r="C100">
        <v>70</v>
      </c>
      <c r="D100">
        <v>17</v>
      </c>
      <c r="E100" s="2">
        <v>156</v>
      </c>
      <c r="F100">
        <v>27.3</v>
      </c>
      <c r="G100">
        <v>8.5000000000000006E-2</v>
      </c>
      <c r="H100">
        <v>22</v>
      </c>
      <c r="I100">
        <v>0</v>
      </c>
      <c r="J100" t="str">
        <f t="shared" si="4"/>
        <v>Overweight</v>
      </c>
      <c r="K100" t="str">
        <f t="shared" si="5"/>
        <v>19-35</v>
      </c>
      <c r="L100" t="str">
        <f t="shared" si="6"/>
        <v>No Diabetes</v>
      </c>
      <c r="M100" t="str" cm="1">
        <f t="array" ref="M100">IF(C100 &lt;80,"Low_BP", IF(C100 &lt;=90, "Normal BP", IF(C100 &lt;=119, "Elevate BP",High BP)))</f>
        <v>Low_BP</v>
      </c>
      <c r="N100" t="str">
        <f t="shared" si="7"/>
        <v>NonPatient</v>
      </c>
    </row>
    <row r="101" spans="1:14" x14ac:dyDescent="0.25">
      <c r="A101">
        <v>1</v>
      </c>
      <c r="B101">
        <v>136</v>
      </c>
      <c r="C101">
        <v>74</v>
      </c>
      <c r="D101">
        <v>50</v>
      </c>
      <c r="E101">
        <v>204</v>
      </c>
      <c r="F101">
        <v>37.4</v>
      </c>
      <c r="G101">
        <v>0.39900000000000002</v>
      </c>
      <c r="H101">
        <v>24</v>
      </c>
      <c r="I101">
        <v>0</v>
      </c>
      <c r="J101" t="str">
        <f t="shared" si="4"/>
        <v>Obese</v>
      </c>
      <c r="K101" t="str">
        <f t="shared" si="5"/>
        <v>19-35</v>
      </c>
      <c r="L101" t="str">
        <f t="shared" si="6"/>
        <v>No Diabetes</v>
      </c>
      <c r="M101" t="str" cm="1">
        <f t="array" ref="M101">IF(C101 &lt;80,"Low_BP", IF(C101 &lt;=90, "Normal BP", IF(C101 &lt;=119, "Elevate BP",High BP)))</f>
        <v>Low_BP</v>
      </c>
      <c r="N101" t="str">
        <f t="shared" si="7"/>
        <v>NonPatient</v>
      </c>
    </row>
    <row r="102" spans="1:14" x14ac:dyDescent="0.25">
      <c r="A102">
        <v>9</v>
      </c>
      <c r="B102">
        <v>156</v>
      </c>
      <c r="C102">
        <v>86</v>
      </c>
      <c r="D102">
        <v>28</v>
      </c>
      <c r="E102">
        <v>155</v>
      </c>
      <c r="F102">
        <v>34.299999999999997</v>
      </c>
      <c r="G102">
        <v>1.1890000000000001</v>
      </c>
      <c r="H102">
        <v>42</v>
      </c>
      <c r="I102">
        <v>1</v>
      </c>
      <c r="J102" t="str">
        <f t="shared" si="4"/>
        <v>Obese</v>
      </c>
      <c r="K102" t="str">
        <f t="shared" si="5"/>
        <v>36-50</v>
      </c>
      <c r="L102" t="str">
        <f t="shared" si="6"/>
        <v>Diabetes</v>
      </c>
      <c r="M102" t="str" cm="1">
        <f t="array" ref="M102">IF(C102 &lt;80,"Low_BP", IF(C102 &lt;=90, "Normal BP", IF(C102 &lt;=119, "Elevate BP",High BP)))</f>
        <v>Normal BP</v>
      </c>
      <c r="N102" t="str">
        <f t="shared" si="7"/>
        <v>Patient</v>
      </c>
    </row>
    <row r="103" spans="1:14" x14ac:dyDescent="0.25">
      <c r="A103">
        <v>1</v>
      </c>
      <c r="B103">
        <v>153</v>
      </c>
      <c r="C103">
        <v>82</v>
      </c>
      <c r="D103">
        <v>42</v>
      </c>
      <c r="E103">
        <v>485</v>
      </c>
      <c r="F103">
        <v>40.6</v>
      </c>
      <c r="G103">
        <v>0.68700000000000006</v>
      </c>
      <c r="H103">
        <v>23</v>
      </c>
      <c r="I103">
        <v>0</v>
      </c>
      <c r="J103" t="str">
        <f t="shared" si="4"/>
        <v>Obese</v>
      </c>
      <c r="K103" t="str">
        <f t="shared" si="5"/>
        <v>19-35</v>
      </c>
      <c r="L103" t="str">
        <f t="shared" si="6"/>
        <v>No Diabetes</v>
      </c>
      <c r="M103" t="str" cm="1">
        <f t="array" ref="M103">IF(C103 &lt;80,"Low_BP", IF(C103 &lt;=90, "Normal BP", IF(C103 &lt;=119, "Elevate BP",High BP)))</f>
        <v>Normal BP</v>
      </c>
      <c r="N103" t="str">
        <f t="shared" si="7"/>
        <v>NonPatient</v>
      </c>
    </row>
    <row r="104" spans="1:14" x14ac:dyDescent="0.25">
      <c r="A104">
        <v>7</v>
      </c>
      <c r="B104">
        <v>152</v>
      </c>
      <c r="C104">
        <v>88</v>
      </c>
      <c r="D104">
        <v>44</v>
      </c>
      <c r="E104" s="2">
        <v>156</v>
      </c>
      <c r="F104">
        <v>50</v>
      </c>
      <c r="G104">
        <v>0.33700000000000002</v>
      </c>
      <c r="H104">
        <v>36</v>
      </c>
      <c r="I104">
        <v>1</v>
      </c>
      <c r="J104" t="str">
        <f t="shared" si="4"/>
        <v>Obese</v>
      </c>
      <c r="K104" t="str">
        <f t="shared" si="5"/>
        <v>36-50</v>
      </c>
      <c r="L104" t="str">
        <f t="shared" si="6"/>
        <v>Diabetes</v>
      </c>
      <c r="M104" t="str" cm="1">
        <f t="array" ref="M104">IF(C104 &lt;80,"Low_BP", IF(C104 &lt;=90, "Normal BP", IF(C104 &lt;=119, "Elevate BP",High BP)))</f>
        <v>Normal BP</v>
      </c>
      <c r="N104" t="str">
        <f t="shared" si="7"/>
        <v>Patient</v>
      </c>
    </row>
    <row r="105" spans="1:14" x14ac:dyDescent="0.25">
      <c r="A105">
        <v>2</v>
      </c>
      <c r="B105">
        <v>99</v>
      </c>
      <c r="C105">
        <v>52</v>
      </c>
      <c r="D105">
        <v>15</v>
      </c>
      <c r="E105">
        <v>94</v>
      </c>
      <c r="F105">
        <v>24.6</v>
      </c>
      <c r="G105">
        <v>0.63700000000000001</v>
      </c>
      <c r="H105">
        <v>21</v>
      </c>
      <c r="I105">
        <v>0</v>
      </c>
      <c r="J105" t="str">
        <f t="shared" si="4"/>
        <v>Overweight</v>
      </c>
      <c r="K105" t="str">
        <f t="shared" si="5"/>
        <v>19-35</v>
      </c>
      <c r="L105" t="str">
        <f t="shared" si="6"/>
        <v>No Diabetes</v>
      </c>
      <c r="M105" t="str" cm="1">
        <f t="array" ref="M105">IF(C105 &lt;80,"Low_BP", IF(C105 &lt;=90, "Normal BP", IF(C105 &lt;=119, "Elevate BP",High BP)))</f>
        <v>Low_BP</v>
      </c>
      <c r="N105" t="str">
        <f t="shared" si="7"/>
        <v>NonPatient</v>
      </c>
    </row>
    <row r="106" spans="1:14" x14ac:dyDescent="0.25">
      <c r="A106">
        <v>1</v>
      </c>
      <c r="B106">
        <v>109</v>
      </c>
      <c r="C106">
        <v>56</v>
      </c>
      <c r="D106">
        <v>21</v>
      </c>
      <c r="E106">
        <v>135</v>
      </c>
      <c r="F106">
        <v>25.2</v>
      </c>
      <c r="G106">
        <v>0.83299999999999996</v>
      </c>
      <c r="H106">
        <v>23</v>
      </c>
      <c r="I106">
        <v>0</v>
      </c>
      <c r="J106" t="str">
        <f t="shared" si="4"/>
        <v>Overweight</v>
      </c>
      <c r="K106" t="str">
        <f t="shared" si="5"/>
        <v>19-35</v>
      </c>
      <c r="L106" t="str">
        <f t="shared" si="6"/>
        <v>No Diabetes</v>
      </c>
      <c r="M106" t="str" cm="1">
        <f t="array" ref="M106">IF(C106 &lt;80,"Low_BP", IF(C106 &lt;=90, "Normal BP", IF(C106 &lt;=119, "Elevate BP",High BP)))</f>
        <v>Low_BP</v>
      </c>
      <c r="N106" t="str">
        <f t="shared" si="7"/>
        <v>NonPatient</v>
      </c>
    </row>
    <row r="107" spans="1:14" x14ac:dyDescent="0.25">
      <c r="A107">
        <v>2</v>
      </c>
      <c r="B107">
        <v>88</v>
      </c>
      <c r="C107">
        <v>74</v>
      </c>
      <c r="D107">
        <v>19</v>
      </c>
      <c r="E107">
        <v>53</v>
      </c>
      <c r="F107">
        <v>29</v>
      </c>
      <c r="G107">
        <v>0.22900000000000001</v>
      </c>
      <c r="H107">
        <v>22</v>
      </c>
      <c r="I107">
        <v>0</v>
      </c>
      <c r="J107" t="str">
        <f t="shared" si="4"/>
        <v>Overweight</v>
      </c>
      <c r="K107" t="str">
        <f t="shared" si="5"/>
        <v>19-35</v>
      </c>
      <c r="L107" t="str">
        <f t="shared" si="6"/>
        <v>No Diabetes</v>
      </c>
      <c r="M107" t="str" cm="1">
        <f t="array" ref="M107">IF(C107 &lt;80,"Low_BP", IF(C107 &lt;=90, "Normal BP", IF(C107 &lt;=119, "Elevate BP",High BP)))</f>
        <v>Low_BP</v>
      </c>
      <c r="N107" t="str">
        <f t="shared" si="7"/>
        <v>NonPatient</v>
      </c>
    </row>
    <row r="108" spans="1:14" x14ac:dyDescent="0.25">
      <c r="A108">
        <v>17</v>
      </c>
      <c r="B108">
        <v>163</v>
      </c>
      <c r="C108">
        <v>72</v>
      </c>
      <c r="D108">
        <v>41</v>
      </c>
      <c r="E108">
        <v>114</v>
      </c>
      <c r="F108">
        <v>40.9</v>
      </c>
      <c r="G108">
        <v>0.81699999999999995</v>
      </c>
      <c r="H108">
        <v>47</v>
      </c>
      <c r="I108">
        <v>1</v>
      </c>
      <c r="J108" t="str">
        <f t="shared" si="4"/>
        <v>Obese</v>
      </c>
      <c r="K108" t="str">
        <f t="shared" si="5"/>
        <v>36-50</v>
      </c>
      <c r="L108" t="str">
        <f t="shared" si="6"/>
        <v>Diabetes</v>
      </c>
      <c r="M108" t="str" cm="1">
        <f t="array" ref="M108">IF(C108 &lt;80,"Low_BP", IF(C108 &lt;=90, "Normal BP", IF(C108 &lt;=119, "Elevate BP",High BP)))</f>
        <v>Low_BP</v>
      </c>
      <c r="N108" t="str">
        <f t="shared" si="7"/>
        <v>Patient</v>
      </c>
    </row>
    <row r="109" spans="1:14" x14ac:dyDescent="0.25">
      <c r="A109">
        <v>4</v>
      </c>
      <c r="B109">
        <v>151</v>
      </c>
      <c r="C109">
        <v>90</v>
      </c>
      <c r="D109">
        <v>38</v>
      </c>
      <c r="E109" s="2">
        <v>156</v>
      </c>
      <c r="F109">
        <v>29.7</v>
      </c>
      <c r="G109">
        <v>0.29399999999999998</v>
      </c>
      <c r="H109">
        <v>36</v>
      </c>
      <c r="I109">
        <v>0</v>
      </c>
      <c r="J109" t="str">
        <f t="shared" si="4"/>
        <v>Overweight</v>
      </c>
      <c r="K109" t="str">
        <f t="shared" si="5"/>
        <v>36-50</v>
      </c>
      <c r="L109" t="str">
        <f t="shared" si="6"/>
        <v>No Diabetes</v>
      </c>
      <c r="M109" t="str" cm="1">
        <f t="array" ref="M109">IF(C109 &lt;80,"Low_BP", IF(C109 &lt;=90, "Normal BP", IF(C109 &lt;=119, "Elevate BP",High BP)))</f>
        <v>Normal BP</v>
      </c>
      <c r="N109" t="str">
        <f t="shared" si="7"/>
        <v>NonPatient</v>
      </c>
    </row>
    <row r="110" spans="1:14" x14ac:dyDescent="0.25">
      <c r="A110">
        <v>7</v>
      </c>
      <c r="B110">
        <v>102</v>
      </c>
      <c r="C110">
        <v>74</v>
      </c>
      <c r="D110">
        <v>40</v>
      </c>
      <c r="E110">
        <v>105</v>
      </c>
      <c r="F110">
        <v>37.200000000000003</v>
      </c>
      <c r="G110">
        <v>0.20399999999999999</v>
      </c>
      <c r="H110">
        <v>45</v>
      </c>
      <c r="I110">
        <v>0</v>
      </c>
      <c r="J110" t="str">
        <f t="shared" si="4"/>
        <v>Obese</v>
      </c>
      <c r="K110" t="str">
        <f t="shared" si="5"/>
        <v>36-50</v>
      </c>
      <c r="L110" t="str">
        <f t="shared" si="6"/>
        <v>No Diabetes</v>
      </c>
      <c r="M110" t="str" cm="1">
        <f t="array" ref="M110">IF(C110 &lt;80,"Low_BP", IF(C110 &lt;=90, "Normal BP", IF(C110 &lt;=119, "Elevate BP",High BP)))</f>
        <v>Low_BP</v>
      </c>
      <c r="N110" t="str">
        <f t="shared" si="7"/>
        <v>NonPatient</v>
      </c>
    </row>
    <row r="111" spans="1:14" x14ac:dyDescent="0.25">
      <c r="A111">
        <v>0</v>
      </c>
      <c r="B111">
        <v>114</v>
      </c>
      <c r="C111">
        <v>80</v>
      </c>
      <c r="D111">
        <v>34</v>
      </c>
      <c r="E111">
        <v>285</v>
      </c>
      <c r="F111">
        <v>44.2</v>
      </c>
      <c r="G111">
        <v>0.16700000000000001</v>
      </c>
      <c r="H111">
        <v>27</v>
      </c>
      <c r="I111">
        <v>0</v>
      </c>
      <c r="J111" t="str">
        <f t="shared" si="4"/>
        <v>Obese</v>
      </c>
      <c r="K111" t="str">
        <f t="shared" si="5"/>
        <v>19-35</v>
      </c>
      <c r="L111" t="str">
        <f t="shared" si="6"/>
        <v>No Diabetes</v>
      </c>
      <c r="M111" t="str" cm="1">
        <f t="array" ref="M111">IF(C111 &lt;80,"Low_BP", IF(C111 &lt;=90, "Normal BP", IF(C111 &lt;=119, "Elevate BP",High BP)))</f>
        <v>Normal BP</v>
      </c>
      <c r="N111" t="str">
        <f t="shared" si="7"/>
        <v>NonPatient</v>
      </c>
    </row>
    <row r="112" spans="1:14" x14ac:dyDescent="0.25">
      <c r="A112">
        <v>2</v>
      </c>
      <c r="B112">
        <v>100</v>
      </c>
      <c r="C112">
        <v>64</v>
      </c>
      <c r="D112">
        <v>23</v>
      </c>
      <c r="E112" s="2">
        <v>156</v>
      </c>
      <c r="F112">
        <v>29.7</v>
      </c>
      <c r="G112">
        <v>0.36799999999999999</v>
      </c>
      <c r="H112">
        <v>21</v>
      </c>
      <c r="I112">
        <v>0</v>
      </c>
      <c r="J112" t="str">
        <f t="shared" si="4"/>
        <v>Overweight</v>
      </c>
      <c r="K112" t="str">
        <f t="shared" si="5"/>
        <v>19-35</v>
      </c>
      <c r="L112" t="str">
        <f t="shared" si="6"/>
        <v>No Diabetes</v>
      </c>
      <c r="M112" t="str" cm="1">
        <f t="array" ref="M112">IF(C112 &lt;80,"Low_BP", IF(C112 &lt;=90, "Normal BP", IF(C112 &lt;=119, "Elevate BP",High BP)))</f>
        <v>Low_BP</v>
      </c>
      <c r="N112" t="str">
        <f t="shared" si="7"/>
        <v>NonPatient</v>
      </c>
    </row>
    <row r="113" spans="1:14" x14ac:dyDescent="0.25">
      <c r="A113">
        <v>6</v>
      </c>
      <c r="B113">
        <v>104</v>
      </c>
      <c r="C113">
        <v>74</v>
      </c>
      <c r="D113">
        <v>18</v>
      </c>
      <c r="E113">
        <v>156</v>
      </c>
      <c r="F113">
        <v>29.9</v>
      </c>
      <c r="G113">
        <v>0.72199999999999998</v>
      </c>
      <c r="H113">
        <v>41</v>
      </c>
      <c r="I113">
        <v>1</v>
      </c>
      <c r="J113" t="str">
        <f t="shared" si="4"/>
        <v>Obese</v>
      </c>
      <c r="K113" t="str">
        <f t="shared" si="5"/>
        <v>36-50</v>
      </c>
      <c r="L113" t="str">
        <f t="shared" si="6"/>
        <v>Diabetes</v>
      </c>
      <c r="M113" t="str" cm="1">
        <f t="array" ref="M113">IF(C113 &lt;80,"Low_BP", IF(C113 &lt;=90, "Normal BP", IF(C113 &lt;=119, "Elevate BP",High BP)))</f>
        <v>Low_BP</v>
      </c>
      <c r="N113" t="str">
        <f t="shared" si="7"/>
        <v>Patient</v>
      </c>
    </row>
    <row r="114" spans="1:14" x14ac:dyDescent="0.25">
      <c r="A114">
        <v>3</v>
      </c>
      <c r="B114">
        <v>148</v>
      </c>
      <c r="C114">
        <v>66</v>
      </c>
      <c r="D114">
        <v>25</v>
      </c>
      <c r="E114" s="2">
        <v>156</v>
      </c>
      <c r="F114">
        <v>32.5</v>
      </c>
      <c r="G114">
        <v>0.25600000000000001</v>
      </c>
      <c r="H114">
        <v>22</v>
      </c>
      <c r="I114">
        <v>0</v>
      </c>
      <c r="J114" t="str">
        <f t="shared" si="4"/>
        <v>Obese</v>
      </c>
      <c r="K114" t="str">
        <f t="shared" si="5"/>
        <v>19-35</v>
      </c>
      <c r="L114" t="str">
        <f t="shared" si="6"/>
        <v>No Diabetes</v>
      </c>
      <c r="M114" t="str" cm="1">
        <f t="array" ref="M114">IF(C114 &lt;80,"Low_BP", IF(C114 &lt;=90, "Normal BP", IF(C114 &lt;=119, "Elevate BP",High BP)))</f>
        <v>Low_BP</v>
      </c>
      <c r="N114" t="str">
        <f t="shared" si="7"/>
        <v>NonPatient</v>
      </c>
    </row>
    <row r="115" spans="1:14" x14ac:dyDescent="0.25">
      <c r="A115">
        <v>3</v>
      </c>
      <c r="B115">
        <v>111</v>
      </c>
      <c r="C115">
        <v>90</v>
      </c>
      <c r="D115">
        <v>12</v>
      </c>
      <c r="E115">
        <v>78</v>
      </c>
      <c r="F115">
        <v>28.4</v>
      </c>
      <c r="G115">
        <v>0.495</v>
      </c>
      <c r="H115">
        <v>29</v>
      </c>
      <c r="I115">
        <v>0</v>
      </c>
      <c r="J115" t="str">
        <f t="shared" si="4"/>
        <v>Overweight</v>
      </c>
      <c r="K115" t="str">
        <f t="shared" si="5"/>
        <v>19-35</v>
      </c>
      <c r="L115" t="str">
        <f t="shared" si="6"/>
        <v>No Diabetes</v>
      </c>
      <c r="M115" t="str" cm="1">
        <f t="array" ref="M115">IF(C115 &lt;80,"Low_BP", IF(C115 &lt;=90, "Normal BP", IF(C115 &lt;=119, "Elevate BP",High BP)))</f>
        <v>Normal BP</v>
      </c>
      <c r="N115" t="str">
        <f t="shared" si="7"/>
        <v>NonPatient</v>
      </c>
    </row>
    <row r="116" spans="1:14" x14ac:dyDescent="0.25">
      <c r="A116">
        <v>6</v>
      </c>
      <c r="B116">
        <v>134</v>
      </c>
      <c r="C116">
        <v>70</v>
      </c>
      <c r="D116">
        <v>23</v>
      </c>
      <c r="E116">
        <v>130</v>
      </c>
      <c r="F116">
        <v>35.4</v>
      </c>
      <c r="G116">
        <v>0.54200000000000004</v>
      </c>
      <c r="H116">
        <v>29</v>
      </c>
      <c r="I116">
        <v>1</v>
      </c>
      <c r="J116" t="str">
        <f t="shared" si="4"/>
        <v>Obese</v>
      </c>
      <c r="K116" t="str">
        <f t="shared" si="5"/>
        <v>19-35</v>
      </c>
      <c r="L116" t="str">
        <f t="shared" si="6"/>
        <v>Diabetes</v>
      </c>
      <c r="M116" t="str" cm="1">
        <f t="array" ref="M116">IF(C116 &lt;80,"Low_BP", IF(C116 &lt;=90, "Normal BP", IF(C116 &lt;=119, "Elevate BP",High BP)))</f>
        <v>Low_BP</v>
      </c>
      <c r="N116" t="str">
        <f t="shared" si="7"/>
        <v>Patient</v>
      </c>
    </row>
    <row r="117" spans="1:14" x14ac:dyDescent="0.25">
      <c r="A117">
        <v>1</v>
      </c>
      <c r="B117">
        <v>79</v>
      </c>
      <c r="C117">
        <v>60</v>
      </c>
      <c r="D117">
        <v>42</v>
      </c>
      <c r="E117">
        <v>48</v>
      </c>
      <c r="F117">
        <v>43.5</v>
      </c>
      <c r="G117">
        <v>0.67800000000000005</v>
      </c>
      <c r="H117">
        <v>23</v>
      </c>
      <c r="I117">
        <v>0</v>
      </c>
      <c r="J117" t="str">
        <f t="shared" si="4"/>
        <v>Obese</v>
      </c>
      <c r="K117" t="str">
        <f t="shared" si="5"/>
        <v>19-35</v>
      </c>
      <c r="L117" t="str">
        <f t="shared" si="6"/>
        <v>No Diabetes</v>
      </c>
      <c r="M117" t="str" cm="1">
        <f t="array" ref="M117">IF(C117 &lt;80,"Low_BP", IF(C117 &lt;=90, "Normal BP", IF(C117 &lt;=119, "Elevate BP",High BP)))</f>
        <v>Low_BP</v>
      </c>
      <c r="N117" t="str">
        <f t="shared" si="7"/>
        <v>NonPatient</v>
      </c>
    </row>
    <row r="118" spans="1:14" x14ac:dyDescent="0.25">
      <c r="A118">
        <v>2</v>
      </c>
      <c r="B118">
        <v>75</v>
      </c>
      <c r="C118">
        <v>64</v>
      </c>
      <c r="D118">
        <v>24</v>
      </c>
      <c r="E118">
        <v>55</v>
      </c>
      <c r="F118">
        <v>29.7</v>
      </c>
      <c r="G118">
        <v>0.37</v>
      </c>
      <c r="H118">
        <v>33</v>
      </c>
      <c r="I118">
        <v>0</v>
      </c>
      <c r="J118" t="str">
        <f t="shared" si="4"/>
        <v>Overweight</v>
      </c>
      <c r="K118" t="str">
        <f t="shared" si="5"/>
        <v>19-35</v>
      </c>
      <c r="L118" t="str">
        <f t="shared" si="6"/>
        <v>No Diabetes</v>
      </c>
      <c r="M118" t="str" cm="1">
        <f t="array" ref="M118">IF(C118 &lt;80,"Low_BP", IF(C118 &lt;=90, "Normal BP", IF(C118 &lt;=119, "Elevate BP",High BP)))</f>
        <v>Low_BP</v>
      </c>
      <c r="N118" t="str">
        <f t="shared" si="7"/>
        <v>NonPatient</v>
      </c>
    </row>
    <row r="119" spans="1:14" x14ac:dyDescent="0.25">
      <c r="A119">
        <v>8</v>
      </c>
      <c r="B119">
        <v>179</v>
      </c>
      <c r="C119">
        <v>72</v>
      </c>
      <c r="D119">
        <v>42</v>
      </c>
      <c r="E119">
        <v>130</v>
      </c>
      <c r="F119">
        <v>32.700000000000003</v>
      </c>
      <c r="G119">
        <v>0.71899999999999997</v>
      </c>
      <c r="H119">
        <v>36</v>
      </c>
      <c r="I119">
        <v>1</v>
      </c>
      <c r="J119" t="str">
        <f t="shared" si="4"/>
        <v>Obese</v>
      </c>
      <c r="K119" t="str">
        <f t="shared" si="5"/>
        <v>36-50</v>
      </c>
      <c r="L119" t="str">
        <f t="shared" si="6"/>
        <v>Diabetes</v>
      </c>
      <c r="M119" t="str" cm="1">
        <f t="array" ref="M119">IF(C119 &lt;80,"Low_BP", IF(C119 &lt;=90, "Normal BP", IF(C119 &lt;=119, "Elevate BP",High BP)))</f>
        <v>Low_BP</v>
      </c>
      <c r="N119" t="str">
        <f t="shared" si="7"/>
        <v>Patient</v>
      </c>
    </row>
    <row r="120" spans="1:14" x14ac:dyDescent="0.25">
      <c r="A120">
        <v>0</v>
      </c>
      <c r="B120">
        <v>129</v>
      </c>
      <c r="C120">
        <v>110</v>
      </c>
      <c r="D120">
        <v>46</v>
      </c>
      <c r="E120">
        <v>130</v>
      </c>
      <c r="F120">
        <v>67.099999999999994</v>
      </c>
      <c r="G120">
        <v>0.31900000000000001</v>
      </c>
      <c r="H120">
        <v>26</v>
      </c>
      <c r="I120">
        <v>1</v>
      </c>
      <c r="J120" t="str">
        <f t="shared" si="4"/>
        <v>Obese</v>
      </c>
      <c r="K120" t="str">
        <f t="shared" si="5"/>
        <v>19-35</v>
      </c>
      <c r="L120" t="str">
        <f t="shared" si="6"/>
        <v>Diabetes</v>
      </c>
      <c r="M120" t="str" cm="1">
        <f t="array" ref="M120">IF(C120 &lt;80,"Low_BP", IF(C120 &lt;=90, "Normal BP", IF(C120 &lt;=119, "Elevate BP",High BP)))</f>
        <v>Elevate BP</v>
      </c>
      <c r="N120" t="str">
        <f t="shared" si="7"/>
        <v>Patient</v>
      </c>
    </row>
    <row r="121" spans="1:14" x14ac:dyDescent="0.25">
      <c r="A121">
        <v>0</v>
      </c>
      <c r="B121">
        <v>119</v>
      </c>
      <c r="C121">
        <v>64</v>
      </c>
      <c r="D121">
        <v>18</v>
      </c>
      <c r="E121">
        <v>92</v>
      </c>
      <c r="F121">
        <v>34.9</v>
      </c>
      <c r="G121">
        <v>0.72499999999999998</v>
      </c>
      <c r="H121">
        <v>23</v>
      </c>
      <c r="I121">
        <v>0</v>
      </c>
      <c r="J121" t="str">
        <f t="shared" si="4"/>
        <v>Obese</v>
      </c>
      <c r="K121" t="str">
        <f t="shared" si="5"/>
        <v>19-35</v>
      </c>
      <c r="L121" t="str">
        <f t="shared" si="6"/>
        <v>No Diabetes</v>
      </c>
      <c r="M121" t="str" cm="1">
        <f t="array" ref="M121">IF(C121 &lt;80,"Low_BP", IF(C121 &lt;=90, "Normal BP", IF(C121 &lt;=119, "Elevate BP",High BP)))</f>
        <v>Low_BP</v>
      </c>
      <c r="N121" t="str">
        <f t="shared" si="7"/>
        <v>NonPatient</v>
      </c>
    </row>
    <row r="122" spans="1:14" x14ac:dyDescent="0.25">
      <c r="A122">
        <v>1</v>
      </c>
      <c r="B122">
        <v>121</v>
      </c>
      <c r="C122">
        <v>74</v>
      </c>
      <c r="D122">
        <v>20</v>
      </c>
      <c r="E122">
        <v>23</v>
      </c>
      <c r="F122">
        <v>27.7</v>
      </c>
      <c r="G122">
        <v>0.29899999999999999</v>
      </c>
      <c r="H122">
        <v>21</v>
      </c>
      <c r="I122">
        <v>0</v>
      </c>
      <c r="J122" t="str">
        <f t="shared" si="4"/>
        <v>Overweight</v>
      </c>
      <c r="K122" t="str">
        <f t="shared" si="5"/>
        <v>19-35</v>
      </c>
      <c r="L122" t="str">
        <f t="shared" si="6"/>
        <v>No Diabetes</v>
      </c>
      <c r="M122" t="str" cm="1">
        <f t="array" ref="M122">IF(C122 &lt;80,"Low_BP", IF(C122 &lt;=90, "Normal BP", IF(C122 &lt;=119, "Elevate BP",High BP)))</f>
        <v>Low_BP</v>
      </c>
      <c r="N122" t="str">
        <f t="shared" si="7"/>
        <v>NonPatient</v>
      </c>
    </row>
    <row r="123" spans="1:14" x14ac:dyDescent="0.25">
      <c r="A123">
        <v>7</v>
      </c>
      <c r="B123">
        <v>194</v>
      </c>
      <c r="C123">
        <v>68</v>
      </c>
      <c r="D123">
        <v>28</v>
      </c>
      <c r="E123" s="2">
        <v>156</v>
      </c>
      <c r="F123">
        <v>35.9</v>
      </c>
      <c r="G123">
        <v>0.745</v>
      </c>
      <c r="H123">
        <v>41</v>
      </c>
      <c r="I123">
        <v>1</v>
      </c>
      <c r="J123" t="str">
        <f t="shared" si="4"/>
        <v>Obese</v>
      </c>
      <c r="K123" t="str">
        <f t="shared" si="5"/>
        <v>36-50</v>
      </c>
      <c r="L123" t="str">
        <f t="shared" si="6"/>
        <v>Diabetes</v>
      </c>
      <c r="M123" t="str" cm="1">
        <f t="array" ref="M123">IF(C123 &lt;80,"Low_BP", IF(C123 &lt;=90, "Normal BP", IF(C123 &lt;=119, "Elevate BP",High BP)))</f>
        <v>Low_BP</v>
      </c>
      <c r="N123" t="str">
        <f t="shared" si="7"/>
        <v>Patient</v>
      </c>
    </row>
    <row r="124" spans="1:14" x14ac:dyDescent="0.25">
      <c r="A124">
        <v>8</v>
      </c>
      <c r="B124">
        <v>181</v>
      </c>
      <c r="C124">
        <v>68</v>
      </c>
      <c r="D124">
        <v>36</v>
      </c>
      <c r="E124">
        <v>495</v>
      </c>
      <c r="F124">
        <v>30.1</v>
      </c>
      <c r="G124">
        <v>0.61499999999999999</v>
      </c>
      <c r="H124">
        <v>60</v>
      </c>
      <c r="I124">
        <v>1</v>
      </c>
      <c r="J124" t="str">
        <f t="shared" si="4"/>
        <v>Obese</v>
      </c>
      <c r="K124" t="str">
        <f t="shared" si="5"/>
        <v>51+</v>
      </c>
      <c r="L124" t="str">
        <f t="shared" si="6"/>
        <v>Diabetes</v>
      </c>
      <c r="M124" t="str" cm="1">
        <f t="array" ref="M124">IF(C124 &lt;80,"Low_BP", IF(C124 &lt;=90, "Normal BP", IF(C124 &lt;=119, "Elevate BP",High BP)))</f>
        <v>Low_BP</v>
      </c>
      <c r="N124" t="str">
        <f t="shared" si="7"/>
        <v>Patient</v>
      </c>
    </row>
    <row r="125" spans="1:14" x14ac:dyDescent="0.25">
      <c r="A125">
        <v>1</v>
      </c>
      <c r="B125">
        <v>128</v>
      </c>
      <c r="C125">
        <v>98</v>
      </c>
      <c r="D125">
        <v>41</v>
      </c>
      <c r="E125">
        <v>58</v>
      </c>
      <c r="F125">
        <v>32</v>
      </c>
      <c r="G125">
        <v>1.321</v>
      </c>
      <c r="H125">
        <v>33</v>
      </c>
      <c r="I125">
        <v>1</v>
      </c>
      <c r="J125" t="str">
        <f t="shared" si="4"/>
        <v>Obese</v>
      </c>
      <c r="K125" t="str">
        <f t="shared" si="5"/>
        <v>19-35</v>
      </c>
      <c r="L125" t="str">
        <f t="shared" si="6"/>
        <v>Diabetes</v>
      </c>
      <c r="M125" t="str" cm="1">
        <f t="array" ref="M125">IF(C125 &lt;80,"Low_BP", IF(C125 &lt;=90, "Normal BP", IF(C125 &lt;=119, "Elevate BP",High BP)))</f>
        <v>Elevate BP</v>
      </c>
      <c r="N125" t="str">
        <f t="shared" si="7"/>
        <v>Patient</v>
      </c>
    </row>
    <row r="126" spans="1:14" x14ac:dyDescent="0.25">
      <c r="A126">
        <v>8</v>
      </c>
      <c r="B126">
        <v>109</v>
      </c>
      <c r="C126">
        <v>76</v>
      </c>
      <c r="D126">
        <v>39</v>
      </c>
      <c r="E126">
        <v>114</v>
      </c>
      <c r="F126">
        <v>27.9</v>
      </c>
      <c r="G126">
        <v>0.64</v>
      </c>
      <c r="H126">
        <v>31</v>
      </c>
      <c r="I126">
        <v>1</v>
      </c>
      <c r="J126" t="str">
        <f t="shared" si="4"/>
        <v>Overweight</v>
      </c>
      <c r="K126" t="str">
        <f t="shared" si="5"/>
        <v>19-35</v>
      </c>
      <c r="L126" t="str">
        <f t="shared" si="6"/>
        <v>Diabetes</v>
      </c>
      <c r="M126" t="str" cm="1">
        <f t="array" ref="M126">IF(C126 &lt;80,"Low_BP", IF(C126 &lt;=90, "Normal BP", IF(C126 &lt;=119, "Elevate BP",High BP)))</f>
        <v>Low_BP</v>
      </c>
      <c r="N126" t="str">
        <f t="shared" si="7"/>
        <v>Patient</v>
      </c>
    </row>
    <row r="127" spans="1:14" x14ac:dyDescent="0.25">
      <c r="A127">
        <v>5</v>
      </c>
      <c r="B127">
        <v>139</v>
      </c>
      <c r="C127">
        <v>80</v>
      </c>
      <c r="D127">
        <v>35</v>
      </c>
      <c r="E127">
        <v>160</v>
      </c>
      <c r="F127">
        <v>31.6</v>
      </c>
      <c r="G127">
        <v>0.36099999999999999</v>
      </c>
      <c r="H127">
        <v>25</v>
      </c>
      <c r="I127">
        <v>1</v>
      </c>
      <c r="J127" t="str">
        <f t="shared" si="4"/>
        <v>Obese</v>
      </c>
      <c r="K127" t="str">
        <f t="shared" si="5"/>
        <v>19-35</v>
      </c>
      <c r="L127" t="str">
        <f t="shared" si="6"/>
        <v>Diabetes</v>
      </c>
      <c r="M127" t="str" cm="1">
        <f t="array" ref="M127">IF(C127 &lt;80,"Low_BP", IF(C127 &lt;=90, "Normal BP", IF(C127 &lt;=119, "Elevate BP",High BP)))</f>
        <v>Normal BP</v>
      </c>
      <c r="N127" t="str">
        <f t="shared" si="7"/>
        <v>Patient</v>
      </c>
    </row>
    <row r="128" spans="1:14" x14ac:dyDescent="0.25">
      <c r="A128">
        <v>9</v>
      </c>
      <c r="B128">
        <v>123</v>
      </c>
      <c r="C128">
        <v>70</v>
      </c>
      <c r="D128">
        <v>44</v>
      </c>
      <c r="E128">
        <v>94</v>
      </c>
      <c r="F128">
        <v>33.1</v>
      </c>
      <c r="G128">
        <v>0.374</v>
      </c>
      <c r="H128">
        <v>40</v>
      </c>
      <c r="I128">
        <v>0</v>
      </c>
      <c r="J128" t="str">
        <f t="shared" si="4"/>
        <v>Obese</v>
      </c>
      <c r="K128" t="str">
        <f t="shared" si="5"/>
        <v>36-50</v>
      </c>
      <c r="L128" t="str">
        <f t="shared" si="6"/>
        <v>No Diabetes</v>
      </c>
      <c r="M128" t="str" cm="1">
        <f t="array" ref="M128">IF(C128 &lt;80,"Low_BP", IF(C128 &lt;=90, "Normal BP", IF(C128 &lt;=119, "Elevate BP",High BP)))</f>
        <v>Low_BP</v>
      </c>
      <c r="N128" t="str">
        <f t="shared" si="7"/>
        <v>NonPatient</v>
      </c>
    </row>
    <row r="129" spans="1:14" x14ac:dyDescent="0.25">
      <c r="A129">
        <v>8</v>
      </c>
      <c r="B129">
        <v>85</v>
      </c>
      <c r="C129">
        <v>55</v>
      </c>
      <c r="D129">
        <v>20</v>
      </c>
      <c r="E129" s="2">
        <v>156</v>
      </c>
      <c r="F129">
        <v>24.4</v>
      </c>
      <c r="G129">
        <v>0.13600000000000001</v>
      </c>
      <c r="H129">
        <v>42</v>
      </c>
      <c r="I129">
        <v>0</v>
      </c>
      <c r="J129" t="str">
        <f t="shared" si="4"/>
        <v>Normalweight</v>
      </c>
      <c r="K129" t="str">
        <f t="shared" si="5"/>
        <v>36-50</v>
      </c>
      <c r="L129" t="str">
        <f t="shared" si="6"/>
        <v>No Diabetes</v>
      </c>
      <c r="M129" t="str" cm="1">
        <f t="array" ref="M129">IF(C129 &lt;80,"Low_BP", IF(C129 &lt;=90, "Normal BP", IF(C129 &lt;=119, "Elevate BP",High BP)))</f>
        <v>Low_BP</v>
      </c>
      <c r="N129" t="str">
        <f t="shared" si="7"/>
        <v>NonPatient</v>
      </c>
    </row>
    <row r="130" spans="1:14" x14ac:dyDescent="0.25">
      <c r="A130">
        <v>5</v>
      </c>
      <c r="B130">
        <v>158</v>
      </c>
      <c r="C130">
        <v>84</v>
      </c>
      <c r="D130">
        <v>41</v>
      </c>
      <c r="E130">
        <v>210</v>
      </c>
      <c r="F130">
        <v>39.4</v>
      </c>
      <c r="G130">
        <v>0.39500000000000002</v>
      </c>
      <c r="H130">
        <v>29</v>
      </c>
      <c r="I130">
        <v>1</v>
      </c>
      <c r="J130" t="str">
        <f t="shared" si="4"/>
        <v>Obese</v>
      </c>
      <c r="K130" t="str">
        <f t="shared" si="5"/>
        <v>19-35</v>
      </c>
      <c r="L130" t="str">
        <f t="shared" si="6"/>
        <v>Diabetes</v>
      </c>
      <c r="M130" t="str" cm="1">
        <f t="array" ref="M130">IF(C130 &lt;80,"Low_BP", IF(C130 &lt;=90, "Normal BP", IF(C130 &lt;=119, "Elevate BP",High BP)))</f>
        <v>Normal BP</v>
      </c>
      <c r="N130" t="str">
        <f t="shared" si="7"/>
        <v>Patient</v>
      </c>
    </row>
    <row r="131" spans="1:14" x14ac:dyDescent="0.25">
      <c r="A131">
        <v>3</v>
      </c>
      <c r="B131">
        <v>107</v>
      </c>
      <c r="C131">
        <v>62</v>
      </c>
      <c r="D131">
        <v>13</v>
      </c>
      <c r="E131">
        <v>48</v>
      </c>
      <c r="F131">
        <v>22.9</v>
      </c>
      <c r="G131">
        <v>0.67800000000000005</v>
      </c>
      <c r="H131">
        <v>23</v>
      </c>
      <c r="I131">
        <v>1</v>
      </c>
      <c r="J131" t="str">
        <f t="shared" ref="J131:J194" si="8">IF(F131&lt;18.5,"Underweight",IF(F131&lt;24.5,"Normalweight",IF(F131&lt;29.9,"Overweight","Obese")))</f>
        <v>Normalweight</v>
      </c>
      <c r="K131" t="str">
        <f t="shared" ref="K131:K194" si="9">IF(H131&lt;=18, "0-18", IF(H131&lt;=35, "19-35", IF(H131&lt;=50, "36-50", "51+")))</f>
        <v>19-35</v>
      </c>
      <c r="L131" t="str">
        <f t="shared" ref="L131:L194" si="10">IF(I131 =1, "Diabetes", "No Diabetes")</f>
        <v>Diabetes</v>
      </c>
      <c r="M131" t="str" cm="1">
        <f t="array" ref="M131">IF(C131 &lt;80,"Low_BP", IF(C131 &lt;=90, "Normal BP", IF(C131 &lt;=119, "Elevate BP",High BP)))</f>
        <v>Low_BP</v>
      </c>
      <c r="N131" t="str">
        <f t="shared" ref="N131:N194" si="11">IF(L131 ="Diabetes", "Patient","NonPatient")</f>
        <v>Patient</v>
      </c>
    </row>
    <row r="132" spans="1:14" x14ac:dyDescent="0.25">
      <c r="A132">
        <v>4</v>
      </c>
      <c r="B132">
        <v>109</v>
      </c>
      <c r="C132">
        <v>64</v>
      </c>
      <c r="D132">
        <v>44</v>
      </c>
      <c r="E132">
        <v>99</v>
      </c>
      <c r="F132">
        <v>34.799999999999997</v>
      </c>
      <c r="G132">
        <v>0.90500000000000003</v>
      </c>
      <c r="H132">
        <v>26</v>
      </c>
      <c r="I132">
        <v>1</v>
      </c>
      <c r="J132" t="str">
        <f t="shared" si="8"/>
        <v>Obese</v>
      </c>
      <c r="K132" t="str">
        <f t="shared" si="9"/>
        <v>19-35</v>
      </c>
      <c r="L132" t="str">
        <f t="shared" si="10"/>
        <v>Diabetes</v>
      </c>
      <c r="M132" t="str" cm="1">
        <f t="array" ref="M132">IF(C132 &lt;80,"Low_BP", IF(C132 &lt;=90, "Normal BP", IF(C132 &lt;=119, "Elevate BP",High BP)))</f>
        <v>Low_BP</v>
      </c>
      <c r="N132" t="str">
        <f t="shared" si="11"/>
        <v>Patient</v>
      </c>
    </row>
    <row r="133" spans="1:14" x14ac:dyDescent="0.25">
      <c r="A133">
        <v>4</v>
      </c>
      <c r="B133">
        <v>148</v>
      </c>
      <c r="C133">
        <v>60</v>
      </c>
      <c r="D133">
        <v>27</v>
      </c>
      <c r="E133">
        <v>318</v>
      </c>
      <c r="F133">
        <v>30.9</v>
      </c>
      <c r="G133">
        <v>0.15</v>
      </c>
      <c r="H133">
        <v>29</v>
      </c>
      <c r="I133">
        <v>1</v>
      </c>
      <c r="J133" t="str">
        <f t="shared" si="8"/>
        <v>Obese</v>
      </c>
      <c r="K133" t="str">
        <f t="shared" si="9"/>
        <v>19-35</v>
      </c>
      <c r="L133" t="str">
        <f t="shared" si="10"/>
        <v>Diabetes</v>
      </c>
      <c r="M133" t="str" cm="1">
        <f t="array" ref="M133">IF(C133 &lt;80,"Low_BP", IF(C133 &lt;=90, "Normal BP", IF(C133 &lt;=119, "Elevate BP",High BP)))</f>
        <v>Low_BP</v>
      </c>
      <c r="N133" t="str">
        <f t="shared" si="11"/>
        <v>Patient</v>
      </c>
    </row>
    <row r="134" spans="1:14" x14ac:dyDescent="0.25">
      <c r="A134">
        <v>0</v>
      </c>
      <c r="B134">
        <v>113</v>
      </c>
      <c r="C134">
        <v>80</v>
      </c>
      <c r="D134">
        <v>16</v>
      </c>
      <c r="E134" s="2">
        <v>156</v>
      </c>
      <c r="F134">
        <v>31</v>
      </c>
      <c r="G134">
        <v>0.874</v>
      </c>
      <c r="H134">
        <v>21</v>
      </c>
      <c r="I134">
        <v>0</v>
      </c>
      <c r="J134" t="str">
        <f t="shared" si="8"/>
        <v>Obese</v>
      </c>
      <c r="K134" t="str">
        <f t="shared" si="9"/>
        <v>19-35</v>
      </c>
      <c r="L134" t="str">
        <f t="shared" si="10"/>
        <v>No Diabetes</v>
      </c>
      <c r="M134" t="str" cm="1">
        <f t="array" ref="M134">IF(C134 &lt;80,"Low_BP", IF(C134 &lt;=90, "Normal BP", IF(C134 &lt;=119, "Elevate BP",High BP)))</f>
        <v>Normal BP</v>
      </c>
      <c r="N134" t="str">
        <f t="shared" si="11"/>
        <v>NonPatient</v>
      </c>
    </row>
    <row r="135" spans="1:14" x14ac:dyDescent="0.25">
      <c r="A135">
        <v>0</v>
      </c>
      <c r="B135">
        <v>108</v>
      </c>
      <c r="C135">
        <v>68</v>
      </c>
      <c r="D135">
        <v>20</v>
      </c>
      <c r="E135" s="2">
        <v>156</v>
      </c>
      <c r="F135">
        <v>27.3</v>
      </c>
      <c r="G135">
        <v>0.78700000000000003</v>
      </c>
      <c r="H135">
        <v>32</v>
      </c>
      <c r="I135">
        <v>0</v>
      </c>
      <c r="J135" t="str">
        <f t="shared" si="8"/>
        <v>Overweight</v>
      </c>
      <c r="K135" t="str">
        <f t="shared" si="9"/>
        <v>19-35</v>
      </c>
      <c r="L135" t="str">
        <f t="shared" si="10"/>
        <v>No Diabetes</v>
      </c>
      <c r="M135" t="str" cm="1">
        <f t="array" ref="M135">IF(C135 &lt;80,"Low_BP", IF(C135 &lt;=90, "Normal BP", IF(C135 &lt;=119, "Elevate BP",High BP)))</f>
        <v>Low_BP</v>
      </c>
      <c r="N135" t="str">
        <f t="shared" si="11"/>
        <v>NonPatient</v>
      </c>
    </row>
    <row r="136" spans="1:14" x14ac:dyDescent="0.25">
      <c r="A136">
        <v>2</v>
      </c>
      <c r="B136">
        <v>99</v>
      </c>
      <c r="C136">
        <v>70</v>
      </c>
      <c r="D136">
        <v>16</v>
      </c>
      <c r="E136">
        <v>44</v>
      </c>
      <c r="F136">
        <v>20.399999999999999</v>
      </c>
      <c r="G136">
        <v>0.23499999999999999</v>
      </c>
      <c r="H136">
        <v>27</v>
      </c>
      <c r="I136">
        <v>0</v>
      </c>
      <c r="J136" t="str">
        <f t="shared" si="8"/>
        <v>Normalweight</v>
      </c>
      <c r="K136" t="str">
        <f t="shared" si="9"/>
        <v>19-35</v>
      </c>
      <c r="L136" t="str">
        <f t="shared" si="10"/>
        <v>No Diabetes</v>
      </c>
      <c r="M136" t="str" cm="1">
        <f t="array" ref="M136">IF(C136 &lt;80,"Low_BP", IF(C136 &lt;=90, "Normal BP", IF(C136 &lt;=119, "Elevate BP",High BP)))</f>
        <v>Low_BP</v>
      </c>
      <c r="N136" t="str">
        <f t="shared" si="11"/>
        <v>NonPatient</v>
      </c>
    </row>
    <row r="137" spans="1:14" x14ac:dyDescent="0.25">
      <c r="A137">
        <v>6</v>
      </c>
      <c r="B137">
        <v>103</v>
      </c>
      <c r="C137">
        <v>72</v>
      </c>
      <c r="D137">
        <v>32</v>
      </c>
      <c r="E137">
        <v>190</v>
      </c>
      <c r="F137">
        <v>37.700000000000003</v>
      </c>
      <c r="G137">
        <v>0.32400000000000001</v>
      </c>
      <c r="H137">
        <v>55</v>
      </c>
      <c r="I137">
        <v>0</v>
      </c>
      <c r="J137" t="str">
        <f t="shared" si="8"/>
        <v>Obese</v>
      </c>
      <c r="K137" t="str">
        <f t="shared" si="9"/>
        <v>51+</v>
      </c>
      <c r="L137" t="str">
        <f t="shared" si="10"/>
        <v>No Diabetes</v>
      </c>
      <c r="M137" t="str" cm="1">
        <f t="array" ref="M137">IF(C137 &lt;80,"Low_BP", IF(C137 &lt;=90, "Normal BP", IF(C137 &lt;=119, "Elevate BP",High BP)))</f>
        <v>Low_BP</v>
      </c>
      <c r="N137" t="str">
        <f t="shared" si="11"/>
        <v>NonPatient</v>
      </c>
    </row>
    <row r="138" spans="1:14" x14ac:dyDescent="0.25">
      <c r="A138">
        <v>5</v>
      </c>
      <c r="B138">
        <v>111</v>
      </c>
      <c r="C138">
        <v>72</v>
      </c>
      <c r="D138">
        <v>28</v>
      </c>
      <c r="E138" s="2">
        <v>156</v>
      </c>
      <c r="F138">
        <v>23.9</v>
      </c>
      <c r="G138">
        <v>0.40699999999999997</v>
      </c>
      <c r="H138">
        <v>27</v>
      </c>
      <c r="I138">
        <v>0</v>
      </c>
      <c r="J138" t="str">
        <f t="shared" si="8"/>
        <v>Normalweight</v>
      </c>
      <c r="K138" t="str">
        <f t="shared" si="9"/>
        <v>19-35</v>
      </c>
      <c r="L138" t="str">
        <f t="shared" si="10"/>
        <v>No Diabetes</v>
      </c>
      <c r="M138" t="str" cm="1">
        <f t="array" ref="M138">IF(C138 &lt;80,"Low_BP", IF(C138 &lt;=90, "Normal BP", IF(C138 &lt;=119, "Elevate BP",High BP)))</f>
        <v>Low_BP</v>
      </c>
      <c r="N138" t="str">
        <f t="shared" si="11"/>
        <v>NonPatient</v>
      </c>
    </row>
    <row r="139" spans="1:14" x14ac:dyDescent="0.25">
      <c r="A139">
        <v>8</v>
      </c>
      <c r="B139">
        <v>196</v>
      </c>
      <c r="C139">
        <v>76</v>
      </c>
      <c r="D139">
        <v>29</v>
      </c>
      <c r="E139">
        <v>280</v>
      </c>
      <c r="F139">
        <v>37.5</v>
      </c>
      <c r="G139">
        <v>0.60499999999999998</v>
      </c>
      <c r="H139">
        <v>57</v>
      </c>
      <c r="I139">
        <v>1</v>
      </c>
      <c r="J139" t="str">
        <f t="shared" si="8"/>
        <v>Obese</v>
      </c>
      <c r="K139" t="str">
        <f t="shared" si="9"/>
        <v>51+</v>
      </c>
      <c r="L139" t="str">
        <f t="shared" si="10"/>
        <v>Diabetes</v>
      </c>
      <c r="M139" t="str" cm="1">
        <f t="array" ref="M139">IF(C139 &lt;80,"Low_BP", IF(C139 &lt;=90, "Normal BP", IF(C139 &lt;=119, "Elevate BP",High BP)))</f>
        <v>Low_BP</v>
      </c>
      <c r="N139" t="str">
        <f t="shared" si="11"/>
        <v>Patient</v>
      </c>
    </row>
    <row r="140" spans="1:14" x14ac:dyDescent="0.25">
      <c r="A140">
        <v>1</v>
      </c>
      <c r="B140">
        <v>96</v>
      </c>
      <c r="C140">
        <v>64</v>
      </c>
      <c r="D140">
        <v>27</v>
      </c>
      <c r="E140">
        <v>87</v>
      </c>
      <c r="F140">
        <v>33.200000000000003</v>
      </c>
      <c r="G140">
        <v>0.28899999999999998</v>
      </c>
      <c r="H140">
        <v>21</v>
      </c>
      <c r="I140">
        <v>0</v>
      </c>
      <c r="J140" t="str">
        <f t="shared" si="8"/>
        <v>Obese</v>
      </c>
      <c r="K140" t="str">
        <f t="shared" si="9"/>
        <v>19-35</v>
      </c>
      <c r="L140" t="str">
        <f t="shared" si="10"/>
        <v>No Diabetes</v>
      </c>
      <c r="M140" t="str" cm="1">
        <f t="array" ref="M140">IF(C140 &lt;80,"Low_BP", IF(C140 &lt;=90, "Normal BP", IF(C140 &lt;=119, "Elevate BP",High BP)))</f>
        <v>Low_BP</v>
      </c>
      <c r="N140" t="str">
        <f t="shared" si="11"/>
        <v>NonPatient</v>
      </c>
    </row>
    <row r="141" spans="1:14" x14ac:dyDescent="0.25">
      <c r="A141">
        <v>7</v>
      </c>
      <c r="B141">
        <v>184</v>
      </c>
      <c r="C141">
        <v>84</v>
      </c>
      <c r="D141">
        <v>33</v>
      </c>
      <c r="E141" s="2">
        <v>156</v>
      </c>
      <c r="F141">
        <v>35.5</v>
      </c>
      <c r="G141">
        <v>0.35499999999999998</v>
      </c>
      <c r="H141">
        <v>41</v>
      </c>
      <c r="I141">
        <v>1</v>
      </c>
      <c r="J141" t="str">
        <f t="shared" si="8"/>
        <v>Obese</v>
      </c>
      <c r="K141" t="str">
        <f t="shared" si="9"/>
        <v>36-50</v>
      </c>
      <c r="L141" t="str">
        <f t="shared" si="10"/>
        <v>Diabetes</v>
      </c>
      <c r="M141" t="str" cm="1">
        <f t="array" ref="M141">IF(C141 &lt;80,"Low_BP", IF(C141 &lt;=90, "Normal BP", IF(C141 &lt;=119, "Elevate BP",High BP)))</f>
        <v>Normal BP</v>
      </c>
      <c r="N141" t="str">
        <f t="shared" si="11"/>
        <v>Patient</v>
      </c>
    </row>
    <row r="142" spans="1:14" x14ac:dyDescent="0.25">
      <c r="A142">
        <v>2</v>
      </c>
      <c r="B142">
        <v>81</v>
      </c>
      <c r="C142">
        <v>60</v>
      </c>
      <c r="D142">
        <v>22</v>
      </c>
      <c r="E142" s="2">
        <v>156</v>
      </c>
      <c r="F142">
        <v>27.7</v>
      </c>
      <c r="G142">
        <v>0.28999999999999998</v>
      </c>
      <c r="H142">
        <v>25</v>
      </c>
      <c r="I142">
        <v>0</v>
      </c>
      <c r="J142" t="str">
        <f t="shared" si="8"/>
        <v>Overweight</v>
      </c>
      <c r="K142" t="str">
        <f t="shared" si="9"/>
        <v>19-35</v>
      </c>
      <c r="L142" t="str">
        <f t="shared" si="10"/>
        <v>No Diabetes</v>
      </c>
      <c r="M142" t="str" cm="1">
        <f t="array" ref="M142">IF(C142 &lt;80,"Low_BP", IF(C142 &lt;=90, "Normal BP", IF(C142 &lt;=119, "Elevate BP",High BP)))</f>
        <v>Low_BP</v>
      </c>
      <c r="N142" t="str">
        <f t="shared" si="11"/>
        <v>NonPatient</v>
      </c>
    </row>
    <row r="143" spans="1:14" x14ac:dyDescent="0.25">
      <c r="A143">
        <v>0</v>
      </c>
      <c r="B143">
        <v>147</v>
      </c>
      <c r="C143">
        <v>85</v>
      </c>
      <c r="D143">
        <v>54</v>
      </c>
      <c r="E143" s="2">
        <v>156</v>
      </c>
      <c r="F143">
        <v>42.8</v>
      </c>
      <c r="G143">
        <v>0.375</v>
      </c>
      <c r="H143">
        <v>24</v>
      </c>
      <c r="I143">
        <v>0</v>
      </c>
      <c r="J143" t="str">
        <f t="shared" si="8"/>
        <v>Obese</v>
      </c>
      <c r="K143" t="str">
        <f t="shared" si="9"/>
        <v>19-35</v>
      </c>
      <c r="L143" t="str">
        <f t="shared" si="10"/>
        <v>No Diabetes</v>
      </c>
      <c r="M143" t="str" cm="1">
        <f t="array" ref="M143">IF(C143 &lt;80,"Low_BP", IF(C143 &lt;=90, "Normal BP", IF(C143 &lt;=119, "Elevate BP",High BP)))</f>
        <v>Normal BP</v>
      </c>
      <c r="N143" t="str">
        <f t="shared" si="11"/>
        <v>NonPatient</v>
      </c>
    </row>
    <row r="144" spans="1:14" x14ac:dyDescent="0.25">
      <c r="A144">
        <v>7</v>
      </c>
      <c r="B144">
        <v>179</v>
      </c>
      <c r="C144">
        <v>95</v>
      </c>
      <c r="D144">
        <v>31</v>
      </c>
      <c r="E144" s="2">
        <v>156</v>
      </c>
      <c r="F144">
        <v>34.200000000000003</v>
      </c>
      <c r="G144">
        <v>0.16400000000000001</v>
      </c>
      <c r="H144">
        <v>60</v>
      </c>
      <c r="I144">
        <v>0</v>
      </c>
      <c r="J144" t="str">
        <f t="shared" si="8"/>
        <v>Obese</v>
      </c>
      <c r="K144" t="str">
        <f t="shared" si="9"/>
        <v>51+</v>
      </c>
      <c r="L144" t="str">
        <f t="shared" si="10"/>
        <v>No Diabetes</v>
      </c>
      <c r="M144" t="str" cm="1">
        <f t="array" ref="M144">IF(C144 &lt;80,"Low_BP", IF(C144 &lt;=90, "Normal BP", IF(C144 &lt;=119, "Elevate BP",High BP)))</f>
        <v>Elevate BP</v>
      </c>
      <c r="N144" t="str">
        <f t="shared" si="11"/>
        <v>NonPatient</v>
      </c>
    </row>
    <row r="145" spans="1:14" x14ac:dyDescent="0.25">
      <c r="A145">
        <v>0</v>
      </c>
      <c r="B145">
        <v>140</v>
      </c>
      <c r="C145">
        <v>65</v>
      </c>
      <c r="D145">
        <v>26</v>
      </c>
      <c r="E145">
        <v>130</v>
      </c>
      <c r="F145">
        <v>42.6</v>
      </c>
      <c r="G145">
        <v>0.43099999999999999</v>
      </c>
      <c r="H145">
        <v>24</v>
      </c>
      <c r="I145">
        <v>1</v>
      </c>
      <c r="J145" t="str">
        <f t="shared" si="8"/>
        <v>Obese</v>
      </c>
      <c r="K145" t="str">
        <f t="shared" si="9"/>
        <v>19-35</v>
      </c>
      <c r="L145" t="str">
        <f t="shared" si="10"/>
        <v>Diabetes</v>
      </c>
      <c r="M145" t="str" cm="1">
        <f t="array" ref="M145">IF(C145 &lt;80,"Low_BP", IF(C145 &lt;=90, "Normal BP", IF(C145 &lt;=119, "Elevate BP",High BP)))</f>
        <v>Low_BP</v>
      </c>
      <c r="N145" t="str">
        <f t="shared" si="11"/>
        <v>Patient</v>
      </c>
    </row>
    <row r="146" spans="1:14" x14ac:dyDescent="0.25">
      <c r="A146">
        <v>9</v>
      </c>
      <c r="B146">
        <v>112</v>
      </c>
      <c r="C146">
        <v>82</v>
      </c>
      <c r="D146">
        <v>32</v>
      </c>
      <c r="E146">
        <v>175</v>
      </c>
      <c r="F146">
        <v>34.200000000000003</v>
      </c>
      <c r="G146">
        <v>0.26</v>
      </c>
      <c r="H146">
        <v>36</v>
      </c>
      <c r="I146">
        <v>1</v>
      </c>
      <c r="J146" t="str">
        <f t="shared" si="8"/>
        <v>Obese</v>
      </c>
      <c r="K146" t="str">
        <f t="shared" si="9"/>
        <v>36-50</v>
      </c>
      <c r="L146" t="str">
        <f t="shared" si="10"/>
        <v>Diabetes</v>
      </c>
      <c r="M146" t="str" cm="1">
        <f t="array" ref="M146">IF(C146 &lt;80,"Low_BP", IF(C146 &lt;=90, "Normal BP", IF(C146 &lt;=119, "Elevate BP",High BP)))</f>
        <v>Normal BP</v>
      </c>
      <c r="N146" t="str">
        <f t="shared" si="11"/>
        <v>Patient</v>
      </c>
    </row>
    <row r="147" spans="1:14" x14ac:dyDescent="0.25">
      <c r="A147">
        <v>12</v>
      </c>
      <c r="B147">
        <v>151</v>
      </c>
      <c r="C147">
        <v>70</v>
      </c>
      <c r="D147">
        <v>40</v>
      </c>
      <c r="E147">
        <v>271</v>
      </c>
      <c r="F147">
        <v>41.8</v>
      </c>
      <c r="G147">
        <v>0.74199999999999999</v>
      </c>
      <c r="H147">
        <v>38</v>
      </c>
      <c r="I147">
        <v>1</v>
      </c>
      <c r="J147" t="str">
        <f t="shared" si="8"/>
        <v>Obese</v>
      </c>
      <c r="K147" t="str">
        <f t="shared" si="9"/>
        <v>36-50</v>
      </c>
      <c r="L147" t="str">
        <f t="shared" si="10"/>
        <v>Diabetes</v>
      </c>
      <c r="M147" t="str" cm="1">
        <f t="array" ref="M147">IF(C147 &lt;80,"Low_BP", IF(C147 &lt;=90, "Normal BP", IF(C147 &lt;=119, "Elevate BP",High BP)))</f>
        <v>Low_BP</v>
      </c>
      <c r="N147" t="str">
        <f t="shared" si="11"/>
        <v>Patient</v>
      </c>
    </row>
    <row r="148" spans="1:14" x14ac:dyDescent="0.25">
      <c r="A148">
        <v>5</v>
      </c>
      <c r="B148">
        <v>109</v>
      </c>
      <c r="C148">
        <v>62</v>
      </c>
      <c r="D148">
        <v>41</v>
      </c>
      <c r="E148">
        <v>129</v>
      </c>
      <c r="F148">
        <v>35.799999999999997</v>
      </c>
      <c r="G148">
        <v>0.51400000000000001</v>
      </c>
      <c r="H148">
        <v>25</v>
      </c>
      <c r="I148">
        <v>1</v>
      </c>
      <c r="J148" t="str">
        <f t="shared" si="8"/>
        <v>Obese</v>
      </c>
      <c r="K148" t="str">
        <f t="shared" si="9"/>
        <v>19-35</v>
      </c>
      <c r="L148" t="str">
        <f t="shared" si="10"/>
        <v>Diabetes</v>
      </c>
      <c r="M148" t="str" cm="1">
        <f t="array" ref="M148">IF(C148 &lt;80,"Low_BP", IF(C148 &lt;=90, "Normal BP", IF(C148 &lt;=119, "Elevate BP",High BP)))</f>
        <v>Low_BP</v>
      </c>
      <c r="N148" t="str">
        <f t="shared" si="11"/>
        <v>Patient</v>
      </c>
    </row>
    <row r="149" spans="1:14" x14ac:dyDescent="0.25">
      <c r="A149">
        <v>6</v>
      </c>
      <c r="B149">
        <v>125</v>
      </c>
      <c r="C149">
        <v>68</v>
      </c>
      <c r="D149">
        <v>30</v>
      </c>
      <c r="E149">
        <v>120</v>
      </c>
      <c r="F149">
        <v>30</v>
      </c>
      <c r="G149">
        <v>0.46400000000000002</v>
      </c>
      <c r="H149">
        <v>32</v>
      </c>
      <c r="I149">
        <v>0</v>
      </c>
      <c r="J149" t="str">
        <f t="shared" si="8"/>
        <v>Obese</v>
      </c>
      <c r="K149" t="str">
        <f t="shared" si="9"/>
        <v>19-35</v>
      </c>
      <c r="L149" t="str">
        <f t="shared" si="10"/>
        <v>No Diabetes</v>
      </c>
      <c r="M149" t="str" cm="1">
        <f t="array" ref="M149">IF(C149 &lt;80,"Low_BP", IF(C149 &lt;=90, "Normal BP", IF(C149 &lt;=119, "Elevate BP",High BP)))</f>
        <v>Low_BP</v>
      </c>
      <c r="N149" t="str">
        <f t="shared" si="11"/>
        <v>NonPatient</v>
      </c>
    </row>
    <row r="150" spans="1:14" x14ac:dyDescent="0.25">
      <c r="A150">
        <v>5</v>
      </c>
      <c r="B150">
        <v>85</v>
      </c>
      <c r="C150">
        <v>74</v>
      </c>
      <c r="D150">
        <v>22</v>
      </c>
      <c r="E150" s="2">
        <v>156</v>
      </c>
      <c r="F150">
        <v>29</v>
      </c>
      <c r="G150">
        <v>1.224</v>
      </c>
      <c r="H150">
        <v>32</v>
      </c>
      <c r="I150">
        <v>1</v>
      </c>
      <c r="J150" t="str">
        <f t="shared" si="8"/>
        <v>Overweight</v>
      </c>
      <c r="K150" t="str">
        <f t="shared" si="9"/>
        <v>19-35</v>
      </c>
      <c r="L150" t="str">
        <f t="shared" si="10"/>
        <v>Diabetes</v>
      </c>
      <c r="M150" t="str" cm="1">
        <f t="array" ref="M150">IF(C150 &lt;80,"Low_BP", IF(C150 &lt;=90, "Normal BP", IF(C150 &lt;=119, "Elevate BP",High BP)))</f>
        <v>Low_BP</v>
      </c>
      <c r="N150" t="str">
        <f t="shared" si="11"/>
        <v>Patient</v>
      </c>
    </row>
    <row r="151" spans="1:14" x14ac:dyDescent="0.25">
      <c r="A151">
        <v>0</v>
      </c>
      <c r="B151">
        <v>177</v>
      </c>
      <c r="C151">
        <v>60</v>
      </c>
      <c r="D151">
        <v>29</v>
      </c>
      <c r="E151">
        <v>478</v>
      </c>
      <c r="F151">
        <v>34.6</v>
      </c>
      <c r="G151">
        <v>1.0720000000000001</v>
      </c>
      <c r="H151">
        <v>21</v>
      </c>
      <c r="I151">
        <v>1</v>
      </c>
      <c r="J151" t="str">
        <f t="shared" si="8"/>
        <v>Obese</v>
      </c>
      <c r="K151" t="str">
        <f t="shared" si="9"/>
        <v>19-35</v>
      </c>
      <c r="L151" t="str">
        <f t="shared" si="10"/>
        <v>Diabetes</v>
      </c>
      <c r="M151" t="str" cm="1">
        <f t="array" ref="M151">IF(C151 &lt;80,"Low_BP", IF(C151 &lt;=90, "Normal BP", IF(C151 &lt;=119, "Elevate BP",High BP)))</f>
        <v>Low_BP</v>
      </c>
      <c r="N151" t="str">
        <f t="shared" si="11"/>
        <v>Patient</v>
      </c>
    </row>
    <row r="152" spans="1:14" x14ac:dyDescent="0.25">
      <c r="A152">
        <v>7</v>
      </c>
      <c r="B152">
        <v>142</v>
      </c>
      <c r="C152">
        <v>60</v>
      </c>
      <c r="D152">
        <v>33</v>
      </c>
      <c r="E152">
        <v>190</v>
      </c>
      <c r="F152">
        <v>28.8</v>
      </c>
      <c r="G152">
        <v>0.68700000000000006</v>
      </c>
      <c r="H152">
        <v>61</v>
      </c>
      <c r="I152">
        <v>0</v>
      </c>
      <c r="J152" t="str">
        <f t="shared" si="8"/>
        <v>Overweight</v>
      </c>
      <c r="K152" t="str">
        <f t="shared" si="9"/>
        <v>51+</v>
      </c>
      <c r="L152" t="str">
        <f t="shared" si="10"/>
        <v>No Diabetes</v>
      </c>
      <c r="M152" t="str" cm="1">
        <f t="array" ref="M152">IF(C152 &lt;80,"Low_BP", IF(C152 &lt;=90, "Normal BP", IF(C152 &lt;=119, "Elevate BP",High BP)))</f>
        <v>Low_BP</v>
      </c>
      <c r="N152" t="str">
        <f t="shared" si="11"/>
        <v>NonPatient</v>
      </c>
    </row>
    <row r="153" spans="1:14" x14ac:dyDescent="0.25">
      <c r="A153">
        <v>1</v>
      </c>
      <c r="B153">
        <v>100</v>
      </c>
      <c r="C153">
        <v>66</v>
      </c>
      <c r="D153">
        <v>15</v>
      </c>
      <c r="E153">
        <v>56</v>
      </c>
      <c r="F153">
        <v>23.6</v>
      </c>
      <c r="G153">
        <v>0.66600000000000004</v>
      </c>
      <c r="H153">
        <v>26</v>
      </c>
      <c r="I153">
        <v>0</v>
      </c>
      <c r="J153" t="str">
        <f t="shared" si="8"/>
        <v>Normalweight</v>
      </c>
      <c r="K153" t="str">
        <f t="shared" si="9"/>
        <v>19-35</v>
      </c>
      <c r="L153" t="str">
        <f t="shared" si="10"/>
        <v>No Diabetes</v>
      </c>
      <c r="M153" t="str" cm="1">
        <f t="array" ref="M153">IF(C153 &lt;80,"Low_BP", IF(C153 &lt;=90, "Normal BP", IF(C153 &lt;=119, "Elevate BP",High BP)))</f>
        <v>Low_BP</v>
      </c>
      <c r="N153" t="str">
        <f t="shared" si="11"/>
        <v>NonPatient</v>
      </c>
    </row>
    <row r="154" spans="1:14" x14ac:dyDescent="0.25">
      <c r="A154">
        <v>1</v>
      </c>
      <c r="B154">
        <v>87</v>
      </c>
      <c r="C154">
        <v>78</v>
      </c>
      <c r="D154">
        <v>27</v>
      </c>
      <c r="E154">
        <v>32</v>
      </c>
      <c r="F154">
        <v>34.6</v>
      </c>
      <c r="G154">
        <v>0.10100000000000001</v>
      </c>
      <c r="H154">
        <v>22</v>
      </c>
      <c r="I154">
        <v>0</v>
      </c>
      <c r="J154" t="str">
        <f t="shared" si="8"/>
        <v>Obese</v>
      </c>
      <c r="K154" t="str">
        <f t="shared" si="9"/>
        <v>19-35</v>
      </c>
      <c r="L154" t="str">
        <f t="shared" si="10"/>
        <v>No Diabetes</v>
      </c>
      <c r="M154" t="str" cm="1">
        <f t="array" ref="M154">IF(C154 &lt;80,"Low_BP", IF(C154 &lt;=90, "Normal BP", IF(C154 &lt;=119, "Elevate BP",High BP)))</f>
        <v>Low_BP</v>
      </c>
      <c r="N154" t="str">
        <f t="shared" si="11"/>
        <v>NonPatient</v>
      </c>
    </row>
    <row r="155" spans="1:14" x14ac:dyDescent="0.25">
      <c r="A155">
        <v>3</v>
      </c>
      <c r="B155">
        <v>162</v>
      </c>
      <c r="C155">
        <v>52</v>
      </c>
      <c r="D155">
        <v>38</v>
      </c>
      <c r="E155" s="2">
        <v>156</v>
      </c>
      <c r="F155">
        <v>37.200000000000003</v>
      </c>
      <c r="G155">
        <v>0.65200000000000002</v>
      </c>
      <c r="H155">
        <v>24</v>
      </c>
      <c r="I155">
        <v>1</v>
      </c>
      <c r="J155" t="str">
        <f t="shared" si="8"/>
        <v>Obese</v>
      </c>
      <c r="K155" t="str">
        <f t="shared" si="9"/>
        <v>19-35</v>
      </c>
      <c r="L155" t="str">
        <f t="shared" si="10"/>
        <v>Diabetes</v>
      </c>
      <c r="M155" t="str" cm="1">
        <f t="array" ref="M155">IF(C155 &lt;80,"Low_BP", IF(C155 &lt;=90, "Normal BP", IF(C155 &lt;=119, "Elevate BP",High BP)))</f>
        <v>Low_BP</v>
      </c>
      <c r="N155" t="str">
        <f t="shared" si="11"/>
        <v>Patient</v>
      </c>
    </row>
    <row r="156" spans="1:14" x14ac:dyDescent="0.25">
      <c r="A156">
        <v>4</v>
      </c>
      <c r="B156">
        <v>197</v>
      </c>
      <c r="C156">
        <v>70</v>
      </c>
      <c r="D156">
        <v>39</v>
      </c>
      <c r="E156">
        <v>744</v>
      </c>
      <c r="F156">
        <v>36.700000000000003</v>
      </c>
      <c r="G156">
        <v>2.3290000000000002</v>
      </c>
      <c r="H156">
        <v>31</v>
      </c>
      <c r="I156">
        <v>0</v>
      </c>
      <c r="J156" t="str">
        <f t="shared" si="8"/>
        <v>Obese</v>
      </c>
      <c r="K156" t="str">
        <f t="shared" si="9"/>
        <v>19-35</v>
      </c>
      <c r="L156" t="str">
        <f t="shared" si="10"/>
        <v>No Diabetes</v>
      </c>
      <c r="M156" t="str" cm="1">
        <f t="array" ref="M156">IF(C156 &lt;80,"Low_BP", IF(C156 &lt;=90, "Normal BP", IF(C156 &lt;=119, "Elevate BP",High BP)))</f>
        <v>Low_BP</v>
      </c>
      <c r="N156" t="str">
        <f t="shared" si="11"/>
        <v>NonPatient</v>
      </c>
    </row>
    <row r="157" spans="1:14" x14ac:dyDescent="0.25">
      <c r="A157">
        <v>0</v>
      </c>
      <c r="B157">
        <v>117</v>
      </c>
      <c r="C157">
        <v>80</v>
      </c>
      <c r="D157">
        <v>31</v>
      </c>
      <c r="E157">
        <v>53</v>
      </c>
      <c r="F157">
        <v>45.2</v>
      </c>
      <c r="G157">
        <v>8.8999999999999996E-2</v>
      </c>
      <c r="H157">
        <v>24</v>
      </c>
      <c r="I157">
        <v>0</v>
      </c>
      <c r="J157" t="str">
        <f t="shared" si="8"/>
        <v>Obese</v>
      </c>
      <c r="K157" t="str">
        <f t="shared" si="9"/>
        <v>19-35</v>
      </c>
      <c r="L157" t="str">
        <f t="shared" si="10"/>
        <v>No Diabetes</v>
      </c>
      <c r="M157" t="str" cm="1">
        <f t="array" ref="M157">IF(C157 &lt;80,"Low_BP", IF(C157 &lt;=90, "Normal BP", IF(C157 &lt;=119, "Elevate BP",High BP)))</f>
        <v>Normal BP</v>
      </c>
      <c r="N157" t="str">
        <f t="shared" si="11"/>
        <v>NonPatient</v>
      </c>
    </row>
    <row r="158" spans="1:14" x14ac:dyDescent="0.25">
      <c r="A158">
        <v>6</v>
      </c>
      <c r="B158">
        <v>134</v>
      </c>
      <c r="C158">
        <v>80</v>
      </c>
      <c r="D158">
        <v>37</v>
      </c>
      <c r="E158">
        <v>370</v>
      </c>
      <c r="F158">
        <v>46.2</v>
      </c>
      <c r="G158">
        <v>0.23799999999999999</v>
      </c>
      <c r="H158">
        <v>46</v>
      </c>
      <c r="I158">
        <v>1</v>
      </c>
      <c r="J158" t="str">
        <f t="shared" si="8"/>
        <v>Obese</v>
      </c>
      <c r="K158" t="str">
        <f t="shared" si="9"/>
        <v>36-50</v>
      </c>
      <c r="L158" t="str">
        <f t="shared" si="10"/>
        <v>Diabetes</v>
      </c>
      <c r="M158" t="str" cm="1">
        <f t="array" ref="M158">IF(C158 &lt;80,"Low_BP", IF(C158 &lt;=90, "Normal BP", IF(C158 &lt;=119, "Elevate BP",High BP)))</f>
        <v>Normal BP</v>
      </c>
      <c r="N158" t="str">
        <f t="shared" si="11"/>
        <v>Patient</v>
      </c>
    </row>
    <row r="159" spans="1:14" x14ac:dyDescent="0.25">
      <c r="A159">
        <v>1</v>
      </c>
      <c r="B159">
        <v>79</v>
      </c>
      <c r="C159">
        <v>80</v>
      </c>
      <c r="D159">
        <v>25</v>
      </c>
      <c r="E159">
        <v>37</v>
      </c>
      <c r="F159">
        <v>25.4</v>
      </c>
      <c r="G159">
        <v>0.58299999999999996</v>
      </c>
      <c r="H159">
        <v>22</v>
      </c>
      <c r="I159">
        <v>0</v>
      </c>
      <c r="J159" t="str">
        <f t="shared" si="8"/>
        <v>Overweight</v>
      </c>
      <c r="K159" t="str">
        <f t="shared" si="9"/>
        <v>19-35</v>
      </c>
      <c r="L159" t="str">
        <f t="shared" si="10"/>
        <v>No Diabetes</v>
      </c>
      <c r="M159" t="str" cm="1">
        <f t="array" ref="M159">IF(C159 &lt;80,"Low_BP", IF(C159 &lt;=90, "Normal BP", IF(C159 &lt;=119, "Elevate BP",High BP)))</f>
        <v>Normal BP</v>
      </c>
      <c r="N159" t="str">
        <f t="shared" si="11"/>
        <v>NonPatient</v>
      </c>
    </row>
    <row r="160" spans="1:14" x14ac:dyDescent="0.25">
      <c r="A160">
        <v>3</v>
      </c>
      <c r="B160">
        <v>74</v>
      </c>
      <c r="C160">
        <v>68</v>
      </c>
      <c r="D160">
        <v>28</v>
      </c>
      <c r="E160">
        <v>45</v>
      </c>
      <c r="F160">
        <v>29.7</v>
      </c>
      <c r="G160">
        <v>0.29299999999999998</v>
      </c>
      <c r="H160">
        <v>23</v>
      </c>
      <c r="I160">
        <v>0</v>
      </c>
      <c r="J160" t="str">
        <f t="shared" si="8"/>
        <v>Overweight</v>
      </c>
      <c r="K160" t="str">
        <f t="shared" si="9"/>
        <v>19-35</v>
      </c>
      <c r="L160" t="str">
        <f t="shared" si="10"/>
        <v>No Diabetes</v>
      </c>
      <c r="M160" t="str" cm="1">
        <f t="array" ref="M160">IF(C160 &lt;80,"Low_BP", IF(C160 &lt;=90, "Normal BP", IF(C160 &lt;=119, "Elevate BP",High BP)))</f>
        <v>Low_BP</v>
      </c>
      <c r="N160" t="str">
        <f t="shared" si="11"/>
        <v>NonPatient</v>
      </c>
    </row>
    <row r="161" spans="1:14" x14ac:dyDescent="0.25">
      <c r="A161">
        <v>7</v>
      </c>
      <c r="B161">
        <v>181</v>
      </c>
      <c r="C161">
        <v>84</v>
      </c>
      <c r="D161">
        <v>21</v>
      </c>
      <c r="E161">
        <v>192</v>
      </c>
      <c r="F161">
        <v>35.9</v>
      </c>
      <c r="G161">
        <v>0.58599999999999997</v>
      </c>
      <c r="H161">
        <v>51</v>
      </c>
      <c r="I161">
        <v>1</v>
      </c>
      <c r="J161" t="str">
        <f t="shared" si="8"/>
        <v>Obese</v>
      </c>
      <c r="K161" t="str">
        <f t="shared" si="9"/>
        <v>51+</v>
      </c>
      <c r="L161" t="str">
        <f t="shared" si="10"/>
        <v>Diabetes</v>
      </c>
      <c r="M161" t="str" cm="1">
        <f t="array" ref="M161">IF(C161 &lt;80,"Low_BP", IF(C161 &lt;=90, "Normal BP", IF(C161 &lt;=119, "Elevate BP",High BP)))</f>
        <v>Normal BP</v>
      </c>
      <c r="N161" t="str">
        <f t="shared" si="11"/>
        <v>Patient</v>
      </c>
    </row>
    <row r="162" spans="1:14" x14ac:dyDescent="0.25">
      <c r="A162">
        <v>0</v>
      </c>
      <c r="B162">
        <v>179</v>
      </c>
      <c r="C162">
        <v>90</v>
      </c>
      <c r="D162">
        <v>27</v>
      </c>
      <c r="E162" s="2">
        <v>156</v>
      </c>
      <c r="F162">
        <v>44.1</v>
      </c>
      <c r="G162">
        <v>0.68600000000000005</v>
      </c>
      <c r="H162">
        <v>23</v>
      </c>
      <c r="I162">
        <v>1</v>
      </c>
      <c r="J162" t="str">
        <f t="shared" si="8"/>
        <v>Obese</v>
      </c>
      <c r="K162" t="str">
        <f t="shared" si="9"/>
        <v>19-35</v>
      </c>
      <c r="L162" t="str">
        <f t="shared" si="10"/>
        <v>Diabetes</v>
      </c>
      <c r="M162" t="str" cm="1">
        <f t="array" ref="M162">IF(C162 &lt;80,"Low_BP", IF(C162 &lt;=90, "Normal BP", IF(C162 &lt;=119, "Elevate BP",High BP)))</f>
        <v>Normal BP</v>
      </c>
      <c r="N162" t="str">
        <f t="shared" si="11"/>
        <v>Patient</v>
      </c>
    </row>
    <row r="163" spans="1:14" x14ac:dyDescent="0.25">
      <c r="A163">
        <v>9</v>
      </c>
      <c r="B163">
        <v>164</v>
      </c>
      <c r="C163">
        <v>84</v>
      </c>
      <c r="D163">
        <v>21</v>
      </c>
      <c r="E163" s="2">
        <v>156</v>
      </c>
      <c r="F163">
        <v>30.8</v>
      </c>
      <c r="G163">
        <v>0.83099999999999996</v>
      </c>
      <c r="H163">
        <v>32</v>
      </c>
      <c r="I163">
        <v>1</v>
      </c>
      <c r="J163" t="str">
        <f t="shared" si="8"/>
        <v>Obese</v>
      </c>
      <c r="K163" t="str">
        <f t="shared" si="9"/>
        <v>19-35</v>
      </c>
      <c r="L163" t="str">
        <f t="shared" si="10"/>
        <v>Diabetes</v>
      </c>
      <c r="M163" t="str" cm="1">
        <f t="array" ref="M163">IF(C163 &lt;80,"Low_BP", IF(C163 &lt;=90, "Normal BP", IF(C163 &lt;=119, "Elevate BP",High BP)))</f>
        <v>Normal BP</v>
      </c>
      <c r="N163" t="str">
        <f t="shared" si="11"/>
        <v>Patient</v>
      </c>
    </row>
    <row r="164" spans="1:14" x14ac:dyDescent="0.25">
      <c r="A164">
        <v>1</v>
      </c>
      <c r="B164">
        <v>91</v>
      </c>
      <c r="C164">
        <v>64</v>
      </c>
      <c r="D164">
        <v>24</v>
      </c>
      <c r="E164" s="2">
        <v>156</v>
      </c>
      <c r="F164">
        <v>29.2</v>
      </c>
      <c r="G164">
        <v>0.192</v>
      </c>
      <c r="H164">
        <v>21</v>
      </c>
      <c r="I164">
        <v>0</v>
      </c>
      <c r="J164" t="str">
        <f t="shared" si="8"/>
        <v>Overweight</v>
      </c>
      <c r="K164" t="str">
        <f t="shared" si="9"/>
        <v>19-35</v>
      </c>
      <c r="L164" t="str">
        <f t="shared" si="10"/>
        <v>No Diabetes</v>
      </c>
      <c r="M164" t="str" cm="1">
        <f t="array" ref="M164">IF(C164 &lt;80,"Low_BP", IF(C164 &lt;=90, "Normal BP", IF(C164 &lt;=119, "Elevate BP",High BP)))</f>
        <v>Low_BP</v>
      </c>
      <c r="N164" t="str">
        <f t="shared" si="11"/>
        <v>NonPatient</v>
      </c>
    </row>
    <row r="165" spans="1:14" x14ac:dyDescent="0.25">
      <c r="A165">
        <v>4</v>
      </c>
      <c r="B165">
        <v>91</v>
      </c>
      <c r="C165">
        <v>70</v>
      </c>
      <c r="D165">
        <v>32</v>
      </c>
      <c r="E165">
        <v>88</v>
      </c>
      <c r="F165">
        <v>33.1</v>
      </c>
      <c r="G165">
        <v>0.44600000000000001</v>
      </c>
      <c r="H165">
        <v>22</v>
      </c>
      <c r="I165">
        <v>0</v>
      </c>
      <c r="J165" t="str">
        <f t="shared" si="8"/>
        <v>Obese</v>
      </c>
      <c r="K165" t="str">
        <f t="shared" si="9"/>
        <v>19-35</v>
      </c>
      <c r="L165" t="str">
        <f t="shared" si="10"/>
        <v>No Diabetes</v>
      </c>
      <c r="M165" t="str" cm="1">
        <f t="array" ref="M165">IF(C165 &lt;80,"Low_BP", IF(C165 &lt;=90, "Normal BP", IF(C165 &lt;=119, "Elevate BP",High BP)))</f>
        <v>Low_BP</v>
      </c>
      <c r="N165" t="str">
        <f t="shared" si="11"/>
        <v>NonPatient</v>
      </c>
    </row>
    <row r="166" spans="1:14" x14ac:dyDescent="0.25">
      <c r="A166">
        <v>6</v>
      </c>
      <c r="B166">
        <v>119</v>
      </c>
      <c r="C166">
        <v>50</v>
      </c>
      <c r="D166">
        <v>22</v>
      </c>
      <c r="E166">
        <v>176</v>
      </c>
      <c r="F166">
        <v>27.1</v>
      </c>
      <c r="G166">
        <v>1.3180000000000001</v>
      </c>
      <c r="H166">
        <v>33</v>
      </c>
      <c r="I166">
        <v>1</v>
      </c>
      <c r="J166" t="str">
        <f t="shared" si="8"/>
        <v>Overweight</v>
      </c>
      <c r="K166" t="str">
        <f t="shared" si="9"/>
        <v>19-35</v>
      </c>
      <c r="L166" t="str">
        <f t="shared" si="10"/>
        <v>Diabetes</v>
      </c>
      <c r="M166" t="str" cm="1">
        <f t="array" ref="M166">IF(C166 &lt;80,"Low_BP", IF(C166 &lt;=90, "Normal BP", IF(C166 &lt;=119, "Elevate BP",High BP)))</f>
        <v>Low_BP</v>
      </c>
      <c r="N166" t="str">
        <f t="shared" si="11"/>
        <v>Patient</v>
      </c>
    </row>
    <row r="167" spans="1:14" x14ac:dyDescent="0.25">
      <c r="A167">
        <v>2</v>
      </c>
      <c r="B167">
        <v>146</v>
      </c>
      <c r="C167">
        <v>76</v>
      </c>
      <c r="D167">
        <v>35</v>
      </c>
      <c r="E167">
        <v>194</v>
      </c>
      <c r="F167">
        <v>38.200000000000003</v>
      </c>
      <c r="G167">
        <v>0.32900000000000001</v>
      </c>
      <c r="H167">
        <v>29</v>
      </c>
      <c r="I167">
        <v>0</v>
      </c>
      <c r="J167" t="str">
        <f t="shared" si="8"/>
        <v>Obese</v>
      </c>
      <c r="K167" t="str">
        <f t="shared" si="9"/>
        <v>19-35</v>
      </c>
      <c r="L167" t="str">
        <f t="shared" si="10"/>
        <v>No Diabetes</v>
      </c>
      <c r="M167" t="str" cm="1">
        <f t="array" ref="M167">IF(C167 &lt;80,"Low_BP", IF(C167 &lt;=90, "Normal BP", IF(C167 &lt;=119, "Elevate BP",High BP)))</f>
        <v>Low_BP</v>
      </c>
      <c r="N167" t="str">
        <f t="shared" si="11"/>
        <v>NonPatient</v>
      </c>
    </row>
    <row r="168" spans="1:14" x14ac:dyDescent="0.25">
      <c r="A168">
        <v>9</v>
      </c>
      <c r="B168">
        <v>184</v>
      </c>
      <c r="C168">
        <v>85</v>
      </c>
      <c r="D168">
        <v>15</v>
      </c>
      <c r="E168" s="2">
        <v>156</v>
      </c>
      <c r="F168">
        <v>30</v>
      </c>
      <c r="G168">
        <v>1.2130000000000001</v>
      </c>
      <c r="H168">
        <v>49</v>
      </c>
      <c r="I168">
        <v>1</v>
      </c>
      <c r="J168" t="str">
        <f t="shared" si="8"/>
        <v>Obese</v>
      </c>
      <c r="K168" t="str">
        <f t="shared" si="9"/>
        <v>36-50</v>
      </c>
      <c r="L168" t="str">
        <f t="shared" si="10"/>
        <v>Diabetes</v>
      </c>
      <c r="M168" t="str" cm="1">
        <f t="array" ref="M168">IF(C168 &lt;80,"Low_BP", IF(C168 &lt;=90, "Normal BP", IF(C168 &lt;=119, "Elevate BP",High BP)))</f>
        <v>Normal BP</v>
      </c>
      <c r="N168" t="str">
        <f t="shared" si="11"/>
        <v>Patient</v>
      </c>
    </row>
    <row r="169" spans="1:14" x14ac:dyDescent="0.25">
      <c r="A169">
        <v>0</v>
      </c>
      <c r="B169">
        <v>165</v>
      </c>
      <c r="C169">
        <v>90</v>
      </c>
      <c r="D169">
        <v>33</v>
      </c>
      <c r="E169">
        <v>680</v>
      </c>
      <c r="F169">
        <v>52.3</v>
      </c>
      <c r="G169">
        <v>0.42699999999999999</v>
      </c>
      <c r="H169">
        <v>23</v>
      </c>
      <c r="I169">
        <v>0</v>
      </c>
      <c r="J169" t="str">
        <f t="shared" si="8"/>
        <v>Obese</v>
      </c>
      <c r="K169" t="str">
        <f t="shared" si="9"/>
        <v>19-35</v>
      </c>
      <c r="L169" t="str">
        <f t="shared" si="10"/>
        <v>No Diabetes</v>
      </c>
      <c r="M169" t="str" cm="1">
        <f t="array" ref="M169">IF(C169 &lt;80,"Low_BP", IF(C169 &lt;=90, "Normal BP", IF(C169 &lt;=119, "Elevate BP",High BP)))</f>
        <v>Normal BP</v>
      </c>
      <c r="N169" t="str">
        <f t="shared" si="11"/>
        <v>NonPatient</v>
      </c>
    </row>
    <row r="170" spans="1:14" x14ac:dyDescent="0.25">
      <c r="A170">
        <v>9</v>
      </c>
      <c r="B170">
        <v>124</v>
      </c>
      <c r="C170">
        <v>70</v>
      </c>
      <c r="D170">
        <v>33</v>
      </c>
      <c r="E170">
        <v>402</v>
      </c>
      <c r="F170">
        <v>35.4</v>
      </c>
      <c r="G170">
        <v>0.28199999999999997</v>
      </c>
      <c r="H170">
        <v>34</v>
      </c>
      <c r="I170">
        <v>0</v>
      </c>
      <c r="J170" t="str">
        <f t="shared" si="8"/>
        <v>Obese</v>
      </c>
      <c r="K170" t="str">
        <f t="shared" si="9"/>
        <v>19-35</v>
      </c>
      <c r="L170" t="str">
        <f t="shared" si="10"/>
        <v>No Diabetes</v>
      </c>
      <c r="M170" t="str" cm="1">
        <f t="array" ref="M170">IF(C170 &lt;80,"Low_BP", IF(C170 &lt;=90, "Normal BP", IF(C170 &lt;=119, "Elevate BP",High BP)))</f>
        <v>Low_BP</v>
      </c>
      <c r="N170" t="str">
        <f t="shared" si="11"/>
        <v>NonPatient</v>
      </c>
    </row>
    <row r="171" spans="1:14" x14ac:dyDescent="0.25">
      <c r="A171">
        <v>1</v>
      </c>
      <c r="B171">
        <v>111</v>
      </c>
      <c r="C171">
        <v>86</v>
      </c>
      <c r="D171">
        <v>19</v>
      </c>
      <c r="E171" s="2">
        <v>156</v>
      </c>
      <c r="F171">
        <v>30.1</v>
      </c>
      <c r="G171">
        <v>0.14299999999999999</v>
      </c>
      <c r="H171">
        <v>23</v>
      </c>
      <c r="I171">
        <v>0</v>
      </c>
      <c r="J171" t="str">
        <f t="shared" si="8"/>
        <v>Obese</v>
      </c>
      <c r="K171" t="str">
        <f t="shared" si="9"/>
        <v>19-35</v>
      </c>
      <c r="L171" t="str">
        <f t="shared" si="10"/>
        <v>No Diabetes</v>
      </c>
      <c r="M171" t="str" cm="1">
        <f t="array" ref="M171">IF(C171 &lt;80,"Low_BP", IF(C171 &lt;=90, "Normal BP", IF(C171 &lt;=119, "Elevate BP",High BP)))</f>
        <v>Normal BP</v>
      </c>
      <c r="N171" t="str">
        <f t="shared" si="11"/>
        <v>NonPatient</v>
      </c>
    </row>
    <row r="172" spans="1:14" x14ac:dyDescent="0.25">
      <c r="A172">
        <v>2</v>
      </c>
      <c r="B172">
        <v>90</v>
      </c>
      <c r="C172">
        <v>80</v>
      </c>
      <c r="D172">
        <v>14</v>
      </c>
      <c r="E172">
        <v>55</v>
      </c>
      <c r="F172">
        <v>24.4</v>
      </c>
      <c r="G172">
        <v>0.249</v>
      </c>
      <c r="H172">
        <v>24</v>
      </c>
      <c r="I172">
        <v>0</v>
      </c>
      <c r="J172" t="str">
        <f t="shared" si="8"/>
        <v>Normalweight</v>
      </c>
      <c r="K172" t="str">
        <f t="shared" si="9"/>
        <v>19-35</v>
      </c>
      <c r="L172" t="str">
        <f t="shared" si="10"/>
        <v>No Diabetes</v>
      </c>
      <c r="M172" t="str" cm="1">
        <f t="array" ref="M172">IF(C172 &lt;80,"Low_BP", IF(C172 &lt;=90, "Normal BP", IF(C172 &lt;=119, "Elevate BP",High BP)))</f>
        <v>Normal BP</v>
      </c>
      <c r="N172" t="str">
        <f t="shared" si="11"/>
        <v>NonPatient</v>
      </c>
    </row>
    <row r="173" spans="1:14" x14ac:dyDescent="0.25">
      <c r="A173">
        <v>0</v>
      </c>
      <c r="B173">
        <v>86</v>
      </c>
      <c r="C173">
        <v>68</v>
      </c>
      <c r="D173">
        <v>32</v>
      </c>
      <c r="E173" s="2">
        <v>156</v>
      </c>
      <c r="F173">
        <v>35.799999999999997</v>
      </c>
      <c r="G173">
        <v>0.23799999999999999</v>
      </c>
      <c r="H173">
        <v>25</v>
      </c>
      <c r="I173">
        <v>0</v>
      </c>
      <c r="J173" t="str">
        <f t="shared" si="8"/>
        <v>Obese</v>
      </c>
      <c r="K173" t="str">
        <f t="shared" si="9"/>
        <v>19-35</v>
      </c>
      <c r="L173" t="str">
        <f t="shared" si="10"/>
        <v>No Diabetes</v>
      </c>
      <c r="M173" t="str" cm="1">
        <f t="array" ref="M173">IF(C173 &lt;80,"Low_BP", IF(C173 &lt;=90, "Normal BP", IF(C173 &lt;=119, "Elevate BP",High BP)))</f>
        <v>Low_BP</v>
      </c>
      <c r="N173" t="str">
        <f t="shared" si="11"/>
        <v>NonPatient</v>
      </c>
    </row>
    <row r="174" spans="1:14" x14ac:dyDescent="0.25">
      <c r="A174">
        <v>12</v>
      </c>
      <c r="B174">
        <v>92</v>
      </c>
      <c r="C174">
        <v>62</v>
      </c>
      <c r="D174">
        <v>7</v>
      </c>
      <c r="E174">
        <v>258</v>
      </c>
      <c r="F174">
        <v>27.6</v>
      </c>
      <c r="G174">
        <v>0.92600000000000005</v>
      </c>
      <c r="H174">
        <v>44</v>
      </c>
      <c r="I174">
        <v>1</v>
      </c>
      <c r="J174" t="str">
        <f t="shared" si="8"/>
        <v>Overweight</v>
      </c>
      <c r="K174" t="str">
        <f t="shared" si="9"/>
        <v>36-50</v>
      </c>
      <c r="L174" t="str">
        <f t="shared" si="10"/>
        <v>Diabetes</v>
      </c>
      <c r="M174" t="str" cm="1">
        <f t="array" ref="M174">IF(C174 &lt;80,"Low_BP", IF(C174 &lt;=90, "Normal BP", IF(C174 &lt;=119, "Elevate BP",High BP)))</f>
        <v>Low_BP</v>
      </c>
      <c r="N174" t="str">
        <f t="shared" si="11"/>
        <v>Patient</v>
      </c>
    </row>
    <row r="175" spans="1:14" x14ac:dyDescent="0.25">
      <c r="A175">
        <v>1</v>
      </c>
      <c r="B175">
        <v>113</v>
      </c>
      <c r="C175">
        <v>64</v>
      </c>
      <c r="D175">
        <v>35</v>
      </c>
      <c r="E175" s="2">
        <v>156</v>
      </c>
      <c r="F175">
        <v>33.6</v>
      </c>
      <c r="G175">
        <v>0.54300000000000004</v>
      </c>
      <c r="H175">
        <v>21</v>
      </c>
      <c r="I175">
        <v>1</v>
      </c>
      <c r="J175" t="str">
        <f t="shared" si="8"/>
        <v>Obese</v>
      </c>
      <c r="K175" t="str">
        <f t="shared" si="9"/>
        <v>19-35</v>
      </c>
      <c r="L175" t="str">
        <f t="shared" si="10"/>
        <v>Diabetes</v>
      </c>
      <c r="M175" t="str" cm="1">
        <f t="array" ref="M175">IF(C175 &lt;80,"Low_BP", IF(C175 &lt;=90, "Normal BP", IF(C175 &lt;=119, "Elevate BP",High BP)))</f>
        <v>Low_BP</v>
      </c>
      <c r="N175" t="str">
        <f t="shared" si="11"/>
        <v>Patient</v>
      </c>
    </row>
    <row r="176" spans="1:14" x14ac:dyDescent="0.25">
      <c r="A176">
        <v>3</v>
      </c>
      <c r="B176">
        <v>111</v>
      </c>
      <c r="C176">
        <v>56</v>
      </c>
      <c r="D176">
        <v>39</v>
      </c>
      <c r="E176" s="2">
        <v>156</v>
      </c>
      <c r="F176">
        <v>30.1</v>
      </c>
      <c r="G176">
        <v>0.55700000000000005</v>
      </c>
      <c r="H176">
        <v>30</v>
      </c>
      <c r="I176">
        <v>0</v>
      </c>
      <c r="J176" t="str">
        <f t="shared" si="8"/>
        <v>Obese</v>
      </c>
      <c r="K176" t="str">
        <f t="shared" si="9"/>
        <v>19-35</v>
      </c>
      <c r="L176" t="str">
        <f t="shared" si="10"/>
        <v>No Diabetes</v>
      </c>
      <c r="M176" t="str" cm="1">
        <f t="array" ref="M176">IF(C176 &lt;80,"Low_BP", IF(C176 &lt;=90, "Normal BP", IF(C176 &lt;=119, "Elevate BP",High BP)))</f>
        <v>Low_BP</v>
      </c>
      <c r="N176" t="str">
        <f t="shared" si="11"/>
        <v>NonPatient</v>
      </c>
    </row>
    <row r="177" spans="1:14" x14ac:dyDescent="0.25">
      <c r="A177">
        <v>2</v>
      </c>
      <c r="B177">
        <v>114</v>
      </c>
      <c r="C177">
        <v>68</v>
      </c>
      <c r="D177">
        <v>22</v>
      </c>
      <c r="E177" s="2">
        <v>156</v>
      </c>
      <c r="F177">
        <v>28.7</v>
      </c>
      <c r="G177">
        <v>9.1999999999999998E-2</v>
      </c>
      <c r="H177">
        <v>25</v>
      </c>
      <c r="I177">
        <v>0</v>
      </c>
      <c r="J177" t="str">
        <f t="shared" si="8"/>
        <v>Overweight</v>
      </c>
      <c r="K177" t="str">
        <f t="shared" si="9"/>
        <v>19-35</v>
      </c>
      <c r="L177" t="str">
        <f t="shared" si="10"/>
        <v>No Diabetes</v>
      </c>
      <c r="M177" t="str" cm="1">
        <f t="array" ref="M177">IF(C177 &lt;80,"Low_BP", IF(C177 &lt;=90, "Normal BP", IF(C177 &lt;=119, "Elevate BP",High BP)))</f>
        <v>Low_BP</v>
      </c>
      <c r="N177" t="str">
        <f t="shared" si="11"/>
        <v>NonPatient</v>
      </c>
    </row>
    <row r="178" spans="1:14" x14ac:dyDescent="0.25">
      <c r="A178">
        <v>1</v>
      </c>
      <c r="B178">
        <v>193</v>
      </c>
      <c r="C178">
        <v>50</v>
      </c>
      <c r="D178">
        <v>16</v>
      </c>
      <c r="E178">
        <v>375</v>
      </c>
      <c r="F178">
        <v>25.9</v>
      </c>
      <c r="G178">
        <v>0.65500000000000003</v>
      </c>
      <c r="H178">
        <v>24</v>
      </c>
      <c r="I178">
        <v>0</v>
      </c>
      <c r="J178" t="str">
        <f t="shared" si="8"/>
        <v>Overweight</v>
      </c>
      <c r="K178" t="str">
        <f t="shared" si="9"/>
        <v>19-35</v>
      </c>
      <c r="L178" t="str">
        <f t="shared" si="10"/>
        <v>No Diabetes</v>
      </c>
      <c r="M178" t="str" cm="1">
        <f t="array" ref="M178">IF(C178 &lt;80,"Low_BP", IF(C178 &lt;=90, "Normal BP", IF(C178 &lt;=119, "Elevate BP",High BP)))</f>
        <v>Low_BP</v>
      </c>
      <c r="N178" t="str">
        <f t="shared" si="11"/>
        <v>NonPatient</v>
      </c>
    </row>
    <row r="179" spans="1:14" x14ac:dyDescent="0.25">
      <c r="A179">
        <v>11</v>
      </c>
      <c r="B179">
        <v>155</v>
      </c>
      <c r="C179">
        <v>76</v>
      </c>
      <c r="D179">
        <v>28</v>
      </c>
      <c r="E179">
        <v>150</v>
      </c>
      <c r="F179">
        <v>33.299999999999997</v>
      </c>
      <c r="G179">
        <v>1.353</v>
      </c>
      <c r="H179">
        <v>51</v>
      </c>
      <c r="I179">
        <v>1</v>
      </c>
      <c r="J179" t="str">
        <f t="shared" si="8"/>
        <v>Obese</v>
      </c>
      <c r="K179" t="str">
        <f t="shared" si="9"/>
        <v>51+</v>
      </c>
      <c r="L179" t="str">
        <f t="shared" si="10"/>
        <v>Diabetes</v>
      </c>
      <c r="M179" t="str" cm="1">
        <f t="array" ref="M179">IF(C179 &lt;80,"Low_BP", IF(C179 &lt;=90, "Normal BP", IF(C179 &lt;=119, "Elevate BP",High BP)))</f>
        <v>Low_BP</v>
      </c>
      <c r="N179" t="str">
        <f t="shared" si="11"/>
        <v>Patient</v>
      </c>
    </row>
    <row r="180" spans="1:14" x14ac:dyDescent="0.25">
      <c r="A180">
        <v>3</v>
      </c>
      <c r="B180">
        <v>191</v>
      </c>
      <c r="C180">
        <v>68</v>
      </c>
      <c r="D180">
        <v>15</v>
      </c>
      <c r="E180">
        <v>130</v>
      </c>
      <c r="F180">
        <v>30.9</v>
      </c>
      <c r="G180">
        <v>0.29899999999999999</v>
      </c>
      <c r="H180">
        <v>34</v>
      </c>
      <c r="I180">
        <v>0</v>
      </c>
      <c r="J180" t="str">
        <f t="shared" si="8"/>
        <v>Obese</v>
      </c>
      <c r="K180" t="str">
        <f t="shared" si="9"/>
        <v>19-35</v>
      </c>
      <c r="L180" t="str">
        <f t="shared" si="10"/>
        <v>No Diabetes</v>
      </c>
      <c r="M180" t="str" cm="1">
        <f t="array" ref="M180">IF(C180 &lt;80,"Low_BP", IF(C180 &lt;=90, "Normal BP", IF(C180 &lt;=119, "Elevate BP",High BP)))</f>
        <v>Low_BP</v>
      </c>
      <c r="N180" t="str">
        <f t="shared" si="11"/>
        <v>NonPatient</v>
      </c>
    </row>
    <row r="181" spans="1:14" x14ac:dyDescent="0.25">
      <c r="A181">
        <v>4</v>
      </c>
      <c r="B181">
        <v>95</v>
      </c>
      <c r="C181">
        <v>70</v>
      </c>
      <c r="D181">
        <v>32</v>
      </c>
      <c r="E181" s="2">
        <v>156</v>
      </c>
      <c r="F181">
        <v>32.1</v>
      </c>
      <c r="G181">
        <v>0.61199999999999999</v>
      </c>
      <c r="H181">
        <v>24</v>
      </c>
      <c r="I181">
        <v>0</v>
      </c>
      <c r="J181" t="str">
        <f t="shared" si="8"/>
        <v>Obese</v>
      </c>
      <c r="K181" t="str">
        <f t="shared" si="9"/>
        <v>19-35</v>
      </c>
      <c r="L181" t="str">
        <f t="shared" si="10"/>
        <v>No Diabetes</v>
      </c>
      <c r="M181" t="str" cm="1">
        <f t="array" ref="M181">IF(C181 &lt;80,"Low_BP", IF(C181 &lt;=90, "Normal BP", IF(C181 &lt;=119, "Elevate BP",High BP)))</f>
        <v>Low_BP</v>
      </c>
      <c r="N181" t="str">
        <f t="shared" si="11"/>
        <v>NonPatient</v>
      </c>
    </row>
    <row r="182" spans="1:14" x14ac:dyDescent="0.25">
      <c r="A182">
        <v>3</v>
      </c>
      <c r="B182">
        <v>142</v>
      </c>
      <c r="C182">
        <v>80</v>
      </c>
      <c r="D182">
        <v>15</v>
      </c>
      <c r="E182" s="2">
        <v>156</v>
      </c>
      <c r="F182">
        <v>32.4</v>
      </c>
      <c r="G182">
        <v>0.2</v>
      </c>
      <c r="H182">
        <v>63</v>
      </c>
      <c r="I182">
        <v>0</v>
      </c>
      <c r="J182" t="str">
        <f t="shared" si="8"/>
        <v>Obese</v>
      </c>
      <c r="K182" t="str">
        <f t="shared" si="9"/>
        <v>51+</v>
      </c>
      <c r="L182" t="str">
        <f t="shared" si="10"/>
        <v>No Diabetes</v>
      </c>
      <c r="M182" t="str" cm="1">
        <f t="array" ref="M182">IF(C182 &lt;80,"Low_BP", IF(C182 &lt;=90, "Normal BP", IF(C182 &lt;=119, "Elevate BP",High BP)))</f>
        <v>Normal BP</v>
      </c>
      <c r="N182" t="str">
        <f t="shared" si="11"/>
        <v>NonPatient</v>
      </c>
    </row>
    <row r="183" spans="1:14" x14ac:dyDescent="0.25">
      <c r="A183">
        <v>5</v>
      </c>
      <c r="B183">
        <v>96</v>
      </c>
      <c r="C183">
        <v>74</v>
      </c>
      <c r="D183">
        <v>18</v>
      </c>
      <c r="E183">
        <v>67</v>
      </c>
      <c r="F183">
        <v>33.6</v>
      </c>
      <c r="G183">
        <v>0.997</v>
      </c>
      <c r="H183">
        <v>43</v>
      </c>
      <c r="I183">
        <v>0</v>
      </c>
      <c r="J183" t="str">
        <f t="shared" si="8"/>
        <v>Obese</v>
      </c>
      <c r="K183" t="str">
        <f t="shared" si="9"/>
        <v>36-50</v>
      </c>
      <c r="L183" t="str">
        <f t="shared" si="10"/>
        <v>No Diabetes</v>
      </c>
      <c r="M183" t="str" cm="1">
        <f t="array" ref="M183">IF(C183 &lt;80,"Low_BP", IF(C183 &lt;=90, "Normal BP", IF(C183 &lt;=119, "Elevate BP",High BP)))</f>
        <v>Low_BP</v>
      </c>
      <c r="N183" t="str">
        <f t="shared" si="11"/>
        <v>NonPatient</v>
      </c>
    </row>
    <row r="184" spans="1:14" x14ac:dyDescent="0.25">
      <c r="A184">
        <v>2</v>
      </c>
      <c r="B184">
        <v>128</v>
      </c>
      <c r="C184">
        <v>64</v>
      </c>
      <c r="D184">
        <v>42</v>
      </c>
      <c r="E184" s="2">
        <v>156</v>
      </c>
      <c r="F184">
        <v>40</v>
      </c>
      <c r="G184">
        <v>1.101</v>
      </c>
      <c r="H184">
        <v>24</v>
      </c>
      <c r="I184">
        <v>0</v>
      </c>
      <c r="J184" t="str">
        <f t="shared" si="8"/>
        <v>Obese</v>
      </c>
      <c r="K184" t="str">
        <f t="shared" si="9"/>
        <v>19-35</v>
      </c>
      <c r="L184" t="str">
        <f t="shared" si="10"/>
        <v>No Diabetes</v>
      </c>
      <c r="M184" t="str" cm="1">
        <f t="array" ref="M184">IF(C184 &lt;80,"Low_BP", IF(C184 &lt;=90, "Normal BP", IF(C184 &lt;=119, "Elevate BP",High BP)))</f>
        <v>Low_BP</v>
      </c>
      <c r="N184" t="str">
        <f t="shared" si="11"/>
        <v>NonPatient</v>
      </c>
    </row>
    <row r="185" spans="1:14" x14ac:dyDescent="0.25">
      <c r="A185">
        <v>10</v>
      </c>
      <c r="B185">
        <v>101</v>
      </c>
      <c r="C185">
        <v>86</v>
      </c>
      <c r="D185">
        <v>37</v>
      </c>
      <c r="E185" s="2">
        <v>156</v>
      </c>
      <c r="F185">
        <v>45.6</v>
      </c>
      <c r="G185">
        <v>1.1359999999999999</v>
      </c>
      <c r="H185">
        <v>38</v>
      </c>
      <c r="I185">
        <v>1</v>
      </c>
      <c r="J185" t="str">
        <f t="shared" si="8"/>
        <v>Obese</v>
      </c>
      <c r="K185" t="str">
        <f t="shared" si="9"/>
        <v>36-50</v>
      </c>
      <c r="L185" t="str">
        <f t="shared" si="10"/>
        <v>Diabetes</v>
      </c>
      <c r="M185" t="str" cm="1">
        <f t="array" ref="M185">IF(C185 &lt;80,"Low_BP", IF(C185 &lt;=90, "Normal BP", IF(C185 &lt;=119, "Elevate BP",High BP)))</f>
        <v>Normal BP</v>
      </c>
      <c r="N185" t="str">
        <f t="shared" si="11"/>
        <v>Patient</v>
      </c>
    </row>
    <row r="186" spans="1:14" x14ac:dyDescent="0.25">
      <c r="A186">
        <v>2</v>
      </c>
      <c r="B186">
        <v>108</v>
      </c>
      <c r="C186">
        <v>62</v>
      </c>
      <c r="D186">
        <v>32</v>
      </c>
      <c r="E186">
        <v>56</v>
      </c>
      <c r="F186">
        <v>25.2</v>
      </c>
      <c r="G186">
        <v>0.128</v>
      </c>
      <c r="H186">
        <v>21</v>
      </c>
      <c r="I186">
        <v>0</v>
      </c>
      <c r="J186" t="str">
        <f t="shared" si="8"/>
        <v>Overweight</v>
      </c>
      <c r="K186" t="str">
        <f t="shared" si="9"/>
        <v>19-35</v>
      </c>
      <c r="L186" t="str">
        <f t="shared" si="10"/>
        <v>No Diabetes</v>
      </c>
      <c r="M186" t="str" cm="1">
        <f t="array" ref="M186">IF(C186 &lt;80,"Low_BP", IF(C186 &lt;=90, "Normal BP", IF(C186 &lt;=119, "Elevate BP",High BP)))</f>
        <v>Low_BP</v>
      </c>
      <c r="N186" t="str">
        <f t="shared" si="11"/>
        <v>NonPatient</v>
      </c>
    </row>
    <row r="187" spans="1:14" x14ac:dyDescent="0.25">
      <c r="A187">
        <v>1</v>
      </c>
      <c r="B187">
        <v>71</v>
      </c>
      <c r="C187">
        <v>78</v>
      </c>
      <c r="D187">
        <v>50</v>
      </c>
      <c r="E187">
        <v>45</v>
      </c>
      <c r="F187">
        <v>33.200000000000003</v>
      </c>
      <c r="G187">
        <v>0.42199999999999999</v>
      </c>
      <c r="H187">
        <v>21</v>
      </c>
      <c r="I187">
        <v>0</v>
      </c>
      <c r="J187" t="str">
        <f t="shared" si="8"/>
        <v>Obese</v>
      </c>
      <c r="K187" t="str">
        <f t="shared" si="9"/>
        <v>19-35</v>
      </c>
      <c r="L187" t="str">
        <f t="shared" si="10"/>
        <v>No Diabetes</v>
      </c>
      <c r="M187" t="str" cm="1">
        <f t="array" ref="M187">IF(C187 &lt;80,"Low_BP", IF(C187 &lt;=90, "Normal BP", IF(C187 &lt;=119, "Elevate BP",High BP)))</f>
        <v>Low_BP</v>
      </c>
      <c r="N187" t="str">
        <f t="shared" si="11"/>
        <v>NonPatient</v>
      </c>
    </row>
    <row r="188" spans="1:14" x14ac:dyDescent="0.25">
      <c r="A188">
        <v>2</v>
      </c>
      <c r="B188">
        <v>100</v>
      </c>
      <c r="C188">
        <v>70</v>
      </c>
      <c r="D188">
        <v>52</v>
      </c>
      <c r="E188">
        <v>57</v>
      </c>
      <c r="F188">
        <v>40.5</v>
      </c>
      <c r="G188">
        <v>0.67700000000000005</v>
      </c>
      <c r="H188">
        <v>25</v>
      </c>
      <c r="I188">
        <v>0</v>
      </c>
      <c r="J188" t="str">
        <f t="shared" si="8"/>
        <v>Obese</v>
      </c>
      <c r="K188" t="str">
        <f t="shared" si="9"/>
        <v>19-35</v>
      </c>
      <c r="L188" t="str">
        <f t="shared" si="10"/>
        <v>No Diabetes</v>
      </c>
      <c r="M188" t="str" cm="1">
        <f t="array" ref="M188">IF(C188 &lt;80,"Low_BP", IF(C188 &lt;=90, "Normal BP", IF(C188 &lt;=119, "Elevate BP",High BP)))</f>
        <v>Low_BP</v>
      </c>
      <c r="N188" t="str">
        <f t="shared" si="11"/>
        <v>NonPatient</v>
      </c>
    </row>
    <row r="189" spans="1:14" x14ac:dyDescent="0.25">
      <c r="A189">
        <v>7</v>
      </c>
      <c r="B189">
        <v>106</v>
      </c>
      <c r="C189">
        <v>60</v>
      </c>
      <c r="D189">
        <v>24</v>
      </c>
      <c r="E189" s="2">
        <v>156</v>
      </c>
      <c r="F189">
        <v>26.5</v>
      </c>
      <c r="G189">
        <v>0.29599999999999999</v>
      </c>
      <c r="H189">
        <v>29</v>
      </c>
      <c r="I189">
        <v>1</v>
      </c>
      <c r="J189" t="str">
        <f t="shared" si="8"/>
        <v>Overweight</v>
      </c>
      <c r="K189" t="str">
        <f t="shared" si="9"/>
        <v>19-35</v>
      </c>
      <c r="L189" t="str">
        <f t="shared" si="10"/>
        <v>Diabetes</v>
      </c>
      <c r="M189" t="str" cm="1">
        <f t="array" ref="M189">IF(C189 &lt;80,"Low_BP", IF(C189 &lt;=90, "Normal BP", IF(C189 &lt;=119, "Elevate BP",High BP)))</f>
        <v>Low_BP</v>
      </c>
      <c r="N189" t="str">
        <f t="shared" si="11"/>
        <v>Patient</v>
      </c>
    </row>
    <row r="190" spans="1:14" x14ac:dyDescent="0.25">
      <c r="A190">
        <v>0</v>
      </c>
      <c r="B190">
        <v>104</v>
      </c>
      <c r="C190">
        <v>64</v>
      </c>
      <c r="D190">
        <v>23</v>
      </c>
      <c r="E190">
        <v>116</v>
      </c>
      <c r="F190">
        <v>27.8</v>
      </c>
      <c r="G190">
        <v>0.45400000000000001</v>
      </c>
      <c r="H190">
        <v>23</v>
      </c>
      <c r="I190">
        <v>0</v>
      </c>
      <c r="J190" t="str">
        <f t="shared" si="8"/>
        <v>Overweight</v>
      </c>
      <c r="K190" t="str">
        <f t="shared" si="9"/>
        <v>19-35</v>
      </c>
      <c r="L190" t="str">
        <f t="shared" si="10"/>
        <v>No Diabetes</v>
      </c>
      <c r="M190" t="str" cm="1">
        <f t="array" ref="M190">IF(C190 &lt;80,"Low_BP", IF(C190 &lt;=90, "Normal BP", IF(C190 &lt;=119, "Elevate BP",High BP)))</f>
        <v>Low_BP</v>
      </c>
      <c r="N190" t="str">
        <f t="shared" si="11"/>
        <v>NonPatient</v>
      </c>
    </row>
    <row r="191" spans="1:14" x14ac:dyDescent="0.25">
      <c r="A191">
        <v>2</v>
      </c>
      <c r="B191">
        <v>108</v>
      </c>
      <c r="C191">
        <v>62</v>
      </c>
      <c r="D191">
        <v>10</v>
      </c>
      <c r="E191">
        <v>278</v>
      </c>
      <c r="F191">
        <v>25.3</v>
      </c>
      <c r="G191">
        <v>0.88100000000000001</v>
      </c>
      <c r="H191">
        <v>22</v>
      </c>
      <c r="I191">
        <v>0</v>
      </c>
      <c r="J191" t="str">
        <f t="shared" si="8"/>
        <v>Overweight</v>
      </c>
      <c r="K191" t="str">
        <f t="shared" si="9"/>
        <v>19-35</v>
      </c>
      <c r="L191" t="str">
        <f t="shared" si="10"/>
        <v>No Diabetes</v>
      </c>
      <c r="M191" t="str" cm="1">
        <f t="array" ref="M191">IF(C191 &lt;80,"Low_BP", IF(C191 &lt;=90, "Normal BP", IF(C191 &lt;=119, "Elevate BP",High BP)))</f>
        <v>Low_BP</v>
      </c>
      <c r="N191" t="str">
        <f t="shared" si="11"/>
        <v>NonPatient</v>
      </c>
    </row>
    <row r="192" spans="1:14" x14ac:dyDescent="0.25">
      <c r="A192">
        <v>10</v>
      </c>
      <c r="B192">
        <v>129</v>
      </c>
      <c r="C192">
        <v>76</v>
      </c>
      <c r="D192">
        <v>28</v>
      </c>
      <c r="E192">
        <v>122</v>
      </c>
      <c r="F192">
        <v>35.9</v>
      </c>
      <c r="G192">
        <v>0.28000000000000003</v>
      </c>
      <c r="H192">
        <v>39</v>
      </c>
      <c r="I192">
        <v>0</v>
      </c>
      <c r="J192" t="str">
        <f t="shared" si="8"/>
        <v>Obese</v>
      </c>
      <c r="K192" t="str">
        <f t="shared" si="9"/>
        <v>36-50</v>
      </c>
      <c r="L192" t="str">
        <f t="shared" si="10"/>
        <v>No Diabetes</v>
      </c>
      <c r="M192" t="str" cm="1">
        <f t="array" ref="M192">IF(C192 &lt;80,"Low_BP", IF(C192 &lt;=90, "Normal BP", IF(C192 &lt;=119, "Elevate BP",High BP)))</f>
        <v>Low_BP</v>
      </c>
      <c r="N192" t="str">
        <f t="shared" si="11"/>
        <v>NonPatient</v>
      </c>
    </row>
    <row r="193" spans="1:14" x14ac:dyDescent="0.25">
      <c r="A193">
        <v>7</v>
      </c>
      <c r="B193">
        <v>133</v>
      </c>
      <c r="C193">
        <v>88</v>
      </c>
      <c r="D193">
        <v>15</v>
      </c>
      <c r="E193">
        <v>155</v>
      </c>
      <c r="F193">
        <v>32.4</v>
      </c>
      <c r="G193">
        <v>0.26200000000000001</v>
      </c>
      <c r="H193">
        <v>37</v>
      </c>
      <c r="I193">
        <v>0</v>
      </c>
      <c r="J193" t="str">
        <f t="shared" si="8"/>
        <v>Obese</v>
      </c>
      <c r="K193" t="str">
        <f t="shared" si="9"/>
        <v>36-50</v>
      </c>
      <c r="L193" t="str">
        <f t="shared" si="10"/>
        <v>No Diabetes</v>
      </c>
      <c r="M193" t="str" cm="1">
        <f t="array" ref="M193">IF(C193 &lt;80,"Low_BP", IF(C193 &lt;=90, "Normal BP", IF(C193 &lt;=119, "Elevate BP",High BP)))</f>
        <v>Normal BP</v>
      </c>
      <c r="N193" t="str">
        <f t="shared" si="11"/>
        <v>NonPatient</v>
      </c>
    </row>
    <row r="194" spans="1:14" x14ac:dyDescent="0.25">
      <c r="A194">
        <v>7</v>
      </c>
      <c r="B194">
        <v>136</v>
      </c>
      <c r="C194">
        <v>74</v>
      </c>
      <c r="D194">
        <v>26</v>
      </c>
      <c r="E194">
        <v>135</v>
      </c>
      <c r="F194">
        <v>26</v>
      </c>
      <c r="G194">
        <v>0.64700000000000002</v>
      </c>
      <c r="H194">
        <v>51</v>
      </c>
      <c r="I194">
        <v>0</v>
      </c>
      <c r="J194" t="str">
        <f t="shared" si="8"/>
        <v>Overweight</v>
      </c>
      <c r="K194" t="str">
        <f t="shared" si="9"/>
        <v>51+</v>
      </c>
      <c r="L194" t="str">
        <f t="shared" si="10"/>
        <v>No Diabetes</v>
      </c>
      <c r="M194" t="str" cm="1">
        <f t="array" ref="M194">IF(C194 &lt;80,"Low_BP", IF(C194 &lt;=90, "Normal BP", IF(C194 &lt;=119, "Elevate BP",High BP)))</f>
        <v>Low_BP</v>
      </c>
      <c r="N194" t="str">
        <f t="shared" si="11"/>
        <v>NonPatient</v>
      </c>
    </row>
    <row r="195" spans="1:14" x14ac:dyDescent="0.25">
      <c r="A195">
        <v>5</v>
      </c>
      <c r="B195">
        <v>155</v>
      </c>
      <c r="C195">
        <v>84</v>
      </c>
      <c r="D195">
        <v>44</v>
      </c>
      <c r="E195">
        <v>545</v>
      </c>
      <c r="F195">
        <v>38.700000000000003</v>
      </c>
      <c r="G195">
        <v>0.61899999999999999</v>
      </c>
      <c r="H195">
        <v>34</v>
      </c>
      <c r="I195">
        <v>0</v>
      </c>
      <c r="J195" t="str">
        <f t="shared" ref="J195:J258" si="12">IF(F195&lt;18.5,"Underweight",IF(F195&lt;24.5,"Normalweight",IF(F195&lt;29.9,"Overweight","Obese")))</f>
        <v>Obese</v>
      </c>
      <c r="K195" t="str">
        <f t="shared" ref="K195:K258" si="13">IF(H195&lt;=18, "0-18", IF(H195&lt;=35, "19-35", IF(H195&lt;=50, "36-50", "51+")))</f>
        <v>19-35</v>
      </c>
      <c r="L195" t="str">
        <f t="shared" ref="L195:L258" si="14">IF(I195 =1, "Diabetes", "No Diabetes")</f>
        <v>No Diabetes</v>
      </c>
      <c r="M195" t="str" cm="1">
        <f t="array" ref="M195">IF(C195 &lt;80,"Low_BP", IF(C195 &lt;=90, "Normal BP", IF(C195 &lt;=119, "Elevate BP",High BP)))</f>
        <v>Normal BP</v>
      </c>
      <c r="N195" t="str">
        <f t="shared" ref="N195:N258" si="15">IF(L195 ="Diabetes", "Patient","NonPatient")</f>
        <v>NonPatient</v>
      </c>
    </row>
    <row r="196" spans="1:14" x14ac:dyDescent="0.25">
      <c r="A196">
        <v>1</v>
      </c>
      <c r="B196">
        <v>119</v>
      </c>
      <c r="C196">
        <v>86</v>
      </c>
      <c r="D196">
        <v>39</v>
      </c>
      <c r="E196">
        <v>220</v>
      </c>
      <c r="F196">
        <v>45.6</v>
      </c>
      <c r="G196">
        <v>0.80800000000000005</v>
      </c>
      <c r="H196">
        <v>29</v>
      </c>
      <c r="I196">
        <v>1</v>
      </c>
      <c r="J196" t="str">
        <f t="shared" si="12"/>
        <v>Obese</v>
      </c>
      <c r="K196" t="str">
        <f t="shared" si="13"/>
        <v>19-35</v>
      </c>
      <c r="L196" t="str">
        <f t="shared" si="14"/>
        <v>Diabetes</v>
      </c>
      <c r="M196" t="str" cm="1">
        <f t="array" ref="M196">IF(C196 &lt;80,"Low_BP", IF(C196 &lt;=90, "Normal BP", IF(C196 &lt;=119, "Elevate BP",High BP)))</f>
        <v>Normal BP</v>
      </c>
      <c r="N196" t="str">
        <f t="shared" si="15"/>
        <v>Patient</v>
      </c>
    </row>
    <row r="197" spans="1:14" x14ac:dyDescent="0.25">
      <c r="A197">
        <v>4</v>
      </c>
      <c r="B197">
        <v>96</v>
      </c>
      <c r="C197">
        <v>56</v>
      </c>
      <c r="D197">
        <v>17</v>
      </c>
      <c r="E197">
        <v>49</v>
      </c>
      <c r="F197">
        <v>20.8</v>
      </c>
      <c r="G197">
        <v>0.34</v>
      </c>
      <c r="H197">
        <v>26</v>
      </c>
      <c r="I197">
        <v>0</v>
      </c>
      <c r="J197" t="str">
        <f t="shared" si="12"/>
        <v>Normalweight</v>
      </c>
      <c r="K197" t="str">
        <f t="shared" si="13"/>
        <v>19-35</v>
      </c>
      <c r="L197" t="str">
        <f t="shared" si="14"/>
        <v>No Diabetes</v>
      </c>
      <c r="M197" t="str" cm="1">
        <f t="array" ref="M197">IF(C197 &lt;80,"Low_BP", IF(C197 &lt;=90, "Normal BP", IF(C197 &lt;=119, "Elevate BP",High BP)))</f>
        <v>Low_BP</v>
      </c>
      <c r="N197" t="str">
        <f t="shared" si="15"/>
        <v>NonPatient</v>
      </c>
    </row>
    <row r="198" spans="1:14" x14ac:dyDescent="0.25">
      <c r="A198">
        <v>5</v>
      </c>
      <c r="B198">
        <v>108</v>
      </c>
      <c r="C198">
        <v>72</v>
      </c>
      <c r="D198">
        <v>43</v>
      </c>
      <c r="E198">
        <v>75</v>
      </c>
      <c r="F198">
        <v>36.1</v>
      </c>
      <c r="G198">
        <v>0.26300000000000001</v>
      </c>
      <c r="H198">
        <v>33</v>
      </c>
      <c r="I198">
        <v>0</v>
      </c>
      <c r="J198" t="str">
        <f t="shared" si="12"/>
        <v>Obese</v>
      </c>
      <c r="K198" t="str">
        <f t="shared" si="13"/>
        <v>19-35</v>
      </c>
      <c r="L198" t="str">
        <f t="shared" si="14"/>
        <v>No Diabetes</v>
      </c>
      <c r="M198" t="str" cm="1">
        <f t="array" ref="M198">IF(C198 &lt;80,"Low_BP", IF(C198 &lt;=90, "Normal BP", IF(C198 &lt;=119, "Elevate BP",High BP)))</f>
        <v>Low_BP</v>
      </c>
      <c r="N198" t="str">
        <f t="shared" si="15"/>
        <v>NonPatient</v>
      </c>
    </row>
    <row r="199" spans="1:14" x14ac:dyDescent="0.25">
      <c r="A199">
        <v>0</v>
      </c>
      <c r="B199">
        <v>78</v>
      </c>
      <c r="C199">
        <v>88</v>
      </c>
      <c r="D199">
        <v>29</v>
      </c>
      <c r="E199">
        <v>40</v>
      </c>
      <c r="F199">
        <v>36.9</v>
      </c>
      <c r="G199">
        <v>0.434</v>
      </c>
      <c r="H199">
        <v>21</v>
      </c>
      <c r="I199">
        <v>0</v>
      </c>
      <c r="J199" t="str">
        <f t="shared" si="12"/>
        <v>Obese</v>
      </c>
      <c r="K199" t="str">
        <f t="shared" si="13"/>
        <v>19-35</v>
      </c>
      <c r="L199" t="str">
        <f t="shared" si="14"/>
        <v>No Diabetes</v>
      </c>
      <c r="M199" t="str" cm="1">
        <f t="array" ref="M199">IF(C199 &lt;80,"Low_BP", IF(C199 &lt;=90, "Normal BP", IF(C199 &lt;=119, "Elevate BP",High BP)))</f>
        <v>Normal BP</v>
      </c>
      <c r="N199" t="str">
        <f t="shared" si="15"/>
        <v>NonPatient</v>
      </c>
    </row>
    <row r="200" spans="1:14" x14ac:dyDescent="0.25">
      <c r="A200">
        <v>0</v>
      </c>
      <c r="B200">
        <v>107</v>
      </c>
      <c r="C200">
        <v>62</v>
      </c>
      <c r="D200">
        <v>30</v>
      </c>
      <c r="E200">
        <v>74</v>
      </c>
      <c r="F200">
        <v>36.6</v>
      </c>
      <c r="G200">
        <v>0.75700000000000001</v>
      </c>
      <c r="H200">
        <v>25</v>
      </c>
      <c r="I200">
        <v>1</v>
      </c>
      <c r="J200" t="str">
        <f t="shared" si="12"/>
        <v>Obese</v>
      </c>
      <c r="K200" t="str">
        <f t="shared" si="13"/>
        <v>19-35</v>
      </c>
      <c r="L200" t="str">
        <f t="shared" si="14"/>
        <v>Diabetes</v>
      </c>
      <c r="M200" t="str" cm="1">
        <f t="array" ref="M200">IF(C200 &lt;80,"Low_BP", IF(C200 &lt;=90, "Normal BP", IF(C200 &lt;=119, "Elevate BP",High BP)))</f>
        <v>Low_BP</v>
      </c>
      <c r="N200" t="str">
        <f t="shared" si="15"/>
        <v>Patient</v>
      </c>
    </row>
    <row r="201" spans="1:14" x14ac:dyDescent="0.25">
      <c r="A201">
        <v>2</v>
      </c>
      <c r="B201">
        <v>128</v>
      </c>
      <c r="C201">
        <v>78</v>
      </c>
      <c r="D201">
        <v>37</v>
      </c>
      <c r="E201">
        <v>182</v>
      </c>
      <c r="F201">
        <v>43.3</v>
      </c>
      <c r="G201">
        <v>1.224</v>
      </c>
      <c r="H201">
        <v>31</v>
      </c>
      <c r="I201">
        <v>1</v>
      </c>
      <c r="J201" t="str">
        <f t="shared" si="12"/>
        <v>Obese</v>
      </c>
      <c r="K201" t="str">
        <f t="shared" si="13"/>
        <v>19-35</v>
      </c>
      <c r="L201" t="str">
        <f t="shared" si="14"/>
        <v>Diabetes</v>
      </c>
      <c r="M201" t="str" cm="1">
        <f t="array" ref="M201">IF(C201 &lt;80,"Low_BP", IF(C201 &lt;=90, "Normal BP", IF(C201 &lt;=119, "Elevate BP",High BP)))</f>
        <v>Low_BP</v>
      </c>
      <c r="N201" t="str">
        <f t="shared" si="15"/>
        <v>Patient</v>
      </c>
    </row>
    <row r="202" spans="1:14" x14ac:dyDescent="0.25">
      <c r="A202">
        <v>1</v>
      </c>
      <c r="B202">
        <v>128</v>
      </c>
      <c r="C202">
        <v>48</v>
      </c>
      <c r="D202">
        <v>45</v>
      </c>
      <c r="E202">
        <v>194</v>
      </c>
      <c r="F202">
        <v>40.5</v>
      </c>
      <c r="G202">
        <v>0.61299999999999999</v>
      </c>
      <c r="H202">
        <v>24</v>
      </c>
      <c r="I202">
        <v>1</v>
      </c>
      <c r="J202" t="str">
        <f t="shared" si="12"/>
        <v>Obese</v>
      </c>
      <c r="K202" t="str">
        <f t="shared" si="13"/>
        <v>19-35</v>
      </c>
      <c r="L202" t="str">
        <f t="shared" si="14"/>
        <v>Diabetes</v>
      </c>
      <c r="M202" t="str" cm="1">
        <f t="array" ref="M202">IF(C202 &lt;80,"Low_BP", IF(C202 &lt;=90, "Normal BP", IF(C202 &lt;=119, "Elevate BP",High BP)))</f>
        <v>Low_BP</v>
      </c>
      <c r="N202" t="str">
        <f t="shared" si="15"/>
        <v>Patient</v>
      </c>
    </row>
    <row r="203" spans="1:14" x14ac:dyDescent="0.25">
      <c r="A203">
        <v>6</v>
      </c>
      <c r="B203">
        <v>151</v>
      </c>
      <c r="C203">
        <v>62</v>
      </c>
      <c r="D203">
        <v>31</v>
      </c>
      <c r="E203">
        <v>120</v>
      </c>
      <c r="F203">
        <v>35.5</v>
      </c>
      <c r="G203">
        <v>0.69199999999999995</v>
      </c>
      <c r="H203">
        <v>28</v>
      </c>
      <c r="I203">
        <v>0</v>
      </c>
      <c r="J203" t="str">
        <f t="shared" si="12"/>
        <v>Obese</v>
      </c>
      <c r="K203" t="str">
        <f t="shared" si="13"/>
        <v>19-35</v>
      </c>
      <c r="L203" t="str">
        <f t="shared" si="14"/>
        <v>No Diabetes</v>
      </c>
      <c r="M203" t="str" cm="1">
        <f t="array" ref="M203">IF(C203 &lt;80,"Low_BP", IF(C203 &lt;=90, "Normal BP", IF(C203 &lt;=119, "Elevate BP",High BP)))</f>
        <v>Low_BP</v>
      </c>
      <c r="N203" t="str">
        <f t="shared" si="15"/>
        <v>NonPatient</v>
      </c>
    </row>
    <row r="204" spans="1:14" x14ac:dyDescent="0.25">
      <c r="A204">
        <v>2</v>
      </c>
      <c r="B204">
        <v>146</v>
      </c>
      <c r="C204">
        <v>70</v>
      </c>
      <c r="D204">
        <v>38</v>
      </c>
      <c r="E204">
        <v>360</v>
      </c>
      <c r="F204">
        <v>28</v>
      </c>
      <c r="G204">
        <v>0.33700000000000002</v>
      </c>
      <c r="H204">
        <v>29</v>
      </c>
      <c r="I204">
        <v>1</v>
      </c>
      <c r="J204" t="str">
        <f t="shared" si="12"/>
        <v>Overweight</v>
      </c>
      <c r="K204" t="str">
        <f t="shared" si="13"/>
        <v>19-35</v>
      </c>
      <c r="L204" t="str">
        <f t="shared" si="14"/>
        <v>Diabetes</v>
      </c>
      <c r="M204" t="str" cm="1">
        <f t="array" ref="M204">IF(C204 &lt;80,"Low_BP", IF(C204 &lt;=90, "Normal BP", IF(C204 &lt;=119, "Elevate BP",High BP)))</f>
        <v>Low_BP</v>
      </c>
      <c r="N204" t="str">
        <f t="shared" si="15"/>
        <v>Patient</v>
      </c>
    </row>
    <row r="205" spans="1:14" x14ac:dyDescent="0.25">
      <c r="A205">
        <v>0</v>
      </c>
      <c r="B205">
        <v>126</v>
      </c>
      <c r="C205">
        <v>84</v>
      </c>
      <c r="D205">
        <v>29</v>
      </c>
      <c r="E205">
        <v>215</v>
      </c>
      <c r="F205">
        <v>30.7</v>
      </c>
      <c r="G205">
        <v>0.52</v>
      </c>
      <c r="H205">
        <v>24</v>
      </c>
      <c r="I205">
        <v>0</v>
      </c>
      <c r="J205" t="str">
        <f t="shared" si="12"/>
        <v>Obese</v>
      </c>
      <c r="K205" t="str">
        <f t="shared" si="13"/>
        <v>19-35</v>
      </c>
      <c r="L205" t="str">
        <f t="shared" si="14"/>
        <v>No Diabetes</v>
      </c>
      <c r="M205" t="str" cm="1">
        <f t="array" ref="M205">IF(C205 &lt;80,"Low_BP", IF(C205 &lt;=90, "Normal BP", IF(C205 &lt;=119, "Elevate BP",High BP)))</f>
        <v>Normal BP</v>
      </c>
      <c r="N205" t="str">
        <f t="shared" si="15"/>
        <v>NonPatient</v>
      </c>
    </row>
    <row r="206" spans="1:14" x14ac:dyDescent="0.25">
      <c r="A206">
        <v>14</v>
      </c>
      <c r="B206">
        <v>100</v>
      </c>
      <c r="C206">
        <v>78</v>
      </c>
      <c r="D206">
        <v>25</v>
      </c>
      <c r="E206">
        <v>184</v>
      </c>
      <c r="F206">
        <v>36.6</v>
      </c>
      <c r="G206">
        <v>0.41199999999999998</v>
      </c>
      <c r="H206">
        <v>46</v>
      </c>
      <c r="I206">
        <v>1</v>
      </c>
      <c r="J206" t="str">
        <f t="shared" si="12"/>
        <v>Obese</v>
      </c>
      <c r="K206" t="str">
        <f t="shared" si="13"/>
        <v>36-50</v>
      </c>
      <c r="L206" t="str">
        <f t="shared" si="14"/>
        <v>Diabetes</v>
      </c>
      <c r="M206" t="str" cm="1">
        <f t="array" ref="M206">IF(C206 &lt;80,"Low_BP", IF(C206 &lt;=90, "Normal BP", IF(C206 &lt;=119, "Elevate BP",High BP)))</f>
        <v>Low_BP</v>
      </c>
      <c r="N206" t="str">
        <f t="shared" si="15"/>
        <v>Patient</v>
      </c>
    </row>
    <row r="207" spans="1:14" x14ac:dyDescent="0.25">
      <c r="A207">
        <v>2</v>
      </c>
      <c r="B207">
        <v>144</v>
      </c>
      <c r="C207">
        <v>58</v>
      </c>
      <c r="D207">
        <v>33</v>
      </c>
      <c r="E207">
        <v>135</v>
      </c>
      <c r="F207">
        <v>31.6</v>
      </c>
      <c r="G207">
        <v>0.42199999999999999</v>
      </c>
      <c r="H207">
        <v>25</v>
      </c>
      <c r="I207">
        <v>1</v>
      </c>
      <c r="J207" t="str">
        <f t="shared" si="12"/>
        <v>Obese</v>
      </c>
      <c r="K207" t="str">
        <f t="shared" si="13"/>
        <v>19-35</v>
      </c>
      <c r="L207" t="str">
        <f t="shared" si="14"/>
        <v>Diabetes</v>
      </c>
      <c r="M207" t="str" cm="1">
        <f t="array" ref="M207">IF(C207 &lt;80,"Low_BP", IF(C207 &lt;=90, "Normal BP", IF(C207 &lt;=119, "Elevate BP",High BP)))</f>
        <v>Low_BP</v>
      </c>
      <c r="N207" t="str">
        <f t="shared" si="15"/>
        <v>Patient</v>
      </c>
    </row>
    <row r="208" spans="1:14" x14ac:dyDescent="0.25">
      <c r="A208">
        <v>5</v>
      </c>
      <c r="B208">
        <v>77</v>
      </c>
      <c r="C208">
        <v>82</v>
      </c>
      <c r="D208">
        <v>41</v>
      </c>
      <c r="E208">
        <v>42</v>
      </c>
      <c r="F208">
        <v>35.799999999999997</v>
      </c>
      <c r="G208">
        <v>0.156</v>
      </c>
      <c r="H208">
        <v>35</v>
      </c>
      <c r="I208">
        <v>0</v>
      </c>
      <c r="J208" t="str">
        <f t="shared" si="12"/>
        <v>Obese</v>
      </c>
      <c r="K208" t="str">
        <f t="shared" si="13"/>
        <v>19-35</v>
      </c>
      <c r="L208" t="str">
        <f t="shared" si="14"/>
        <v>No Diabetes</v>
      </c>
      <c r="M208" t="str" cm="1">
        <f t="array" ref="M208">IF(C208 &lt;80,"Low_BP", IF(C208 &lt;=90, "Normal BP", IF(C208 &lt;=119, "Elevate BP",High BP)))</f>
        <v>Normal BP</v>
      </c>
      <c r="N208" t="str">
        <f t="shared" si="15"/>
        <v>NonPatient</v>
      </c>
    </row>
    <row r="209" spans="1:14" x14ac:dyDescent="0.25">
      <c r="A209">
        <v>2</v>
      </c>
      <c r="B209">
        <v>120</v>
      </c>
      <c r="C209">
        <v>76</v>
      </c>
      <c r="D209">
        <v>37</v>
      </c>
      <c r="E209">
        <v>105</v>
      </c>
      <c r="F209">
        <v>39.700000000000003</v>
      </c>
      <c r="G209">
        <v>0.215</v>
      </c>
      <c r="H209">
        <v>29</v>
      </c>
      <c r="I209">
        <v>0</v>
      </c>
      <c r="J209" t="str">
        <f t="shared" si="12"/>
        <v>Obese</v>
      </c>
      <c r="K209" t="str">
        <f t="shared" si="13"/>
        <v>19-35</v>
      </c>
      <c r="L209" t="str">
        <f t="shared" si="14"/>
        <v>No Diabetes</v>
      </c>
      <c r="M209" t="str" cm="1">
        <f t="array" ref="M209">IF(C209 &lt;80,"Low_BP", IF(C209 &lt;=90, "Normal BP", IF(C209 &lt;=119, "Elevate BP",High BP)))</f>
        <v>Low_BP</v>
      </c>
      <c r="N209" t="str">
        <f t="shared" si="15"/>
        <v>NonPatient</v>
      </c>
    </row>
    <row r="210" spans="1:14" x14ac:dyDescent="0.25">
      <c r="A210">
        <v>10</v>
      </c>
      <c r="B210">
        <v>161</v>
      </c>
      <c r="C210">
        <v>68</v>
      </c>
      <c r="D210">
        <v>23</v>
      </c>
      <c r="E210">
        <v>132</v>
      </c>
      <c r="F210">
        <v>25.5</v>
      </c>
      <c r="G210">
        <v>0.32600000000000001</v>
      </c>
      <c r="H210">
        <v>47</v>
      </c>
      <c r="I210">
        <v>1</v>
      </c>
      <c r="J210" t="str">
        <f t="shared" si="12"/>
        <v>Overweight</v>
      </c>
      <c r="K210" t="str">
        <f t="shared" si="13"/>
        <v>36-50</v>
      </c>
      <c r="L210" t="str">
        <f t="shared" si="14"/>
        <v>Diabetes</v>
      </c>
      <c r="M210" t="str" cm="1">
        <f t="array" ref="M210">IF(C210 &lt;80,"Low_BP", IF(C210 &lt;=90, "Normal BP", IF(C210 &lt;=119, "Elevate BP",High BP)))</f>
        <v>Low_BP</v>
      </c>
      <c r="N210" t="str">
        <f t="shared" si="15"/>
        <v>Patient</v>
      </c>
    </row>
    <row r="211" spans="1:14" x14ac:dyDescent="0.25">
      <c r="A211">
        <v>0</v>
      </c>
      <c r="B211">
        <v>137</v>
      </c>
      <c r="C211">
        <v>68</v>
      </c>
      <c r="D211">
        <v>14</v>
      </c>
      <c r="E211">
        <v>148</v>
      </c>
      <c r="F211">
        <v>24.8</v>
      </c>
      <c r="G211">
        <v>0.14299999999999999</v>
      </c>
      <c r="H211">
        <v>21</v>
      </c>
      <c r="I211">
        <v>0</v>
      </c>
      <c r="J211" t="str">
        <f t="shared" si="12"/>
        <v>Overweight</v>
      </c>
      <c r="K211" t="str">
        <f t="shared" si="13"/>
        <v>19-35</v>
      </c>
      <c r="L211" t="str">
        <f t="shared" si="14"/>
        <v>No Diabetes</v>
      </c>
      <c r="M211" t="str" cm="1">
        <f t="array" ref="M211">IF(C211 &lt;80,"Low_BP", IF(C211 &lt;=90, "Normal BP", IF(C211 &lt;=119, "Elevate BP",High BP)))</f>
        <v>Low_BP</v>
      </c>
      <c r="N211" t="str">
        <f t="shared" si="15"/>
        <v>NonPatient</v>
      </c>
    </row>
    <row r="212" spans="1:14" x14ac:dyDescent="0.25">
      <c r="A212">
        <v>0</v>
      </c>
      <c r="B212">
        <v>128</v>
      </c>
      <c r="C212">
        <v>68</v>
      </c>
      <c r="D212">
        <v>19</v>
      </c>
      <c r="E212">
        <v>180</v>
      </c>
      <c r="F212">
        <v>30.5</v>
      </c>
      <c r="G212">
        <v>1.391</v>
      </c>
      <c r="H212">
        <v>25</v>
      </c>
      <c r="I212">
        <v>1</v>
      </c>
      <c r="J212" t="str">
        <f t="shared" si="12"/>
        <v>Obese</v>
      </c>
      <c r="K212" t="str">
        <f t="shared" si="13"/>
        <v>19-35</v>
      </c>
      <c r="L212" t="str">
        <f t="shared" si="14"/>
        <v>Diabetes</v>
      </c>
      <c r="M212" t="str" cm="1">
        <f t="array" ref="M212">IF(C212 &lt;80,"Low_BP", IF(C212 &lt;=90, "Normal BP", IF(C212 &lt;=119, "Elevate BP",High BP)))</f>
        <v>Low_BP</v>
      </c>
      <c r="N212" t="str">
        <f t="shared" si="15"/>
        <v>Patient</v>
      </c>
    </row>
    <row r="213" spans="1:14" x14ac:dyDescent="0.25">
      <c r="A213">
        <v>2</v>
      </c>
      <c r="B213">
        <v>124</v>
      </c>
      <c r="C213">
        <v>68</v>
      </c>
      <c r="D213">
        <v>28</v>
      </c>
      <c r="E213">
        <v>205</v>
      </c>
      <c r="F213">
        <v>32.9</v>
      </c>
      <c r="G213">
        <v>0.875</v>
      </c>
      <c r="H213">
        <v>30</v>
      </c>
      <c r="I213">
        <v>1</v>
      </c>
      <c r="J213" t="str">
        <f t="shared" si="12"/>
        <v>Obese</v>
      </c>
      <c r="K213" t="str">
        <f t="shared" si="13"/>
        <v>19-35</v>
      </c>
      <c r="L213" t="str">
        <f t="shared" si="14"/>
        <v>Diabetes</v>
      </c>
      <c r="M213" t="str" cm="1">
        <f t="array" ref="M213">IF(C213 &lt;80,"Low_BP", IF(C213 &lt;=90, "Normal BP", IF(C213 &lt;=119, "Elevate BP",High BP)))</f>
        <v>Low_BP</v>
      </c>
      <c r="N213" t="str">
        <f t="shared" si="15"/>
        <v>Patient</v>
      </c>
    </row>
    <row r="214" spans="1:14" x14ac:dyDescent="0.25">
      <c r="A214">
        <v>6</v>
      </c>
      <c r="B214">
        <v>80</v>
      </c>
      <c r="C214">
        <v>66</v>
      </c>
      <c r="D214">
        <v>30</v>
      </c>
      <c r="E214" s="2">
        <v>156</v>
      </c>
      <c r="F214">
        <v>26.2</v>
      </c>
      <c r="G214">
        <v>0.313</v>
      </c>
      <c r="H214">
        <v>41</v>
      </c>
      <c r="I214">
        <v>0</v>
      </c>
      <c r="J214" t="str">
        <f t="shared" si="12"/>
        <v>Overweight</v>
      </c>
      <c r="K214" t="str">
        <f t="shared" si="13"/>
        <v>36-50</v>
      </c>
      <c r="L214" t="str">
        <f t="shared" si="14"/>
        <v>No Diabetes</v>
      </c>
      <c r="M214" t="str" cm="1">
        <f t="array" ref="M214">IF(C214 &lt;80,"Low_BP", IF(C214 &lt;=90, "Normal BP", IF(C214 &lt;=119, "Elevate BP",High BP)))</f>
        <v>Low_BP</v>
      </c>
      <c r="N214" t="str">
        <f t="shared" si="15"/>
        <v>NonPatient</v>
      </c>
    </row>
    <row r="215" spans="1:14" x14ac:dyDescent="0.25">
      <c r="A215">
        <v>0</v>
      </c>
      <c r="B215">
        <v>106</v>
      </c>
      <c r="C215">
        <v>70</v>
      </c>
      <c r="D215">
        <v>37</v>
      </c>
      <c r="E215">
        <v>148</v>
      </c>
      <c r="F215">
        <v>39.4</v>
      </c>
      <c r="G215">
        <v>0.60499999999999998</v>
      </c>
      <c r="H215">
        <v>22</v>
      </c>
      <c r="I215">
        <v>0</v>
      </c>
      <c r="J215" t="str">
        <f t="shared" si="12"/>
        <v>Obese</v>
      </c>
      <c r="K215" t="str">
        <f t="shared" si="13"/>
        <v>19-35</v>
      </c>
      <c r="L215" t="str">
        <f t="shared" si="14"/>
        <v>No Diabetes</v>
      </c>
      <c r="M215" t="str" cm="1">
        <f t="array" ref="M215">IF(C215 &lt;80,"Low_BP", IF(C215 &lt;=90, "Normal BP", IF(C215 &lt;=119, "Elevate BP",High BP)))</f>
        <v>Low_BP</v>
      </c>
      <c r="N215" t="str">
        <f t="shared" si="15"/>
        <v>NonPatient</v>
      </c>
    </row>
    <row r="216" spans="1:14" x14ac:dyDescent="0.25">
      <c r="A216">
        <v>2</v>
      </c>
      <c r="B216">
        <v>155</v>
      </c>
      <c r="C216">
        <v>74</v>
      </c>
      <c r="D216">
        <v>17</v>
      </c>
      <c r="E216">
        <v>96</v>
      </c>
      <c r="F216">
        <v>26.6</v>
      </c>
      <c r="G216">
        <v>0.433</v>
      </c>
      <c r="H216">
        <v>27</v>
      </c>
      <c r="I216">
        <v>1</v>
      </c>
      <c r="J216" t="str">
        <f t="shared" si="12"/>
        <v>Overweight</v>
      </c>
      <c r="K216" t="str">
        <f t="shared" si="13"/>
        <v>19-35</v>
      </c>
      <c r="L216" t="str">
        <f t="shared" si="14"/>
        <v>Diabetes</v>
      </c>
      <c r="M216" t="str" cm="1">
        <f t="array" ref="M216">IF(C216 &lt;80,"Low_BP", IF(C216 &lt;=90, "Normal BP", IF(C216 &lt;=119, "Elevate BP",High BP)))</f>
        <v>Low_BP</v>
      </c>
      <c r="N216" t="str">
        <f t="shared" si="15"/>
        <v>Patient</v>
      </c>
    </row>
    <row r="217" spans="1:14" x14ac:dyDescent="0.25">
      <c r="A217">
        <v>3</v>
      </c>
      <c r="B217">
        <v>113</v>
      </c>
      <c r="C217">
        <v>50</v>
      </c>
      <c r="D217">
        <v>10</v>
      </c>
      <c r="E217">
        <v>85</v>
      </c>
      <c r="F217">
        <v>29.5</v>
      </c>
      <c r="G217">
        <v>0.626</v>
      </c>
      <c r="H217">
        <v>25</v>
      </c>
      <c r="I217">
        <v>0</v>
      </c>
      <c r="J217" t="str">
        <f t="shared" si="12"/>
        <v>Overweight</v>
      </c>
      <c r="K217" t="str">
        <f t="shared" si="13"/>
        <v>19-35</v>
      </c>
      <c r="L217" t="str">
        <f t="shared" si="14"/>
        <v>No Diabetes</v>
      </c>
      <c r="M217" t="str" cm="1">
        <f t="array" ref="M217">IF(C217 &lt;80,"Low_BP", IF(C217 &lt;=90, "Normal BP", IF(C217 &lt;=119, "Elevate BP",High BP)))</f>
        <v>Low_BP</v>
      </c>
      <c r="N217" t="str">
        <f t="shared" si="15"/>
        <v>NonPatient</v>
      </c>
    </row>
    <row r="218" spans="1:14" x14ac:dyDescent="0.25">
      <c r="A218">
        <v>7</v>
      </c>
      <c r="B218">
        <v>109</v>
      </c>
      <c r="C218">
        <v>80</v>
      </c>
      <c r="D218">
        <v>31</v>
      </c>
      <c r="E218" s="2">
        <v>156</v>
      </c>
      <c r="F218">
        <v>35.9</v>
      </c>
      <c r="G218">
        <v>1.127</v>
      </c>
      <c r="H218">
        <v>43</v>
      </c>
      <c r="I218">
        <v>1</v>
      </c>
      <c r="J218" t="str">
        <f t="shared" si="12"/>
        <v>Obese</v>
      </c>
      <c r="K218" t="str">
        <f t="shared" si="13"/>
        <v>36-50</v>
      </c>
      <c r="L218" t="str">
        <f t="shared" si="14"/>
        <v>Diabetes</v>
      </c>
      <c r="M218" t="str" cm="1">
        <f t="array" ref="M218">IF(C218 &lt;80,"Low_BP", IF(C218 &lt;=90, "Normal BP", IF(C218 &lt;=119, "Elevate BP",High BP)))</f>
        <v>Normal BP</v>
      </c>
      <c r="N218" t="str">
        <f t="shared" si="15"/>
        <v>Patient</v>
      </c>
    </row>
    <row r="219" spans="1:14" x14ac:dyDescent="0.25">
      <c r="A219">
        <v>2</v>
      </c>
      <c r="B219">
        <v>112</v>
      </c>
      <c r="C219">
        <v>68</v>
      </c>
      <c r="D219">
        <v>22</v>
      </c>
      <c r="E219">
        <v>94</v>
      </c>
      <c r="F219">
        <v>34.1</v>
      </c>
      <c r="G219">
        <v>0.315</v>
      </c>
      <c r="H219">
        <v>26</v>
      </c>
      <c r="I219">
        <v>0</v>
      </c>
      <c r="J219" t="str">
        <f t="shared" si="12"/>
        <v>Obese</v>
      </c>
      <c r="K219" t="str">
        <f t="shared" si="13"/>
        <v>19-35</v>
      </c>
      <c r="L219" t="str">
        <f t="shared" si="14"/>
        <v>No Diabetes</v>
      </c>
      <c r="M219" t="str" cm="1">
        <f t="array" ref="M219">IF(C219 &lt;80,"Low_BP", IF(C219 &lt;=90, "Normal BP", IF(C219 &lt;=119, "Elevate BP",High BP)))</f>
        <v>Low_BP</v>
      </c>
      <c r="N219" t="str">
        <f t="shared" si="15"/>
        <v>NonPatient</v>
      </c>
    </row>
    <row r="220" spans="1:14" x14ac:dyDescent="0.25">
      <c r="A220">
        <v>3</v>
      </c>
      <c r="B220">
        <v>99</v>
      </c>
      <c r="C220">
        <v>80</v>
      </c>
      <c r="D220">
        <v>11</v>
      </c>
      <c r="E220">
        <v>64</v>
      </c>
      <c r="F220">
        <v>19.3</v>
      </c>
      <c r="G220">
        <v>0.28399999999999997</v>
      </c>
      <c r="H220">
        <v>30</v>
      </c>
      <c r="I220">
        <v>0</v>
      </c>
      <c r="J220" t="str">
        <f t="shared" si="12"/>
        <v>Normalweight</v>
      </c>
      <c r="K220" t="str">
        <f t="shared" si="13"/>
        <v>19-35</v>
      </c>
      <c r="L220" t="str">
        <f t="shared" si="14"/>
        <v>No Diabetes</v>
      </c>
      <c r="M220" t="str" cm="1">
        <f t="array" ref="M220">IF(C220 &lt;80,"Low_BP", IF(C220 &lt;=90, "Normal BP", IF(C220 &lt;=119, "Elevate BP",High BP)))</f>
        <v>Normal BP</v>
      </c>
      <c r="N220" t="str">
        <f t="shared" si="15"/>
        <v>NonPatient</v>
      </c>
    </row>
    <row r="221" spans="1:14" x14ac:dyDescent="0.25">
      <c r="A221">
        <v>3</v>
      </c>
      <c r="B221">
        <v>115</v>
      </c>
      <c r="C221">
        <v>66</v>
      </c>
      <c r="D221">
        <v>39</v>
      </c>
      <c r="E221">
        <v>140</v>
      </c>
      <c r="F221">
        <v>38.1</v>
      </c>
      <c r="G221">
        <v>0.15</v>
      </c>
      <c r="H221">
        <v>28</v>
      </c>
      <c r="I221">
        <v>0</v>
      </c>
      <c r="J221" t="str">
        <f t="shared" si="12"/>
        <v>Obese</v>
      </c>
      <c r="K221" t="str">
        <f t="shared" si="13"/>
        <v>19-35</v>
      </c>
      <c r="L221" t="str">
        <f t="shared" si="14"/>
        <v>No Diabetes</v>
      </c>
      <c r="M221" t="str" cm="1">
        <f t="array" ref="M221">IF(C221 &lt;80,"Low_BP", IF(C221 &lt;=90, "Normal BP", IF(C221 &lt;=119, "Elevate BP",High BP)))</f>
        <v>Low_BP</v>
      </c>
      <c r="N221" t="str">
        <f t="shared" si="15"/>
        <v>NonPatient</v>
      </c>
    </row>
    <row r="222" spans="1:14" x14ac:dyDescent="0.25">
      <c r="A222">
        <v>4</v>
      </c>
      <c r="B222">
        <v>129</v>
      </c>
      <c r="C222">
        <v>60</v>
      </c>
      <c r="D222">
        <v>12</v>
      </c>
      <c r="E222">
        <v>231</v>
      </c>
      <c r="F222">
        <v>27.5</v>
      </c>
      <c r="G222">
        <v>0.52700000000000002</v>
      </c>
      <c r="H222">
        <v>31</v>
      </c>
      <c r="I222">
        <v>0</v>
      </c>
      <c r="J222" t="str">
        <f t="shared" si="12"/>
        <v>Overweight</v>
      </c>
      <c r="K222" t="str">
        <f t="shared" si="13"/>
        <v>19-35</v>
      </c>
      <c r="L222" t="str">
        <f t="shared" si="14"/>
        <v>No Diabetes</v>
      </c>
      <c r="M222" t="str" cm="1">
        <f t="array" ref="M222">IF(C222 &lt;80,"Low_BP", IF(C222 &lt;=90, "Normal BP", IF(C222 &lt;=119, "Elevate BP",High BP)))</f>
        <v>Low_BP</v>
      </c>
      <c r="N222" t="str">
        <f t="shared" si="15"/>
        <v>NonPatient</v>
      </c>
    </row>
    <row r="223" spans="1:14" x14ac:dyDescent="0.25">
      <c r="A223">
        <v>3</v>
      </c>
      <c r="B223">
        <v>112</v>
      </c>
      <c r="C223">
        <v>74</v>
      </c>
      <c r="D223">
        <v>30</v>
      </c>
      <c r="E223" s="2">
        <v>156</v>
      </c>
      <c r="F223">
        <v>31.6</v>
      </c>
      <c r="G223">
        <v>0.19700000000000001</v>
      </c>
      <c r="H223">
        <v>25</v>
      </c>
      <c r="I223">
        <v>1</v>
      </c>
      <c r="J223" t="str">
        <f t="shared" si="12"/>
        <v>Obese</v>
      </c>
      <c r="K223" t="str">
        <f t="shared" si="13"/>
        <v>19-35</v>
      </c>
      <c r="L223" t="str">
        <f t="shared" si="14"/>
        <v>Diabetes</v>
      </c>
      <c r="M223" t="str" cm="1">
        <f t="array" ref="M223">IF(C223 &lt;80,"Low_BP", IF(C223 &lt;=90, "Normal BP", IF(C223 &lt;=119, "Elevate BP",High BP)))</f>
        <v>Low_BP</v>
      </c>
      <c r="N223" t="str">
        <f t="shared" si="15"/>
        <v>Patient</v>
      </c>
    </row>
    <row r="224" spans="1:14" x14ac:dyDescent="0.25">
      <c r="A224">
        <v>0</v>
      </c>
      <c r="B224">
        <v>124</v>
      </c>
      <c r="C224">
        <v>70</v>
      </c>
      <c r="D224">
        <v>20</v>
      </c>
      <c r="E224" s="2">
        <v>156</v>
      </c>
      <c r="F224">
        <v>27.4</v>
      </c>
      <c r="G224">
        <v>0.254</v>
      </c>
      <c r="H224">
        <v>36</v>
      </c>
      <c r="I224">
        <v>1</v>
      </c>
      <c r="J224" t="str">
        <f t="shared" si="12"/>
        <v>Overweight</v>
      </c>
      <c r="K224" t="str">
        <f t="shared" si="13"/>
        <v>36-50</v>
      </c>
      <c r="L224" t="str">
        <f t="shared" si="14"/>
        <v>Diabetes</v>
      </c>
      <c r="M224" t="str" cm="1">
        <f t="array" ref="M224">IF(C224 &lt;80,"Low_BP", IF(C224 &lt;=90, "Normal BP", IF(C224 &lt;=119, "Elevate BP",High BP)))</f>
        <v>Low_BP</v>
      </c>
      <c r="N224" t="str">
        <f t="shared" si="15"/>
        <v>Patient</v>
      </c>
    </row>
    <row r="225" spans="1:14" x14ac:dyDescent="0.25">
      <c r="A225">
        <v>13</v>
      </c>
      <c r="B225">
        <v>152</v>
      </c>
      <c r="C225">
        <v>90</v>
      </c>
      <c r="D225">
        <v>33</v>
      </c>
      <c r="E225">
        <v>29</v>
      </c>
      <c r="F225">
        <v>26.8</v>
      </c>
      <c r="G225">
        <v>0.73099999999999998</v>
      </c>
      <c r="H225">
        <v>43</v>
      </c>
      <c r="I225">
        <v>1</v>
      </c>
      <c r="J225" t="str">
        <f t="shared" si="12"/>
        <v>Overweight</v>
      </c>
      <c r="K225" t="str">
        <f t="shared" si="13"/>
        <v>36-50</v>
      </c>
      <c r="L225" t="str">
        <f t="shared" si="14"/>
        <v>Diabetes</v>
      </c>
      <c r="M225" t="str" cm="1">
        <f t="array" ref="M225">IF(C225 &lt;80,"Low_BP", IF(C225 &lt;=90, "Normal BP", IF(C225 &lt;=119, "Elevate BP",High BP)))</f>
        <v>Normal BP</v>
      </c>
      <c r="N225" t="str">
        <f t="shared" si="15"/>
        <v>Patient</v>
      </c>
    </row>
    <row r="226" spans="1:14" x14ac:dyDescent="0.25">
      <c r="A226">
        <v>2</v>
      </c>
      <c r="B226">
        <v>112</v>
      </c>
      <c r="C226">
        <v>75</v>
      </c>
      <c r="D226">
        <v>32</v>
      </c>
      <c r="E226" s="2">
        <v>156</v>
      </c>
      <c r="F226">
        <v>35.700000000000003</v>
      </c>
      <c r="G226">
        <v>0.14799999999999999</v>
      </c>
      <c r="H226">
        <v>21</v>
      </c>
      <c r="I226">
        <v>0</v>
      </c>
      <c r="J226" t="str">
        <f t="shared" si="12"/>
        <v>Obese</v>
      </c>
      <c r="K226" t="str">
        <f t="shared" si="13"/>
        <v>19-35</v>
      </c>
      <c r="L226" t="str">
        <f t="shared" si="14"/>
        <v>No Diabetes</v>
      </c>
      <c r="M226" t="str" cm="1">
        <f t="array" ref="M226">IF(C226 &lt;80,"Low_BP", IF(C226 &lt;=90, "Normal BP", IF(C226 &lt;=119, "Elevate BP",High BP)))</f>
        <v>Low_BP</v>
      </c>
      <c r="N226" t="str">
        <f t="shared" si="15"/>
        <v>NonPatient</v>
      </c>
    </row>
    <row r="227" spans="1:14" x14ac:dyDescent="0.25">
      <c r="A227">
        <v>1</v>
      </c>
      <c r="B227">
        <v>157</v>
      </c>
      <c r="C227">
        <v>72</v>
      </c>
      <c r="D227">
        <v>21</v>
      </c>
      <c r="E227">
        <v>168</v>
      </c>
      <c r="F227">
        <v>25.6</v>
      </c>
      <c r="G227">
        <v>0.123</v>
      </c>
      <c r="H227">
        <v>24</v>
      </c>
      <c r="I227">
        <v>0</v>
      </c>
      <c r="J227" t="str">
        <f t="shared" si="12"/>
        <v>Overweight</v>
      </c>
      <c r="K227" t="str">
        <f t="shared" si="13"/>
        <v>19-35</v>
      </c>
      <c r="L227" t="str">
        <f t="shared" si="14"/>
        <v>No Diabetes</v>
      </c>
      <c r="M227" t="str" cm="1">
        <f t="array" ref="M227">IF(C227 &lt;80,"Low_BP", IF(C227 &lt;=90, "Normal BP", IF(C227 &lt;=119, "Elevate BP",High BP)))</f>
        <v>Low_BP</v>
      </c>
      <c r="N227" t="str">
        <f t="shared" si="15"/>
        <v>NonPatient</v>
      </c>
    </row>
    <row r="228" spans="1:14" x14ac:dyDescent="0.25">
      <c r="A228">
        <v>1</v>
      </c>
      <c r="B228">
        <v>122</v>
      </c>
      <c r="C228">
        <v>64</v>
      </c>
      <c r="D228">
        <v>32</v>
      </c>
      <c r="E228">
        <v>156</v>
      </c>
      <c r="F228">
        <v>35.1</v>
      </c>
      <c r="G228">
        <v>0.69199999999999995</v>
      </c>
      <c r="H228">
        <v>30</v>
      </c>
      <c r="I228">
        <v>1</v>
      </c>
      <c r="J228" t="str">
        <f t="shared" si="12"/>
        <v>Obese</v>
      </c>
      <c r="K228" t="str">
        <f t="shared" si="13"/>
        <v>19-35</v>
      </c>
      <c r="L228" t="str">
        <f t="shared" si="14"/>
        <v>Diabetes</v>
      </c>
      <c r="M228" t="str" cm="1">
        <f t="array" ref="M228">IF(C228 &lt;80,"Low_BP", IF(C228 &lt;=90, "Normal BP", IF(C228 &lt;=119, "Elevate BP",High BP)))</f>
        <v>Low_BP</v>
      </c>
      <c r="N228" t="str">
        <f t="shared" si="15"/>
        <v>Patient</v>
      </c>
    </row>
    <row r="229" spans="1:14" x14ac:dyDescent="0.25">
      <c r="A229">
        <v>2</v>
      </c>
      <c r="B229">
        <v>102</v>
      </c>
      <c r="C229">
        <v>86</v>
      </c>
      <c r="D229">
        <v>36</v>
      </c>
      <c r="E229">
        <v>120</v>
      </c>
      <c r="F229">
        <v>45.5</v>
      </c>
      <c r="G229">
        <v>0.127</v>
      </c>
      <c r="H229">
        <v>23</v>
      </c>
      <c r="I229">
        <v>1</v>
      </c>
      <c r="J229" t="str">
        <f t="shared" si="12"/>
        <v>Obese</v>
      </c>
      <c r="K229" t="str">
        <f t="shared" si="13"/>
        <v>19-35</v>
      </c>
      <c r="L229" t="str">
        <f t="shared" si="14"/>
        <v>Diabetes</v>
      </c>
      <c r="M229" t="str" cm="1">
        <f t="array" ref="M229">IF(C229 &lt;80,"Low_BP", IF(C229 &lt;=90, "Normal BP", IF(C229 &lt;=119, "Elevate BP",High BP)))</f>
        <v>Normal BP</v>
      </c>
      <c r="N229" t="str">
        <f t="shared" si="15"/>
        <v>Patient</v>
      </c>
    </row>
    <row r="230" spans="1:14" x14ac:dyDescent="0.25">
      <c r="A230">
        <v>6</v>
      </c>
      <c r="B230">
        <v>105</v>
      </c>
      <c r="C230">
        <v>70</v>
      </c>
      <c r="D230">
        <v>32</v>
      </c>
      <c r="E230">
        <v>68</v>
      </c>
      <c r="F230">
        <v>30.8</v>
      </c>
      <c r="G230">
        <v>0.122</v>
      </c>
      <c r="H230">
        <v>37</v>
      </c>
      <c r="I230">
        <v>0</v>
      </c>
      <c r="J230" t="str">
        <f t="shared" si="12"/>
        <v>Obese</v>
      </c>
      <c r="K230" t="str">
        <f t="shared" si="13"/>
        <v>36-50</v>
      </c>
      <c r="L230" t="str">
        <f t="shared" si="14"/>
        <v>No Diabetes</v>
      </c>
      <c r="M230" t="str" cm="1">
        <f t="array" ref="M230">IF(C230 &lt;80,"Low_BP", IF(C230 &lt;=90, "Normal BP", IF(C230 &lt;=119, "Elevate BP",High BP)))</f>
        <v>Low_BP</v>
      </c>
      <c r="N230" t="str">
        <f t="shared" si="15"/>
        <v>NonPatient</v>
      </c>
    </row>
    <row r="231" spans="1:14" x14ac:dyDescent="0.25">
      <c r="A231">
        <v>8</v>
      </c>
      <c r="B231">
        <v>118</v>
      </c>
      <c r="C231">
        <v>72</v>
      </c>
      <c r="D231">
        <v>19</v>
      </c>
      <c r="E231" s="2">
        <v>156</v>
      </c>
      <c r="F231">
        <v>23.1</v>
      </c>
      <c r="G231">
        <v>1.476</v>
      </c>
      <c r="H231">
        <v>46</v>
      </c>
      <c r="I231">
        <v>0</v>
      </c>
      <c r="J231" t="str">
        <f t="shared" si="12"/>
        <v>Normalweight</v>
      </c>
      <c r="K231" t="str">
        <f t="shared" si="13"/>
        <v>36-50</v>
      </c>
      <c r="L231" t="str">
        <f t="shared" si="14"/>
        <v>No Diabetes</v>
      </c>
      <c r="M231" t="str" cm="1">
        <f t="array" ref="M231">IF(C231 &lt;80,"Low_BP", IF(C231 &lt;=90, "Normal BP", IF(C231 &lt;=119, "Elevate BP",High BP)))</f>
        <v>Low_BP</v>
      </c>
      <c r="N231" t="str">
        <f t="shared" si="15"/>
        <v>NonPatient</v>
      </c>
    </row>
    <row r="232" spans="1:14" x14ac:dyDescent="0.25">
      <c r="A232">
        <v>2</v>
      </c>
      <c r="B232">
        <v>87</v>
      </c>
      <c r="C232">
        <v>58</v>
      </c>
      <c r="D232">
        <v>16</v>
      </c>
      <c r="E232">
        <v>52</v>
      </c>
      <c r="F232">
        <v>32.700000000000003</v>
      </c>
      <c r="G232">
        <v>0.16600000000000001</v>
      </c>
      <c r="H232">
        <v>25</v>
      </c>
      <c r="I232">
        <v>0</v>
      </c>
      <c r="J232" t="str">
        <f t="shared" si="12"/>
        <v>Obese</v>
      </c>
      <c r="K232" t="str">
        <f t="shared" si="13"/>
        <v>19-35</v>
      </c>
      <c r="L232" t="str">
        <f t="shared" si="14"/>
        <v>No Diabetes</v>
      </c>
      <c r="M232" t="str" cm="1">
        <f t="array" ref="M232">IF(C232 &lt;80,"Low_BP", IF(C232 &lt;=90, "Normal BP", IF(C232 &lt;=119, "Elevate BP",High BP)))</f>
        <v>Low_BP</v>
      </c>
      <c r="N232" t="str">
        <f t="shared" si="15"/>
        <v>NonPatient</v>
      </c>
    </row>
    <row r="233" spans="1:14" x14ac:dyDescent="0.25">
      <c r="A233">
        <v>1</v>
      </c>
      <c r="B233">
        <v>95</v>
      </c>
      <c r="C233">
        <v>60</v>
      </c>
      <c r="D233">
        <v>18</v>
      </c>
      <c r="E233">
        <v>58</v>
      </c>
      <c r="F233">
        <v>23.9</v>
      </c>
      <c r="G233">
        <v>0.26</v>
      </c>
      <c r="H233">
        <v>22</v>
      </c>
      <c r="I233">
        <v>0</v>
      </c>
      <c r="J233" t="str">
        <f t="shared" si="12"/>
        <v>Normalweight</v>
      </c>
      <c r="K233" t="str">
        <f t="shared" si="13"/>
        <v>19-35</v>
      </c>
      <c r="L233" t="str">
        <f t="shared" si="14"/>
        <v>No Diabetes</v>
      </c>
      <c r="M233" t="str" cm="1">
        <f t="array" ref="M233">IF(C233 &lt;80,"Low_BP", IF(C233 &lt;=90, "Normal BP", IF(C233 &lt;=119, "Elevate BP",High BP)))</f>
        <v>Low_BP</v>
      </c>
      <c r="N233" t="str">
        <f t="shared" si="15"/>
        <v>NonPatient</v>
      </c>
    </row>
    <row r="234" spans="1:14" x14ac:dyDescent="0.25">
      <c r="A234">
        <v>0</v>
      </c>
      <c r="B234">
        <v>165</v>
      </c>
      <c r="C234">
        <v>76</v>
      </c>
      <c r="D234">
        <v>43</v>
      </c>
      <c r="E234">
        <v>255</v>
      </c>
      <c r="F234">
        <v>47.9</v>
      </c>
      <c r="G234">
        <v>0.25900000000000001</v>
      </c>
      <c r="H234">
        <v>26</v>
      </c>
      <c r="I234">
        <v>0</v>
      </c>
      <c r="J234" t="str">
        <f t="shared" si="12"/>
        <v>Obese</v>
      </c>
      <c r="K234" t="str">
        <f t="shared" si="13"/>
        <v>19-35</v>
      </c>
      <c r="L234" t="str">
        <f t="shared" si="14"/>
        <v>No Diabetes</v>
      </c>
      <c r="M234" t="str" cm="1">
        <f t="array" ref="M234">IF(C234 &lt;80,"Low_BP", IF(C234 &lt;=90, "Normal BP", IF(C234 &lt;=119, "Elevate BP",High BP)))</f>
        <v>Low_BP</v>
      </c>
      <c r="N234" t="str">
        <f t="shared" si="15"/>
        <v>NonPatient</v>
      </c>
    </row>
    <row r="235" spans="1:14" x14ac:dyDescent="0.25">
      <c r="A235">
        <v>9</v>
      </c>
      <c r="B235">
        <v>152</v>
      </c>
      <c r="C235">
        <v>78</v>
      </c>
      <c r="D235">
        <v>34</v>
      </c>
      <c r="E235">
        <v>171</v>
      </c>
      <c r="F235">
        <v>34.200000000000003</v>
      </c>
      <c r="G235">
        <v>0.89300000000000002</v>
      </c>
      <c r="H235">
        <v>33</v>
      </c>
      <c r="I235">
        <v>1</v>
      </c>
      <c r="J235" t="str">
        <f t="shared" si="12"/>
        <v>Obese</v>
      </c>
      <c r="K235" t="str">
        <f t="shared" si="13"/>
        <v>19-35</v>
      </c>
      <c r="L235" t="str">
        <f t="shared" si="14"/>
        <v>Diabetes</v>
      </c>
      <c r="M235" t="str" cm="1">
        <f t="array" ref="M235">IF(C235 &lt;80,"Low_BP", IF(C235 &lt;=90, "Normal BP", IF(C235 &lt;=119, "Elevate BP",High BP)))</f>
        <v>Low_BP</v>
      </c>
      <c r="N235" t="str">
        <f t="shared" si="15"/>
        <v>Patient</v>
      </c>
    </row>
    <row r="236" spans="1:14" x14ac:dyDescent="0.25">
      <c r="A236">
        <v>1</v>
      </c>
      <c r="B236">
        <v>130</v>
      </c>
      <c r="C236">
        <v>70</v>
      </c>
      <c r="D236">
        <v>13</v>
      </c>
      <c r="E236">
        <v>105</v>
      </c>
      <c r="F236">
        <v>25.9</v>
      </c>
      <c r="G236">
        <v>0.47199999999999998</v>
      </c>
      <c r="H236">
        <v>22</v>
      </c>
      <c r="I236">
        <v>0</v>
      </c>
      <c r="J236" t="str">
        <f t="shared" si="12"/>
        <v>Overweight</v>
      </c>
      <c r="K236" t="str">
        <f t="shared" si="13"/>
        <v>19-35</v>
      </c>
      <c r="L236" t="str">
        <f t="shared" si="14"/>
        <v>No Diabetes</v>
      </c>
      <c r="M236" t="str" cm="1">
        <f t="array" ref="M236">IF(C236 &lt;80,"Low_BP", IF(C236 &lt;=90, "Normal BP", IF(C236 &lt;=119, "Elevate BP",High BP)))</f>
        <v>Low_BP</v>
      </c>
      <c r="N236" t="str">
        <f t="shared" si="15"/>
        <v>NonPatient</v>
      </c>
    </row>
    <row r="237" spans="1:14" x14ac:dyDescent="0.25">
      <c r="A237">
        <v>1</v>
      </c>
      <c r="B237">
        <v>95</v>
      </c>
      <c r="C237">
        <v>74</v>
      </c>
      <c r="D237">
        <v>21</v>
      </c>
      <c r="E237">
        <v>73</v>
      </c>
      <c r="F237">
        <v>25.9</v>
      </c>
      <c r="G237">
        <v>0.67300000000000004</v>
      </c>
      <c r="H237">
        <v>36</v>
      </c>
      <c r="I237">
        <v>0</v>
      </c>
      <c r="J237" t="str">
        <f t="shared" si="12"/>
        <v>Overweight</v>
      </c>
      <c r="K237" t="str">
        <f t="shared" si="13"/>
        <v>36-50</v>
      </c>
      <c r="L237" t="str">
        <f t="shared" si="14"/>
        <v>No Diabetes</v>
      </c>
      <c r="M237" t="str" cm="1">
        <f t="array" ref="M237">IF(C237 &lt;80,"Low_BP", IF(C237 &lt;=90, "Normal BP", IF(C237 &lt;=119, "Elevate BP",High BP)))</f>
        <v>Low_BP</v>
      </c>
      <c r="N237" t="str">
        <f t="shared" si="15"/>
        <v>NonPatient</v>
      </c>
    </row>
    <row r="238" spans="1:14" x14ac:dyDescent="0.25">
      <c r="A238">
        <v>8</v>
      </c>
      <c r="B238">
        <v>126</v>
      </c>
      <c r="C238">
        <v>88</v>
      </c>
      <c r="D238">
        <v>36</v>
      </c>
      <c r="E238">
        <v>108</v>
      </c>
      <c r="F238">
        <v>38.5</v>
      </c>
      <c r="G238">
        <v>0.34899999999999998</v>
      </c>
      <c r="H238">
        <v>49</v>
      </c>
      <c r="I238">
        <v>0</v>
      </c>
      <c r="J238" t="str">
        <f t="shared" si="12"/>
        <v>Obese</v>
      </c>
      <c r="K238" t="str">
        <f t="shared" si="13"/>
        <v>36-50</v>
      </c>
      <c r="L238" t="str">
        <f t="shared" si="14"/>
        <v>No Diabetes</v>
      </c>
      <c r="M238" t="str" cm="1">
        <f t="array" ref="M238">IF(C238 &lt;80,"Low_BP", IF(C238 &lt;=90, "Normal BP", IF(C238 &lt;=119, "Elevate BP",High BP)))</f>
        <v>Normal BP</v>
      </c>
      <c r="N238" t="str">
        <f t="shared" si="15"/>
        <v>NonPatient</v>
      </c>
    </row>
    <row r="239" spans="1:14" x14ac:dyDescent="0.25">
      <c r="A239">
        <v>1</v>
      </c>
      <c r="B239">
        <v>139</v>
      </c>
      <c r="C239">
        <v>46</v>
      </c>
      <c r="D239">
        <v>19</v>
      </c>
      <c r="E239">
        <v>83</v>
      </c>
      <c r="F239">
        <v>28.7</v>
      </c>
      <c r="G239">
        <v>0.65400000000000003</v>
      </c>
      <c r="H239">
        <v>22</v>
      </c>
      <c r="I239">
        <v>0</v>
      </c>
      <c r="J239" t="str">
        <f t="shared" si="12"/>
        <v>Overweight</v>
      </c>
      <c r="K239" t="str">
        <f t="shared" si="13"/>
        <v>19-35</v>
      </c>
      <c r="L239" t="str">
        <f t="shared" si="14"/>
        <v>No Diabetes</v>
      </c>
      <c r="M239" t="str" cm="1">
        <f t="array" ref="M239">IF(C239 &lt;80,"Low_BP", IF(C239 &lt;=90, "Normal BP", IF(C239 &lt;=119, "Elevate BP",High BP)))</f>
        <v>Low_BP</v>
      </c>
      <c r="N239" t="str">
        <f t="shared" si="15"/>
        <v>NonPatient</v>
      </c>
    </row>
    <row r="240" spans="1:14" x14ac:dyDescent="0.25">
      <c r="A240">
        <v>3</v>
      </c>
      <c r="B240">
        <v>99</v>
      </c>
      <c r="C240">
        <v>62</v>
      </c>
      <c r="D240">
        <v>19</v>
      </c>
      <c r="E240">
        <v>74</v>
      </c>
      <c r="F240">
        <v>21.8</v>
      </c>
      <c r="G240">
        <v>0.27900000000000003</v>
      </c>
      <c r="H240">
        <v>26</v>
      </c>
      <c r="I240">
        <v>0</v>
      </c>
      <c r="J240" t="str">
        <f t="shared" si="12"/>
        <v>Normalweight</v>
      </c>
      <c r="K240" t="str">
        <f t="shared" si="13"/>
        <v>19-35</v>
      </c>
      <c r="L240" t="str">
        <f t="shared" si="14"/>
        <v>No Diabetes</v>
      </c>
      <c r="M240" t="str" cm="1">
        <f t="array" ref="M240">IF(C240 &lt;80,"Low_BP", IF(C240 &lt;=90, "Normal BP", IF(C240 &lt;=119, "Elevate BP",High BP)))</f>
        <v>Low_BP</v>
      </c>
      <c r="N240" t="str">
        <f t="shared" si="15"/>
        <v>NonPatient</v>
      </c>
    </row>
    <row r="241" spans="1:14" x14ac:dyDescent="0.25">
      <c r="A241">
        <v>3</v>
      </c>
      <c r="B241">
        <v>61</v>
      </c>
      <c r="C241">
        <v>82</v>
      </c>
      <c r="D241">
        <v>28</v>
      </c>
      <c r="E241" s="2">
        <v>156</v>
      </c>
      <c r="F241">
        <v>34.4</v>
      </c>
      <c r="G241">
        <v>0.24299999999999999</v>
      </c>
      <c r="H241">
        <v>46</v>
      </c>
      <c r="I241">
        <v>0</v>
      </c>
      <c r="J241" t="str">
        <f t="shared" si="12"/>
        <v>Obese</v>
      </c>
      <c r="K241" t="str">
        <f t="shared" si="13"/>
        <v>36-50</v>
      </c>
      <c r="L241" t="str">
        <f t="shared" si="14"/>
        <v>No Diabetes</v>
      </c>
      <c r="M241" t="str" cm="1">
        <f t="array" ref="M241">IF(C241 &lt;80,"Low_BP", IF(C241 &lt;=90, "Normal BP", IF(C241 &lt;=119, "Elevate BP",High BP)))</f>
        <v>Normal BP</v>
      </c>
      <c r="N241" t="str">
        <f t="shared" si="15"/>
        <v>NonPatient</v>
      </c>
    </row>
    <row r="242" spans="1:14" x14ac:dyDescent="0.25">
      <c r="A242">
        <v>1</v>
      </c>
      <c r="B242">
        <v>90</v>
      </c>
      <c r="C242">
        <v>62</v>
      </c>
      <c r="D242">
        <v>12</v>
      </c>
      <c r="E242">
        <v>43</v>
      </c>
      <c r="F242">
        <v>27.2</v>
      </c>
      <c r="G242">
        <v>0.57999999999999996</v>
      </c>
      <c r="H242">
        <v>24</v>
      </c>
      <c r="I242">
        <v>0</v>
      </c>
      <c r="J242" t="str">
        <f t="shared" si="12"/>
        <v>Overweight</v>
      </c>
      <c r="K242" t="str">
        <f t="shared" si="13"/>
        <v>19-35</v>
      </c>
      <c r="L242" t="str">
        <f t="shared" si="14"/>
        <v>No Diabetes</v>
      </c>
      <c r="M242" t="str" cm="1">
        <f t="array" ref="M242">IF(C242 &lt;80,"Low_BP", IF(C242 &lt;=90, "Normal BP", IF(C242 &lt;=119, "Elevate BP",High BP)))</f>
        <v>Low_BP</v>
      </c>
      <c r="N242" t="str">
        <f t="shared" si="15"/>
        <v>NonPatient</v>
      </c>
    </row>
    <row r="243" spans="1:14" x14ac:dyDescent="0.25">
      <c r="A243">
        <v>1</v>
      </c>
      <c r="B243">
        <v>125</v>
      </c>
      <c r="C243">
        <v>50</v>
      </c>
      <c r="D243">
        <v>40</v>
      </c>
      <c r="E243">
        <v>167</v>
      </c>
      <c r="F243">
        <v>33.299999999999997</v>
      </c>
      <c r="G243">
        <v>0.96199999999999997</v>
      </c>
      <c r="H243">
        <v>28</v>
      </c>
      <c r="I243">
        <v>1</v>
      </c>
      <c r="J243" t="str">
        <f t="shared" si="12"/>
        <v>Obese</v>
      </c>
      <c r="K243" t="str">
        <f t="shared" si="13"/>
        <v>19-35</v>
      </c>
      <c r="L243" t="str">
        <f t="shared" si="14"/>
        <v>Diabetes</v>
      </c>
      <c r="M243" t="str" cm="1">
        <f t="array" ref="M243">IF(C243 &lt;80,"Low_BP", IF(C243 &lt;=90, "Normal BP", IF(C243 &lt;=119, "Elevate BP",High BP)))</f>
        <v>Low_BP</v>
      </c>
      <c r="N243" t="str">
        <f t="shared" si="15"/>
        <v>Patient</v>
      </c>
    </row>
    <row r="244" spans="1:14" x14ac:dyDescent="0.25">
      <c r="A244">
        <v>12</v>
      </c>
      <c r="B244">
        <v>88</v>
      </c>
      <c r="C244">
        <v>74</v>
      </c>
      <c r="D244">
        <v>40</v>
      </c>
      <c r="E244">
        <v>54</v>
      </c>
      <c r="F244">
        <v>35.299999999999997</v>
      </c>
      <c r="G244">
        <v>0.378</v>
      </c>
      <c r="H244">
        <v>48</v>
      </c>
      <c r="I244">
        <v>0</v>
      </c>
      <c r="J244" t="str">
        <f t="shared" si="12"/>
        <v>Obese</v>
      </c>
      <c r="K244" t="str">
        <f t="shared" si="13"/>
        <v>36-50</v>
      </c>
      <c r="L244" t="str">
        <f t="shared" si="14"/>
        <v>No Diabetes</v>
      </c>
      <c r="M244" t="str" cm="1">
        <f t="array" ref="M244">IF(C244 &lt;80,"Low_BP", IF(C244 &lt;=90, "Normal BP", IF(C244 &lt;=119, "Elevate BP",High BP)))</f>
        <v>Low_BP</v>
      </c>
      <c r="N244" t="str">
        <f t="shared" si="15"/>
        <v>NonPatient</v>
      </c>
    </row>
    <row r="245" spans="1:14" x14ac:dyDescent="0.25">
      <c r="A245">
        <v>1</v>
      </c>
      <c r="B245">
        <v>196</v>
      </c>
      <c r="C245">
        <v>76</v>
      </c>
      <c r="D245">
        <v>36</v>
      </c>
      <c r="E245">
        <v>249</v>
      </c>
      <c r="F245">
        <v>36.5</v>
      </c>
      <c r="G245">
        <v>0.875</v>
      </c>
      <c r="H245">
        <v>29</v>
      </c>
      <c r="I245">
        <v>1</v>
      </c>
      <c r="J245" t="str">
        <f t="shared" si="12"/>
        <v>Obese</v>
      </c>
      <c r="K245" t="str">
        <f t="shared" si="13"/>
        <v>19-35</v>
      </c>
      <c r="L245" t="str">
        <f t="shared" si="14"/>
        <v>Diabetes</v>
      </c>
      <c r="M245" t="str" cm="1">
        <f t="array" ref="M245">IF(C245 &lt;80,"Low_BP", IF(C245 &lt;=90, "Normal BP", IF(C245 &lt;=119, "Elevate BP",High BP)))</f>
        <v>Low_BP</v>
      </c>
      <c r="N245" t="str">
        <f t="shared" si="15"/>
        <v>Patient</v>
      </c>
    </row>
    <row r="246" spans="1:14" x14ac:dyDescent="0.25">
      <c r="A246">
        <v>5</v>
      </c>
      <c r="B246">
        <v>189</v>
      </c>
      <c r="C246">
        <v>64</v>
      </c>
      <c r="D246">
        <v>33</v>
      </c>
      <c r="E246">
        <v>325</v>
      </c>
      <c r="F246">
        <v>31.2</v>
      </c>
      <c r="G246">
        <v>0.58299999999999996</v>
      </c>
      <c r="H246">
        <v>29</v>
      </c>
      <c r="I246">
        <v>1</v>
      </c>
      <c r="J246" t="str">
        <f t="shared" si="12"/>
        <v>Obese</v>
      </c>
      <c r="K246" t="str">
        <f t="shared" si="13"/>
        <v>19-35</v>
      </c>
      <c r="L246" t="str">
        <f t="shared" si="14"/>
        <v>Diabetes</v>
      </c>
      <c r="M246" t="str" cm="1">
        <f t="array" ref="M246">IF(C246 &lt;80,"Low_BP", IF(C246 &lt;=90, "Normal BP", IF(C246 &lt;=119, "Elevate BP",High BP)))</f>
        <v>Low_BP</v>
      </c>
      <c r="N246" t="str">
        <f t="shared" si="15"/>
        <v>Patient</v>
      </c>
    </row>
    <row r="247" spans="1:14" x14ac:dyDescent="0.25">
      <c r="A247">
        <v>5</v>
      </c>
      <c r="B247">
        <v>103</v>
      </c>
      <c r="C247">
        <v>108</v>
      </c>
      <c r="D247">
        <v>37</v>
      </c>
      <c r="E247" s="2">
        <v>156</v>
      </c>
      <c r="F247">
        <v>39.200000000000003</v>
      </c>
      <c r="G247">
        <v>0.30499999999999999</v>
      </c>
      <c r="H247">
        <v>65</v>
      </c>
      <c r="I247">
        <v>0</v>
      </c>
      <c r="J247" t="str">
        <f t="shared" si="12"/>
        <v>Obese</v>
      </c>
      <c r="K247" t="str">
        <f t="shared" si="13"/>
        <v>51+</v>
      </c>
      <c r="L247" t="str">
        <f t="shared" si="14"/>
        <v>No Diabetes</v>
      </c>
      <c r="M247" t="str" cm="1">
        <f t="array" ref="M247">IF(C247 &lt;80,"Low_BP", IF(C247 &lt;=90, "Normal BP", IF(C247 &lt;=119, "Elevate BP",High BP)))</f>
        <v>Elevate BP</v>
      </c>
      <c r="N247" t="str">
        <f t="shared" si="15"/>
        <v>NonPatient</v>
      </c>
    </row>
    <row r="248" spans="1:14" x14ac:dyDescent="0.25">
      <c r="A248">
        <v>4</v>
      </c>
      <c r="B248">
        <v>147</v>
      </c>
      <c r="C248">
        <v>74</v>
      </c>
      <c r="D248">
        <v>25</v>
      </c>
      <c r="E248">
        <v>293</v>
      </c>
      <c r="F248">
        <v>34.9</v>
      </c>
      <c r="G248">
        <v>0.38500000000000001</v>
      </c>
      <c r="H248">
        <v>30</v>
      </c>
      <c r="I248">
        <v>0</v>
      </c>
      <c r="J248" t="str">
        <f t="shared" si="12"/>
        <v>Obese</v>
      </c>
      <c r="K248" t="str">
        <f t="shared" si="13"/>
        <v>19-35</v>
      </c>
      <c r="L248" t="str">
        <f t="shared" si="14"/>
        <v>No Diabetes</v>
      </c>
      <c r="M248" t="str" cm="1">
        <f t="array" ref="M248">IF(C248 &lt;80,"Low_BP", IF(C248 &lt;=90, "Normal BP", IF(C248 &lt;=119, "Elevate BP",High BP)))</f>
        <v>Low_BP</v>
      </c>
      <c r="N248" t="str">
        <f t="shared" si="15"/>
        <v>NonPatient</v>
      </c>
    </row>
    <row r="249" spans="1:14" x14ac:dyDescent="0.25">
      <c r="A249">
        <v>5</v>
      </c>
      <c r="B249">
        <v>99</v>
      </c>
      <c r="C249">
        <v>54</v>
      </c>
      <c r="D249">
        <v>28</v>
      </c>
      <c r="E249">
        <v>83</v>
      </c>
      <c r="F249">
        <v>34</v>
      </c>
      <c r="G249">
        <v>0.499</v>
      </c>
      <c r="H249">
        <v>30</v>
      </c>
      <c r="I249">
        <v>0</v>
      </c>
      <c r="J249" t="str">
        <f t="shared" si="12"/>
        <v>Obese</v>
      </c>
      <c r="K249" t="str">
        <f t="shared" si="13"/>
        <v>19-35</v>
      </c>
      <c r="L249" t="str">
        <f t="shared" si="14"/>
        <v>No Diabetes</v>
      </c>
      <c r="M249" t="str" cm="1">
        <f t="array" ref="M249">IF(C249 &lt;80,"Low_BP", IF(C249 &lt;=90, "Normal BP", IF(C249 &lt;=119, "Elevate BP",High BP)))</f>
        <v>Low_BP</v>
      </c>
      <c r="N249" t="str">
        <f t="shared" si="15"/>
        <v>NonPatient</v>
      </c>
    </row>
    <row r="250" spans="1:14" x14ac:dyDescent="0.25">
      <c r="A250">
        <v>0</v>
      </c>
      <c r="B250">
        <v>101</v>
      </c>
      <c r="C250">
        <v>64</v>
      </c>
      <c r="D250">
        <v>17</v>
      </c>
      <c r="E250" s="2">
        <v>156</v>
      </c>
      <c r="F250">
        <v>21</v>
      </c>
      <c r="G250">
        <v>0.252</v>
      </c>
      <c r="H250">
        <v>21</v>
      </c>
      <c r="I250">
        <v>0</v>
      </c>
      <c r="J250" t="str">
        <f t="shared" si="12"/>
        <v>Normalweight</v>
      </c>
      <c r="K250" t="str">
        <f t="shared" si="13"/>
        <v>19-35</v>
      </c>
      <c r="L250" t="str">
        <f t="shared" si="14"/>
        <v>No Diabetes</v>
      </c>
      <c r="M250" t="str" cm="1">
        <f t="array" ref="M250">IF(C250 &lt;80,"Low_BP", IF(C250 &lt;=90, "Normal BP", IF(C250 &lt;=119, "Elevate BP",High BP)))</f>
        <v>Low_BP</v>
      </c>
      <c r="N250" t="str">
        <f t="shared" si="15"/>
        <v>NonPatient</v>
      </c>
    </row>
    <row r="251" spans="1:14" x14ac:dyDescent="0.25">
      <c r="A251">
        <v>3</v>
      </c>
      <c r="B251">
        <v>81</v>
      </c>
      <c r="C251">
        <v>86</v>
      </c>
      <c r="D251">
        <v>16</v>
      </c>
      <c r="E251">
        <v>66</v>
      </c>
      <c r="F251">
        <v>27.5</v>
      </c>
      <c r="G251">
        <v>0.30599999999999999</v>
      </c>
      <c r="H251">
        <v>22</v>
      </c>
      <c r="I251">
        <v>0</v>
      </c>
      <c r="J251" t="str">
        <f t="shared" si="12"/>
        <v>Overweight</v>
      </c>
      <c r="K251" t="str">
        <f t="shared" si="13"/>
        <v>19-35</v>
      </c>
      <c r="L251" t="str">
        <f t="shared" si="14"/>
        <v>No Diabetes</v>
      </c>
      <c r="M251" t="str" cm="1">
        <f t="array" ref="M251">IF(C251 &lt;80,"Low_BP", IF(C251 &lt;=90, "Normal BP", IF(C251 &lt;=119, "Elevate BP",High BP)))</f>
        <v>Normal BP</v>
      </c>
      <c r="N251" t="str">
        <f t="shared" si="15"/>
        <v>NonPatient</v>
      </c>
    </row>
    <row r="252" spans="1:14" x14ac:dyDescent="0.25">
      <c r="A252">
        <v>1</v>
      </c>
      <c r="B252">
        <v>133</v>
      </c>
      <c r="C252">
        <v>102</v>
      </c>
      <c r="D252">
        <v>28</v>
      </c>
      <c r="E252">
        <v>140</v>
      </c>
      <c r="F252">
        <v>32.799999999999997</v>
      </c>
      <c r="G252">
        <v>0.23400000000000001</v>
      </c>
      <c r="H252">
        <v>45</v>
      </c>
      <c r="I252">
        <v>1</v>
      </c>
      <c r="J252" t="str">
        <f t="shared" si="12"/>
        <v>Obese</v>
      </c>
      <c r="K252" t="str">
        <f t="shared" si="13"/>
        <v>36-50</v>
      </c>
      <c r="L252" t="str">
        <f t="shared" si="14"/>
        <v>Diabetes</v>
      </c>
      <c r="M252" t="str" cm="1">
        <f t="array" ref="M252">IF(C252 &lt;80,"Low_BP", IF(C252 &lt;=90, "Normal BP", IF(C252 &lt;=119, "Elevate BP",High BP)))</f>
        <v>Elevate BP</v>
      </c>
      <c r="N252" t="str">
        <f t="shared" si="15"/>
        <v>Patient</v>
      </c>
    </row>
    <row r="253" spans="1:14" x14ac:dyDescent="0.25">
      <c r="A253">
        <v>3</v>
      </c>
      <c r="B253">
        <v>173</v>
      </c>
      <c r="C253">
        <v>82</v>
      </c>
      <c r="D253">
        <v>48</v>
      </c>
      <c r="E253">
        <v>465</v>
      </c>
      <c r="F253">
        <v>38.4</v>
      </c>
      <c r="G253">
        <v>2.137</v>
      </c>
      <c r="H253">
        <v>25</v>
      </c>
      <c r="I253">
        <v>1</v>
      </c>
      <c r="J253" t="str">
        <f t="shared" si="12"/>
        <v>Obese</v>
      </c>
      <c r="K253" t="str">
        <f t="shared" si="13"/>
        <v>19-35</v>
      </c>
      <c r="L253" t="str">
        <f t="shared" si="14"/>
        <v>Diabetes</v>
      </c>
      <c r="M253" t="str" cm="1">
        <f t="array" ref="M253">IF(C253 &lt;80,"Low_BP", IF(C253 &lt;=90, "Normal BP", IF(C253 &lt;=119, "Elevate BP",High BP)))</f>
        <v>Normal BP</v>
      </c>
      <c r="N253" t="str">
        <f t="shared" si="15"/>
        <v>Patient</v>
      </c>
    </row>
    <row r="254" spans="1:14" x14ac:dyDescent="0.25">
      <c r="A254">
        <v>0</v>
      </c>
      <c r="B254">
        <v>118</v>
      </c>
      <c r="C254">
        <v>64</v>
      </c>
      <c r="D254">
        <v>23</v>
      </c>
      <c r="E254">
        <v>89</v>
      </c>
      <c r="F254">
        <v>32.9</v>
      </c>
      <c r="G254">
        <v>1.7310000000000001</v>
      </c>
      <c r="H254">
        <v>21</v>
      </c>
      <c r="I254">
        <v>0</v>
      </c>
      <c r="J254" t="str">
        <f t="shared" si="12"/>
        <v>Obese</v>
      </c>
      <c r="K254" t="str">
        <f t="shared" si="13"/>
        <v>19-35</v>
      </c>
      <c r="L254" t="str">
        <f t="shared" si="14"/>
        <v>No Diabetes</v>
      </c>
      <c r="M254" t="str" cm="1">
        <f t="array" ref="M254">IF(C254 &lt;80,"Low_BP", IF(C254 &lt;=90, "Normal BP", IF(C254 &lt;=119, "Elevate BP",High BP)))</f>
        <v>Low_BP</v>
      </c>
      <c r="N254" t="str">
        <f t="shared" si="15"/>
        <v>NonPatient</v>
      </c>
    </row>
    <row r="255" spans="1:14" x14ac:dyDescent="0.25">
      <c r="A255">
        <v>0</v>
      </c>
      <c r="B255">
        <v>84</v>
      </c>
      <c r="C255">
        <v>64</v>
      </c>
      <c r="D255">
        <v>22</v>
      </c>
      <c r="E255">
        <v>66</v>
      </c>
      <c r="F255">
        <v>35.799999999999997</v>
      </c>
      <c r="G255">
        <v>0.54500000000000004</v>
      </c>
      <c r="H255">
        <v>21</v>
      </c>
      <c r="I255">
        <v>0</v>
      </c>
      <c r="J255" t="str">
        <f t="shared" si="12"/>
        <v>Obese</v>
      </c>
      <c r="K255" t="str">
        <f t="shared" si="13"/>
        <v>19-35</v>
      </c>
      <c r="L255" t="str">
        <f t="shared" si="14"/>
        <v>No Diabetes</v>
      </c>
      <c r="M255" t="str" cm="1">
        <f t="array" ref="M255">IF(C255 &lt;80,"Low_BP", IF(C255 &lt;=90, "Normal BP", IF(C255 &lt;=119, "Elevate BP",High BP)))</f>
        <v>Low_BP</v>
      </c>
      <c r="N255" t="str">
        <f t="shared" si="15"/>
        <v>NonPatient</v>
      </c>
    </row>
    <row r="256" spans="1:14" x14ac:dyDescent="0.25">
      <c r="A256">
        <v>2</v>
      </c>
      <c r="B256">
        <v>105</v>
      </c>
      <c r="C256">
        <v>58</v>
      </c>
      <c r="D256">
        <v>40</v>
      </c>
      <c r="E256">
        <v>94</v>
      </c>
      <c r="F256">
        <v>34.9</v>
      </c>
      <c r="G256">
        <v>0.22500000000000001</v>
      </c>
      <c r="H256">
        <v>25</v>
      </c>
      <c r="I256">
        <v>0</v>
      </c>
      <c r="J256" t="str">
        <f t="shared" si="12"/>
        <v>Obese</v>
      </c>
      <c r="K256" t="str">
        <f t="shared" si="13"/>
        <v>19-35</v>
      </c>
      <c r="L256" t="str">
        <f t="shared" si="14"/>
        <v>No Diabetes</v>
      </c>
      <c r="M256" t="str" cm="1">
        <f t="array" ref="M256">IF(C256 &lt;80,"Low_BP", IF(C256 &lt;=90, "Normal BP", IF(C256 &lt;=119, "Elevate BP",High BP)))</f>
        <v>Low_BP</v>
      </c>
      <c r="N256" t="str">
        <f t="shared" si="15"/>
        <v>NonPatient</v>
      </c>
    </row>
    <row r="257" spans="1:14" x14ac:dyDescent="0.25">
      <c r="A257">
        <v>2</v>
      </c>
      <c r="B257">
        <v>122</v>
      </c>
      <c r="C257">
        <v>52</v>
      </c>
      <c r="D257">
        <v>43</v>
      </c>
      <c r="E257">
        <v>158</v>
      </c>
      <c r="F257">
        <v>36.200000000000003</v>
      </c>
      <c r="G257">
        <v>0.81599999999999995</v>
      </c>
      <c r="H257">
        <v>28</v>
      </c>
      <c r="I257">
        <v>0</v>
      </c>
      <c r="J257" t="str">
        <f t="shared" si="12"/>
        <v>Obese</v>
      </c>
      <c r="K257" t="str">
        <f t="shared" si="13"/>
        <v>19-35</v>
      </c>
      <c r="L257" t="str">
        <f t="shared" si="14"/>
        <v>No Diabetes</v>
      </c>
      <c r="M257" t="str" cm="1">
        <f t="array" ref="M257">IF(C257 &lt;80,"Low_BP", IF(C257 &lt;=90, "Normal BP", IF(C257 &lt;=119, "Elevate BP",High BP)))</f>
        <v>Low_BP</v>
      </c>
      <c r="N257" t="str">
        <f t="shared" si="15"/>
        <v>NonPatient</v>
      </c>
    </row>
    <row r="258" spans="1:14" x14ac:dyDescent="0.25">
      <c r="A258">
        <v>12</v>
      </c>
      <c r="B258">
        <v>140</v>
      </c>
      <c r="C258">
        <v>82</v>
      </c>
      <c r="D258">
        <v>43</v>
      </c>
      <c r="E258">
        <v>325</v>
      </c>
      <c r="F258">
        <v>39.200000000000003</v>
      </c>
      <c r="G258">
        <v>0.52800000000000002</v>
      </c>
      <c r="H258">
        <v>58</v>
      </c>
      <c r="I258">
        <v>1</v>
      </c>
      <c r="J258" t="str">
        <f t="shared" si="12"/>
        <v>Obese</v>
      </c>
      <c r="K258" t="str">
        <f t="shared" si="13"/>
        <v>51+</v>
      </c>
      <c r="L258" t="str">
        <f t="shared" si="14"/>
        <v>Diabetes</v>
      </c>
      <c r="M258" t="str" cm="1">
        <f t="array" ref="M258">IF(C258 &lt;80,"Low_BP", IF(C258 &lt;=90, "Normal BP", IF(C258 &lt;=119, "Elevate BP",High BP)))</f>
        <v>Normal BP</v>
      </c>
      <c r="N258" t="str">
        <f t="shared" si="15"/>
        <v>Patient</v>
      </c>
    </row>
    <row r="259" spans="1:14" x14ac:dyDescent="0.25">
      <c r="A259">
        <v>0</v>
      </c>
      <c r="B259">
        <v>98</v>
      </c>
      <c r="C259">
        <v>82</v>
      </c>
      <c r="D259">
        <v>15</v>
      </c>
      <c r="E259">
        <v>84</v>
      </c>
      <c r="F259">
        <v>25.2</v>
      </c>
      <c r="G259">
        <v>0.29899999999999999</v>
      </c>
      <c r="H259">
        <v>22</v>
      </c>
      <c r="I259">
        <v>0</v>
      </c>
      <c r="J259" t="str">
        <f t="shared" ref="J259:J322" si="16">IF(F259&lt;18.5,"Underweight",IF(F259&lt;24.5,"Normalweight",IF(F259&lt;29.9,"Overweight","Obese")))</f>
        <v>Overweight</v>
      </c>
      <c r="K259" t="str">
        <f t="shared" ref="K259:K322" si="17">IF(H259&lt;=18, "0-18", IF(H259&lt;=35, "19-35", IF(H259&lt;=50, "36-50", "51+")))</f>
        <v>19-35</v>
      </c>
      <c r="L259" t="str">
        <f t="shared" ref="L259:L322" si="18">IF(I259 =1, "Diabetes", "No Diabetes")</f>
        <v>No Diabetes</v>
      </c>
      <c r="M259" t="str" cm="1">
        <f t="array" ref="M259">IF(C259 &lt;80,"Low_BP", IF(C259 &lt;=90, "Normal BP", IF(C259 &lt;=119, "Elevate BP",High BP)))</f>
        <v>Normal BP</v>
      </c>
      <c r="N259" t="str">
        <f t="shared" ref="N259:N322" si="19">IF(L259 ="Diabetes", "Patient","NonPatient")</f>
        <v>NonPatient</v>
      </c>
    </row>
    <row r="260" spans="1:14" x14ac:dyDescent="0.25">
      <c r="A260">
        <v>1</v>
      </c>
      <c r="B260">
        <v>87</v>
      </c>
      <c r="C260">
        <v>60</v>
      </c>
      <c r="D260">
        <v>37</v>
      </c>
      <c r="E260">
        <v>75</v>
      </c>
      <c r="F260">
        <v>37.200000000000003</v>
      </c>
      <c r="G260">
        <v>0.50900000000000001</v>
      </c>
      <c r="H260">
        <v>22</v>
      </c>
      <c r="I260">
        <v>0</v>
      </c>
      <c r="J260" t="str">
        <f t="shared" si="16"/>
        <v>Obese</v>
      </c>
      <c r="K260" t="str">
        <f t="shared" si="17"/>
        <v>19-35</v>
      </c>
      <c r="L260" t="str">
        <f t="shared" si="18"/>
        <v>No Diabetes</v>
      </c>
      <c r="M260" t="str" cm="1">
        <f t="array" ref="M260">IF(C260 &lt;80,"Low_BP", IF(C260 &lt;=90, "Normal BP", IF(C260 &lt;=119, "Elevate BP",High BP)))</f>
        <v>Low_BP</v>
      </c>
      <c r="N260" t="str">
        <f t="shared" si="19"/>
        <v>NonPatient</v>
      </c>
    </row>
    <row r="261" spans="1:14" x14ac:dyDescent="0.25">
      <c r="A261">
        <v>0</v>
      </c>
      <c r="B261">
        <v>93</v>
      </c>
      <c r="C261">
        <v>100</v>
      </c>
      <c r="D261">
        <v>39</v>
      </c>
      <c r="E261">
        <v>72</v>
      </c>
      <c r="F261">
        <v>43.4</v>
      </c>
      <c r="G261">
        <v>1.0209999999999999</v>
      </c>
      <c r="H261">
        <v>35</v>
      </c>
      <c r="I261">
        <v>0</v>
      </c>
      <c r="J261" t="str">
        <f t="shared" si="16"/>
        <v>Obese</v>
      </c>
      <c r="K261" t="str">
        <f t="shared" si="17"/>
        <v>19-35</v>
      </c>
      <c r="L261" t="str">
        <f t="shared" si="18"/>
        <v>No Diabetes</v>
      </c>
      <c r="M261" t="str" cm="1">
        <f t="array" ref="M261">IF(C261 &lt;80,"Low_BP", IF(C261 &lt;=90, "Normal BP", IF(C261 &lt;=119, "Elevate BP",High BP)))</f>
        <v>Elevate BP</v>
      </c>
      <c r="N261" t="str">
        <f t="shared" si="19"/>
        <v>NonPatient</v>
      </c>
    </row>
    <row r="262" spans="1:14" x14ac:dyDescent="0.25">
      <c r="A262">
        <v>1</v>
      </c>
      <c r="B262">
        <v>107</v>
      </c>
      <c r="C262">
        <v>72</v>
      </c>
      <c r="D262">
        <v>30</v>
      </c>
      <c r="E262">
        <v>82</v>
      </c>
      <c r="F262">
        <v>30.8</v>
      </c>
      <c r="G262">
        <v>0.82099999999999995</v>
      </c>
      <c r="H262">
        <v>24</v>
      </c>
      <c r="I262">
        <v>0</v>
      </c>
      <c r="J262" t="str">
        <f t="shared" si="16"/>
        <v>Obese</v>
      </c>
      <c r="K262" t="str">
        <f t="shared" si="17"/>
        <v>19-35</v>
      </c>
      <c r="L262" t="str">
        <f t="shared" si="18"/>
        <v>No Diabetes</v>
      </c>
      <c r="M262" t="str" cm="1">
        <f t="array" ref="M262">IF(C262 &lt;80,"Low_BP", IF(C262 &lt;=90, "Normal BP", IF(C262 &lt;=119, "Elevate BP",High BP)))</f>
        <v>Low_BP</v>
      </c>
      <c r="N262" t="str">
        <f t="shared" si="19"/>
        <v>NonPatient</v>
      </c>
    </row>
    <row r="263" spans="1:14" x14ac:dyDescent="0.25">
      <c r="A263">
        <v>0</v>
      </c>
      <c r="B263">
        <v>105</v>
      </c>
      <c r="C263">
        <v>68</v>
      </c>
      <c r="D263">
        <v>22</v>
      </c>
      <c r="E263" s="2">
        <v>156</v>
      </c>
      <c r="F263">
        <v>20</v>
      </c>
      <c r="G263">
        <v>0.23599999999999999</v>
      </c>
      <c r="H263">
        <v>22</v>
      </c>
      <c r="I263">
        <v>0</v>
      </c>
      <c r="J263" t="str">
        <f t="shared" si="16"/>
        <v>Normalweight</v>
      </c>
      <c r="K263" t="str">
        <f t="shared" si="17"/>
        <v>19-35</v>
      </c>
      <c r="L263" t="str">
        <f t="shared" si="18"/>
        <v>No Diabetes</v>
      </c>
      <c r="M263" t="str" cm="1">
        <f t="array" ref="M263">IF(C263 &lt;80,"Low_BP", IF(C263 &lt;=90, "Normal BP", IF(C263 &lt;=119, "Elevate BP",High BP)))</f>
        <v>Low_BP</v>
      </c>
      <c r="N263" t="str">
        <f t="shared" si="19"/>
        <v>NonPatient</v>
      </c>
    </row>
    <row r="264" spans="1:14" x14ac:dyDescent="0.25">
      <c r="A264">
        <v>1</v>
      </c>
      <c r="B264">
        <v>109</v>
      </c>
      <c r="C264">
        <v>60</v>
      </c>
      <c r="D264">
        <v>8</v>
      </c>
      <c r="E264">
        <v>182</v>
      </c>
      <c r="F264">
        <v>25.4</v>
      </c>
      <c r="G264">
        <v>0.94699999999999995</v>
      </c>
      <c r="H264">
        <v>21</v>
      </c>
      <c r="I264">
        <v>0</v>
      </c>
      <c r="J264" t="str">
        <f t="shared" si="16"/>
        <v>Overweight</v>
      </c>
      <c r="K264" t="str">
        <f t="shared" si="17"/>
        <v>19-35</v>
      </c>
      <c r="L264" t="str">
        <f t="shared" si="18"/>
        <v>No Diabetes</v>
      </c>
      <c r="M264" t="str" cm="1">
        <f t="array" ref="M264">IF(C264 &lt;80,"Low_BP", IF(C264 &lt;=90, "Normal BP", IF(C264 &lt;=119, "Elevate BP",High BP)))</f>
        <v>Low_BP</v>
      </c>
      <c r="N264" t="str">
        <f t="shared" si="19"/>
        <v>NonPatient</v>
      </c>
    </row>
    <row r="265" spans="1:14" x14ac:dyDescent="0.25">
      <c r="A265">
        <v>1</v>
      </c>
      <c r="B265">
        <v>90</v>
      </c>
      <c r="C265">
        <v>62</v>
      </c>
      <c r="D265">
        <v>18</v>
      </c>
      <c r="E265">
        <v>59</v>
      </c>
      <c r="F265">
        <v>25.1</v>
      </c>
      <c r="G265">
        <v>1.268</v>
      </c>
      <c r="H265">
        <v>25</v>
      </c>
      <c r="I265">
        <v>0</v>
      </c>
      <c r="J265" t="str">
        <f t="shared" si="16"/>
        <v>Overweight</v>
      </c>
      <c r="K265" t="str">
        <f t="shared" si="17"/>
        <v>19-35</v>
      </c>
      <c r="L265" t="str">
        <f t="shared" si="18"/>
        <v>No Diabetes</v>
      </c>
      <c r="M265" t="str" cm="1">
        <f t="array" ref="M265">IF(C265 &lt;80,"Low_BP", IF(C265 &lt;=90, "Normal BP", IF(C265 &lt;=119, "Elevate BP",High BP)))</f>
        <v>Low_BP</v>
      </c>
      <c r="N265" t="str">
        <f t="shared" si="19"/>
        <v>NonPatient</v>
      </c>
    </row>
    <row r="266" spans="1:14" x14ac:dyDescent="0.25">
      <c r="A266">
        <v>1</v>
      </c>
      <c r="B266">
        <v>125</v>
      </c>
      <c r="C266">
        <v>70</v>
      </c>
      <c r="D266">
        <v>24</v>
      </c>
      <c r="E266">
        <v>110</v>
      </c>
      <c r="F266">
        <v>24.3</v>
      </c>
      <c r="G266">
        <v>0.221</v>
      </c>
      <c r="H266">
        <v>25</v>
      </c>
      <c r="I266">
        <v>0</v>
      </c>
      <c r="J266" t="str">
        <f t="shared" si="16"/>
        <v>Normalweight</v>
      </c>
      <c r="K266" t="str">
        <f t="shared" si="17"/>
        <v>19-35</v>
      </c>
      <c r="L266" t="str">
        <f t="shared" si="18"/>
        <v>No Diabetes</v>
      </c>
      <c r="M266" t="str" cm="1">
        <f t="array" ref="M266">IF(C266 &lt;80,"Low_BP", IF(C266 &lt;=90, "Normal BP", IF(C266 &lt;=119, "Elevate BP",High BP)))</f>
        <v>Low_BP</v>
      </c>
      <c r="N266" t="str">
        <f t="shared" si="19"/>
        <v>NonPatient</v>
      </c>
    </row>
    <row r="267" spans="1:14" x14ac:dyDescent="0.25">
      <c r="A267">
        <v>1</v>
      </c>
      <c r="B267">
        <v>119</v>
      </c>
      <c r="C267">
        <v>54</v>
      </c>
      <c r="D267">
        <v>13</v>
      </c>
      <c r="E267">
        <v>50</v>
      </c>
      <c r="F267">
        <v>22.3</v>
      </c>
      <c r="G267">
        <v>0.20499999999999999</v>
      </c>
      <c r="H267">
        <v>24</v>
      </c>
      <c r="I267">
        <v>0</v>
      </c>
      <c r="J267" t="str">
        <f t="shared" si="16"/>
        <v>Normalweight</v>
      </c>
      <c r="K267" t="str">
        <f t="shared" si="17"/>
        <v>19-35</v>
      </c>
      <c r="L267" t="str">
        <f t="shared" si="18"/>
        <v>No Diabetes</v>
      </c>
      <c r="M267" t="str" cm="1">
        <f t="array" ref="M267">IF(C267 &lt;80,"Low_BP", IF(C267 &lt;=90, "Normal BP", IF(C267 &lt;=119, "Elevate BP",High BP)))</f>
        <v>Low_BP</v>
      </c>
      <c r="N267" t="str">
        <f t="shared" si="19"/>
        <v>NonPatient</v>
      </c>
    </row>
    <row r="268" spans="1:14" x14ac:dyDescent="0.25">
      <c r="A268">
        <v>5</v>
      </c>
      <c r="B268">
        <v>116</v>
      </c>
      <c r="C268">
        <v>74</v>
      </c>
      <c r="D268">
        <v>29</v>
      </c>
      <c r="E268" s="2">
        <v>156</v>
      </c>
      <c r="F268">
        <v>32.299999999999997</v>
      </c>
      <c r="G268">
        <v>0.66</v>
      </c>
      <c r="H268">
        <v>35</v>
      </c>
      <c r="I268">
        <v>1</v>
      </c>
      <c r="J268" t="str">
        <f t="shared" si="16"/>
        <v>Obese</v>
      </c>
      <c r="K268" t="str">
        <f t="shared" si="17"/>
        <v>19-35</v>
      </c>
      <c r="L268" t="str">
        <f t="shared" si="18"/>
        <v>Diabetes</v>
      </c>
      <c r="M268" t="str" cm="1">
        <f t="array" ref="M268">IF(C268 &lt;80,"Low_BP", IF(C268 &lt;=90, "Normal BP", IF(C268 &lt;=119, "Elevate BP",High BP)))</f>
        <v>Low_BP</v>
      </c>
      <c r="N268" t="str">
        <f t="shared" si="19"/>
        <v>Patient</v>
      </c>
    </row>
    <row r="269" spans="1:14" x14ac:dyDescent="0.25">
      <c r="A269">
        <v>8</v>
      </c>
      <c r="B269">
        <v>105</v>
      </c>
      <c r="C269">
        <v>100</v>
      </c>
      <c r="D269">
        <v>36</v>
      </c>
      <c r="E269" s="2">
        <v>156</v>
      </c>
      <c r="F269">
        <v>43.3</v>
      </c>
      <c r="G269">
        <v>0.23899999999999999</v>
      </c>
      <c r="H269">
        <v>45</v>
      </c>
      <c r="I269">
        <v>1</v>
      </c>
      <c r="J269" t="str">
        <f t="shared" si="16"/>
        <v>Obese</v>
      </c>
      <c r="K269" t="str">
        <f t="shared" si="17"/>
        <v>36-50</v>
      </c>
      <c r="L269" t="str">
        <f t="shared" si="18"/>
        <v>Diabetes</v>
      </c>
      <c r="M269" t="str" cm="1">
        <f t="array" ref="M269">IF(C269 &lt;80,"Low_BP", IF(C269 &lt;=90, "Normal BP", IF(C269 &lt;=119, "Elevate BP",High BP)))</f>
        <v>Elevate BP</v>
      </c>
      <c r="N269" t="str">
        <f t="shared" si="19"/>
        <v>Patient</v>
      </c>
    </row>
    <row r="270" spans="1:14" x14ac:dyDescent="0.25">
      <c r="A270">
        <v>5</v>
      </c>
      <c r="B270">
        <v>144</v>
      </c>
      <c r="C270">
        <v>82</v>
      </c>
      <c r="D270">
        <v>26</v>
      </c>
      <c r="E270">
        <v>285</v>
      </c>
      <c r="F270">
        <v>32</v>
      </c>
      <c r="G270">
        <v>0.45200000000000001</v>
      </c>
      <c r="H270">
        <v>58</v>
      </c>
      <c r="I270">
        <v>1</v>
      </c>
      <c r="J270" t="str">
        <f t="shared" si="16"/>
        <v>Obese</v>
      </c>
      <c r="K270" t="str">
        <f t="shared" si="17"/>
        <v>51+</v>
      </c>
      <c r="L270" t="str">
        <f t="shared" si="18"/>
        <v>Diabetes</v>
      </c>
      <c r="M270" t="str" cm="1">
        <f t="array" ref="M270">IF(C270 &lt;80,"Low_BP", IF(C270 &lt;=90, "Normal BP", IF(C270 &lt;=119, "Elevate BP",High BP)))</f>
        <v>Normal BP</v>
      </c>
      <c r="N270" t="str">
        <f t="shared" si="19"/>
        <v>Patient</v>
      </c>
    </row>
    <row r="271" spans="1:14" x14ac:dyDescent="0.25">
      <c r="A271">
        <v>3</v>
      </c>
      <c r="B271">
        <v>100</v>
      </c>
      <c r="C271">
        <v>68</v>
      </c>
      <c r="D271">
        <v>23</v>
      </c>
      <c r="E271">
        <v>81</v>
      </c>
      <c r="F271">
        <v>31.6</v>
      </c>
      <c r="G271">
        <v>0.94899999999999995</v>
      </c>
      <c r="H271">
        <v>28</v>
      </c>
      <c r="I271">
        <v>0</v>
      </c>
      <c r="J271" t="str">
        <f t="shared" si="16"/>
        <v>Obese</v>
      </c>
      <c r="K271" t="str">
        <f t="shared" si="17"/>
        <v>19-35</v>
      </c>
      <c r="L271" t="str">
        <f t="shared" si="18"/>
        <v>No Diabetes</v>
      </c>
      <c r="M271" t="str" cm="1">
        <f t="array" ref="M271">IF(C271 &lt;80,"Low_BP", IF(C271 &lt;=90, "Normal BP", IF(C271 &lt;=119, "Elevate BP",High BP)))</f>
        <v>Low_BP</v>
      </c>
      <c r="N271" t="str">
        <f t="shared" si="19"/>
        <v>NonPatient</v>
      </c>
    </row>
    <row r="272" spans="1:14" x14ac:dyDescent="0.25">
      <c r="A272">
        <v>1</v>
      </c>
      <c r="B272">
        <v>100</v>
      </c>
      <c r="C272">
        <v>66</v>
      </c>
      <c r="D272">
        <v>29</v>
      </c>
      <c r="E272">
        <v>196</v>
      </c>
      <c r="F272">
        <v>32</v>
      </c>
      <c r="G272">
        <v>0.44400000000000001</v>
      </c>
      <c r="H272">
        <v>42</v>
      </c>
      <c r="I272">
        <v>0</v>
      </c>
      <c r="J272" t="str">
        <f t="shared" si="16"/>
        <v>Obese</v>
      </c>
      <c r="K272" t="str">
        <f t="shared" si="17"/>
        <v>36-50</v>
      </c>
      <c r="L272" t="str">
        <f t="shared" si="18"/>
        <v>No Diabetes</v>
      </c>
      <c r="M272" t="str" cm="1">
        <f t="array" ref="M272">IF(C272 &lt;80,"Low_BP", IF(C272 &lt;=90, "Normal BP", IF(C272 &lt;=119, "Elevate BP",High BP)))</f>
        <v>Low_BP</v>
      </c>
      <c r="N272" t="str">
        <f t="shared" si="19"/>
        <v>NonPatient</v>
      </c>
    </row>
    <row r="273" spans="1:14" x14ac:dyDescent="0.25">
      <c r="A273">
        <v>1</v>
      </c>
      <c r="B273">
        <v>131</v>
      </c>
      <c r="C273">
        <v>64</v>
      </c>
      <c r="D273">
        <v>14</v>
      </c>
      <c r="E273">
        <v>415</v>
      </c>
      <c r="F273">
        <v>23.7</v>
      </c>
      <c r="G273">
        <v>0.38900000000000001</v>
      </c>
      <c r="H273">
        <v>21</v>
      </c>
      <c r="I273">
        <v>0</v>
      </c>
      <c r="J273" t="str">
        <f t="shared" si="16"/>
        <v>Normalweight</v>
      </c>
      <c r="K273" t="str">
        <f t="shared" si="17"/>
        <v>19-35</v>
      </c>
      <c r="L273" t="str">
        <f t="shared" si="18"/>
        <v>No Diabetes</v>
      </c>
      <c r="M273" t="str" cm="1">
        <f t="array" ref="M273">IF(C273 &lt;80,"Low_BP", IF(C273 &lt;=90, "Normal BP", IF(C273 &lt;=119, "Elevate BP",High BP)))</f>
        <v>Low_BP</v>
      </c>
      <c r="N273" t="str">
        <f t="shared" si="19"/>
        <v>NonPatient</v>
      </c>
    </row>
    <row r="274" spans="1:14" x14ac:dyDescent="0.25">
      <c r="A274">
        <v>4</v>
      </c>
      <c r="B274">
        <v>116</v>
      </c>
      <c r="C274">
        <v>72</v>
      </c>
      <c r="D274">
        <v>12</v>
      </c>
      <c r="E274">
        <v>87</v>
      </c>
      <c r="F274">
        <v>22.1</v>
      </c>
      <c r="G274">
        <v>0.46300000000000002</v>
      </c>
      <c r="H274">
        <v>37</v>
      </c>
      <c r="I274">
        <v>0</v>
      </c>
      <c r="J274" t="str">
        <f t="shared" si="16"/>
        <v>Normalweight</v>
      </c>
      <c r="K274" t="str">
        <f t="shared" si="17"/>
        <v>36-50</v>
      </c>
      <c r="L274" t="str">
        <f t="shared" si="18"/>
        <v>No Diabetes</v>
      </c>
      <c r="M274" t="str" cm="1">
        <f t="array" ref="M274">IF(C274 &lt;80,"Low_BP", IF(C274 &lt;=90, "Normal BP", IF(C274 &lt;=119, "Elevate BP",High BP)))</f>
        <v>Low_BP</v>
      </c>
      <c r="N274" t="str">
        <f t="shared" si="19"/>
        <v>NonPatient</v>
      </c>
    </row>
    <row r="275" spans="1:14" x14ac:dyDescent="0.25">
      <c r="A275">
        <v>2</v>
      </c>
      <c r="B275">
        <v>127</v>
      </c>
      <c r="C275">
        <v>58</v>
      </c>
      <c r="D275">
        <v>24</v>
      </c>
      <c r="E275">
        <v>275</v>
      </c>
      <c r="F275">
        <v>27.7</v>
      </c>
      <c r="G275">
        <v>1.6</v>
      </c>
      <c r="H275">
        <v>25</v>
      </c>
      <c r="I275">
        <v>0</v>
      </c>
      <c r="J275" t="str">
        <f t="shared" si="16"/>
        <v>Overweight</v>
      </c>
      <c r="K275" t="str">
        <f t="shared" si="17"/>
        <v>19-35</v>
      </c>
      <c r="L275" t="str">
        <f t="shared" si="18"/>
        <v>No Diabetes</v>
      </c>
      <c r="M275" t="str" cm="1">
        <f t="array" ref="M275">IF(C275 &lt;80,"Low_BP", IF(C275 &lt;=90, "Normal BP", IF(C275 &lt;=119, "Elevate BP",High BP)))</f>
        <v>Low_BP</v>
      </c>
      <c r="N275" t="str">
        <f t="shared" si="19"/>
        <v>NonPatient</v>
      </c>
    </row>
    <row r="276" spans="1:14" x14ac:dyDescent="0.25">
      <c r="A276">
        <v>3</v>
      </c>
      <c r="B276">
        <v>96</v>
      </c>
      <c r="C276">
        <v>56</v>
      </c>
      <c r="D276">
        <v>34</v>
      </c>
      <c r="E276">
        <v>115</v>
      </c>
      <c r="F276">
        <v>24.7</v>
      </c>
      <c r="G276">
        <v>0.94399999999999995</v>
      </c>
      <c r="H276">
        <v>39</v>
      </c>
      <c r="I276">
        <v>0</v>
      </c>
      <c r="J276" t="str">
        <f t="shared" si="16"/>
        <v>Overweight</v>
      </c>
      <c r="K276" t="str">
        <f t="shared" si="17"/>
        <v>36-50</v>
      </c>
      <c r="L276" t="str">
        <f t="shared" si="18"/>
        <v>No Diabetes</v>
      </c>
      <c r="M276" t="str" cm="1">
        <f t="array" ref="M276">IF(C276 &lt;80,"Low_BP", IF(C276 &lt;=90, "Normal BP", IF(C276 &lt;=119, "Elevate BP",High BP)))</f>
        <v>Low_BP</v>
      </c>
      <c r="N276" t="str">
        <f t="shared" si="19"/>
        <v>NonPatient</v>
      </c>
    </row>
    <row r="277" spans="1:14" x14ac:dyDescent="0.25">
      <c r="A277">
        <v>0</v>
      </c>
      <c r="B277">
        <v>131</v>
      </c>
      <c r="C277">
        <v>66</v>
      </c>
      <c r="D277">
        <v>40</v>
      </c>
      <c r="E277" s="2">
        <v>156</v>
      </c>
      <c r="F277">
        <v>34.299999999999997</v>
      </c>
      <c r="G277">
        <v>0.19600000000000001</v>
      </c>
      <c r="H277">
        <v>22</v>
      </c>
      <c r="I277">
        <v>1</v>
      </c>
      <c r="J277" t="str">
        <f t="shared" si="16"/>
        <v>Obese</v>
      </c>
      <c r="K277" t="str">
        <f t="shared" si="17"/>
        <v>19-35</v>
      </c>
      <c r="L277" t="str">
        <f t="shared" si="18"/>
        <v>Diabetes</v>
      </c>
      <c r="M277" t="str" cm="1">
        <f t="array" ref="M277">IF(C277 &lt;80,"Low_BP", IF(C277 &lt;=90, "Normal BP", IF(C277 &lt;=119, "Elevate BP",High BP)))</f>
        <v>Low_BP</v>
      </c>
      <c r="N277" t="str">
        <f t="shared" si="19"/>
        <v>Patient</v>
      </c>
    </row>
    <row r="278" spans="1:14" x14ac:dyDescent="0.25">
      <c r="A278">
        <v>3</v>
      </c>
      <c r="B278">
        <v>193</v>
      </c>
      <c r="C278">
        <v>70</v>
      </c>
      <c r="D278">
        <v>31</v>
      </c>
      <c r="E278" s="2">
        <v>156</v>
      </c>
      <c r="F278">
        <v>34.9</v>
      </c>
      <c r="G278">
        <v>0.24099999999999999</v>
      </c>
      <c r="H278">
        <v>25</v>
      </c>
      <c r="I278">
        <v>1</v>
      </c>
      <c r="J278" t="str">
        <f t="shared" si="16"/>
        <v>Obese</v>
      </c>
      <c r="K278" t="str">
        <f t="shared" si="17"/>
        <v>19-35</v>
      </c>
      <c r="L278" t="str">
        <f t="shared" si="18"/>
        <v>Diabetes</v>
      </c>
      <c r="M278" t="str" cm="1">
        <f t="array" ref="M278">IF(C278 &lt;80,"Low_BP", IF(C278 &lt;=90, "Normal BP", IF(C278 &lt;=119, "Elevate BP",High BP)))</f>
        <v>Low_BP</v>
      </c>
      <c r="N278" t="str">
        <f t="shared" si="19"/>
        <v>Patient</v>
      </c>
    </row>
    <row r="279" spans="1:14" x14ac:dyDescent="0.25">
      <c r="A279">
        <v>5</v>
      </c>
      <c r="B279">
        <v>136</v>
      </c>
      <c r="C279">
        <v>84</v>
      </c>
      <c r="D279">
        <v>41</v>
      </c>
      <c r="E279">
        <v>88</v>
      </c>
      <c r="F279">
        <v>35</v>
      </c>
      <c r="G279">
        <v>0.28599999999999998</v>
      </c>
      <c r="H279">
        <v>35</v>
      </c>
      <c r="I279">
        <v>1</v>
      </c>
      <c r="J279" t="str">
        <f t="shared" si="16"/>
        <v>Obese</v>
      </c>
      <c r="K279" t="str">
        <f t="shared" si="17"/>
        <v>19-35</v>
      </c>
      <c r="L279" t="str">
        <f t="shared" si="18"/>
        <v>Diabetes</v>
      </c>
      <c r="M279" t="str" cm="1">
        <f t="array" ref="M279">IF(C279 &lt;80,"Low_BP", IF(C279 &lt;=90, "Normal BP", IF(C279 &lt;=119, "Elevate BP",High BP)))</f>
        <v>Normal BP</v>
      </c>
      <c r="N279" t="str">
        <f t="shared" si="19"/>
        <v>Patient</v>
      </c>
    </row>
    <row r="280" spans="1:14" x14ac:dyDescent="0.25">
      <c r="A280">
        <v>9</v>
      </c>
      <c r="B280">
        <v>72</v>
      </c>
      <c r="C280">
        <v>78</v>
      </c>
      <c r="D280">
        <v>25</v>
      </c>
      <c r="E280" s="2">
        <v>156</v>
      </c>
      <c r="F280">
        <v>31.6</v>
      </c>
      <c r="G280">
        <v>0.28000000000000003</v>
      </c>
      <c r="H280">
        <v>38</v>
      </c>
      <c r="I280">
        <v>0</v>
      </c>
      <c r="J280" t="str">
        <f t="shared" si="16"/>
        <v>Obese</v>
      </c>
      <c r="K280" t="str">
        <f t="shared" si="17"/>
        <v>36-50</v>
      </c>
      <c r="L280" t="str">
        <f t="shared" si="18"/>
        <v>No Diabetes</v>
      </c>
      <c r="M280" t="str" cm="1">
        <f t="array" ref="M280">IF(C280 &lt;80,"Low_BP", IF(C280 &lt;=90, "Normal BP", IF(C280 &lt;=119, "Elevate BP",High BP)))</f>
        <v>Low_BP</v>
      </c>
      <c r="N280" t="str">
        <f t="shared" si="19"/>
        <v>NonPatient</v>
      </c>
    </row>
    <row r="281" spans="1:14" x14ac:dyDescent="0.25">
      <c r="A281">
        <v>2</v>
      </c>
      <c r="B281">
        <v>123</v>
      </c>
      <c r="C281">
        <v>48</v>
      </c>
      <c r="D281">
        <v>32</v>
      </c>
      <c r="E281">
        <v>165</v>
      </c>
      <c r="F281">
        <v>42.1</v>
      </c>
      <c r="G281">
        <v>0.52</v>
      </c>
      <c r="H281">
        <v>26</v>
      </c>
      <c r="I281">
        <v>0</v>
      </c>
      <c r="J281" t="str">
        <f t="shared" si="16"/>
        <v>Obese</v>
      </c>
      <c r="K281" t="str">
        <f t="shared" si="17"/>
        <v>19-35</v>
      </c>
      <c r="L281" t="str">
        <f t="shared" si="18"/>
        <v>No Diabetes</v>
      </c>
      <c r="M281" t="str" cm="1">
        <f t="array" ref="M281">IF(C281 &lt;80,"Low_BP", IF(C281 &lt;=90, "Normal BP", IF(C281 &lt;=119, "Elevate BP",High BP)))</f>
        <v>Low_BP</v>
      </c>
      <c r="N281" t="str">
        <f t="shared" si="19"/>
        <v>NonPatient</v>
      </c>
    </row>
    <row r="282" spans="1:14" x14ac:dyDescent="0.25">
      <c r="A282">
        <v>1</v>
      </c>
      <c r="B282">
        <v>172</v>
      </c>
      <c r="C282">
        <v>68</v>
      </c>
      <c r="D282">
        <v>49</v>
      </c>
      <c r="E282">
        <v>579</v>
      </c>
      <c r="F282">
        <v>42.4</v>
      </c>
      <c r="G282">
        <v>0.70199999999999996</v>
      </c>
      <c r="H282">
        <v>28</v>
      </c>
      <c r="I282">
        <v>1</v>
      </c>
      <c r="J282" t="str">
        <f t="shared" si="16"/>
        <v>Obese</v>
      </c>
      <c r="K282" t="str">
        <f t="shared" si="17"/>
        <v>19-35</v>
      </c>
      <c r="L282" t="str">
        <f t="shared" si="18"/>
        <v>Diabetes</v>
      </c>
      <c r="M282" t="str" cm="1">
        <f t="array" ref="M282">IF(C282 &lt;80,"Low_BP", IF(C282 &lt;=90, "Normal BP", IF(C282 &lt;=119, "Elevate BP",High BP)))</f>
        <v>Low_BP</v>
      </c>
      <c r="N282" t="str">
        <f t="shared" si="19"/>
        <v>Patient</v>
      </c>
    </row>
    <row r="283" spans="1:14" x14ac:dyDescent="0.25">
      <c r="A283">
        <v>6</v>
      </c>
      <c r="B283">
        <v>102</v>
      </c>
      <c r="C283">
        <v>90</v>
      </c>
      <c r="D283">
        <v>39</v>
      </c>
      <c r="E283" s="2">
        <v>156</v>
      </c>
      <c r="F283">
        <v>35.700000000000003</v>
      </c>
      <c r="G283">
        <v>0.67400000000000004</v>
      </c>
      <c r="H283">
        <v>28</v>
      </c>
      <c r="I283">
        <v>0</v>
      </c>
      <c r="J283" t="str">
        <f t="shared" si="16"/>
        <v>Obese</v>
      </c>
      <c r="K283" t="str">
        <f t="shared" si="17"/>
        <v>19-35</v>
      </c>
      <c r="L283" t="str">
        <f t="shared" si="18"/>
        <v>No Diabetes</v>
      </c>
      <c r="M283" t="str" cm="1">
        <f t="array" ref="M283">IF(C283 &lt;80,"Low_BP", IF(C283 &lt;=90, "Normal BP", IF(C283 &lt;=119, "Elevate BP",High BP)))</f>
        <v>Normal BP</v>
      </c>
      <c r="N283" t="str">
        <f t="shared" si="19"/>
        <v>NonPatient</v>
      </c>
    </row>
    <row r="284" spans="1:14" x14ac:dyDescent="0.25">
      <c r="A284">
        <v>1</v>
      </c>
      <c r="B284">
        <v>112</v>
      </c>
      <c r="C284">
        <v>72</v>
      </c>
      <c r="D284">
        <v>30</v>
      </c>
      <c r="E284">
        <v>176</v>
      </c>
      <c r="F284">
        <v>34.4</v>
      </c>
      <c r="G284">
        <v>0.52800000000000002</v>
      </c>
      <c r="H284">
        <v>25</v>
      </c>
      <c r="I284">
        <v>0</v>
      </c>
      <c r="J284" t="str">
        <f t="shared" si="16"/>
        <v>Obese</v>
      </c>
      <c r="K284" t="str">
        <f t="shared" si="17"/>
        <v>19-35</v>
      </c>
      <c r="L284" t="str">
        <f t="shared" si="18"/>
        <v>No Diabetes</v>
      </c>
      <c r="M284" t="str" cm="1">
        <f t="array" ref="M284">IF(C284 &lt;80,"Low_BP", IF(C284 &lt;=90, "Normal BP", IF(C284 &lt;=119, "Elevate BP",High BP)))</f>
        <v>Low_BP</v>
      </c>
      <c r="N284" t="str">
        <f t="shared" si="19"/>
        <v>NonPatient</v>
      </c>
    </row>
    <row r="285" spans="1:14" x14ac:dyDescent="0.25">
      <c r="A285">
        <v>1</v>
      </c>
      <c r="B285">
        <v>143</v>
      </c>
      <c r="C285">
        <v>84</v>
      </c>
      <c r="D285">
        <v>23</v>
      </c>
      <c r="E285">
        <v>310</v>
      </c>
      <c r="F285">
        <v>42.4</v>
      </c>
      <c r="G285">
        <v>1.0760000000000001</v>
      </c>
      <c r="H285">
        <v>22</v>
      </c>
      <c r="I285">
        <v>0</v>
      </c>
      <c r="J285" t="str">
        <f t="shared" si="16"/>
        <v>Obese</v>
      </c>
      <c r="K285" t="str">
        <f t="shared" si="17"/>
        <v>19-35</v>
      </c>
      <c r="L285" t="str">
        <f t="shared" si="18"/>
        <v>No Diabetes</v>
      </c>
      <c r="M285" t="str" cm="1">
        <f t="array" ref="M285">IF(C285 &lt;80,"Low_BP", IF(C285 &lt;=90, "Normal BP", IF(C285 &lt;=119, "Elevate BP",High BP)))</f>
        <v>Normal BP</v>
      </c>
      <c r="N285" t="str">
        <f t="shared" si="19"/>
        <v>NonPatient</v>
      </c>
    </row>
    <row r="286" spans="1:14" x14ac:dyDescent="0.25">
      <c r="A286">
        <v>1</v>
      </c>
      <c r="B286">
        <v>143</v>
      </c>
      <c r="C286">
        <v>74</v>
      </c>
      <c r="D286">
        <v>22</v>
      </c>
      <c r="E286">
        <v>61</v>
      </c>
      <c r="F286">
        <v>26.2</v>
      </c>
      <c r="G286">
        <v>0.25600000000000001</v>
      </c>
      <c r="H286">
        <v>21</v>
      </c>
      <c r="I286">
        <v>0</v>
      </c>
      <c r="J286" t="str">
        <f t="shared" si="16"/>
        <v>Overweight</v>
      </c>
      <c r="K286" t="str">
        <f t="shared" si="17"/>
        <v>19-35</v>
      </c>
      <c r="L286" t="str">
        <f t="shared" si="18"/>
        <v>No Diabetes</v>
      </c>
      <c r="M286" t="str" cm="1">
        <f t="array" ref="M286">IF(C286 &lt;80,"Low_BP", IF(C286 &lt;=90, "Normal BP", IF(C286 &lt;=119, "Elevate BP",High BP)))</f>
        <v>Low_BP</v>
      </c>
      <c r="N286" t="str">
        <f t="shared" si="19"/>
        <v>NonPatient</v>
      </c>
    </row>
    <row r="287" spans="1:14" x14ac:dyDescent="0.25">
      <c r="A287">
        <v>0</v>
      </c>
      <c r="B287">
        <v>138</v>
      </c>
      <c r="C287">
        <v>60</v>
      </c>
      <c r="D287">
        <v>35</v>
      </c>
      <c r="E287">
        <v>167</v>
      </c>
      <c r="F287">
        <v>34.6</v>
      </c>
      <c r="G287">
        <v>0.53400000000000003</v>
      </c>
      <c r="H287">
        <v>21</v>
      </c>
      <c r="I287">
        <v>1</v>
      </c>
      <c r="J287" t="str">
        <f t="shared" si="16"/>
        <v>Obese</v>
      </c>
      <c r="K287" t="str">
        <f t="shared" si="17"/>
        <v>19-35</v>
      </c>
      <c r="L287" t="str">
        <f t="shared" si="18"/>
        <v>Diabetes</v>
      </c>
      <c r="M287" t="str" cm="1">
        <f t="array" ref="M287">IF(C287 &lt;80,"Low_BP", IF(C287 &lt;=90, "Normal BP", IF(C287 &lt;=119, "Elevate BP",High BP)))</f>
        <v>Low_BP</v>
      </c>
      <c r="N287" t="str">
        <f t="shared" si="19"/>
        <v>Patient</v>
      </c>
    </row>
    <row r="288" spans="1:14" x14ac:dyDescent="0.25">
      <c r="A288">
        <v>3</v>
      </c>
      <c r="B288">
        <v>173</v>
      </c>
      <c r="C288">
        <v>84</v>
      </c>
      <c r="D288">
        <v>33</v>
      </c>
      <c r="E288">
        <v>474</v>
      </c>
      <c r="F288">
        <v>35.700000000000003</v>
      </c>
      <c r="G288">
        <v>0.25800000000000001</v>
      </c>
      <c r="H288">
        <v>22</v>
      </c>
      <c r="I288">
        <v>1</v>
      </c>
      <c r="J288" t="str">
        <f t="shared" si="16"/>
        <v>Obese</v>
      </c>
      <c r="K288" t="str">
        <f t="shared" si="17"/>
        <v>19-35</v>
      </c>
      <c r="L288" t="str">
        <f t="shared" si="18"/>
        <v>Diabetes</v>
      </c>
      <c r="M288" t="str" cm="1">
        <f t="array" ref="M288">IF(C288 &lt;80,"Low_BP", IF(C288 &lt;=90, "Normal BP", IF(C288 &lt;=119, "Elevate BP",High BP)))</f>
        <v>Normal BP</v>
      </c>
      <c r="N288" t="str">
        <f t="shared" si="19"/>
        <v>Patient</v>
      </c>
    </row>
    <row r="289" spans="1:14" x14ac:dyDescent="0.25">
      <c r="A289">
        <v>1</v>
      </c>
      <c r="B289">
        <v>97</v>
      </c>
      <c r="C289">
        <v>68</v>
      </c>
      <c r="D289">
        <v>21</v>
      </c>
      <c r="E289" s="2">
        <v>156</v>
      </c>
      <c r="F289">
        <v>27.2</v>
      </c>
      <c r="G289">
        <v>1.095</v>
      </c>
      <c r="H289">
        <v>22</v>
      </c>
      <c r="I289">
        <v>0</v>
      </c>
      <c r="J289" t="str">
        <f t="shared" si="16"/>
        <v>Overweight</v>
      </c>
      <c r="K289" t="str">
        <f t="shared" si="17"/>
        <v>19-35</v>
      </c>
      <c r="L289" t="str">
        <f t="shared" si="18"/>
        <v>No Diabetes</v>
      </c>
      <c r="M289" t="str" cm="1">
        <f t="array" ref="M289">IF(C289 &lt;80,"Low_BP", IF(C289 &lt;=90, "Normal BP", IF(C289 &lt;=119, "Elevate BP",High BP)))</f>
        <v>Low_BP</v>
      </c>
      <c r="N289" t="str">
        <f t="shared" si="19"/>
        <v>NonPatient</v>
      </c>
    </row>
    <row r="290" spans="1:14" x14ac:dyDescent="0.25">
      <c r="A290">
        <v>4</v>
      </c>
      <c r="B290">
        <v>144</v>
      </c>
      <c r="C290">
        <v>82</v>
      </c>
      <c r="D290">
        <v>32</v>
      </c>
      <c r="E290" s="2">
        <v>156</v>
      </c>
      <c r="F290">
        <v>38.5</v>
      </c>
      <c r="G290">
        <v>0.55400000000000005</v>
      </c>
      <c r="H290">
        <v>37</v>
      </c>
      <c r="I290">
        <v>1</v>
      </c>
      <c r="J290" t="str">
        <f t="shared" si="16"/>
        <v>Obese</v>
      </c>
      <c r="K290" t="str">
        <f t="shared" si="17"/>
        <v>36-50</v>
      </c>
      <c r="L290" t="str">
        <f t="shared" si="18"/>
        <v>Diabetes</v>
      </c>
      <c r="M290" t="str" cm="1">
        <f t="array" ref="M290">IF(C290 &lt;80,"Low_BP", IF(C290 &lt;=90, "Normal BP", IF(C290 &lt;=119, "Elevate BP",High BP)))</f>
        <v>Normal BP</v>
      </c>
      <c r="N290" t="str">
        <f t="shared" si="19"/>
        <v>Patient</v>
      </c>
    </row>
    <row r="291" spans="1:14" x14ac:dyDescent="0.25">
      <c r="A291">
        <v>3</v>
      </c>
      <c r="B291">
        <v>129</v>
      </c>
      <c r="C291">
        <v>64</v>
      </c>
      <c r="D291">
        <v>29</v>
      </c>
      <c r="E291">
        <v>115</v>
      </c>
      <c r="F291">
        <v>26.4</v>
      </c>
      <c r="G291">
        <v>0.219</v>
      </c>
      <c r="H291">
        <v>28</v>
      </c>
      <c r="I291">
        <v>1</v>
      </c>
      <c r="J291" t="str">
        <f t="shared" si="16"/>
        <v>Overweight</v>
      </c>
      <c r="K291" t="str">
        <f t="shared" si="17"/>
        <v>19-35</v>
      </c>
      <c r="L291" t="str">
        <f t="shared" si="18"/>
        <v>Diabetes</v>
      </c>
      <c r="M291" t="str" cm="1">
        <f t="array" ref="M291">IF(C291 &lt;80,"Low_BP", IF(C291 &lt;=90, "Normal BP", IF(C291 &lt;=119, "Elevate BP",High BP)))</f>
        <v>Low_BP</v>
      </c>
      <c r="N291" t="str">
        <f t="shared" si="19"/>
        <v>Patient</v>
      </c>
    </row>
    <row r="292" spans="1:14" x14ac:dyDescent="0.25">
      <c r="A292">
        <v>1</v>
      </c>
      <c r="B292">
        <v>119</v>
      </c>
      <c r="C292">
        <v>88</v>
      </c>
      <c r="D292">
        <v>41</v>
      </c>
      <c r="E292">
        <v>170</v>
      </c>
      <c r="F292">
        <v>45.3</v>
      </c>
      <c r="G292">
        <v>0.50700000000000001</v>
      </c>
      <c r="H292">
        <v>26</v>
      </c>
      <c r="I292">
        <v>0</v>
      </c>
      <c r="J292" t="str">
        <f t="shared" si="16"/>
        <v>Obese</v>
      </c>
      <c r="K292" t="str">
        <f t="shared" si="17"/>
        <v>19-35</v>
      </c>
      <c r="L292" t="str">
        <f t="shared" si="18"/>
        <v>No Diabetes</v>
      </c>
      <c r="M292" t="str" cm="1">
        <f t="array" ref="M292">IF(C292 &lt;80,"Low_BP", IF(C292 &lt;=90, "Normal BP", IF(C292 &lt;=119, "Elevate BP",High BP)))</f>
        <v>Normal BP</v>
      </c>
      <c r="N292" t="str">
        <f t="shared" si="19"/>
        <v>NonPatient</v>
      </c>
    </row>
    <row r="293" spans="1:14" x14ac:dyDescent="0.25">
      <c r="A293">
        <v>2</v>
      </c>
      <c r="B293">
        <v>94</v>
      </c>
      <c r="C293">
        <v>68</v>
      </c>
      <c r="D293">
        <v>18</v>
      </c>
      <c r="E293">
        <v>76</v>
      </c>
      <c r="F293">
        <v>26</v>
      </c>
      <c r="G293">
        <v>0.56100000000000005</v>
      </c>
      <c r="H293">
        <v>21</v>
      </c>
      <c r="I293">
        <v>0</v>
      </c>
      <c r="J293" t="str">
        <f t="shared" si="16"/>
        <v>Overweight</v>
      </c>
      <c r="K293" t="str">
        <f t="shared" si="17"/>
        <v>19-35</v>
      </c>
      <c r="L293" t="str">
        <f t="shared" si="18"/>
        <v>No Diabetes</v>
      </c>
      <c r="M293" t="str" cm="1">
        <f t="array" ref="M293">IF(C293 &lt;80,"Low_BP", IF(C293 &lt;=90, "Normal BP", IF(C293 &lt;=119, "Elevate BP",High BP)))</f>
        <v>Low_BP</v>
      </c>
      <c r="N293" t="str">
        <f t="shared" si="19"/>
        <v>NonPatient</v>
      </c>
    </row>
    <row r="294" spans="1:14" x14ac:dyDescent="0.25">
      <c r="A294">
        <v>0</v>
      </c>
      <c r="B294">
        <v>102</v>
      </c>
      <c r="C294">
        <v>64</v>
      </c>
      <c r="D294">
        <v>46</v>
      </c>
      <c r="E294">
        <v>78</v>
      </c>
      <c r="F294">
        <v>40.6</v>
      </c>
      <c r="G294">
        <v>0.496</v>
      </c>
      <c r="H294">
        <v>21</v>
      </c>
      <c r="I294">
        <v>0</v>
      </c>
      <c r="J294" t="str">
        <f t="shared" si="16"/>
        <v>Obese</v>
      </c>
      <c r="K294" t="str">
        <f t="shared" si="17"/>
        <v>19-35</v>
      </c>
      <c r="L294" t="str">
        <f t="shared" si="18"/>
        <v>No Diabetes</v>
      </c>
      <c r="M294" t="str" cm="1">
        <f t="array" ref="M294">IF(C294 &lt;80,"Low_BP", IF(C294 &lt;=90, "Normal BP", IF(C294 &lt;=119, "Elevate BP",High BP)))</f>
        <v>Low_BP</v>
      </c>
      <c r="N294" t="str">
        <f t="shared" si="19"/>
        <v>NonPatient</v>
      </c>
    </row>
    <row r="295" spans="1:14" x14ac:dyDescent="0.25">
      <c r="A295">
        <v>2</v>
      </c>
      <c r="B295">
        <v>115</v>
      </c>
      <c r="C295">
        <v>64</v>
      </c>
      <c r="D295">
        <v>22</v>
      </c>
      <c r="E295" s="2">
        <v>156</v>
      </c>
      <c r="F295">
        <v>30.8</v>
      </c>
      <c r="G295">
        <v>0.42099999999999999</v>
      </c>
      <c r="H295">
        <v>21</v>
      </c>
      <c r="I295">
        <v>0</v>
      </c>
      <c r="J295" t="str">
        <f t="shared" si="16"/>
        <v>Obese</v>
      </c>
      <c r="K295" t="str">
        <f t="shared" si="17"/>
        <v>19-35</v>
      </c>
      <c r="L295" t="str">
        <f t="shared" si="18"/>
        <v>No Diabetes</v>
      </c>
      <c r="M295" t="str" cm="1">
        <f t="array" ref="M295">IF(C295 &lt;80,"Low_BP", IF(C295 &lt;=90, "Normal BP", IF(C295 &lt;=119, "Elevate BP",High BP)))</f>
        <v>Low_BP</v>
      </c>
      <c r="N295" t="str">
        <f t="shared" si="19"/>
        <v>NonPatient</v>
      </c>
    </row>
    <row r="296" spans="1:14" x14ac:dyDescent="0.25">
      <c r="A296">
        <v>8</v>
      </c>
      <c r="B296">
        <v>151</v>
      </c>
      <c r="C296">
        <v>78</v>
      </c>
      <c r="D296">
        <v>32</v>
      </c>
      <c r="E296">
        <v>210</v>
      </c>
      <c r="F296">
        <v>42.9</v>
      </c>
      <c r="G296">
        <v>0.51600000000000001</v>
      </c>
      <c r="H296">
        <v>36</v>
      </c>
      <c r="I296">
        <v>1</v>
      </c>
      <c r="J296" t="str">
        <f t="shared" si="16"/>
        <v>Obese</v>
      </c>
      <c r="K296" t="str">
        <f t="shared" si="17"/>
        <v>36-50</v>
      </c>
      <c r="L296" t="str">
        <f t="shared" si="18"/>
        <v>Diabetes</v>
      </c>
      <c r="M296" t="str" cm="1">
        <f t="array" ref="M296">IF(C296 &lt;80,"Low_BP", IF(C296 &lt;=90, "Normal BP", IF(C296 &lt;=119, "Elevate BP",High BP)))</f>
        <v>Low_BP</v>
      </c>
      <c r="N296" t="str">
        <f t="shared" si="19"/>
        <v>Patient</v>
      </c>
    </row>
    <row r="297" spans="1:14" x14ac:dyDescent="0.25">
      <c r="A297">
        <v>4</v>
      </c>
      <c r="B297">
        <v>184</v>
      </c>
      <c r="C297">
        <v>78</v>
      </c>
      <c r="D297">
        <v>39</v>
      </c>
      <c r="E297">
        <v>277</v>
      </c>
      <c r="F297">
        <v>37</v>
      </c>
      <c r="G297">
        <v>0.26400000000000001</v>
      </c>
      <c r="H297">
        <v>31</v>
      </c>
      <c r="I297">
        <v>1</v>
      </c>
      <c r="J297" t="str">
        <f t="shared" si="16"/>
        <v>Obese</v>
      </c>
      <c r="K297" t="str">
        <f t="shared" si="17"/>
        <v>19-35</v>
      </c>
      <c r="L297" t="str">
        <f t="shared" si="18"/>
        <v>Diabetes</v>
      </c>
      <c r="M297" t="str" cm="1">
        <f t="array" ref="M297">IF(C297 &lt;80,"Low_BP", IF(C297 &lt;=90, "Normal BP", IF(C297 &lt;=119, "Elevate BP",High BP)))</f>
        <v>Low_BP</v>
      </c>
      <c r="N297" t="str">
        <f t="shared" si="19"/>
        <v>Patient</v>
      </c>
    </row>
    <row r="298" spans="1:14" x14ac:dyDescent="0.25">
      <c r="A298">
        <v>1</v>
      </c>
      <c r="B298">
        <v>181</v>
      </c>
      <c r="C298">
        <v>64</v>
      </c>
      <c r="D298">
        <v>30</v>
      </c>
      <c r="E298">
        <v>180</v>
      </c>
      <c r="F298">
        <v>34.1</v>
      </c>
      <c r="G298">
        <v>0.32800000000000001</v>
      </c>
      <c r="H298">
        <v>38</v>
      </c>
      <c r="I298">
        <v>1</v>
      </c>
      <c r="J298" t="str">
        <f t="shared" si="16"/>
        <v>Obese</v>
      </c>
      <c r="K298" t="str">
        <f t="shared" si="17"/>
        <v>36-50</v>
      </c>
      <c r="L298" t="str">
        <f t="shared" si="18"/>
        <v>Diabetes</v>
      </c>
      <c r="M298" t="str" cm="1">
        <f t="array" ref="M298">IF(C298 &lt;80,"Low_BP", IF(C298 &lt;=90, "Normal BP", IF(C298 &lt;=119, "Elevate BP",High BP)))</f>
        <v>Low_BP</v>
      </c>
      <c r="N298" t="str">
        <f t="shared" si="19"/>
        <v>Patient</v>
      </c>
    </row>
    <row r="299" spans="1:14" x14ac:dyDescent="0.25">
      <c r="A299">
        <v>0</v>
      </c>
      <c r="B299">
        <v>135</v>
      </c>
      <c r="C299">
        <v>94</v>
      </c>
      <c r="D299">
        <v>46</v>
      </c>
      <c r="E299">
        <v>145</v>
      </c>
      <c r="F299">
        <v>40.6</v>
      </c>
      <c r="G299">
        <v>0.28399999999999997</v>
      </c>
      <c r="H299">
        <v>26</v>
      </c>
      <c r="I299">
        <v>0</v>
      </c>
      <c r="J299" t="str">
        <f t="shared" si="16"/>
        <v>Obese</v>
      </c>
      <c r="K299" t="str">
        <f t="shared" si="17"/>
        <v>19-35</v>
      </c>
      <c r="L299" t="str">
        <f t="shared" si="18"/>
        <v>No Diabetes</v>
      </c>
      <c r="M299" t="str" cm="1">
        <f t="array" ref="M299">IF(C299 &lt;80,"Low_BP", IF(C299 &lt;=90, "Normal BP", IF(C299 &lt;=119, "Elevate BP",High BP)))</f>
        <v>Elevate BP</v>
      </c>
      <c r="N299" t="str">
        <f t="shared" si="19"/>
        <v>NonPatient</v>
      </c>
    </row>
    <row r="300" spans="1:14" x14ac:dyDescent="0.25">
      <c r="A300">
        <v>1</v>
      </c>
      <c r="B300">
        <v>95</v>
      </c>
      <c r="C300">
        <v>82</v>
      </c>
      <c r="D300">
        <v>25</v>
      </c>
      <c r="E300">
        <v>180</v>
      </c>
      <c r="F300">
        <v>35</v>
      </c>
      <c r="G300">
        <v>0.23300000000000001</v>
      </c>
      <c r="H300">
        <v>43</v>
      </c>
      <c r="I300">
        <v>1</v>
      </c>
      <c r="J300" t="str">
        <f t="shared" si="16"/>
        <v>Obese</v>
      </c>
      <c r="K300" t="str">
        <f t="shared" si="17"/>
        <v>36-50</v>
      </c>
      <c r="L300" t="str">
        <f t="shared" si="18"/>
        <v>Diabetes</v>
      </c>
      <c r="M300" t="str" cm="1">
        <f t="array" ref="M300">IF(C300 &lt;80,"Low_BP", IF(C300 &lt;=90, "Normal BP", IF(C300 &lt;=119, "Elevate BP",High BP)))</f>
        <v>Normal BP</v>
      </c>
      <c r="N300" t="str">
        <f t="shared" si="19"/>
        <v>Patient</v>
      </c>
    </row>
    <row r="301" spans="1:14" x14ac:dyDescent="0.25">
      <c r="A301">
        <v>3</v>
      </c>
      <c r="B301">
        <v>89</v>
      </c>
      <c r="C301">
        <v>74</v>
      </c>
      <c r="D301">
        <v>16</v>
      </c>
      <c r="E301">
        <v>85</v>
      </c>
      <c r="F301">
        <v>30.4</v>
      </c>
      <c r="G301">
        <v>0.55100000000000005</v>
      </c>
      <c r="H301">
        <v>38</v>
      </c>
      <c r="I301">
        <v>0</v>
      </c>
      <c r="J301" t="str">
        <f t="shared" si="16"/>
        <v>Obese</v>
      </c>
      <c r="K301" t="str">
        <f t="shared" si="17"/>
        <v>36-50</v>
      </c>
      <c r="L301" t="str">
        <f t="shared" si="18"/>
        <v>No Diabetes</v>
      </c>
      <c r="M301" t="str" cm="1">
        <f t="array" ref="M301">IF(C301 &lt;80,"Low_BP", IF(C301 &lt;=90, "Normal BP", IF(C301 &lt;=119, "Elevate BP",High BP)))</f>
        <v>Low_BP</v>
      </c>
      <c r="N301" t="str">
        <f t="shared" si="19"/>
        <v>NonPatient</v>
      </c>
    </row>
    <row r="302" spans="1:14" x14ac:dyDescent="0.25">
      <c r="A302">
        <v>1</v>
      </c>
      <c r="B302">
        <v>80</v>
      </c>
      <c r="C302">
        <v>74</v>
      </c>
      <c r="D302">
        <v>11</v>
      </c>
      <c r="E302">
        <v>60</v>
      </c>
      <c r="F302">
        <v>30</v>
      </c>
      <c r="G302">
        <v>0.52700000000000002</v>
      </c>
      <c r="H302">
        <v>22</v>
      </c>
      <c r="I302">
        <v>0</v>
      </c>
      <c r="J302" t="str">
        <f t="shared" si="16"/>
        <v>Obese</v>
      </c>
      <c r="K302" t="str">
        <f t="shared" si="17"/>
        <v>19-35</v>
      </c>
      <c r="L302" t="str">
        <f t="shared" si="18"/>
        <v>No Diabetes</v>
      </c>
      <c r="M302" t="str" cm="1">
        <f t="array" ref="M302">IF(C302 &lt;80,"Low_BP", IF(C302 &lt;=90, "Normal BP", IF(C302 &lt;=119, "Elevate BP",High BP)))</f>
        <v>Low_BP</v>
      </c>
      <c r="N302" t="str">
        <f t="shared" si="19"/>
        <v>NonPatient</v>
      </c>
    </row>
    <row r="303" spans="1:14" x14ac:dyDescent="0.25">
      <c r="A303">
        <v>1</v>
      </c>
      <c r="B303">
        <v>90</v>
      </c>
      <c r="C303">
        <v>68</v>
      </c>
      <c r="D303">
        <v>8</v>
      </c>
      <c r="E303" s="2">
        <v>156</v>
      </c>
      <c r="F303">
        <v>24.5</v>
      </c>
      <c r="G303">
        <v>1.1379999999999999</v>
      </c>
      <c r="H303">
        <v>36</v>
      </c>
      <c r="I303">
        <v>0</v>
      </c>
      <c r="J303" t="str">
        <f t="shared" si="16"/>
        <v>Overweight</v>
      </c>
      <c r="K303" t="str">
        <f t="shared" si="17"/>
        <v>36-50</v>
      </c>
      <c r="L303" t="str">
        <f t="shared" si="18"/>
        <v>No Diabetes</v>
      </c>
      <c r="M303" t="str" cm="1">
        <f t="array" ref="M303">IF(C303 &lt;80,"Low_BP", IF(C303 &lt;=90, "Normal BP", IF(C303 &lt;=119, "Elevate BP",High BP)))</f>
        <v>Low_BP</v>
      </c>
      <c r="N303" t="str">
        <f t="shared" si="19"/>
        <v>NonPatient</v>
      </c>
    </row>
    <row r="304" spans="1:14" x14ac:dyDescent="0.25">
      <c r="A304">
        <v>12</v>
      </c>
      <c r="B304">
        <v>140</v>
      </c>
      <c r="C304">
        <v>85</v>
      </c>
      <c r="D304">
        <v>33</v>
      </c>
      <c r="E304" s="2">
        <v>156</v>
      </c>
      <c r="F304">
        <v>37.4</v>
      </c>
      <c r="G304">
        <v>0.24399999999999999</v>
      </c>
      <c r="H304">
        <v>41</v>
      </c>
      <c r="I304">
        <v>0</v>
      </c>
      <c r="J304" t="str">
        <f t="shared" si="16"/>
        <v>Obese</v>
      </c>
      <c r="K304" t="str">
        <f t="shared" si="17"/>
        <v>36-50</v>
      </c>
      <c r="L304" t="str">
        <f t="shared" si="18"/>
        <v>No Diabetes</v>
      </c>
      <c r="M304" t="str" cm="1">
        <f t="array" ref="M304">IF(C304 &lt;80,"Low_BP", IF(C304 &lt;=90, "Normal BP", IF(C304 &lt;=119, "Elevate BP",High BP)))</f>
        <v>Normal BP</v>
      </c>
      <c r="N304" t="str">
        <f t="shared" si="19"/>
        <v>NonPatient</v>
      </c>
    </row>
    <row r="305" spans="1:14" x14ac:dyDescent="0.25">
      <c r="A305">
        <v>1</v>
      </c>
      <c r="B305">
        <v>97</v>
      </c>
      <c r="C305">
        <v>70</v>
      </c>
      <c r="D305">
        <v>15</v>
      </c>
      <c r="E305" s="2">
        <v>156</v>
      </c>
      <c r="F305">
        <v>18.2</v>
      </c>
      <c r="G305">
        <v>0.14699999999999999</v>
      </c>
      <c r="H305">
        <v>21</v>
      </c>
      <c r="I305">
        <v>0</v>
      </c>
      <c r="J305" t="str">
        <f t="shared" si="16"/>
        <v>Underweight</v>
      </c>
      <c r="K305" t="str">
        <f t="shared" si="17"/>
        <v>19-35</v>
      </c>
      <c r="L305" t="str">
        <f t="shared" si="18"/>
        <v>No Diabetes</v>
      </c>
      <c r="M305" t="str" cm="1">
        <f t="array" ref="M305">IF(C305 &lt;80,"Low_BP", IF(C305 &lt;=90, "Normal BP", IF(C305 &lt;=119, "Elevate BP",High BP)))</f>
        <v>Low_BP</v>
      </c>
      <c r="N305" t="str">
        <f t="shared" si="19"/>
        <v>NonPatient</v>
      </c>
    </row>
    <row r="306" spans="1:14" x14ac:dyDescent="0.25">
      <c r="A306">
        <v>0</v>
      </c>
      <c r="B306">
        <v>189</v>
      </c>
      <c r="C306">
        <v>104</v>
      </c>
      <c r="D306">
        <v>25</v>
      </c>
      <c r="E306" s="2">
        <v>156</v>
      </c>
      <c r="F306">
        <v>34.299999999999997</v>
      </c>
      <c r="G306">
        <v>0.435</v>
      </c>
      <c r="H306">
        <v>41</v>
      </c>
      <c r="I306">
        <v>1</v>
      </c>
      <c r="J306" t="str">
        <f t="shared" si="16"/>
        <v>Obese</v>
      </c>
      <c r="K306" t="str">
        <f t="shared" si="17"/>
        <v>36-50</v>
      </c>
      <c r="L306" t="str">
        <f t="shared" si="18"/>
        <v>Diabetes</v>
      </c>
      <c r="M306" t="str" cm="1">
        <f t="array" ref="M306">IF(C306 &lt;80,"Low_BP", IF(C306 &lt;=90, "Normal BP", IF(C306 &lt;=119, "Elevate BP",High BP)))</f>
        <v>Elevate BP</v>
      </c>
      <c r="N306" t="str">
        <f t="shared" si="19"/>
        <v>Patient</v>
      </c>
    </row>
    <row r="307" spans="1:14" x14ac:dyDescent="0.25">
      <c r="A307">
        <v>2</v>
      </c>
      <c r="B307">
        <v>83</v>
      </c>
      <c r="C307">
        <v>66</v>
      </c>
      <c r="D307">
        <v>23</v>
      </c>
      <c r="E307">
        <v>50</v>
      </c>
      <c r="F307">
        <v>32.200000000000003</v>
      </c>
      <c r="G307">
        <v>0.497</v>
      </c>
      <c r="H307">
        <v>22</v>
      </c>
      <c r="I307">
        <v>0</v>
      </c>
      <c r="J307" t="str">
        <f t="shared" si="16"/>
        <v>Obese</v>
      </c>
      <c r="K307" t="str">
        <f t="shared" si="17"/>
        <v>19-35</v>
      </c>
      <c r="L307" t="str">
        <f t="shared" si="18"/>
        <v>No Diabetes</v>
      </c>
      <c r="M307" t="str" cm="1">
        <f t="array" ref="M307">IF(C307 &lt;80,"Low_BP", IF(C307 &lt;=90, "Normal BP", IF(C307 &lt;=119, "Elevate BP",High BP)))</f>
        <v>Low_BP</v>
      </c>
      <c r="N307" t="str">
        <f t="shared" si="19"/>
        <v>NonPatient</v>
      </c>
    </row>
    <row r="308" spans="1:14" x14ac:dyDescent="0.25">
      <c r="A308">
        <v>4</v>
      </c>
      <c r="B308">
        <v>117</v>
      </c>
      <c r="C308">
        <v>64</v>
      </c>
      <c r="D308">
        <v>27</v>
      </c>
      <c r="E308">
        <v>120</v>
      </c>
      <c r="F308">
        <v>33.200000000000003</v>
      </c>
      <c r="G308">
        <v>0.23</v>
      </c>
      <c r="H308">
        <v>24</v>
      </c>
      <c r="I308">
        <v>0</v>
      </c>
      <c r="J308" t="str">
        <f t="shared" si="16"/>
        <v>Obese</v>
      </c>
      <c r="K308" t="str">
        <f t="shared" si="17"/>
        <v>19-35</v>
      </c>
      <c r="L308" t="str">
        <f t="shared" si="18"/>
        <v>No Diabetes</v>
      </c>
      <c r="M308" t="str" cm="1">
        <f t="array" ref="M308">IF(C308 &lt;80,"Low_BP", IF(C308 &lt;=90, "Normal BP", IF(C308 &lt;=119, "Elevate BP",High BP)))</f>
        <v>Low_BP</v>
      </c>
      <c r="N308" t="str">
        <f t="shared" si="19"/>
        <v>NonPatient</v>
      </c>
    </row>
    <row r="309" spans="1:14" x14ac:dyDescent="0.25">
      <c r="A309">
        <v>4</v>
      </c>
      <c r="B309">
        <v>117</v>
      </c>
      <c r="C309">
        <v>62</v>
      </c>
      <c r="D309">
        <v>12</v>
      </c>
      <c r="E309" s="2">
        <v>156</v>
      </c>
      <c r="F309">
        <v>29.7</v>
      </c>
      <c r="G309">
        <v>0.38</v>
      </c>
      <c r="H309">
        <v>30</v>
      </c>
      <c r="I309">
        <v>1</v>
      </c>
      <c r="J309" t="str">
        <f t="shared" si="16"/>
        <v>Overweight</v>
      </c>
      <c r="K309" t="str">
        <f t="shared" si="17"/>
        <v>19-35</v>
      </c>
      <c r="L309" t="str">
        <f t="shared" si="18"/>
        <v>Diabetes</v>
      </c>
      <c r="M309" t="str" cm="1">
        <f t="array" ref="M309">IF(C309 &lt;80,"Low_BP", IF(C309 &lt;=90, "Normal BP", IF(C309 &lt;=119, "Elevate BP",High BP)))</f>
        <v>Low_BP</v>
      </c>
      <c r="N309" t="str">
        <f t="shared" si="19"/>
        <v>Patient</v>
      </c>
    </row>
    <row r="310" spans="1:14" x14ac:dyDescent="0.25">
      <c r="A310">
        <v>0</v>
      </c>
      <c r="B310">
        <v>180</v>
      </c>
      <c r="C310">
        <v>78</v>
      </c>
      <c r="D310">
        <v>63</v>
      </c>
      <c r="E310">
        <v>14</v>
      </c>
      <c r="F310">
        <v>59.4</v>
      </c>
      <c r="G310">
        <v>2.42</v>
      </c>
      <c r="H310">
        <v>25</v>
      </c>
      <c r="I310">
        <v>1</v>
      </c>
      <c r="J310" t="str">
        <f t="shared" si="16"/>
        <v>Obese</v>
      </c>
      <c r="K310" t="str">
        <f t="shared" si="17"/>
        <v>19-35</v>
      </c>
      <c r="L310" t="str">
        <f t="shared" si="18"/>
        <v>Diabetes</v>
      </c>
      <c r="M310" t="str" cm="1">
        <f t="array" ref="M310">IF(C310 &lt;80,"Low_BP", IF(C310 &lt;=90, "Normal BP", IF(C310 &lt;=119, "Elevate BP",High BP)))</f>
        <v>Low_BP</v>
      </c>
      <c r="N310" t="str">
        <f t="shared" si="19"/>
        <v>Patient</v>
      </c>
    </row>
    <row r="311" spans="1:14" x14ac:dyDescent="0.25">
      <c r="A311">
        <v>1</v>
      </c>
      <c r="B311">
        <v>100</v>
      </c>
      <c r="C311">
        <v>72</v>
      </c>
      <c r="D311">
        <v>12</v>
      </c>
      <c r="E311">
        <v>70</v>
      </c>
      <c r="F311">
        <v>25.3</v>
      </c>
      <c r="G311">
        <v>0.65800000000000003</v>
      </c>
      <c r="H311">
        <v>28</v>
      </c>
      <c r="I311">
        <v>0</v>
      </c>
      <c r="J311" t="str">
        <f t="shared" si="16"/>
        <v>Overweight</v>
      </c>
      <c r="K311" t="str">
        <f t="shared" si="17"/>
        <v>19-35</v>
      </c>
      <c r="L311" t="str">
        <f t="shared" si="18"/>
        <v>No Diabetes</v>
      </c>
      <c r="M311" t="str" cm="1">
        <f t="array" ref="M311">IF(C311 &lt;80,"Low_BP", IF(C311 &lt;=90, "Normal BP", IF(C311 &lt;=119, "Elevate BP",High BP)))</f>
        <v>Low_BP</v>
      </c>
      <c r="N311" t="str">
        <f t="shared" si="19"/>
        <v>NonPatient</v>
      </c>
    </row>
    <row r="312" spans="1:14" x14ac:dyDescent="0.25">
      <c r="A312">
        <v>0</v>
      </c>
      <c r="B312">
        <v>95</v>
      </c>
      <c r="C312">
        <v>80</v>
      </c>
      <c r="D312">
        <v>45</v>
      </c>
      <c r="E312">
        <v>92</v>
      </c>
      <c r="F312">
        <v>36.5</v>
      </c>
      <c r="G312">
        <v>0.33</v>
      </c>
      <c r="H312">
        <v>26</v>
      </c>
      <c r="I312">
        <v>0</v>
      </c>
      <c r="J312" t="str">
        <f t="shared" si="16"/>
        <v>Obese</v>
      </c>
      <c r="K312" t="str">
        <f t="shared" si="17"/>
        <v>19-35</v>
      </c>
      <c r="L312" t="str">
        <f t="shared" si="18"/>
        <v>No Diabetes</v>
      </c>
      <c r="M312" t="str" cm="1">
        <f t="array" ref="M312">IF(C312 &lt;80,"Low_BP", IF(C312 &lt;=90, "Normal BP", IF(C312 &lt;=119, "Elevate BP",High BP)))</f>
        <v>Normal BP</v>
      </c>
      <c r="N312" t="str">
        <f t="shared" si="19"/>
        <v>NonPatient</v>
      </c>
    </row>
    <row r="313" spans="1:14" x14ac:dyDescent="0.25">
      <c r="A313">
        <v>0</v>
      </c>
      <c r="B313">
        <v>104</v>
      </c>
      <c r="C313">
        <v>64</v>
      </c>
      <c r="D313">
        <v>37</v>
      </c>
      <c r="E313">
        <v>64</v>
      </c>
      <c r="F313">
        <v>33.6</v>
      </c>
      <c r="G313">
        <v>0.51</v>
      </c>
      <c r="H313">
        <v>22</v>
      </c>
      <c r="I313">
        <v>1</v>
      </c>
      <c r="J313" t="str">
        <f t="shared" si="16"/>
        <v>Obese</v>
      </c>
      <c r="K313" t="str">
        <f t="shared" si="17"/>
        <v>19-35</v>
      </c>
      <c r="L313" t="str">
        <f t="shared" si="18"/>
        <v>Diabetes</v>
      </c>
      <c r="M313" t="str" cm="1">
        <f t="array" ref="M313">IF(C313 &lt;80,"Low_BP", IF(C313 &lt;=90, "Normal BP", IF(C313 &lt;=119, "Elevate BP",High BP)))</f>
        <v>Low_BP</v>
      </c>
      <c r="N313" t="str">
        <f t="shared" si="19"/>
        <v>Patient</v>
      </c>
    </row>
    <row r="314" spans="1:14" x14ac:dyDescent="0.25">
      <c r="A314">
        <v>0</v>
      </c>
      <c r="B314">
        <v>120</v>
      </c>
      <c r="C314">
        <v>74</v>
      </c>
      <c r="D314">
        <v>18</v>
      </c>
      <c r="E314">
        <v>63</v>
      </c>
      <c r="F314">
        <v>30.5</v>
      </c>
      <c r="G314">
        <v>0.28499999999999998</v>
      </c>
      <c r="H314">
        <v>26</v>
      </c>
      <c r="I314">
        <v>0</v>
      </c>
      <c r="J314" t="str">
        <f t="shared" si="16"/>
        <v>Obese</v>
      </c>
      <c r="K314" t="str">
        <f t="shared" si="17"/>
        <v>19-35</v>
      </c>
      <c r="L314" t="str">
        <f t="shared" si="18"/>
        <v>No Diabetes</v>
      </c>
      <c r="M314" t="str" cm="1">
        <f t="array" ref="M314">IF(C314 &lt;80,"Low_BP", IF(C314 &lt;=90, "Normal BP", IF(C314 &lt;=119, "Elevate BP",High BP)))</f>
        <v>Low_BP</v>
      </c>
      <c r="N314" t="str">
        <f t="shared" si="19"/>
        <v>NonPatient</v>
      </c>
    </row>
    <row r="315" spans="1:14" x14ac:dyDescent="0.25">
      <c r="A315">
        <v>1</v>
      </c>
      <c r="B315">
        <v>82</v>
      </c>
      <c r="C315">
        <v>64</v>
      </c>
      <c r="D315">
        <v>13</v>
      </c>
      <c r="E315">
        <v>95</v>
      </c>
      <c r="F315">
        <v>21.2</v>
      </c>
      <c r="G315">
        <v>0.41499999999999998</v>
      </c>
      <c r="H315">
        <v>23</v>
      </c>
      <c r="I315">
        <v>0</v>
      </c>
      <c r="J315" t="str">
        <f t="shared" si="16"/>
        <v>Normalweight</v>
      </c>
      <c r="K315" t="str">
        <f t="shared" si="17"/>
        <v>19-35</v>
      </c>
      <c r="L315" t="str">
        <f t="shared" si="18"/>
        <v>No Diabetes</v>
      </c>
      <c r="M315" t="str" cm="1">
        <f t="array" ref="M315">IF(C315 &lt;80,"Low_BP", IF(C315 &lt;=90, "Normal BP", IF(C315 &lt;=119, "Elevate BP",High BP)))</f>
        <v>Low_BP</v>
      </c>
      <c r="N315" t="str">
        <f t="shared" si="19"/>
        <v>NonPatient</v>
      </c>
    </row>
    <row r="316" spans="1:14" x14ac:dyDescent="0.25">
      <c r="A316">
        <v>0</v>
      </c>
      <c r="B316">
        <v>91</v>
      </c>
      <c r="C316">
        <v>68</v>
      </c>
      <c r="D316">
        <v>32</v>
      </c>
      <c r="E316">
        <v>210</v>
      </c>
      <c r="F316">
        <v>39.9</v>
      </c>
      <c r="G316">
        <v>0.38100000000000001</v>
      </c>
      <c r="H316">
        <v>25</v>
      </c>
      <c r="I316">
        <v>0</v>
      </c>
      <c r="J316" t="str">
        <f t="shared" si="16"/>
        <v>Obese</v>
      </c>
      <c r="K316" t="str">
        <f t="shared" si="17"/>
        <v>19-35</v>
      </c>
      <c r="L316" t="str">
        <f t="shared" si="18"/>
        <v>No Diabetes</v>
      </c>
      <c r="M316" t="str" cm="1">
        <f t="array" ref="M316">IF(C316 &lt;80,"Low_BP", IF(C316 &lt;=90, "Normal BP", IF(C316 &lt;=119, "Elevate BP",High BP)))</f>
        <v>Low_BP</v>
      </c>
      <c r="N316" t="str">
        <f t="shared" si="19"/>
        <v>NonPatient</v>
      </c>
    </row>
    <row r="317" spans="1:14" x14ac:dyDescent="0.25">
      <c r="A317">
        <v>2</v>
      </c>
      <c r="B317">
        <v>100</v>
      </c>
      <c r="C317">
        <v>54</v>
      </c>
      <c r="D317">
        <v>28</v>
      </c>
      <c r="E317">
        <v>105</v>
      </c>
      <c r="F317">
        <v>37.799999999999997</v>
      </c>
      <c r="G317">
        <v>0.498</v>
      </c>
      <c r="H317">
        <v>24</v>
      </c>
      <c r="I317">
        <v>0</v>
      </c>
      <c r="J317" t="str">
        <f t="shared" si="16"/>
        <v>Obese</v>
      </c>
      <c r="K317" t="str">
        <f t="shared" si="17"/>
        <v>19-35</v>
      </c>
      <c r="L317" t="str">
        <f t="shared" si="18"/>
        <v>No Diabetes</v>
      </c>
      <c r="M317" t="str" cm="1">
        <f t="array" ref="M317">IF(C317 &lt;80,"Low_BP", IF(C317 &lt;=90, "Normal BP", IF(C317 &lt;=119, "Elevate BP",High BP)))</f>
        <v>Low_BP</v>
      </c>
      <c r="N317" t="str">
        <f t="shared" si="19"/>
        <v>NonPatient</v>
      </c>
    </row>
    <row r="318" spans="1:14" x14ac:dyDescent="0.25">
      <c r="A318">
        <v>14</v>
      </c>
      <c r="B318">
        <v>175</v>
      </c>
      <c r="C318">
        <v>62</v>
      </c>
      <c r="D318">
        <v>30</v>
      </c>
      <c r="E318" s="2">
        <v>156</v>
      </c>
      <c r="F318">
        <v>33.6</v>
      </c>
      <c r="G318">
        <v>0.21199999999999999</v>
      </c>
      <c r="H318">
        <v>38</v>
      </c>
      <c r="I318">
        <v>1</v>
      </c>
      <c r="J318" t="str">
        <f t="shared" si="16"/>
        <v>Obese</v>
      </c>
      <c r="K318" t="str">
        <f t="shared" si="17"/>
        <v>36-50</v>
      </c>
      <c r="L318" t="str">
        <f t="shared" si="18"/>
        <v>Diabetes</v>
      </c>
      <c r="M318" t="str" cm="1">
        <f t="array" ref="M318">IF(C318 &lt;80,"Low_BP", IF(C318 &lt;=90, "Normal BP", IF(C318 &lt;=119, "Elevate BP",High BP)))</f>
        <v>Low_BP</v>
      </c>
      <c r="N318" t="str">
        <f t="shared" si="19"/>
        <v>Patient</v>
      </c>
    </row>
    <row r="319" spans="1:14" x14ac:dyDescent="0.25">
      <c r="A319">
        <v>5</v>
      </c>
      <c r="B319">
        <v>86</v>
      </c>
      <c r="C319">
        <v>68</v>
      </c>
      <c r="D319">
        <v>28</v>
      </c>
      <c r="E319">
        <v>71</v>
      </c>
      <c r="F319">
        <v>30.2</v>
      </c>
      <c r="G319">
        <v>0.36399999999999999</v>
      </c>
      <c r="H319">
        <v>24</v>
      </c>
      <c r="I319">
        <v>0</v>
      </c>
      <c r="J319" t="str">
        <f t="shared" si="16"/>
        <v>Obese</v>
      </c>
      <c r="K319" t="str">
        <f t="shared" si="17"/>
        <v>19-35</v>
      </c>
      <c r="L319" t="str">
        <f t="shared" si="18"/>
        <v>No Diabetes</v>
      </c>
      <c r="M319" t="str" cm="1">
        <f t="array" ref="M319">IF(C319 &lt;80,"Low_BP", IF(C319 &lt;=90, "Normal BP", IF(C319 &lt;=119, "Elevate BP",High BP)))</f>
        <v>Low_BP</v>
      </c>
      <c r="N319" t="str">
        <f t="shared" si="19"/>
        <v>NonPatient</v>
      </c>
    </row>
    <row r="320" spans="1:14" x14ac:dyDescent="0.25">
      <c r="A320">
        <v>10</v>
      </c>
      <c r="B320">
        <v>148</v>
      </c>
      <c r="C320">
        <v>84</v>
      </c>
      <c r="D320">
        <v>48</v>
      </c>
      <c r="E320">
        <v>237</v>
      </c>
      <c r="F320">
        <v>37.6</v>
      </c>
      <c r="G320">
        <v>1.0009999999999999</v>
      </c>
      <c r="H320">
        <v>51</v>
      </c>
      <c r="I320">
        <v>1</v>
      </c>
      <c r="J320" t="str">
        <f t="shared" si="16"/>
        <v>Obese</v>
      </c>
      <c r="K320" t="str">
        <f t="shared" si="17"/>
        <v>51+</v>
      </c>
      <c r="L320" t="str">
        <f t="shared" si="18"/>
        <v>Diabetes</v>
      </c>
      <c r="M320" t="str" cm="1">
        <f t="array" ref="M320">IF(C320 &lt;80,"Low_BP", IF(C320 &lt;=90, "Normal BP", IF(C320 &lt;=119, "Elevate BP",High BP)))</f>
        <v>Normal BP</v>
      </c>
      <c r="N320" t="str">
        <f t="shared" si="19"/>
        <v>Patient</v>
      </c>
    </row>
    <row r="321" spans="1:14" x14ac:dyDescent="0.25">
      <c r="A321">
        <v>9</v>
      </c>
      <c r="B321">
        <v>134</v>
      </c>
      <c r="C321">
        <v>74</v>
      </c>
      <c r="D321">
        <v>33</v>
      </c>
      <c r="E321">
        <v>60</v>
      </c>
      <c r="F321">
        <v>25.9</v>
      </c>
      <c r="G321">
        <v>0.46</v>
      </c>
      <c r="H321">
        <v>81</v>
      </c>
      <c r="I321">
        <v>0</v>
      </c>
      <c r="J321" t="str">
        <f t="shared" si="16"/>
        <v>Overweight</v>
      </c>
      <c r="K321" t="str">
        <f t="shared" si="17"/>
        <v>51+</v>
      </c>
      <c r="L321" t="str">
        <f t="shared" si="18"/>
        <v>No Diabetes</v>
      </c>
      <c r="M321" t="str" cm="1">
        <f t="array" ref="M321">IF(C321 &lt;80,"Low_BP", IF(C321 &lt;=90, "Normal BP", IF(C321 &lt;=119, "Elevate BP",High BP)))</f>
        <v>Low_BP</v>
      </c>
      <c r="N321" t="str">
        <f t="shared" si="19"/>
        <v>NonPatient</v>
      </c>
    </row>
    <row r="322" spans="1:14" x14ac:dyDescent="0.25">
      <c r="A322">
        <v>9</v>
      </c>
      <c r="B322">
        <v>120</v>
      </c>
      <c r="C322">
        <v>72</v>
      </c>
      <c r="D322">
        <v>22</v>
      </c>
      <c r="E322">
        <v>56</v>
      </c>
      <c r="F322">
        <v>20.8</v>
      </c>
      <c r="G322">
        <v>0.73299999999999998</v>
      </c>
      <c r="H322">
        <v>48</v>
      </c>
      <c r="I322">
        <v>0</v>
      </c>
      <c r="J322" t="str">
        <f t="shared" si="16"/>
        <v>Normalweight</v>
      </c>
      <c r="K322" t="str">
        <f t="shared" si="17"/>
        <v>36-50</v>
      </c>
      <c r="L322" t="str">
        <f t="shared" si="18"/>
        <v>No Diabetes</v>
      </c>
      <c r="M322" t="str" cm="1">
        <f t="array" ref="M322">IF(C322 &lt;80,"Low_BP", IF(C322 &lt;=90, "Normal BP", IF(C322 &lt;=119, "Elevate BP",High BP)))</f>
        <v>Low_BP</v>
      </c>
      <c r="N322" t="str">
        <f t="shared" si="19"/>
        <v>NonPatient</v>
      </c>
    </row>
    <row r="323" spans="1:14" x14ac:dyDescent="0.25">
      <c r="A323">
        <v>8</v>
      </c>
      <c r="B323">
        <v>74</v>
      </c>
      <c r="C323">
        <v>70</v>
      </c>
      <c r="D323">
        <v>40</v>
      </c>
      <c r="E323">
        <v>49</v>
      </c>
      <c r="F323">
        <v>35.299999999999997</v>
      </c>
      <c r="G323">
        <v>0.70499999999999996</v>
      </c>
      <c r="H323">
        <v>39</v>
      </c>
      <c r="I323">
        <v>0</v>
      </c>
      <c r="J323" t="str">
        <f t="shared" ref="J323:J386" si="20">IF(F323&lt;18.5,"Underweight",IF(F323&lt;24.5,"Normalweight",IF(F323&lt;29.9,"Overweight","Obese")))</f>
        <v>Obese</v>
      </c>
      <c r="K323" t="str">
        <f t="shared" ref="K323:K386" si="21">IF(H323&lt;=18, "0-18", IF(H323&lt;=35, "19-35", IF(H323&lt;=50, "36-50", "51+")))</f>
        <v>36-50</v>
      </c>
      <c r="L323" t="str">
        <f t="shared" ref="L323:L386" si="22">IF(I323 =1, "Diabetes", "No Diabetes")</f>
        <v>No Diabetes</v>
      </c>
      <c r="M323" t="str" cm="1">
        <f t="array" ref="M323">IF(C323 &lt;80,"Low_BP", IF(C323 &lt;=90, "Normal BP", IF(C323 &lt;=119, "Elevate BP",High BP)))</f>
        <v>Low_BP</v>
      </c>
      <c r="N323" t="str">
        <f t="shared" ref="N323:N386" si="23">IF(L323 ="Diabetes", "Patient","NonPatient")</f>
        <v>NonPatient</v>
      </c>
    </row>
    <row r="324" spans="1:14" x14ac:dyDescent="0.25">
      <c r="A324">
        <v>5</v>
      </c>
      <c r="B324">
        <v>88</v>
      </c>
      <c r="C324">
        <v>78</v>
      </c>
      <c r="D324">
        <v>30</v>
      </c>
      <c r="E324" s="2">
        <v>156</v>
      </c>
      <c r="F324">
        <v>27.6</v>
      </c>
      <c r="G324">
        <v>0.25800000000000001</v>
      </c>
      <c r="H324">
        <v>37</v>
      </c>
      <c r="I324">
        <v>0</v>
      </c>
      <c r="J324" t="str">
        <f t="shared" si="20"/>
        <v>Overweight</v>
      </c>
      <c r="K324" t="str">
        <f t="shared" si="21"/>
        <v>36-50</v>
      </c>
      <c r="L324" t="str">
        <f t="shared" si="22"/>
        <v>No Diabetes</v>
      </c>
      <c r="M324" t="str" cm="1">
        <f t="array" ref="M324">IF(C324 &lt;80,"Low_BP", IF(C324 &lt;=90, "Normal BP", IF(C324 &lt;=119, "Elevate BP",High BP)))</f>
        <v>Low_BP</v>
      </c>
      <c r="N324" t="str">
        <f t="shared" si="23"/>
        <v>NonPatient</v>
      </c>
    </row>
    <row r="325" spans="1:14" x14ac:dyDescent="0.25">
      <c r="A325">
        <v>0</v>
      </c>
      <c r="B325">
        <v>124</v>
      </c>
      <c r="C325">
        <v>56</v>
      </c>
      <c r="D325">
        <v>13</v>
      </c>
      <c r="E325">
        <v>105</v>
      </c>
      <c r="F325">
        <v>21.8</v>
      </c>
      <c r="G325">
        <v>0.45200000000000001</v>
      </c>
      <c r="H325">
        <v>21</v>
      </c>
      <c r="I325">
        <v>0</v>
      </c>
      <c r="J325" t="str">
        <f t="shared" si="20"/>
        <v>Normalweight</v>
      </c>
      <c r="K325" t="str">
        <f t="shared" si="21"/>
        <v>19-35</v>
      </c>
      <c r="L325" t="str">
        <f t="shared" si="22"/>
        <v>No Diabetes</v>
      </c>
      <c r="M325" t="str" cm="1">
        <f t="array" ref="M325">IF(C325 &lt;80,"Low_BP", IF(C325 &lt;=90, "Normal BP", IF(C325 &lt;=119, "Elevate BP",High BP)))</f>
        <v>Low_BP</v>
      </c>
      <c r="N325" t="str">
        <f t="shared" si="23"/>
        <v>NonPatient</v>
      </c>
    </row>
    <row r="326" spans="1:14" x14ac:dyDescent="0.25">
      <c r="A326">
        <v>0</v>
      </c>
      <c r="B326">
        <v>74</v>
      </c>
      <c r="C326">
        <v>52</v>
      </c>
      <c r="D326">
        <v>10</v>
      </c>
      <c r="E326">
        <v>36</v>
      </c>
      <c r="F326">
        <v>27.8</v>
      </c>
      <c r="G326">
        <v>0.26900000000000002</v>
      </c>
      <c r="H326">
        <v>22</v>
      </c>
      <c r="I326">
        <v>0</v>
      </c>
      <c r="J326" t="str">
        <f t="shared" si="20"/>
        <v>Overweight</v>
      </c>
      <c r="K326" t="str">
        <f t="shared" si="21"/>
        <v>19-35</v>
      </c>
      <c r="L326" t="str">
        <f t="shared" si="22"/>
        <v>No Diabetes</v>
      </c>
      <c r="M326" t="str" cm="1">
        <f t="array" ref="M326">IF(C326 &lt;80,"Low_BP", IF(C326 &lt;=90, "Normal BP", IF(C326 &lt;=119, "Elevate BP",High BP)))</f>
        <v>Low_BP</v>
      </c>
      <c r="N326" t="str">
        <f t="shared" si="23"/>
        <v>NonPatient</v>
      </c>
    </row>
    <row r="327" spans="1:14" x14ac:dyDescent="0.25">
      <c r="A327">
        <v>0</v>
      </c>
      <c r="B327">
        <v>97</v>
      </c>
      <c r="C327">
        <v>64</v>
      </c>
      <c r="D327">
        <v>36</v>
      </c>
      <c r="E327">
        <v>100</v>
      </c>
      <c r="F327">
        <v>36.799999999999997</v>
      </c>
      <c r="G327">
        <v>0.6</v>
      </c>
      <c r="H327">
        <v>25</v>
      </c>
      <c r="I327">
        <v>0</v>
      </c>
      <c r="J327" t="str">
        <f t="shared" si="20"/>
        <v>Obese</v>
      </c>
      <c r="K327" t="str">
        <f t="shared" si="21"/>
        <v>19-35</v>
      </c>
      <c r="L327" t="str">
        <f t="shared" si="22"/>
        <v>No Diabetes</v>
      </c>
      <c r="M327" t="str" cm="1">
        <f t="array" ref="M327">IF(C327 &lt;80,"Low_BP", IF(C327 &lt;=90, "Normal BP", IF(C327 &lt;=119, "Elevate BP",High BP)))</f>
        <v>Low_BP</v>
      </c>
      <c r="N327" t="str">
        <f t="shared" si="23"/>
        <v>NonPatient</v>
      </c>
    </row>
    <row r="328" spans="1:14" x14ac:dyDescent="0.25">
      <c r="A328">
        <v>6</v>
      </c>
      <c r="B328">
        <v>154</v>
      </c>
      <c r="C328">
        <v>78</v>
      </c>
      <c r="D328">
        <v>41</v>
      </c>
      <c r="E328">
        <v>140</v>
      </c>
      <c r="F328">
        <v>46.1</v>
      </c>
      <c r="G328">
        <v>0.57099999999999995</v>
      </c>
      <c r="H328">
        <v>27</v>
      </c>
      <c r="I328">
        <v>0</v>
      </c>
      <c r="J328" t="str">
        <f t="shared" si="20"/>
        <v>Obese</v>
      </c>
      <c r="K328" t="str">
        <f t="shared" si="21"/>
        <v>19-35</v>
      </c>
      <c r="L328" t="str">
        <f t="shared" si="22"/>
        <v>No Diabetes</v>
      </c>
      <c r="M328" t="str" cm="1">
        <f t="array" ref="M328">IF(C328 &lt;80,"Low_BP", IF(C328 &lt;=90, "Normal BP", IF(C328 &lt;=119, "Elevate BP",High BP)))</f>
        <v>Low_BP</v>
      </c>
      <c r="N328" t="str">
        <f t="shared" si="23"/>
        <v>NonPatient</v>
      </c>
    </row>
    <row r="329" spans="1:14" x14ac:dyDescent="0.25">
      <c r="A329">
        <v>1</v>
      </c>
      <c r="B329">
        <v>144</v>
      </c>
      <c r="C329">
        <v>82</v>
      </c>
      <c r="D329">
        <v>40</v>
      </c>
      <c r="E329" s="2">
        <v>156</v>
      </c>
      <c r="F329">
        <v>41.3</v>
      </c>
      <c r="G329">
        <v>0.60699999999999998</v>
      </c>
      <c r="H329">
        <v>28</v>
      </c>
      <c r="I329">
        <v>0</v>
      </c>
      <c r="J329" t="str">
        <f t="shared" si="20"/>
        <v>Obese</v>
      </c>
      <c r="K329" t="str">
        <f t="shared" si="21"/>
        <v>19-35</v>
      </c>
      <c r="L329" t="str">
        <f t="shared" si="22"/>
        <v>No Diabetes</v>
      </c>
      <c r="M329" t="str" cm="1">
        <f t="array" ref="M329">IF(C329 &lt;80,"Low_BP", IF(C329 &lt;=90, "Normal BP", IF(C329 &lt;=119, "Elevate BP",High BP)))</f>
        <v>Normal BP</v>
      </c>
      <c r="N329" t="str">
        <f t="shared" si="23"/>
        <v>NonPatient</v>
      </c>
    </row>
    <row r="330" spans="1:14" x14ac:dyDescent="0.25">
      <c r="A330">
        <v>0</v>
      </c>
      <c r="B330">
        <v>137</v>
      </c>
      <c r="C330">
        <v>70</v>
      </c>
      <c r="D330">
        <v>38</v>
      </c>
      <c r="E330" s="2">
        <v>156</v>
      </c>
      <c r="F330">
        <v>33.200000000000003</v>
      </c>
      <c r="G330">
        <v>0.17</v>
      </c>
      <c r="H330">
        <v>22</v>
      </c>
      <c r="I330">
        <v>0</v>
      </c>
      <c r="J330" t="str">
        <f t="shared" si="20"/>
        <v>Obese</v>
      </c>
      <c r="K330" t="str">
        <f t="shared" si="21"/>
        <v>19-35</v>
      </c>
      <c r="L330" t="str">
        <f t="shared" si="22"/>
        <v>No Diabetes</v>
      </c>
      <c r="M330" t="str" cm="1">
        <f t="array" ref="M330">IF(C330 &lt;80,"Low_BP", IF(C330 &lt;=90, "Normal BP", IF(C330 &lt;=119, "Elevate BP",High BP)))</f>
        <v>Low_BP</v>
      </c>
      <c r="N330" t="str">
        <f t="shared" si="23"/>
        <v>NonPatient</v>
      </c>
    </row>
    <row r="331" spans="1:14" x14ac:dyDescent="0.25">
      <c r="A331">
        <v>0</v>
      </c>
      <c r="B331">
        <v>119</v>
      </c>
      <c r="C331">
        <v>66</v>
      </c>
      <c r="D331">
        <v>27</v>
      </c>
      <c r="E331" s="2">
        <v>156</v>
      </c>
      <c r="F331">
        <v>38.799999999999997</v>
      </c>
      <c r="G331">
        <v>0.25900000000000001</v>
      </c>
      <c r="H331">
        <v>22</v>
      </c>
      <c r="I331">
        <v>0</v>
      </c>
      <c r="J331" t="str">
        <f t="shared" si="20"/>
        <v>Obese</v>
      </c>
      <c r="K331" t="str">
        <f t="shared" si="21"/>
        <v>19-35</v>
      </c>
      <c r="L331" t="str">
        <f t="shared" si="22"/>
        <v>No Diabetes</v>
      </c>
      <c r="M331" t="str" cm="1">
        <f t="array" ref="M331">IF(C331 &lt;80,"Low_BP", IF(C331 &lt;=90, "Normal BP", IF(C331 &lt;=119, "Elevate BP",High BP)))</f>
        <v>Low_BP</v>
      </c>
      <c r="N331" t="str">
        <f t="shared" si="23"/>
        <v>NonPatient</v>
      </c>
    </row>
    <row r="332" spans="1:14" x14ac:dyDescent="0.25">
      <c r="A332">
        <v>0</v>
      </c>
      <c r="B332">
        <v>137</v>
      </c>
      <c r="C332">
        <v>84</v>
      </c>
      <c r="D332">
        <v>27</v>
      </c>
      <c r="E332" s="2">
        <v>156</v>
      </c>
      <c r="F332">
        <v>27.3</v>
      </c>
      <c r="G332">
        <v>0.23100000000000001</v>
      </c>
      <c r="H332">
        <v>59</v>
      </c>
      <c r="I332">
        <v>0</v>
      </c>
      <c r="J332" t="str">
        <f t="shared" si="20"/>
        <v>Overweight</v>
      </c>
      <c r="K332" t="str">
        <f t="shared" si="21"/>
        <v>51+</v>
      </c>
      <c r="L332" t="str">
        <f t="shared" si="22"/>
        <v>No Diabetes</v>
      </c>
      <c r="M332" t="str" cm="1">
        <f t="array" ref="M332">IF(C332 &lt;80,"Low_BP", IF(C332 &lt;=90, "Normal BP", IF(C332 &lt;=119, "Elevate BP",High BP)))</f>
        <v>Normal BP</v>
      </c>
      <c r="N332" t="str">
        <f t="shared" si="23"/>
        <v>NonPatient</v>
      </c>
    </row>
    <row r="333" spans="1:14" x14ac:dyDescent="0.25">
      <c r="A333">
        <v>2</v>
      </c>
      <c r="B333">
        <v>105</v>
      </c>
      <c r="C333">
        <v>80</v>
      </c>
      <c r="D333">
        <v>45</v>
      </c>
      <c r="E333">
        <v>191</v>
      </c>
      <c r="F333">
        <v>33.700000000000003</v>
      </c>
      <c r="G333">
        <v>0.71099999999999997</v>
      </c>
      <c r="H333">
        <v>29</v>
      </c>
      <c r="I333">
        <v>1</v>
      </c>
      <c r="J333" t="str">
        <f t="shared" si="20"/>
        <v>Obese</v>
      </c>
      <c r="K333" t="str">
        <f t="shared" si="21"/>
        <v>19-35</v>
      </c>
      <c r="L333" t="str">
        <f t="shared" si="22"/>
        <v>Diabetes</v>
      </c>
      <c r="M333" t="str" cm="1">
        <f t="array" ref="M333">IF(C333 &lt;80,"Low_BP", IF(C333 &lt;=90, "Normal BP", IF(C333 &lt;=119, "Elevate BP",High BP)))</f>
        <v>Normal BP</v>
      </c>
      <c r="N333" t="str">
        <f t="shared" si="23"/>
        <v>Patient</v>
      </c>
    </row>
    <row r="334" spans="1:14" x14ac:dyDescent="0.25">
      <c r="A334">
        <v>7</v>
      </c>
      <c r="B334">
        <v>114</v>
      </c>
      <c r="C334">
        <v>76</v>
      </c>
      <c r="D334">
        <v>17</v>
      </c>
      <c r="E334">
        <v>110</v>
      </c>
      <c r="F334">
        <v>23.8</v>
      </c>
      <c r="G334">
        <v>0.46600000000000003</v>
      </c>
      <c r="H334">
        <v>31</v>
      </c>
      <c r="I334">
        <v>0</v>
      </c>
      <c r="J334" t="str">
        <f t="shared" si="20"/>
        <v>Normalweight</v>
      </c>
      <c r="K334" t="str">
        <f t="shared" si="21"/>
        <v>19-35</v>
      </c>
      <c r="L334" t="str">
        <f t="shared" si="22"/>
        <v>No Diabetes</v>
      </c>
      <c r="M334" t="str" cm="1">
        <f t="array" ref="M334">IF(C334 &lt;80,"Low_BP", IF(C334 &lt;=90, "Normal BP", IF(C334 &lt;=119, "Elevate BP",High BP)))</f>
        <v>Low_BP</v>
      </c>
      <c r="N334" t="str">
        <f t="shared" si="23"/>
        <v>NonPatient</v>
      </c>
    </row>
    <row r="335" spans="1:14" x14ac:dyDescent="0.25">
      <c r="A335">
        <v>8</v>
      </c>
      <c r="B335">
        <v>126</v>
      </c>
      <c r="C335">
        <v>74</v>
      </c>
      <c r="D335">
        <v>38</v>
      </c>
      <c r="E335">
        <v>75</v>
      </c>
      <c r="F335">
        <v>25.9</v>
      </c>
      <c r="G335">
        <v>0.16200000000000001</v>
      </c>
      <c r="H335">
        <v>39</v>
      </c>
      <c r="I335">
        <v>0</v>
      </c>
      <c r="J335" t="str">
        <f t="shared" si="20"/>
        <v>Overweight</v>
      </c>
      <c r="K335" t="str">
        <f t="shared" si="21"/>
        <v>36-50</v>
      </c>
      <c r="L335" t="str">
        <f t="shared" si="22"/>
        <v>No Diabetes</v>
      </c>
      <c r="M335" t="str" cm="1">
        <f t="array" ref="M335">IF(C335 &lt;80,"Low_BP", IF(C335 &lt;=90, "Normal BP", IF(C335 &lt;=119, "Elevate BP",High BP)))</f>
        <v>Low_BP</v>
      </c>
      <c r="N335" t="str">
        <f t="shared" si="23"/>
        <v>NonPatient</v>
      </c>
    </row>
    <row r="336" spans="1:14" x14ac:dyDescent="0.25">
      <c r="A336">
        <v>4</v>
      </c>
      <c r="B336">
        <v>132</v>
      </c>
      <c r="C336">
        <v>86</v>
      </c>
      <c r="D336">
        <v>31</v>
      </c>
      <c r="E336" s="2">
        <v>156</v>
      </c>
      <c r="F336">
        <v>28</v>
      </c>
      <c r="G336">
        <v>0.41899999999999998</v>
      </c>
      <c r="H336">
        <v>63</v>
      </c>
      <c r="I336">
        <v>0</v>
      </c>
      <c r="J336" t="str">
        <f t="shared" si="20"/>
        <v>Overweight</v>
      </c>
      <c r="K336" t="str">
        <f t="shared" si="21"/>
        <v>51+</v>
      </c>
      <c r="L336" t="str">
        <f t="shared" si="22"/>
        <v>No Diabetes</v>
      </c>
      <c r="M336" t="str" cm="1">
        <f t="array" ref="M336">IF(C336 &lt;80,"Low_BP", IF(C336 &lt;=90, "Normal BP", IF(C336 &lt;=119, "Elevate BP",High BP)))</f>
        <v>Normal BP</v>
      </c>
      <c r="N336" t="str">
        <f t="shared" si="23"/>
        <v>NonPatient</v>
      </c>
    </row>
    <row r="337" spans="1:14" x14ac:dyDescent="0.25">
      <c r="A337">
        <v>3</v>
      </c>
      <c r="B337">
        <v>158</v>
      </c>
      <c r="C337">
        <v>70</v>
      </c>
      <c r="D337">
        <v>30</v>
      </c>
      <c r="E337">
        <v>328</v>
      </c>
      <c r="F337">
        <v>35.5</v>
      </c>
      <c r="G337">
        <v>0.34399999999999997</v>
      </c>
      <c r="H337">
        <v>35</v>
      </c>
      <c r="I337">
        <v>1</v>
      </c>
      <c r="J337" t="str">
        <f t="shared" si="20"/>
        <v>Obese</v>
      </c>
      <c r="K337" t="str">
        <f t="shared" si="21"/>
        <v>19-35</v>
      </c>
      <c r="L337" t="str">
        <f t="shared" si="22"/>
        <v>Diabetes</v>
      </c>
      <c r="M337" t="str" cm="1">
        <f t="array" ref="M337">IF(C337 &lt;80,"Low_BP", IF(C337 &lt;=90, "Normal BP", IF(C337 &lt;=119, "Elevate BP",High BP)))</f>
        <v>Low_BP</v>
      </c>
      <c r="N337" t="str">
        <f t="shared" si="23"/>
        <v>Patient</v>
      </c>
    </row>
    <row r="338" spans="1:14" x14ac:dyDescent="0.25">
      <c r="A338">
        <v>0</v>
      </c>
      <c r="B338">
        <v>123</v>
      </c>
      <c r="C338">
        <v>88</v>
      </c>
      <c r="D338">
        <v>37</v>
      </c>
      <c r="E338" s="2">
        <v>156</v>
      </c>
      <c r="F338">
        <v>35.200000000000003</v>
      </c>
      <c r="G338">
        <v>0.19700000000000001</v>
      </c>
      <c r="H338">
        <v>29</v>
      </c>
      <c r="I338">
        <v>0</v>
      </c>
      <c r="J338" t="str">
        <f t="shared" si="20"/>
        <v>Obese</v>
      </c>
      <c r="K338" t="str">
        <f t="shared" si="21"/>
        <v>19-35</v>
      </c>
      <c r="L338" t="str">
        <f t="shared" si="22"/>
        <v>No Diabetes</v>
      </c>
      <c r="M338" t="str" cm="1">
        <f t="array" ref="M338">IF(C338 &lt;80,"Low_BP", IF(C338 &lt;=90, "Normal BP", IF(C338 &lt;=119, "Elevate BP",High BP)))</f>
        <v>Normal BP</v>
      </c>
      <c r="N338" t="str">
        <f t="shared" si="23"/>
        <v>NonPatient</v>
      </c>
    </row>
    <row r="339" spans="1:14" x14ac:dyDescent="0.25">
      <c r="A339">
        <v>4</v>
      </c>
      <c r="B339">
        <v>85</v>
      </c>
      <c r="C339">
        <v>58</v>
      </c>
      <c r="D339">
        <v>22</v>
      </c>
      <c r="E339">
        <v>49</v>
      </c>
      <c r="F339">
        <v>27.8</v>
      </c>
      <c r="G339">
        <v>0.30599999999999999</v>
      </c>
      <c r="H339">
        <v>28</v>
      </c>
      <c r="I339">
        <v>0</v>
      </c>
      <c r="J339" t="str">
        <f t="shared" si="20"/>
        <v>Overweight</v>
      </c>
      <c r="K339" t="str">
        <f t="shared" si="21"/>
        <v>19-35</v>
      </c>
      <c r="L339" t="str">
        <f t="shared" si="22"/>
        <v>No Diabetes</v>
      </c>
      <c r="M339" t="str" cm="1">
        <f t="array" ref="M339">IF(C339 &lt;80,"Low_BP", IF(C339 &lt;=90, "Normal BP", IF(C339 &lt;=119, "Elevate BP",High BP)))</f>
        <v>Low_BP</v>
      </c>
      <c r="N339" t="str">
        <f t="shared" si="23"/>
        <v>NonPatient</v>
      </c>
    </row>
    <row r="340" spans="1:14" x14ac:dyDescent="0.25">
      <c r="A340">
        <v>0</v>
      </c>
      <c r="B340">
        <v>84</v>
      </c>
      <c r="C340">
        <v>82</v>
      </c>
      <c r="D340">
        <v>31</v>
      </c>
      <c r="E340">
        <v>125</v>
      </c>
      <c r="F340">
        <v>38.200000000000003</v>
      </c>
      <c r="G340">
        <v>0.23300000000000001</v>
      </c>
      <c r="H340">
        <v>23</v>
      </c>
      <c r="I340">
        <v>0</v>
      </c>
      <c r="J340" t="str">
        <f t="shared" si="20"/>
        <v>Obese</v>
      </c>
      <c r="K340" t="str">
        <f t="shared" si="21"/>
        <v>19-35</v>
      </c>
      <c r="L340" t="str">
        <f t="shared" si="22"/>
        <v>No Diabetes</v>
      </c>
      <c r="M340" t="str" cm="1">
        <f t="array" ref="M340">IF(C340 &lt;80,"Low_BP", IF(C340 &lt;=90, "Normal BP", IF(C340 &lt;=119, "Elevate BP",High BP)))</f>
        <v>Normal BP</v>
      </c>
      <c r="N340" t="str">
        <f t="shared" si="23"/>
        <v>NonPatient</v>
      </c>
    </row>
    <row r="341" spans="1:14" x14ac:dyDescent="0.25">
      <c r="A341">
        <v>0</v>
      </c>
      <c r="B341">
        <v>135</v>
      </c>
      <c r="C341">
        <v>68</v>
      </c>
      <c r="D341">
        <v>42</v>
      </c>
      <c r="E341">
        <v>250</v>
      </c>
      <c r="F341">
        <v>42.3</v>
      </c>
      <c r="G341">
        <v>0.36499999999999999</v>
      </c>
      <c r="H341">
        <v>24</v>
      </c>
      <c r="I341">
        <v>1</v>
      </c>
      <c r="J341" t="str">
        <f t="shared" si="20"/>
        <v>Obese</v>
      </c>
      <c r="K341" t="str">
        <f t="shared" si="21"/>
        <v>19-35</v>
      </c>
      <c r="L341" t="str">
        <f t="shared" si="22"/>
        <v>Diabetes</v>
      </c>
      <c r="M341" t="str" cm="1">
        <f t="array" ref="M341">IF(C341 &lt;80,"Low_BP", IF(C341 &lt;=90, "Normal BP", IF(C341 &lt;=119, "Elevate BP",High BP)))</f>
        <v>Low_BP</v>
      </c>
      <c r="N341" t="str">
        <f t="shared" si="23"/>
        <v>Patient</v>
      </c>
    </row>
    <row r="342" spans="1:14" x14ac:dyDescent="0.25">
      <c r="A342">
        <v>1</v>
      </c>
      <c r="B342">
        <v>139</v>
      </c>
      <c r="C342">
        <v>62</v>
      </c>
      <c r="D342">
        <v>41</v>
      </c>
      <c r="E342">
        <v>480</v>
      </c>
      <c r="F342">
        <v>40.700000000000003</v>
      </c>
      <c r="G342">
        <v>0.53600000000000003</v>
      </c>
      <c r="H342">
        <v>21</v>
      </c>
      <c r="I342">
        <v>0</v>
      </c>
      <c r="J342" t="str">
        <f t="shared" si="20"/>
        <v>Obese</v>
      </c>
      <c r="K342" t="str">
        <f t="shared" si="21"/>
        <v>19-35</v>
      </c>
      <c r="L342" t="str">
        <f t="shared" si="22"/>
        <v>No Diabetes</v>
      </c>
      <c r="M342" t="str" cm="1">
        <f t="array" ref="M342">IF(C342 &lt;80,"Low_BP", IF(C342 &lt;=90, "Normal BP", IF(C342 &lt;=119, "Elevate BP",High BP)))</f>
        <v>Low_BP</v>
      </c>
      <c r="N342" t="str">
        <f t="shared" si="23"/>
        <v>NonPatient</v>
      </c>
    </row>
    <row r="343" spans="1:14" x14ac:dyDescent="0.25">
      <c r="A343">
        <v>0</v>
      </c>
      <c r="B343">
        <v>173</v>
      </c>
      <c r="C343">
        <v>78</v>
      </c>
      <c r="D343">
        <v>32</v>
      </c>
      <c r="E343">
        <v>265</v>
      </c>
      <c r="F343">
        <v>46.5</v>
      </c>
      <c r="G343">
        <v>1.159</v>
      </c>
      <c r="H343">
        <v>58</v>
      </c>
      <c r="I343">
        <v>0</v>
      </c>
      <c r="J343" t="str">
        <f t="shared" si="20"/>
        <v>Obese</v>
      </c>
      <c r="K343" t="str">
        <f t="shared" si="21"/>
        <v>51+</v>
      </c>
      <c r="L343" t="str">
        <f t="shared" si="22"/>
        <v>No Diabetes</v>
      </c>
      <c r="M343" t="str" cm="1">
        <f t="array" ref="M343">IF(C343 &lt;80,"Low_BP", IF(C343 &lt;=90, "Normal BP", IF(C343 &lt;=119, "Elevate BP",High BP)))</f>
        <v>Low_BP</v>
      </c>
      <c r="N343" t="str">
        <f t="shared" si="23"/>
        <v>NonPatient</v>
      </c>
    </row>
    <row r="344" spans="1:14" x14ac:dyDescent="0.25">
      <c r="A344">
        <v>4</v>
      </c>
      <c r="B344">
        <v>99</v>
      </c>
      <c r="C344">
        <v>72</v>
      </c>
      <c r="D344">
        <v>17</v>
      </c>
      <c r="E344" s="2">
        <v>156</v>
      </c>
      <c r="F344">
        <v>25.6</v>
      </c>
      <c r="G344">
        <v>0.29399999999999998</v>
      </c>
      <c r="H344">
        <v>28</v>
      </c>
      <c r="I344">
        <v>0</v>
      </c>
      <c r="J344" t="str">
        <f t="shared" si="20"/>
        <v>Overweight</v>
      </c>
      <c r="K344" t="str">
        <f t="shared" si="21"/>
        <v>19-35</v>
      </c>
      <c r="L344" t="str">
        <f t="shared" si="22"/>
        <v>No Diabetes</v>
      </c>
      <c r="M344" t="str" cm="1">
        <f t="array" ref="M344">IF(C344 &lt;80,"Low_BP", IF(C344 &lt;=90, "Normal BP", IF(C344 &lt;=119, "Elevate BP",High BP)))</f>
        <v>Low_BP</v>
      </c>
      <c r="N344" t="str">
        <f t="shared" si="23"/>
        <v>NonPatient</v>
      </c>
    </row>
    <row r="345" spans="1:14" x14ac:dyDescent="0.25">
      <c r="A345">
        <v>2</v>
      </c>
      <c r="B345">
        <v>83</v>
      </c>
      <c r="C345">
        <v>65</v>
      </c>
      <c r="D345">
        <v>28</v>
      </c>
      <c r="E345">
        <v>66</v>
      </c>
      <c r="F345">
        <v>36.799999999999997</v>
      </c>
      <c r="G345">
        <v>0.629</v>
      </c>
      <c r="H345">
        <v>24</v>
      </c>
      <c r="I345">
        <v>0</v>
      </c>
      <c r="J345" t="str">
        <f t="shared" si="20"/>
        <v>Obese</v>
      </c>
      <c r="K345" t="str">
        <f t="shared" si="21"/>
        <v>19-35</v>
      </c>
      <c r="L345" t="str">
        <f t="shared" si="22"/>
        <v>No Diabetes</v>
      </c>
      <c r="M345" t="str" cm="1">
        <f t="array" ref="M345">IF(C345 &lt;80,"Low_BP", IF(C345 &lt;=90, "Normal BP", IF(C345 &lt;=119, "Elevate BP",High BP)))</f>
        <v>Low_BP</v>
      </c>
      <c r="N345" t="str">
        <f t="shared" si="23"/>
        <v>NonPatient</v>
      </c>
    </row>
    <row r="346" spans="1:14" x14ac:dyDescent="0.25">
      <c r="A346">
        <v>2</v>
      </c>
      <c r="B346">
        <v>89</v>
      </c>
      <c r="C346">
        <v>90</v>
      </c>
      <c r="D346">
        <v>30</v>
      </c>
      <c r="E346" s="2">
        <v>156</v>
      </c>
      <c r="F346">
        <v>33.5</v>
      </c>
      <c r="G346">
        <v>0.29199999999999998</v>
      </c>
      <c r="H346">
        <v>42</v>
      </c>
      <c r="I346">
        <v>0</v>
      </c>
      <c r="J346" t="str">
        <f t="shared" si="20"/>
        <v>Obese</v>
      </c>
      <c r="K346" t="str">
        <f t="shared" si="21"/>
        <v>36-50</v>
      </c>
      <c r="L346" t="str">
        <f t="shared" si="22"/>
        <v>No Diabetes</v>
      </c>
      <c r="M346" t="str" cm="1">
        <f t="array" ref="M346">IF(C346 &lt;80,"Low_BP", IF(C346 &lt;=90, "Normal BP", IF(C346 &lt;=119, "Elevate BP",High BP)))</f>
        <v>Normal BP</v>
      </c>
      <c r="N346" t="str">
        <f t="shared" si="23"/>
        <v>NonPatient</v>
      </c>
    </row>
    <row r="347" spans="1:14" x14ac:dyDescent="0.25">
      <c r="A347">
        <v>4</v>
      </c>
      <c r="B347">
        <v>99</v>
      </c>
      <c r="C347">
        <v>68</v>
      </c>
      <c r="D347">
        <v>38</v>
      </c>
      <c r="E347" s="2">
        <v>156</v>
      </c>
      <c r="F347">
        <v>32.799999999999997</v>
      </c>
      <c r="G347">
        <v>0.14499999999999999</v>
      </c>
      <c r="H347">
        <v>33</v>
      </c>
      <c r="I347">
        <v>0</v>
      </c>
      <c r="J347" t="str">
        <f t="shared" si="20"/>
        <v>Obese</v>
      </c>
      <c r="K347" t="str">
        <f t="shared" si="21"/>
        <v>19-35</v>
      </c>
      <c r="L347" t="str">
        <f t="shared" si="22"/>
        <v>No Diabetes</v>
      </c>
      <c r="M347" t="str" cm="1">
        <f t="array" ref="M347">IF(C347 &lt;80,"Low_BP", IF(C347 &lt;=90, "Normal BP", IF(C347 &lt;=119, "Elevate BP",High BP)))</f>
        <v>Low_BP</v>
      </c>
      <c r="N347" t="str">
        <f t="shared" si="23"/>
        <v>NonPatient</v>
      </c>
    </row>
    <row r="348" spans="1:14" x14ac:dyDescent="0.25">
      <c r="A348">
        <v>4</v>
      </c>
      <c r="B348">
        <v>125</v>
      </c>
      <c r="C348">
        <v>70</v>
      </c>
      <c r="D348">
        <v>18</v>
      </c>
      <c r="E348">
        <v>122</v>
      </c>
      <c r="F348">
        <v>28.9</v>
      </c>
      <c r="G348">
        <v>1.1439999999999999</v>
      </c>
      <c r="H348">
        <v>45</v>
      </c>
      <c r="I348">
        <v>1</v>
      </c>
      <c r="J348" t="str">
        <f t="shared" si="20"/>
        <v>Overweight</v>
      </c>
      <c r="K348" t="str">
        <f t="shared" si="21"/>
        <v>36-50</v>
      </c>
      <c r="L348" t="str">
        <f t="shared" si="22"/>
        <v>Diabetes</v>
      </c>
      <c r="M348" t="str" cm="1">
        <f t="array" ref="M348">IF(C348 &lt;80,"Low_BP", IF(C348 &lt;=90, "Normal BP", IF(C348 &lt;=119, "Elevate BP",High BP)))</f>
        <v>Low_BP</v>
      </c>
      <c r="N348" t="str">
        <f t="shared" si="23"/>
        <v>Patient</v>
      </c>
    </row>
    <row r="349" spans="1:14" x14ac:dyDescent="0.25">
      <c r="A349">
        <v>2</v>
      </c>
      <c r="B349">
        <v>81</v>
      </c>
      <c r="C349">
        <v>72</v>
      </c>
      <c r="D349">
        <v>15</v>
      </c>
      <c r="E349">
        <v>76</v>
      </c>
      <c r="F349">
        <v>30.1</v>
      </c>
      <c r="G349">
        <v>0.54700000000000004</v>
      </c>
      <c r="H349">
        <v>25</v>
      </c>
      <c r="I349">
        <v>0</v>
      </c>
      <c r="J349" t="str">
        <f t="shared" si="20"/>
        <v>Obese</v>
      </c>
      <c r="K349" t="str">
        <f t="shared" si="21"/>
        <v>19-35</v>
      </c>
      <c r="L349" t="str">
        <f t="shared" si="22"/>
        <v>No Diabetes</v>
      </c>
      <c r="M349" t="str" cm="1">
        <f t="array" ref="M349">IF(C349 &lt;80,"Low_BP", IF(C349 &lt;=90, "Normal BP", IF(C349 &lt;=119, "Elevate BP",High BP)))</f>
        <v>Low_BP</v>
      </c>
      <c r="N349" t="str">
        <f t="shared" si="23"/>
        <v>NonPatient</v>
      </c>
    </row>
    <row r="350" spans="1:14" x14ac:dyDescent="0.25">
      <c r="A350">
        <v>7</v>
      </c>
      <c r="B350">
        <v>195</v>
      </c>
      <c r="C350">
        <v>70</v>
      </c>
      <c r="D350">
        <v>33</v>
      </c>
      <c r="E350">
        <v>145</v>
      </c>
      <c r="F350">
        <v>25.1</v>
      </c>
      <c r="G350">
        <v>0.16300000000000001</v>
      </c>
      <c r="H350">
        <v>55</v>
      </c>
      <c r="I350">
        <v>1</v>
      </c>
      <c r="J350" t="str">
        <f t="shared" si="20"/>
        <v>Overweight</v>
      </c>
      <c r="K350" t="str">
        <f t="shared" si="21"/>
        <v>51+</v>
      </c>
      <c r="L350" t="str">
        <f t="shared" si="22"/>
        <v>Diabetes</v>
      </c>
      <c r="M350" t="str" cm="1">
        <f t="array" ref="M350">IF(C350 &lt;80,"Low_BP", IF(C350 &lt;=90, "Normal BP", IF(C350 &lt;=119, "Elevate BP",High BP)))</f>
        <v>Low_BP</v>
      </c>
      <c r="N350" t="str">
        <f t="shared" si="23"/>
        <v>Patient</v>
      </c>
    </row>
    <row r="351" spans="1:14" x14ac:dyDescent="0.25">
      <c r="A351">
        <v>6</v>
      </c>
      <c r="B351">
        <v>154</v>
      </c>
      <c r="C351">
        <v>74</v>
      </c>
      <c r="D351">
        <v>32</v>
      </c>
      <c r="E351">
        <v>193</v>
      </c>
      <c r="F351">
        <v>29.3</v>
      </c>
      <c r="G351">
        <v>0.83899999999999997</v>
      </c>
      <c r="H351">
        <v>39</v>
      </c>
      <c r="I351">
        <v>0</v>
      </c>
      <c r="J351" t="str">
        <f t="shared" si="20"/>
        <v>Overweight</v>
      </c>
      <c r="K351" t="str">
        <f t="shared" si="21"/>
        <v>36-50</v>
      </c>
      <c r="L351" t="str">
        <f t="shared" si="22"/>
        <v>No Diabetes</v>
      </c>
      <c r="M351" t="str" cm="1">
        <f t="array" ref="M351">IF(C351 &lt;80,"Low_BP", IF(C351 &lt;=90, "Normal BP", IF(C351 &lt;=119, "Elevate BP",High BP)))</f>
        <v>Low_BP</v>
      </c>
      <c r="N351" t="str">
        <f t="shared" si="23"/>
        <v>NonPatient</v>
      </c>
    </row>
    <row r="352" spans="1:14" x14ac:dyDescent="0.25">
      <c r="A352">
        <v>2</v>
      </c>
      <c r="B352">
        <v>117</v>
      </c>
      <c r="C352">
        <v>90</v>
      </c>
      <c r="D352">
        <v>19</v>
      </c>
      <c r="E352">
        <v>71</v>
      </c>
      <c r="F352">
        <v>25.2</v>
      </c>
      <c r="G352">
        <v>0.313</v>
      </c>
      <c r="H352">
        <v>21</v>
      </c>
      <c r="I352">
        <v>0</v>
      </c>
      <c r="J352" t="str">
        <f t="shared" si="20"/>
        <v>Overweight</v>
      </c>
      <c r="K352" t="str">
        <f t="shared" si="21"/>
        <v>19-35</v>
      </c>
      <c r="L352" t="str">
        <f t="shared" si="22"/>
        <v>No Diabetes</v>
      </c>
      <c r="M352" t="str" cm="1">
        <f t="array" ref="M352">IF(C352 &lt;80,"Low_BP", IF(C352 &lt;=90, "Normal BP", IF(C352 &lt;=119, "Elevate BP",High BP)))</f>
        <v>Normal BP</v>
      </c>
      <c r="N352" t="str">
        <f t="shared" si="23"/>
        <v>NonPatient</v>
      </c>
    </row>
    <row r="353" spans="1:14" x14ac:dyDescent="0.25">
      <c r="A353">
        <v>3</v>
      </c>
      <c r="B353">
        <v>84</v>
      </c>
      <c r="C353">
        <v>72</v>
      </c>
      <c r="D353">
        <v>32</v>
      </c>
      <c r="E353" s="2">
        <v>156</v>
      </c>
      <c r="F353">
        <v>37.200000000000003</v>
      </c>
      <c r="G353">
        <v>0.26700000000000002</v>
      </c>
      <c r="H353">
        <v>28</v>
      </c>
      <c r="I353">
        <v>0</v>
      </c>
      <c r="J353" t="str">
        <f t="shared" si="20"/>
        <v>Obese</v>
      </c>
      <c r="K353" t="str">
        <f t="shared" si="21"/>
        <v>19-35</v>
      </c>
      <c r="L353" t="str">
        <f t="shared" si="22"/>
        <v>No Diabetes</v>
      </c>
      <c r="M353" t="str" cm="1">
        <f t="array" ref="M353">IF(C353 &lt;80,"Low_BP", IF(C353 &lt;=90, "Normal BP", IF(C353 &lt;=119, "Elevate BP",High BP)))</f>
        <v>Low_BP</v>
      </c>
      <c r="N353" t="str">
        <f t="shared" si="23"/>
        <v>NonPatient</v>
      </c>
    </row>
    <row r="354" spans="1:14" x14ac:dyDescent="0.25">
      <c r="A354">
        <v>7</v>
      </c>
      <c r="B354">
        <v>94</v>
      </c>
      <c r="C354">
        <v>64</v>
      </c>
      <c r="D354">
        <v>25</v>
      </c>
      <c r="E354">
        <v>79</v>
      </c>
      <c r="F354">
        <v>33.299999999999997</v>
      </c>
      <c r="G354">
        <v>0.73799999999999999</v>
      </c>
      <c r="H354">
        <v>41</v>
      </c>
      <c r="I354">
        <v>0</v>
      </c>
      <c r="J354" t="str">
        <f t="shared" si="20"/>
        <v>Obese</v>
      </c>
      <c r="K354" t="str">
        <f t="shared" si="21"/>
        <v>36-50</v>
      </c>
      <c r="L354" t="str">
        <f t="shared" si="22"/>
        <v>No Diabetes</v>
      </c>
      <c r="M354" t="str" cm="1">
        <f t="array" ref="M354">IF(C354 &lt;80,"Low_BP", IF(C354 &lt;=90, "Normal BP", IF(C354 &lt;=119, "Elevate BP",High BP)))</f>
        <v>Low_BP</v>
      </c>
      <c r="N354" t="str">
        <f t="shared" si="23"/>
        <v>NonPatient</v>
      </c>
    </row>
    <row r="355" spans="1:14" x14ac:dyDescent="0.25">
      <c r="A355">
        <v>3</v>
      </c>
      <c r="B355">
        <v>96</v>
      </c>
      <c r="C355">
        <v>78</v>
      </c>
      <c r="D355">
        <v>39</v>
      </c>
      <c r="E355" s="2">
        <v>156</v>
      </c>
      <c r="F355">
        <v>37.299999999999997</v>
      </c>
      <c r="G355">
        <v>0.23799999999999999</v>
      </c>
      <c r="H355">
        <v>40</v>
      </c>
      <c r="I355">
        <v>0</v>
      </c>
      <c r="J355" t="str">
        <f t="shared" si="20"/>
        <v>Obese</v>
      </c>
      <c r="K355" t="str">
        <f t="shared" si="21"/>
        <v>36-50</v>
      </c>
      <c r="L355" t="str">
        <f t="shared" si="22"/>
        <v>No Diabetes</v>
      </c>
      <c r="M355" t="str" cm="1">
        <f t="array" ref="M355">IF(C355 &lt;80,"Low_BP", IF(C355 &lt;=90, "Normal BP", IF(C355 &lt;=119, "Elevate BP",High BP)))</f>
        <v>Low_BP</v>
      </c>
      <c r="N355" t="str">
        <f t="shared" si="23"/>
        <v>NonPatient</v>
      </c>
    </row>
    <row r="356" spans="1:14" x14ac:dyDescent="0.25">
      <c r="A356">
        <v>0</v>
      </c>
      <c r="B356">
        <v>180</v>
      </c>
      <c r="C356">
        <v>90</v>
      </c>
      <c r="D356">
        <v>26</v>
      </c>
      <c r="E356">
        <v>90</v>
      </c>
      <c r="F356">
        <v>36.5</v>
      </c>
      <c r="G356">
        <v>0.314</v>
      </c>
      <c r="H356">
        <v>35</v>
      </c>
      <c r="I356">
        <v>1</v>
      </c>
      <c r="J356" t="str">
        <f t="shared" si="20"/>
        <v>Obese</v>
      </c>
      <c r="K356" t="str">
        <f t="shared" si="21"/>
        <v>19-35</v>
      </c>
      <c r="L356" t="str">
        <f t="shared" si="22"/>
        <v>Diabetes</v>
      </c>
      <c r="M356" t="str" cm="1">
        <f t="array" ref="M356">IF(C356 &lt;80,"Low_BP", IF(C356 &lt;=90, "Normal BP", IF(C356 &lt;=119, "Elevate BP",High BP)))</f>
        <v>Normal BP</v>
      </c>
      <c r="N356" t="str">
        <f t="shared" si="23"/>
        <v>Patient</v>
      </c>
    </row>
    <row r="357" spans="1:14" x14ac:dyDescent="0.25">
      <c r="A357">
        <v>1</v>
      </c>
      <c r="B357">
        <v>130</v>
      </c>
      <c r="C357">
        <v>60</v>
      </c>
      <c r="D357">
        <v>23</v>
      </c>
      <c r="E357">
        <v>170</v>
      </c>
      <c r="F357">
        <v>28.6</v>
      </c>
      <c r="G357">
        <v>0.69199999999999995</v>
      </c>
      <c r="H357">
        <v>21</v>
      </c>
      <c r="I357">
        <v>0</v>
      </c>
      <c r="J357" t="str">
        <f t="shared" si="20"/>
        <v>Overweight</v>
      </c>
      <c r="K357" t="str">
        <f t="shared" si="21"/>
        <v>19-35</v>
      </c>
      <c r="L357" t="str">
        <f t="shared" si="22"/>
        <v>No Diabetes</v>
      </c>
      <c r="M357" t="str" cm="1">
        <f t="array" ref="M357">IF(C357 &lt;80,"Low_BP", IF(C357 &lt;=90, "Normal BP", IF(C357 &lt;=119, "Elevate BP",High BP)))</f>
        <v>Low_BP</v>
      </c>
      <c r="N357" t="str">
        <f t="shared" si="23"/>
        <v>NonPatient</v>
      </c>
    </row>
    <row r="358" spans="1:14" x14ac:dyDescent="0.25">
      <c r="A358">
        <v>2</v>
      </c>
      <c r="B358">
        <v>84</v>
      </c>
      <c r="C358">
        <v>50</v>
      </c>
      <c r="D358">
        <v>23</v>
      </c>
      <c r="E358">
        <v>76</v>
      </c>
      <c r="F358">
        <v>30.4</v>
      </c>
      <c r="G358">
        <v>0.96799999999999997</v>
      </c>
      <c r="H358">
        <v>21</v>
      </c>
      <c r="I358">
        <v>0</v>
      </c>
      <c r="J358" t="str">
        <f t="shared" si="20"/>
        <v>Obese</v>
      </c>
      <c r="K358" t="str">
        <f t="shared" si="21"/>
        <v>19-35</v>
      </c>
      <c r="L358" t="str">
        <f t="shared" si="22"/>
        <v>No Diabetes</v>
      </c>
      <c r="M358" t="str" cm="1">
        <f t="array" ref="M358">IF(C358 &lt;80,"Low_BP", IF(C358 &lt;=90, "Normal BP", IF(C358 &lt;=119, "Elevate BP",High BP)))</f>
        <v>Low_BP</v>
      </c>
      <c r="N358" t="str">
        <f t="shared" si="23"/>
        <v>NonPatient</v>
      </c>
    </row>
    <row r="359" spans="1:14" x14ac:dyDescent="0.25">
      <c r="A359">
        <v>12</v>
      </c>
      <c r="B359">
        <v>84</v>
      </c>
      <c r="C359">
        <v>72</v>
      </c>
      <c r="D359">
        <v>31</v>
      </c>
      <c r="E359" s="2">
        <v>156</v>
      </c>
      <c r="F359">
        <v>29.7</v>
      </c>
      <c r="G359">
        <v>0.29699999999999999</v>
      </c>
      <c r="H359">
        <v>46</v>
      </c>
      <c r="I359">
        <v>1</v>
      </c>
      <c r="J359" t="str">
        <f t="shared" si="20"/>
        <v>Overweight</v>
      </c>
      <c r="K359" t="str">
        <f t="shared" si="21"/>
        <v>36-50</v>
      </c>
      <c r="L359" t="str">
        <f t="shared" si="22"/>
        <v>Diabetes</v>
      </c>
      <c r="M359" t="str" cm="1">
        <f t="array" ref="M359">IF(C359 &lt;80,"Low_BP", IF(C359 &lt;=90, "Normal BP", IF(C359 &lt;=119, "Elevate BP",High BP)))</f>
        <v>Low_BP</v>
      </c>
      <c r="N359" t="str">
        <f t="shared" si="23"/>
        <v>Patient</v>
      </c>
    </row>
    <row r="360" spans="1:14" x14ac:dyDescent="0.25">
      <c r="A360">
        <v>0</v>
      </c>
      <c r="B360">
        <v>139</v>
      </c>
      <c r="C360">
        <v>62</v>
      </c>
      <c r="D360">
        <v>17</v>
      </c>
      <c r="E360">
        <v>210</v>
      </c>
      <c r="F360">
        <v>22.1</v>
      </c>
      <c r="G360">
        <v>0.20699999999999999</v>
      </c>
      <c r="H360">
        <v>21</v>
      </c>
      <c r="I360">
        <v>0</v>
      </c>
      <c r="J360" t="str">
        <f t="shared" si="20"/>
        <v>Normalweight</v>
      </c>
      <c r="K360" t="str">
        <f t="shared" si="21"/>
        <v>19-35</v>
      </c>
      <c r="L360" t="str">
        <f t="shared" si="22"/>
        <v>No Diabetes</v>
      </c>
      <c r="M360" t="str" cm="1">
        <f t="array" ref="M360">IF(C360 &lt;80,"Low_BP", IF(C360 &lt;=90, "Normal BP", IF(C360 &lt;=119, "Elevate BP",High BP)))</f>
        <v>Low_BP</v>
      </c>
      <c r="N360" t="str">
        <f t="shared" si="23"/>
        <v>NonPatient</v>
      </c>
    </row>
    <row r="361" spans="1:14" x14ac:dyDescent="0.25">
      <c r="A361">
        <v>3</v>
      </c>
      <c r="B361">
        <v>99</v>
      </c>
      <c r="C361">
        <v>54</v>
      </c>
      <c r="D361">
        <v>19</v>
      </c>
      <c r="E361">
        <v>86</v>
      </c>
      <c r="F361">
        <v>25.6</v>
      </c>
      <c r="G361">
        <v>0.154</v>
      </c>
      <c r="H361">
        <v>24</v>
      </c>
      <c r="I361">
        <v>0</v>
      </c>
      <c r="J361" t="str">
        <f t="shared" si="20"/>
        <v>Overweight</v>
      </c>
      <c r="K361" t="str">
        <f t="shared" si="21"/>
        <v>19-35</v>
      </c>
      <c r="L361" t="str">
        <f t="shared" si="22"/>
        <v>No Diabetes</v>
      </c>
      <c r="M361" t="str" cm="1">
        <f t="array" ref="M361">IF(C361 &lt;80,"Low_BP", IF(C361 &lt;=90, "Normal BP", IF(C361 &lt;=119, "Elevate BP",High BP)))</f>
        <v>Low_BP</v>
      </c>
      <c r="N361" t="str">
        <f t="shared" si="23"/>
        <v>NonPatient</v>
      </c>
    </row>
    <row r="362" spans="1:14" x14ac:dyDescent="0.25">
      <c r="A362">
        <v>3</v>
      </c>
      <c r="B362">
        <v>163</v>
      </c>
      <c r="C362">
        <v>70</v>
      </c>
      <c r="D362">
        <v>18</v>
      </c>
      <c r="E362">
        <v>105</v>
      </c>
      <c r="F362">
        <v>31.6</v>
      </c>
      <c r="G362">
        <v>0.26800000000000002</v>
      </c>
      <c r="H362">
        <v>28</v>
      </c>
      <c r="I362">
        <v>1</v>
      </c>
      <c r="J362" t="str">
        <f t="shared" si="20"/>
        <v>Obese</v>
      </c>
      <c r="K362" t="str">
        <f t="shared" si="21"/>
        <v>19-35</v>
      </c>
      <c r="L362" t="str">
        <f t="shared" si="22"/>
        <v>Diabetes</v>
      </c>
      <c r="M362" t="str" cm="1">
        <f t="array" ref="M362">IF(C362 &lt;80,"Low_BP", IF(C362 &lt;=90, "Normal BP", IF(C362 &lt;=119, "Elevate BP",High BP)))</f>
        <v>Low_BP</v>
      </c>
      <c r="N362" t="str">
        <f t="shared" si="23"/>
        <v>Patient</v>
      </c>
    </row>
    <row r="363" spans="1:14" x14ac:dyDescent="0.25">
      <c r="A363">
        <v>9</v>
      </c>
      <c r="B363">
        <v>145</v>
      </c>
      <c r="C363">
        <v>88</v>
      </c>
      <c r="D363">
        <v>34</v>
      </c>
      <c r="E363">
        <v>165</v>
      </c>
      <c r="F363">
        <v>30.3</v>
      </c>
      <c r="G363">
        <v>0.77100000000000002</v>
      </c>
      <c r="H363">
        <v>53</v>
      </c>
      <c r="I363">
        <v>1</v>
      </c>
      <c r="J363" t="str">
        <f t="shared" si="20"/>
        <v>Obese</v>
      </c>
      <c r="K363" t="str">
        <f t="shared" si="21"/>
        <v>51+</v>
      </c>
      <c r="L363" t="str">
        <f t="shared" si="22"/>
        <v>Diabetes</v>
      </c>
      <c r="M363" t="str" cm="1">
        <f t="array" ref="M363">IF(C363 &lt;80,"Low_BP", IF(C363 &lt;=90, "Normal BP", IF(C363 &lt;=119, "Elevate BP",High BP)))</f>
        <v>Normal BP</v>
      </c>
      <c r="N363" t="str">
        <f t="shared" si="23"/>
        <v>Patient</v>
      </c>
    </row>
    <row r="364" spans="1:14" x14ac:dyDescent="0.25">
      <c r="A364">
        <v>6</v>
      </c>
      <c r="B364">
        <v>129</v>
      </c>
      <c r="C364">
        <v>90</v>
      </c>
      <c r="D364">
        <v>7</v>
      </c>
      <c r="E364">
        <v>326</v>
      </c>
      <c r="F364">
        <v>19.600000000000001</v>
      </c>
      <c r="G364">
        <v>0.58199999999999996</v>
      </c>
      <c r="H364">
        <v>60</v>
      </c>
      <c r="I364">
        <v>0</v>
      </c>
      <c r="J364" t="str">
        <f t="shared" si="20"/>
        <v>Normalweight</v>
      </c>
      <c r="K364" t="str">
        <f t="shared" si="21"/>
        <v>51+</v>
      </c>
      <c r="L364" t="str">
        <f t="shared" si="22"/>
        <v>No Diabetes</v>
      </c>
      <c r="M364" t="str" cm="1">
        <f t="array" ref="M364">IF(C364 &lt;80,"Low_BP", IF(C364 &lt;=90, "Normal BP", IF(C364 &lt;=119, "Elevate BP",High BP)))</f>
        <v>Normal BP</v>
      </c>
      <c r="N364" t="str">
        <f t="shared" si="23"/>
        <v>NonPatient</v>
      </c>
    </row>
    <row r="365" spans="1:14" x14ac:dyDescent="0.25">
      <c r="A365">
        <v>2</v>
      </c>
      <c r="B365">
        <v>68</v>
      </c>
      <c r="C365">
        <v>70</v>
      </c>
      <c r="D365">
        <v>32</v>
      </c>
      <c r="E365">
        <v>66</v>
      </c>
      <c r="F365">
        <v>25</v>
      </c>
      <c r="G365">
        <v>0.187</v>
      </c>
      <c r="H365">
        <v>25</v>
      </c>
      <c r="I365">
        <v>0</v>
      </c>
      <c r="J365" t="str">
        <f t="shared" si="20"/>
        <v>Overweight</v>
      </c>
      <c r="K365" t="str">
        <f t="shared" si="21"/>
        <v>19-35</v>
      </c>
      <c r="L365" t="str">
        <f t="shared" si="22"/>
        <v>No Diabetes</v>
      </c>
      <c r="M365" t="str" cm="1">
        <f t="array" ref="M365">IF(C365 &lt;80,"Low_BP", IF(C365 &lt;=90, "Normal BP", IF(C365 &lt;=119, "Elevate BP",High BP)))</f>
        <v>Low_BP</v>
      </c>
      <c r="N365" t="str">
        <f t="shared" si="23"/>
        <v>NonPatient</v>
      </c>
    </row>
    <row r="366" spans="1:14" x14ac:dyDescent="0.25">
      <c r="A366">
        <v>3</v>
      </c>
      <c r="B366">
        <v>124</v>
      </c>
      <c r="C366">
        <v>80</v>
      </c>
      <c r="D366">
        <v>33</v>
      </c>
      <c r="E366">
        <v>130</v>
      </c>
      <c r="F366">
        <v>33.200000000000003</v>
      </c>
      <c r="G366">
        <v>0.30499999999999999</v>
      </c>
      <c r="H366">
        <v>26</v>
      </c>
      <c r="I366">
        <v>0</v>
      </c>
      <c r="J366" t="str">
        <f t="shared" si="20"/>
        <v>Obese</v>
      </c>
      <c r="K366" t="str">
        <f t="shared" si="21"/>
        <v>19-35</v>
      </c>
      <c r="L366" t="str">
        <f t="shared" si="22"/>
        <v>No Diabetes</v>
      </c>
      <c r="M366" t="str" cm="1">
        <f t="array" ref="M366">IF(C366 &lt;80,"Low_BP", IF(C366 &lt;=90, "Normal BP", IF(C366 &lt;=119, "Elevate BP",High BP)))</f>
        <v>Normal BP</v>
      </c>
      <c r="N366" t="str">
        <f t="shared" si="23"/>
        <v>NonPatient</v>
      </c>
    </row>
    <row r="367" spans="1:14" x14ac:dyDescent="0.25">
      <c r="A367">
        <v>3</v>
      </c>
      <c r="B367">
        <v>87</v>
      </c>
      <c r="C367">
        <v>60</v>
      </c>
      <c r="D367">
        <v>18</v>
      </c>
      <c r="E367" s="2">
        <v>156</v>
      </c>
      <c r="F367">
        <v>21.8</v>
      </c>
      <c r="G367">
        <v>0.44400000000000001</v>
      </c>
      <c r="H367">
        <v>21</v>
      </c>
      <c r="I367">
        <v>0</v>
      </c>
      <c r="J367" t="str">
        <f t="shared" si="20"/>
        <v>Normalweight</v>
      </c>
      <c r="K367" t="str">
        <f t="shared" si="21"/>
        <v>19-35</v>
      </c>
      <c r="L367" t="str">
        <f t="shared" si="22"/>
        <v>No Diabetes</v>
      </c>
      <c r="M367" t="str" cm="1">
        <f t="array" ref="M367">IF(C367 &lt;80,"Low_BP", IF(C367 &lt;=90, "Normal BP", IF(C367 &lt;=119, "Elevate BP",High BP)))</f>
        <v>Low_BP</v>
      </c>
      <c r="N367" t="str">
        <f t="shared" si="23"/>
        <v>NonPatient</v>
      </c>
    </row>
    <row r="368" spans="1:14" x14ac:dyDescent="0.25">
      <c r="A368">
        <v>1</v>
      </c>
      <c r="B368">
        <v>97</v>
      </c>
      <c r="C368">
        <v>64</v>
      </c>
      <c r="D368">
        <v>19</v>
      </c>
      <c r="E368">
        <v>82</v>
      </c>
      <c r="F368">
        <v>18.2</v>
      </c>
      <c r="G368">
        <v>0.29899999999999999</v>
      </c>
      <c r="H368">
        <v>21</v>
      </c>
      <c r="I368">
        <v>0</v>
      </c>
      <c r="J368" t="str">
        <f t="shared" si="20"/>
        <v>Underweight</v>
      </c>
      <c r="K368" t="str">
        <f t="shared" si="21"/>
        <v>19-35</v>
      </c>
      <c r="L368" t="str">
        <f t="shared" si="22"/>
        <v>No Diabetes</v>
      </c>
      <c r="M368" t="str" cm="1">
        <f t="array" ref="M368">IF(C368 &lt;80,"Low_BP", IF(C368 &lt;=90, "Normal BP", IF(C368 &lt;=119, "Elevate BP",High BP)))</f>
        <v>Low_BP</v>
      </c>
      <c r="N368" t="str">
        <f t="shared" si="23"/>
        <v>NonPatient</v>
      </c>
    </row>
    <row r="369" spans="1:14" x14ac:dyDescent="0.25">
      <c r="A369">
        <v>3</v>
      </c>
      <c r="B369">
        <v>116</v>
      </c>
      <c r="C369">
        <v>74</v>
      </c>
      <c r="D369">
        <v>15</v>
      </c>
      <c r="E369">
        <v>105</v>
      </c>
      <c r="F369">
        <v>26.3</v>
      </c>
      <c r="G369">
        <v>0.107</v>
      </c>
      <c r="H369">
        <v>24</v>
      </c>
      <c r="I369">
        <v>0</v>
      </c>
      <c r="J369" t="str">
        <f t="shared" si="20"/>
        <v>Overweight</v>
      </c>
      <c r="K369" t="str">
        <f t="shared" si="21"/>
        <v>19-35</v>
      </c>
      <c r="L369" t="str">
        <f t="shared" si="22"/>
        <v>No Diabetes</v>
      </c>
      <c r="M369" t="str" cm="1">
        <f t="array" ref="M369">IF(C369 &lt;80,"Low_BP", IF(C369 &lt;=90, "Normal BP", IF(C369 &lt;=119, "Elevate BP",High BP)))</f>
        <v>Low_BP</v>
      </c>
      <c r="N369" t="str">
        <f t="shared" si="23"/>
        <v>NonPatient</v>
      </c>
    </row>
    <row r="370" spans="1:14" x14ac:dyDescent="0.25">
      <c r="A370">
        <v>0</v>
      </c>
      <c r="B370">
        <v>117</v>
      </c>
      <c r="C370">
        <v>66</v>
      </c>
      <c r="D370">
        <v>31</v>
      </c>
      <c r="E370">
        <v>188</v>
      </c>
      <c r="F370">
        <v>30.8</v>
      </c>
      <c r="G370">
        <v>0.49299999999999999</v>
      </c>
      <c r="H370">
        <v>22</v>
      </c>
      <c r="I370">
        <v>0</v>
      </c>
      <c r="J370" t="str">
        <f t="shared" si="20"/>
        <v>Obese</v>
      </c>
      <c r="K370" t="str">
        <f t="shared" si="21"/>
        <v>19-35</v>
      </c>
      <c r="L370" t="str">
        <f t="shared" si="22"/>
        <v>No Diabetes</v>
      </c>
      <c r="M370" t="str" cm="1">
        <f t="array" ref="M370">IF(C370 &lt;80,"Low_BP", IF(C370 &lt;=90, "Normal BP", IF(C370 &lt;=119, "Elevate BP",High BP)))</f>
        <v>Low_BP</v>
      </c>
      <c r="N370" t="str">
        <f t="shared" si="23"/>
        <v>NonPatient</v>
      </c>
    </row>
    <row r="371" spans="1:14" x14ac:dyDescent="0.25">
      <c r="A371">
        <v>2</v>
      </c>
      <c r="B371">
        <v>122</v>
      </c>
      <c r="C371">
        <v>60</v>
      </c>
      <c r="D371">
        <v>18</v>
      </c>
      <c r="E371">
        <v>106</v>
      </c>
      <c r="F371">
        <v>29.8</v>
      </c>
      <c r="G371">
        <v>0.71699999999999997</v>
      </c>
      <c r="H371">
        <v>22</v>
      </c>
      <c r="I371">
        <v>0</v>
      </c>
      <c r="J371" t="str">
        <f t="shared" si="20"/>
        <v>Overweight</v>
      </c>
      <c r="K371" t="str">
        <f t="shared" si="21"/>
        <v>19-35</v>
      </c>
      <c r="L371" t="str">
        <f t="shared" si="22"/>
        <v>No Diabetes</v>
      </c>
      <c r="M371" t="str" cm="1">
        <f t="array" ref="M371">IF(C371 &lt;80,"Low_BP", IF(C371 &lt;=90, "Normal BP", IF(C371 &lt;=119, "Elevate BP",High BP)))</f>
        <v>Low_BP</v>
      </c>
      <c r="N371" t="str">
        <f t="shared" si="23"/>
        <v>NonPatient</v>
      </c>
    </row>
    <row r="372" spans="1:14" x14ac:dyDescent="0.25">
      <c r="A372">
        <v>1</v>
      </c>
      <c r="B372">
        <v>86</v>
      </c>
      <c r="C372">
        <v>66</v>
      </c>
      <c r="D372">
        <v>52</v>
      </c>
      <c r="E372">
        <v>65</v>
      </c>
      <c r="F372">
        <v>41.3</v>
      </c>
      <c r="G372">
        <v>0.91700000000000004</v>
      </c>
      <c r="H372">
        <v>29</v>
      </c>
      <c r="I372">
        <v>0</v>
      </c>
      <c r="J372" t="str">
        <f t="shared" si="20"/>
        <v>Obese</v>
      </c>
      <c r="K372" t="str">
        <f t="shared" si="21"/>
        <v>19-35</v>
      </c>
      <c r="L372" t="str">
        <f t="shared" si="22"/>
        <v>No Diabetes</v>
      </c>
      <c r="M372" t="str" cm="1">
        <f t="array" ref="M372">IF(C372 &lt;80,"Low_BP", IF(C372 &lt;=90, "Normal BP", IF(C372 &lt;=119, "Elevate BP",High BP)))</f>
        <v>Low_BP</v>
      </c>
      <c r="N372" t="str">
        <f t="shared" si="23"/>
        <v>NonPatient</v>
      </c>
    </row>
    <row r="373" spans="1:14" x14ac:dyDescent="0.25">
      <c r="A373">
        <v>1</v>
      </c>
      <c r="B373">
        <v>77</v>
      </c>
      <c r="C373">
        <v>56</v>
      </c>
      <c r="D373">
        <v>30</v>
      </c>
      <c r="E373">
        <v>56</v>
      </c>
      <c r="F373">
        <v>33.299999999999997</v>
      </c>
      <c r="G373">
        <v>1.2509999999999999</v>
      </c>
      <c r="H373">
        <v>24</v>
      </c>
      <c r="I373">
        <v>0</v>
      </c>
      <c r="J373" t="str">
        <f t="shared" si="20"/>
        <v>Obese</v>
      </c>
      <c r="K373" t="str">
        <f t="shared" si="21"/>
        <v>19-35</v>
      </c>
      <c r="L373" t="str">
        <f t="shared" si="22"/>
        <v>No Diabetes</v>
      </c>
      <c r="M373" t="str" cm="1">
        <f t="array" ref="M373">IF(C373 &lt;80,"Low_BP", IF(C373 &lt;=90, "Normal BP", IF(C373 &lt;=119, "Elevate BP",High BP)))</f>
        <v>Low_BP</v>
      </c>
      <c r="N373" t="str">
        <f t="shared" si="23"/>
        <v>NonPatient</v>
      </c>
    </row>
    <row r="374" spans="1:14" x14ac:dyDescent="0.25">
      <c r="A374">
        <v>0</v>
      </c>
      <c r="B374">
        <v>127</v>
      </c>
      <c r="C374">
        <v>80</v>
      </c>
      <c r="D374">
        <v>37</v>
      </c>
      <c r="E374">
        <v>210</v>
      </c>
      <c r="F374">
        <v>36.299999999999997</v>
      </c>
      <c r="G374">
        <v>0.80400000000000005</v>
      </c>
      <c r="H374">
        <v>23</v>
      </c>
      <c r="I374">
        <v>0</v>
      </c>
      <c r="J374" t="str">
        <f t="shared" si="20"/>
        <v>Obese</v>
      </c>
      <c r="K374" t="str">
        <f t="shared" si="21"/>
        <v>19-35</v>
      </c>
      <c r="L374" t="str">
        <f t="shared" si="22"/>
        <v>No Diabetes</v>
      </c>
      <c r="M374" t="str" cm="1">
        <f t="array" ref="M374">IF(C374 &lt;80,"Low_BP", IF(C374 &lt;=90, "Normal BP", IF(C374 &lt;=119, "Elevate BP",High BP)))</f>
        <v>Normal BP</v>
      </c>
      <c r="N374" t="str">
        <f t="shared" si="23"/>
        <v>NonPatient</v>
      </c>
    </row>
    <row r="375" spans="1:14" x14ac:dyDescent="0.25">
      <c r="A375">
        <v>3</v>
      </c>
      <c r="B375">
        <v>129</v>
      </c>
      <c r="C375">
        <v>92</v>
      </c>
      <c r="D375">
        <v>49</v>
      </c>
      <c r="E375">
        <v>155</v>
      </c>
      <c r="F375">
        <v>36.4</v>
      </c>
      <c r="G375">
        <v>0.96799999999999997</v>
      </c>
      <c r="H375">
        <v>32</v>
      </c>
      <c r="I375">
        <v>1</v>
      </c>
      <c r="J375" t="str">
        <f t="shared" si="20"/>
        <v>Obese</v>
      </c>
      <c r="K375" t="str">
        <f t="shared" si="21"/>
        <v>19-35</v>
      </c>
      <c r="L375" t="str">
        <f t="shared" si="22"/>
        <v>Diabetes</v>
      </c>
      <c r="M375" t="str" cm="1">
        <f t="array" ref="M375">IF(C375 &lt;80,"Low_BP", IF(C375 &lt;=90, "Normal BP", IF(C375 &lt;=119, "Elevate BP",High BP)))</f>
        <v>Elevate BP</v>
      </c>
      <c r="N375" t="str">
        <f t="shared" si="23"/>
        <v>Patient</v>
      </c>
    </row>
    <row r="376" spans="1:14" x14ac:dyDescent="0.25">
      <c r="A376">
        <v>8</v>
      </c>
      <c r="B376">
        <v>100</v>
      </c>
      <c r="C376">
        <v>74</v>
      </c>
      <c r="D376">
        <v>40</v>
      </c>
      <c r="E376">
        <v>215</v>
      </c>
      <c r="F376">
        <v>39.4</v>
      </c>
      <c r="G376">
        <v>0.66100000000000003</v>
      </c>
      <c r="H376">
        <v>43</v>
      </c>
      <c r="I376">
        <v>1</v>
      </c>
      <c r="J376" t="str">
        <f t="shared" si="20"/>
        <v>Obese</v>
      </c>
      <c r="K376" t="str">
        <f t="shared" si="21"/>
        <v>36-50</v>
      </c>
      <c r="L376" t="str">
        <f t="shared" si="22"/>
        <v>Diabetes</v>
      </c>
      <c r="M376" t="str" cm="1">
        <f t="array" ref="M376">IF(C376 &lt;80,"Low_BP", IF(C376 &lt;=90, "Normal BP", IF(C376 &lt;=119, "Elevate BP",High BP)))</f>
        <v>Low_BP</v>
      </c>
      <c r="N376" t="str">
        <f t="shared" si="23"/>
        <v>Patient</v>
      </c>
    </row>
    <row r="377" spans="1:14" x14ac:dyDescent="0.25">
      <c r="A377">
        <v>3</v>
      </c>
      <c r="B377">
        <v>128</v>
      </c>
      <c r="C377">
        <v>72</v>
      </c>
      <c r="D377">
        <v>25</v>
      </c>
      <c r="E377">
        <v>190</v>
      </c>
      <c r="F377">
        <v>32.4</v>
      </c>
      <c r="G377">
        <v>0.54900000000000004</v>
      </c>
      <c r="H377">
        <v>27</v>
      </c>
      <c r="I377">
        <v>1</v>
      </c>
      <c r="J377" t="str">
        <f t="shared" si="20"/>
        <v>Obese</v>
      </c>
      <c r="K377" t="str">
        <f t="shared" si="21"/>
        <v>19-35</v>
      </c>
      <c r="L377" t="str">
        <f t="shared" si="22"/>
        <v>Diabetes</v>
      </c>
      <c r="M377" t="str" cm="1">
        <f t="array" ref="M377">IF(C377 &lt;80,"Low_BP", IF(C377 &lt;=90, "Normal BP", IF(C377 &lt;=119, "Elevate BP",High BP)))</f>
        <v>Low_BP</v>
      </c>
      <c r="N377" t="str">
        <f t="shared" si="23"/>
        <v>Patient</v>
      </c>
    </row>
    <row r="378" spans="1:14" x14ac:dyDescent="0.25">
      <c r="A378">
        <v>10</v>
      </c>
      <c r="B378">
        <v>90</v>
      </c>
      <c r="C378">
        <v>85</v>
      </c>
      <c r="D378">
        <v>32</v>
      </c>
      <c r="E378" s="2">
        <v>156</v>
      </c>
      <c r="F378">
        <v>34.9</v>
      </c>
      <c r="G378">
        <v>0.82499999999999996</v>
      </c>
      <c r="H378">
        <v>56</v>
      </c>
      <c r="I378">
        <v>1</v>
      </c>
      <c r="J378" t="str">
        <f t="shared" si="20"/>
        <v>Obese</v>
      </c>
      <c r="K378" t="str">
        <f t="shared" si="21"/>
        <v>51+</v>
      </c>
      <c r="L378" t="str">
        <f t="shared" si="22"/>
        <v>Diabetes</v>
      </c>
      <c r="M378" t="str" cm="1">
        <f t="array" ref="M378">IF(C378 &lt;80,"Low_BP", IF(C378 &lt;=90, "Normal BP", IF(C378 &lt;=119, "Elevate BP",High BP)))</f>
        <v>Normal BP</v>
      </c>
      <c r="N378" t="str">
        <f t="shared" si="23"/>
        <v>Patient</v>
      </c>
    </row>
    <row r="379" spans="1:14" x14ac:dyDescent="0.25">
      <c r="A379">
        <v>4</v>
      </c>
      <c r="B379">
        <v>84</v>
      </c>
      <c r="C379">
        <v>90</v>
      </c>
      <c r="D379">
        <v>23</v>
      </c>
      <c r="E379">
        <v>56</v>
      </c>
      <c r="F379">
        <v>39.5</v>
      </c>
      <c r="G379">
        <v>0.159</v>
      </c>
      <c r="H379">
        <v>25</v>
      </c>
      <c r="I379">
        <v>0</v>
      </c>
      <c r="J379" t="str">
        <f t="shared" si="20"/>
        <v>Obese</v>
      </c>
      <c r="K379" t="str">
        <f t="shared" si="21"/>
        <v>19-35</v>
      </c>
      <c r="L379" t="str">
        <f t="shared" si="22"/>
        <v>No Diabetes</v>
      </c>
      <c r="M379" t="str" cm="1">
        <f t="array" ref="M379">IF(C379 &lt;80,"Low_BP", IF(C379 &lt;=90, "Normal BP", IF(C379 &lt;=119, "Elevate BP",High BP)))</f>
        <v>Normal BP</v>
      </c>
      <c r="N379" t="str">
        <f t="shared" si="23"/>
        <v>NonPatient</v>
      </c>
    </row>
    <row r="380" spans="1:14" x14ac:dyDescent="0.25">
      <c r="A380">
        <v>1</v>
      </c>
      <c r="B380">
        <v>88</v>
      </c>
      <c r="C380">
        <v>78</v>
      </c>
      <c r="D380">
        <v>29</v>
      </c>
      <c r="E380">
        <v>76</v>
      </c>
      <c r="F380">
        <v>32</v>
      </c>
      <c r="G380">
        <v>0.36499999999999999</v>
      </c>
      <c r="H380">
        <v>29</v>
      </c>
      <c r="I380">
        <v>0</v>
      </c>
      <c r="J380" t="str">
        <f t="shared" si="20"/>
        <v>Obese</v>
      </c>
      <c r="K380" t="str">
        <f t="shared" si="21"/>
        <v>19-35</v>
      </c>
      <c r="L380" t="str">
        <f t="shared" si="22"/>
        <v>No Diabetes</v>
      </c>
      <c r="M380" t="str" cm="1">
        <f t="array" ref="M380">IF(C380 &lt;80,"Low_BP", IF(C380 &lt;=90, "Normal BP", IF(C380 &lt;=119, "Elevate BP",High BP)))</f>
        <v>Low_BP</v>
      </c>
      <c r="N380" t="str">
        <f t="shared" si="23"/>
        <v>NonPatient</v>
      </c>
    </row>
    <row r="381" spans="1:14" x14ac:dyDescent="0.25">
      <c r="A381">
        <v>8</v>
      </c>
      <c r="B381">
        <v>186</v>
      </c>
      <c r="C381">
        <v>90</v>
      </c>
      <c r="D381">
        <v>35</v>
      </c>
      <c r="E381">
        <v>225</v>
      </c>
      <c r="F381">
        <v>34.5</v>
      </c>
      <c r="G381">
        <v>0.42299999999999999</v>
      </c>
      <c r="H381">
        <v>37</v>
      </c>
      <c r="I381">
        <v>1</v>
      </c>
      <c r="J381" t="str">
        <f t="shared" si="20"/>
        <v>Obese</v>
      </c>
      <c r="K381" t="str">
        <f t="shared" si="21"/>
        <v>36-50</v>
      </c>
      <c r="L381" t="str">
        <f t="shared" si="22"/>
        <v>Diabetes</v>
      </c>
      <c r="M381" t="str" cm="1">
        <f t="array" ref="M381">IF(C381 &lt;80,"Low_BP", IF(C381 &lt;=90, "Normal BP", IF(C381 &lt;=119, "Elevate BP",High BP)))</f>
        <v>Normal BP</v>
      </c>
      <c r="N381" t="str">
        <f t="shared" si="23"/>
        <v>Patient</v>
      </c>
    </row>
    <row r="382" spans="1:14" x14ac:dyDescent="0.25">
      <c r="A382">
        <v>5</v>
      </c>
      <c r="B382">
        <v>187</v>
      </c>
      <c r="C382">
        <v>76</v>
      </c>
      <c r="D382">
        <v>27</v>
      </c>
      <c r="E382">
        <v>207</v>
      </c>
      <c r="F382">
        <v>43.6</v>
      </c>
      <c r="G382">
        <v>1.034</v>
      </c>
      <c r="H382">
        <v>53</v>
      </c>
      <c r="I382">
        <v>1</v>
      </c>
      <c r="J382" t="str">
        <f t="shared" si="20"/>
        <v>Obese</v>
      </c>
      <c r="K382" t="str">
        <f t="shared" si="21"/>
        <v>51+</v>
      </c>
      <c r="L382" t="str">
        <f t="shared" si="22"/>
        <v>Diabetes</v>
      </c>
      <c r="M382" t="str" cm="1">
        <f t="array" ref="M382">IF(C382 &lt;80,"Low_BP", IF(C382 &lt;=90, "Normal BP", IF(C382 &lt;=119, "Elevate BP",High BP)))</f>
        <v>Low_BP</v>
      </c>
      <c r="N382" t="str">
        <f t="shared" si="23"/>
        <v>Patient</v>
      </c>
    </row>
    <row r="383" spans="1:14" x14ac:dyDescent="0.25">
      <c r="A383">
        <v>4</v>
      </c>
      <c r="B383">
        <v>131</v>
      </c>
      <c r="C383">
        <v>68</v>
      </c>
      <c r="D383">
        <v>21</v>
      </c>
      <c r="E383">
        <v>166</v>
      </c>
      <c r="F383">
        <v>33.1</v>
      </c>
      <c r="G383">
        <v>0.16</v>
      </c>
      <c r="H383">
        <v>28</v>
      </c>
      <c r="I383">
        <v>0</v>
      </c>
      <c r="J383" t="str">
        <f t="shared" si="20"/>
        <v>Obese</v>
      </c>
      <c r="K383" t="str">
        <f t="shared" si="21"/>
        <v>19-35</v>
      </c>
      <c r="L383" t="str">
        <f t="shared" si="22"/>
        <v>No Diabetes</v>
      </c>
      <c r="M383" t="str" cm="1">
        <f t="array" ref="M383">IF(C383 &lt;80,"Low_BP", IF(C383 &lt;=90, "Normal BP", IF(C383 &lt;=119, "Elevate BP",High BP)))</f>
        <v>Low_BP</v>
      </c>
      <c r="N383" t="str">
        <f t="shared" si="23"/>
        <v>NonPatient</v>
      </c>
    </row>
    <row r="384" spans="1:14" x14ac:dyDescent="0.25">
      <c r="A384">
        <v>1</v>
      </c>
      <c r="B384">
        <v>164</v>
      </c>
      <c r="C384">
        <v>82</v>
      </c>
      <c r="D384">
        <v>43</v>
      </c>
      <c r="E384">
        <v>67</v>
      </c>
      <c r="F384">
        <v>32.799999999999997</v>
      </c>
      <c r="G384">
        <v>0.34100000000000003</v>
      </c>
      <c r="H384">
        <v>50</v>
      </c>
      <c r="I384">
        <v>0</v>
      </c>
      <c r="J384" t="str">
        <f t="shared" si="20"/>
        <v>Obese</v>
      </c>
      <c r="K384" t="str">
        <f t="shared" si="21"/>
        <v>36-50</v>
      </c>
      <c r="L384" t="str">
        <f t="shared" si="22"/>
        <v>No Diabetes</v>
      </c>
      <c r="M384" t="str" cm="1">
        <f t="array" ref="M384">IF(C384 &lt;80,"Low_BP", IF(C384 &lt;=90, "Normal BP", IF(C384 &lt;=119, "Elevate BP",High BP)))</f>
        <v>Normal BP</v>
      </c>
      <c r="N384" t="str">
        <f t="shared" si="23"/>
        <v>NonPatient</v>
      </c>
    </row>
    <row r="385" spans="1:14" x14ac:dyDescent="0.25">
      <c r="A385">
        <v>4</v>
      </c>
      <c r="B385">
        <v>189</v>
      </c>
      <c r="C385">
        <v>110</v>
      </c>
      <c r="D385">
        <v>31</v>
      </c>
      <c r="E385" s="2">
        <v>156</v>
      </c>
      <c r="F385">
        <v>28.5</v>
      </c>
      <c r="G385">
        <v>0.68</v>
      </c>
      <c r="H385">
        <v>37</v>
      </c>
      <c r="I385">
        <v>0</v>
      </c>
      <c r="J385" t="str">
        <f t="shared" si="20"/>
        <v>Overweight</v>
      </c>
      <c r="K385" t="str">
        <f t="shared" si="21"/>
        <v>36-50</v>
      </c>
      <c r="L385" t="str">
        <f t="shared" si="22"/>
        <v>No Diabetes</v>
      </c>
      <c r="M385" t="str" cm="1">
        <f t="array" ref="M385">IF(C385 &lt;80,"Low_BP", IF(C385 &lt;=90, "Normal BP", IF(C385 &lt;=119, "Elevate BP",High BP)))</f>
        <v>Elevate BP</v>
      </c>
      <c r="N385" t="str">
        <f t="shared" si="23"/>
        <v>NonPatient</v>
      </c>
    </row>
    <row r="386" spans="1:14" x14ac:dyDescent="0.25">
      <c r="A386">
        <v>1</v>
      </c>
      <c r="B386">
        <v>116</v>
      </c>
      <c r="C386">
        <v>70</v>
      </c>
      <c r="D386">
        <v>28</v>
      </c>
      <c r="E386" s="2">
        <v>156</v>
      </c>
      <c r="F386">
        <v>27.4</v>
      </c>
      <c r="G386">
        <v>0.20399999999999999</v>
      </c>
      <c r="H386">
        <v>21</v>
      </c>
      <c r="I386">
        <v>0</v>
      </c>
      <c r="J386" t="str">
        <f t="shared" si="20"/>
        <v>Overweight</v>
      </c>
      <c r="K386" t="str">
        <f t="shared" si="21"/>
        <v>19-35</v>
      </c>
      <c r="L386" t="str">
        <f t="shared" si="22"/>
        <v>No Diabetes</v>
      </c>
      <c r="M386" t="str" cm="1">
        <f t="array" ref="M386">IF(C386 &lt;80,"Low_BP", IF(C386 &lt;=90, "Normal BP", IF(C386 &lt;=119, "Elevate BP",High BP)))</f>
        <v>Low_BP</v>
      </c>
      <c r="N386" t="str">
        <f t="shared" si="23"/>
        <v>NonPatient</v>
      </c>
    </row>
    <row r="387" spans="1:14" x14ac:dyDescent="0.25">
      <c r="A387">
        <v>3</v>
      </c>
      <c r="B387">
        <v>84</v>
      </c>
      <c r="C387">
        <v>68</v>
      </c>
      <c r="D387">
        <v>30</v>
      </c>
      <c r="E387">
        <v>106</v>
      </c>
      <c r="F387">
        <v>31.9</v>
      </c>
      <c r="G387">
        <v>0.59099999999999997</v>
      </c>
      <c r="H387">
        <v>25</v>
      </c>
      <c r="I387">
        <v>0</v>
      </c>
      <c r="J387" t="str">
        <f t="shared" ref="J387:J450" si="24">IF(F387&lt;18.5,"Underweight",IF(F387&lt;24.5,"Normalweight",IF(F387&lt;29.9,"Overweight","Obese")))</f>
        <v>Obese</v>
      </c>
      <c r="K387" t="str">
        <f t="shared" ref="K387:K450" si="25">IF(H387&lt;=18, "0-18", IF(H387&lt;=35, "19-35", IF(H387&lt;=50, "36-50", "51+")))</f>
        <v>19-35</v>
      </c>
      <c r="L387" t="str">
        <f t="shared" ref="L387:L450" si="26">IF(I387 =1, "Diabetes", "No Diabetes")</f>
        <v>No Diabetes</v>
      </c>
      <c r="M387" t="str" cm="1">
        <f t="array" ref="M387">IF(C387 &lt;80,"Low_BP", IF(C387 &lt;=90, "Normal BP", IF(C387 &lt;=119, "Elevate BP",High BP)))</f>
        <v>Low_BP</v>
      </c>
      <c r="N387" t="str">
        <f t="shared" ref="N387:N450" si="27">IF(L387 ="Diabetes", "Patient","NonPatient")</f>
        <v>NonPatient</v>
      </c>
    </row>
    <row r="388" spans="1:14" x14ac:dyDescent="0.25">
      <c r="A388">
        <v>1</v>
      </c>
      <c r="B388">
        <v>88</v>
      </c>
      <c r="C388">
        <v>62</v>
      </c>
      <c r="D388">
        <v>24</v>
      </c>
      <c r="E388">
        <v>44</v>
      </c>
      <c r="F388">
        <v>29.9</v>
      </c>
      <c r="G388">
        <v>0.42199999999999999</v>
      </c>
      <c r="H388">
        <v>23</v>
      </c>
      <c r="I388">
        <v>0</v>
      </c>
      <c r="J388" t="str">
        <f t="shared" si="24"/>
        <v>Obese</v>
      </c>
      <c r="K388" t="str">
        <f t="shared" si="25"/>
        <v>19-35</v>
      </c>
      <c r="L388" t="str">
        <f t="shared" si="26"/>
        <v>No Diabetes</v>
      </c>
      <c r="M388" t="str" cm="1">
        <f t="array" ref="M388">IF(C388 &lt;80,"Low_BP", IF(C388 &lt;=90, "Normal BP", IF(C388 &lt;=119, "Elevate BP",High BP)))</f>
        <v>Low_BP</v>
      </c>
      <c r="N388" t="str">
        <f t="shared" si="27"/>
        <v>NonPatient</v>
      </c>
    </row>
    <row r="389" spans="1:14" x14ac:dyDescent="0.25">
      <c r="A389">
        <v>1</v>
      </c>
      <c r="B389">
        <v>84</v>
      </c>
      <c r="C389">
        <v>64</v>
      </c>
      <c r="D389">
        <v>23</v>
      </c>
      <c r="E389">
        <v>115</v>
      </c>
      <c r="F389">
        <v>36.9</v>
      </c>
      <c r="G389">
        <v>0.47099999999999997</v>
      </c>
      <c r="H389">
        <v>28</v>
      </c>
      <c r="I389">
        <v>0</v>
      </c>
      <c r="J389" t="str">
        <f t="shared" si="24"/>
        <v>Obese</v>
      </c>
      <c r="K389" t="str">
        <f t="shared" si="25"/>
        <v>19-35</v>
      </c>
      <c r="L389" t="str">
        <f t="shared" si="26"/>
        <v>No Diabetes</v>
      </c>
      <c r="M389" t="str" cm="1">
        <f t="array" ref="M389">IF(C389 &lt;80,"Low_BP", IF(C389 &lt;=90, "Normal BP", IF(C389 &lt;=119, "Elevate BP",High BP)))</f>
        <v>Low_BP</v>
      </c>
      <c r="N389" t="str">
        <f t="shared" si="27"/>
        <v>NonPatient</v>
      </c>
    </row>
    <row r="390" spans="1:14" x14ac:dyDescent="0.25">
      <c r="A390">
        <v>7</v>
      </c>
      <c r="B390">
        <v>124</v>
      </c>
      <c r="C390">
        <v>70</v>
      </c>
      <c r="D390">
        <v>33</v>
      </c>
      <c r="E390">
        <v>215</v>
      </c>
      <c r="F390">
        <v>25.5</v>
      </c>
      <c r="G390">
        <v>0.161</v>
      </c>
      <c r="H390">
        <v>37</v>
      </c>
      <c r="I390">
        <v>0</v>
      </c>
      <c r="J390" t="str">
        <f t="shared" si="24"/>
        <v>Overweight</v>
      </c>
      <c r="K390" t="str">
        <f t="shared" si="25"/>
        <v>36-50</v>
      </c>
      <c r="L390" t="str">
        <f t="shared" si="26"/>
        <v>No Diabetes</v>
      </c>
      <c r="M390" t="str" cm="1">
        <f t="array" ref="M390">IF(C390 &lt;80,"Low_BP", IF(C390 &lt;=90, "Normal BP", IF(C390 &lt;=119, "Elevate BP",High BP)))</f>
        <v>Low_BP</v>
      </c>
      <c r="N390" t="str">
        <f t="shared" si="27"/>
        <v>NonPatient</v>
      </c>
    </row>
    <row r="391" spans="1:14" x14ac:dyDescent="0.25">
      <c r="A391">
        <v>1</v>
      </c>
      <c r="B391">
        <v>97</v>
      </c>
      <c r="C391">
        <v>70</v>
      </c>
      <c r="D391">
        <v>40</v>
      </c>
      <c r="E391" s="2">
        <v>156</v>
      </c>
      <c r="F391">
        <v>38.1</v>
      </c>
      <c r="G391">
        <v>0.218</v>
      </c>
      <c r="H391">
        <v>30</v>
      </c>
      <c r="I391">
        <v>0</v>
      </c>
      <c r="J391" t="str">
        <f t="shared" si="24"/>
        <v>Obese</v>
      </c>
      <c r="K391" t="str">
        <f t="shared" si="25"/>
        <v>19-35</v>
      </c>
      <c r="L391" t="str">
        <f t="shared" si="26"/>
        <v>No Diabetes</v>
      </c>
      <c r="M391" t="str" cm="1">
        <f t="array" ref="M391">IF(C391 &lt;80,"Low_BP", IF(C391 &lt;=90, "Normal BP", IF(C391 &lt;=119, "Elevate BP",High BP)))</f>
        <v>Low_BP</v>
      </c>
      <c r="N391" t="str">
        <f t="shared" si="27"/>
        <v>NonPatient</v>
      </c>
    </row>
    <row r="392" spans="1:14" x14ac:dyDescent="0.25">
      <c r="A392">
        <v>11</v>
      </c>
      <c r="B392">
        <v>103</v>
      </c>
      <c r="C392">
        <v>68</v>
      </c>
      <c r="D392">
        <v>40</v>
      </c>
      <c r="E392" s="2">
        <v>156</v>
      </c>
      <c r="F392">
        <v>46.2</v>
      </c>
      <c r="G392">
        <v>0.126</v>
      </c>
      <c r="H392">
        <v>42</v>
      </c>
      <c r="I392">
        <v>0</v>
      </c>
      <c r="J392" t="str">
        <f t="shared" si="24"/>
        <v>Obese</v>
      </c>
      <c r="K392" t="str">
        <f t="shared" si="25"/>
        <v>36-50</v>
      </c>
      <c r="L392" t="str">
        <f t="shared" si="26"/>
        <v>No Diabetes</v>
      </c>
      <c r="M392" t="str" cm="1">
        <f t="array" ref="M392">IF(C392 &lt;80,"Low_BP", IF(C392 &lt;=90, "Normal BP", IF(C392 &lt;=119, "Elevate BP",High BP)))</f>
        <v>Low_BP</v>
      </c>
      <c r="N392" t="str">
        <f t="shared" si="27"/>
        <v>NonPatient</v>
      </c>
    </row>
    <row r="393" spans="1:14" x14ac:dyDescent="0.25">
      <c r="A393">
        <v>0</v>
      </c>
      <c r="B393">
        <v>198</v>
      </c>
      <c r="C393">
        <v>66</v>
      </c>
      <c r="D393">
        <v>32</v>
      </c>
      <c r="E393">
        <v>274</v>
      </c>
      <c r="F393">
        <v>41.3</v>
      </c>
      <c r="G393">
        <v>0.502</v>
      </c>
      <c r="H393">
        <v>28</v>
      </c>
      <c r="I393">
        <v>1</v>
      </c>
      <c r="J393" t="str">
        <f t="shared" si="24"/>
        <v>Obese</v>
      </c>
      <c r="K393" t="str">
        <f t="shared" si="25"/>
        <v>19-35</v>
      </c>
      <c r="L393" t="str">
        <f t="shared" si="26"/>
        <v>Diabetes</v>
      </c>
      <c r="M393" t="str" cm="1">
        <f t="array" ref="M393">IF(C393 &lt;80,"Low_BP", IF(C393 &lt;=90, "Normal BP", IF(C393 &lt;=119, "Elevate BP",High BP)))</f>
        <v>Low_BP</v>
      </c>
      <c r="N393" t="str">
        <f t="shared" si="27"/>
        <v>Patient</v>
      </c>
    </row>
    <row r="394" spans="1:14" x14ac:dyDescent="0.25">
      <c r="A394">
        <v>1</v>
      </c>
      <c r="B394">
        <v>87</v>
      </c>
      <c r="C394">
        <v>68</v>
      </c>
      <c r="D394">
        <v>34</v>
      </c>
      <c r="E394">
        <v>77</v>
      </c>
      <c r="F394">
        <v>37.6</v>
      </c>
      <c r="G394">
        <v>0.40100000000000002</v>
      </c>
      <c r="H394">
        <v>24</v>
      </c>
      <c r="I394">
        <v>0</v>
      </c>
      <c r="J394" t="str">
        <f t="shared" si="24"/>
        <v>Obese</v>
      </c>
      <c r="K394" t="str">
        <f t="shared" si="25"/>
        <v>19-35</v>
      </c>
      <c r="L394" t="str">
        <f t="shared" si="26"/>
        <v>No Diabetes</v>
      </c>
      <c r="M394" t="str" cm="1">
        <f t="array" ref="M394">IF(C394 &lt;80,"Low_BP", IF(C394 &lt;=90, "Normal BP", IF(C394 &lt;=119, "Elevate BP",High BP)))</f>
        <v>Low_BP</v>
      </c>
      <c r="N394" t="str">
        <f t="shared" si="27"/>
        <v>NonPatient</v>
      </c>
    </row>
    <row r="395" spans="1:14" x14ac:dyDescent="0.25">
      <c r="A395">
        <v>6</v>
      </c>
      <c r="B395">
        <v>99</v>
      </c>
      <c r="C395">
        <v>60</v>
      </c>
      <c r="D395">
        <v>19</v>
      </c>
      <c r="E395">
        <v>54</v>
      </c>
      <c r="F395">
        <v>26.9</v>
      </c>
      <c r="G395">
        <v>0.497</v>
      </c>
      <c r="H395">
        <v>32</v>
      </c>
      <c r="I395">
        <v>0</v>
      </c>
      <c r="J395" t="str">
        <f t="shared" si="24"/>
        <v>Overweight</v>
      </c>
      <c r="K395" t="str">
        <f t="shared" si="25"/>
        <v>19-35</v>
      </c>
      <c r="L395" t="str">
        <f t="shared" si="26"/>
        <v>No Diabetes</v>
      </c>
      <c r="M395" t="str" cm="1">
        <f t="array" ref="M395">IF(C395 &lt;80,"Low_BP", IF(C395 &lt;=90, "Normal BP", IF(C395 &lt;=119, "Elevate BP",High BP)))</f>
        <v>Low_BP</v>
      </c>
      <c r="N395" t="str">
        <f t="shared" si="27"/>
        <v>NonPatient</v>
      </c>
    </row>
    <row r="396" spans="1:14" x14ac:dyDescent="0.25">
      <c r="A396">
        <v>2</v>
      </c>
      <c r="B396">
        <v>95</v>
      </c>
      <c r="C396">
        <v>54</v>
      </c>
      <c r="D396">
        <v>14</v>
      </c>
      <c r="E396">
        <v>88</v>
      </c>
      <c r="F396">
        <v>26.1</v>
      </c>
      <c r="G396">
        <v>0.748</v>
      </c>
      <c r="H396">
        <v>22</v>
      </c>
      <c r="I396">
        <v>0</v>
      </c>
      <c r="J396" t="str">
        <f t="shared" si="24"/>
        <v>Overweight</v>
      </c>
      <c r="K396" t="str">
        <f t="shared" si="25"/>
        <v>19-35</v>
      </c>
      <c r="L396" t="str">
        <f t="shared" si="26"/>
        <v>No Diabetes</v>
      </c>
      <c r="M396" t="str" cm="1">
        <f t="array" ref="M396">IF(C396 &lt;80,"Low_BP", IF(C396 &lt;=90, "Normal BP", IF(C396 &lt;=119, "Elevate BP",High BP)))</f>
        <v>Low_BP</v>
      </c>
      <c r="N396" t="str">
        <f t="shared" si="27"/>
        <v>NonPatient</v>
      </c>
    </row>
    <row r="397" spans="1:14" x14ac:dyDescent="0.25">
      <c r="A397">
        <v>1</v>
      </c>
      <c r="B397">
        <v>99</v>
      </c>
      <c r="C397">
        <v>72</v>
      </c>
      <c r="D397">
        <v>30</v>
      </c>
      <c r="E397">
        <v>18</v>
      </c>
      <c r="F397">
        <v>38.6</v>
      </c>
      <c r="G397">
        <v>0.41199999999999998</v>
      </c>
      <c r="H397">
        <v>21</v>
      </c>
      <c r="I397">
        <v>0</v>
      </c>
      <c r="J397" t="str">
        <f t="shared" si="24"/>
        <v>Obese</v>
      </c>
      <c r="K397" t="str">
        <f t="shared" si="25"/>
        <v>19-35</v>
      </c>
      <c r="L397" t="str">
        <f t="shared" si="26"/>
        <v>No Diabetes</v>
      </c>
      <c r="M397" t="str" cm="1">
        <f t="array" ref="M397">IF(C397 &lt;80,"Low_BP", IF(C397 &lt;=90, "Normal BP", IF(C397 &lt;=119, "Elevate BP",High BP)))</f>
        <v>Low_BP</v>
      </c>
      <c r="N397" t="str">
        <f t="shared" si="27"/>
        <v>NonPatient</v>
      </c>
    </row>
    <row r="398" spans="1:14" x14ac:dyDescent="0.25">
      <c r="A398">
        <v>6</v>
      </c>
      <c r="B398">
        <v>92</v>
      </c>
      <c r="C398">
        <v>62</v>
      </c>
      <c r="D398">
        <v>32</v>
      </c>
      <c r="E398">
        <v>126</v>
      </c>
      <c r="F398">
        <v>32</v>
      </c>
      <c r="G398">
        <v>8.5000000000000006E-2</v>
      </c>
      <c r="H398">
        <v>46</v>
      </c>
      <c r="I398">
        <v>0</v>
      </c>
      <c r="J398" t="str">
        <f t="shared" si="24"/>
        <v>Obese</v>
      </c>
      <c r="K398" t="str">
        <f t="shared" si="25"/>
        <v>36-50</v>
      </c>
      <c r="L398" t="str">
        <f t="shared" si="26"/>
        <v>No Diabetes</v>
      </c>
      <c r="M398" t="str" cm="1">
        <f t="array" ref="M398">IF(C398 &lt;80,"Low_BP", IF(C398 &lt;=90, "Normal BP", IF(C398 &lt;=119, "Elevate BP",High BP)))</f>
        <v>Low_BP</v>
      </c>
      <c r="N398" t="str">
        <f t="shared" si="27"/>
        <v>NonPatient</v>
      </c>
    </row>
    <row r="399" spans="1:14" x14ac:dyDescent="0.25">
      <c r="A399">
        <v>4</v>
      </c>
      <c r="B399">
        <v>154</v>
      </c>
      <c r="C399">
        <v>72</v>
      </c>
      <c r="D399">
        <v>29</v>
      </c>
      <c r="E399">
        <v>126</v>
      </c>
      <c r="F399">
        <v>31.3</v>
      </c>
      <c r="G399">
        <v>0.33800000000000002</v>
      </c>
      <c r="H399">
        <v>37</v>
      </c>
      <c r="I399">
        <v>0</v>
      </c>
      <c r="J399" t="str">
        <f t="shared" si="24"/>
        <v>Obese</v>
      </c>
      <c r="K399" t="str">
        <f t="shared" si="25"/>
        <v>36-50</v>
      </c>
      <c r="L399" t="str">
        <f t="shared" si="26"/>
        <v>No Diabetes</v>
      </c>
      <c r="M399" t="str" cm="1">
        <f t="array" ref="M399">IF(C399 &lt;80,"Low_BP", IF(C399 &lt;=90, "Normal BP", IF(C399 &lt;=119, "Elevate BP",High BP)))</f>
        <v>Low_BP</v>
      </c>
      <c r="N399" t="str">
        <f t="shared" si="27"/>
        <v>NonPatient</v>
      </c>
    </row>
    <row r="400" spans="1:14" x14ac:dyDescent="0.25">
      <c r="A400">
        <v>0</v>
      </c>
      <c r="B400">
        <v>121</v>
      </c>
      <c r="C400">
        <v>66</v>
      </c>
      <c r="D400">
        <v>30</v>
      </c>
      <c r="E400">
        <v>165</v>
      </c>
      <c r="F400">
        <v>34.299999999999997</v>
      </c>
      <c r="G400">
        <v>0.20300000000000001</v>
      </c>
      <c r="H400">
        <v>33</v>
      </c>
      <c r="I400">
        <v>1</v>
      </c>
      <c r="J400" t="str">
        <f t="shared" si="24"/>
        <v>Obese</v>
      </c>
      <c r="K400" t="str">
        <f t="shared" si="25"/>
        <v>19-35</v>
      </c>
      <c r="L400" t="str">
        <f t="shared" si="26"/>
        <v>Diabetes</v>
      </c>
      <c r="M400" t="str" cm="1">
        <f t="array" ref="M400">IF(C400 &lt;80,"Low_BP", IF(C400 &lt;=90, "Normal BP", IF(C400 &lt;=119, "Elevate BP",High BP)))</f>
        <v>Low_BP</v>
      </c>
      <c r="N400" t="str">
        <f t="shared" si="27"/>
        <v>Patient</v>
      </c>
    </row>
    <row r="401" spans="1:14" x14ac:dyDescent="0.25">
      <c r="A401">
        <v>3</v>
      </c>
      <c r="B401">
        <v>111</v>
      </c>
      <c r="C401">
        <v>58</v>
      </c>
      <c r="D401">
        <v>31</v>
      </c>
      <c r="E401">
        <v>44</v>
      </c>
      <c r="F401">
        <v>29.5</v>
      </c>
      <c r="G401">
        <v>0.43</v>
      </c>
      <c r="H401">
        <v>22</v>
      </c>
      <c r="I401">
        <v>0</v>
      </c>
      <c r="J401" t="str">
        <f t="shared" si="24"/>
        <v>Overweight</v>
      </c>
      <c r="K401" t="str">
        <f t="shared" si="25"/>
        <v>19-35</v>
      </c>
      <c r="L401" t="str">
        <f t="shared" si="26"/>
        <v>No Diabetes</v>
      </c>
      <c r="M401" t="str" cm="1">
        <f t="array" ref="M401">IF(C401 &lt;80,"Low_BP", IF(C401 &lt;=90, "Normal BP", IF(C401 &lt;=119, "Elevate BP",High BP)))</f>
        <v>Low_BP</v>
      </c>
      <c r="N401" t="str">
        <f t="shared" si="27"/>
        <v>NonPatient</v>
      </c>
    </row>
    <row r="402" spans="1:14" x14ac:dyDescent="0.25">
      <c r="A402">
        <v>2</v>
      </c>
      <c r="B402">
        <v>98</v>
      </c>
      <c r="C402">
        <v>60</v>
      </c>
      <c r="D402">
        <v>17</v>
      </c>
      <c r="E402">
        <v>120</v>
      </c>
      <c r="F402">
        <v>34.700000000000003</v>
      </c>
      <c r="G402">
        <v>0.19800000000000001</v>
      </c>
      <c r="H402">
        <v>22</v>
      </c>
      <c r="I402">
        <v>0</v>
      </c>
      <c r="J402" t="str">
        <f t="shared" si="24"/>
        <v>Obese</v>
      </c>
      <c r="K402" t="str">
        <f t="shared" si="25"/>
        <v>19-35</v>
      </c>
      <c r="L402" t="str">
        <f t="shared" si="26"/>
        <v>No Diabetes</v>
      </c>
      <c r="M402" t="str" cm="1">
        <f t="array" ref="M402">IF(C402 &lt;80,"Low_BP", IF(C402 &lt;=90, "Normal BP", IF(C402 &lt;=119, "Elevate BP",High BP)))</f>
        <v>Low_BP</v>
      </c>
      <c r="N402" t="str">
        <f t="shared" si="27"/>
        <v>NonPatient</v>
      </c>
    </row>
    <row r="403" spans="1:14" x14ac:dyDescent="0.25">
      <c r="A403">
        <v>1</v>
      </c>
      <c r="B403">
        <v>143</v>
      </c>
      <c r="C403">
        <v>86</v>
      </c>
      <c r="D403">
        <v>30</v>
      </c>
      <c r="E403">
        <v>330</v>
      </c>
      <c r="F403">
        <v>30.1</v>
      </c>
      <c r="G403">
        <v>0.89200000000000002</v>
      </c>
      <c r="H403">
        <v>23</v>
      </c>
      <c r="I403">
        <v>0</v>
      </c>
      <c r="J403" t="str">
        <f t="shared" si="24"/>
        <v>Obese</v>
      </c>
      <c r="K403" t="str">
        <f t="shared" si="25"/>
        <v>19-35</v>
      </c>
      <c r="L403" t="str">
        <f t="shared" si="26"/>
        <v>No Diabetes</v>
      </c>
      <c r="M403" t="str" cm="1">
        <f t="array" ref="M403">IF(C403 &lt;80,"Low_BP", IF(C403 &lt;=90, "Normal BP", IF(C403 &lt;=119, "Elevate BP",High BP)))</f>
        <v>Normal BP</v>
      </c>
      <c r="N403" t="str">
        <f t="shared" si="27"/>
        <v>NonPatient</v>
      </c>
    </row>
    <row r="404" spans="1:14" x14ac:dyDescent="0.25">
      <c r="A404">
        <v>1</v>
      </c>
      <c r="B404">
        <v>119</v>
      </c>
      <c r="C404">
        <v>44</v>
      </c>
      <c r="D404">
        <v>47</v>
      </c>
      <c r="E404">
        <v>63</v>
      </c>
      <c r="F404">
        <v>35.5</v>
      </c>
      <c r="G404">
        <v>0.28000000000000003</v>
      </c>
      <c r="H404">
        <v>25</v>
      </c>
      <c r="I404">
        <v>0</v>
      </c>
      <c r="J404" t="str">
        <f t="shared" si="24"/>
        <v>Obese</v>
      </c>
      <c r="K404" t="str">
        <f t="shared" si="25"/>
        <v>19-35</v>
      </c>
      <c r="L404" t="str">
        <f t="shared" si="26"/>
        <v>No Diabetes</v>
      </c>
      <c r="M404" t="str" cm="1">
        <f t="array" ref="M404">IF(C404 &lt;80,"Low_BP", IF(C404 &lt;=90, "Normal BP", IF(C404 &lt;=119, "Elevate BP",High BP)))</f>
        <v>Low_BP</v>
      </c>
      <c r="N404" t="str">
        <f t="shared" si="27"/>
        <v>NonPatient</v>
      </c>
    </row>
    <row r="405" spans="1:14" x14ac:dyDescent="0.25">
      <c r="A405">
        <v>6</v>
      </c>
      <c r="B405">
        <v>108</v>
      </c>
      <c r="C405">
        <v>44</v>
      </c>
      <c r="D405">
        <v>20</v>
      </c>
      <c r="E405">
        <v>130</v>
      </c>
      <c r="F405">
        <v>24</v>
      </c>
      <c r="G405">
        <v>0.81299999999999994</v>
      </c>
      <c r="H405">
        <v>35</v>
      </c>
      <c r="I405">
        <v>0</v>
      </c>
      <c r="J405" t="str">
        <f t="shared" si="24"/>
        <v>Normalweight</v>
      </c>
      <c r="K405" t="str">
        <f t="shared" si="25"/>
        <v>19-35</v>
      </c>
      <c r="L405" t="str">
        <f t="shared" si="26"/>
        <v>No Diabetes</v>
      </c>
      <c r="M405" t="str" cm="1">
        <f t="array" ref="M405">IF(C405 &lt;80,"Low_BP", IF(C405 &lt;=90, "Normal BP", IF(C405 &lt;=119, "Elevate BP",High BP)))</f>
        <v>Low_BP</v>
      </c>
      <c r="N405" t="str">
        <f t="shared" si="27"/>
        <v>NonPatient</v>
      </c>
    </row>
    <row r="406" spans="1:14" x14ac:dyDescent="0.25">
      <c r="A406">
        <v>2</v>
      </c>
      <c r="B406">
        <v>197</v>
      </c>
      <c r="C406">
        <v>70</v>
      </c>
      <c r="D406">
        <v>99</v>
      </c>
      <c r="E406" s="2">
        <v>156</v>
      </c>
      <c r="F406">
        <v>34.700000000000003</v>
      </c>
      <c r="G406">
        <v>0.57499999999999996</v>
      </c>
      <c r="H406">
        <v>62</v>
      </c>
      <c r="I406">
        <v>1</v>
      </c>
      <c r="J406" t="str">
        <f t="shared" si="24"/>
        <v>Obese</v>
      </c>
      <c r="K406" t="str">
        <f t="shared" si="25"/>
        <v>51+</v>
      </c>
      <c r="L406" t="str">
        <f t="shared" si="26"/>
        <v>Diabetes</v>
      </c>
      <c r="M406" t="str" cm="1">
        <f t="array" ref="M406">IF(C406 &lt;80,"Low_BP", IF(C406 &lt;=90, "Normal BP", IF(C406 &lt;=119, "Elevate BP",High BP)))</f>
        <v>Low_BP</v>
      </c>
      <c r="N406" t="str">
        <f t="shared" si="27"/>
        <v>Patient</v>
      </c>
    </row>
    <row r="407" spans="1:14" x14ac:dyDescent="0.25">
      <c r="A407">
        <v>0</v>
      </c>
      <c r="B407">
        <v>151</v>
      </c>
      <c r="C407">
        <v>90</v>
      </c>
      <c r="D407">
        <v>46</v>
      </c>
      <c r="E407" s="2">
        <v>156</v>
      </c>
      <c r="F407">
        <v>42.1</v>
      </c>
      <c r="G407">
        <v>0.371</v>
      </c>
      <c r="H407">
        <v>21</v>
      </c>
      <c r="I407">
        <v>1</v>
      </c>
      <c r="J407" t="str">
        <f t="shared" si="24"/>
        <v>Obese</v>
      </c>
      <c r="K407" t="str">
        <f t="shared" si="25"/>
        <v>19-35</v>
      </c>
      <c r="L407" t="str">
        <f t="shared" si="26"/>
        <v>Diabetes</v>
      </c>
      <c r="M407" t="str" cm="1">
        <f t="array" ref="M407">IF(C407 &lt;80,"Low_BP", IF(C407 &lt;=90, "Normal BP", IF(C407 &lt;=119, "Elevate BP",High BP)))</f>
        <v>Normal BP</v>
      </c>
      <c r="N407" t="str">
        <f t="shared" si="27"/>
        <v>Patient</v>
      </c>
    </row>
    <row r="408" spans="1:14" x14ac:dyDescent="0.25">
      <c r="A408">
        <v>6</v>
      </c>
      <c r="B408">
        <v>109</v>
      </c>
      <c r="C408">
        <v>60</v>
      </c>
      <c r="D408">
        <v>27</v>
      </c>
      <c r="E408" s="2">
        <v>156</v>
      </c>
      <c r="F408">
        <v>25</v>
      </c>
      <c r="G408">
        <v>0.20599999999999999</v>
      </c>
      <c r="H408">
        <v>27</v>
      </c>
      <c r="I408">
        <v>0</v>
      </c>
      <c r="J408" t="str">
        <f t="shared" si="24"/>
        <v>Overweight</v>
      </c>
      <c r="K408" t="str">
        <f t="shared" si="25"/>
        <v>19-35</v>
      </c>
      <c r="L408" t="str">
        <f t="shared" si="26"/>
        <v>No Diabetes</v>
      </c>
      <c r="M408" t="str" cm="1">
        <f t="array" ref="M408">IF(C408 &lt;80,"Low_BP", IF(C408 &lt;=90, "Normal BP", IF(C408 &lt;=119, "Elevate BP",High BP)))</f>
        <v>Low_BP</v>
      </c>
      <c r="N408" t="str">
        <f t="shared" si="27"/>
        <v>NonPatient</v>
      </c>
    </row>
    <row r="409" spans="1:14" x14ac:dyDescent="0.25">
      <c r="A409">
        <v>12</v>
      </c>
      <c r="B409">
        <v>121</v>
      </c>
      <c r="C409">
        <v>78</v>
      </c>
      <c r="D409">
        <v>17</v>
      </c>
      <c r="E409" s="2">
        <v>156</v>
      </c>
      <c r="F409">
        <v>26.5</v>
      </c>
      <c r="G409">
        <v>0.25900000000000001</v>
      </c>
      <c r="H409">
        <v>62</v>
      </c>
      <c r="I409">
        <v>0</v>
      </c>
      <c r="J409" t="str">
        <f t="shared" si="24"/>
        <v>Overweight</v>
      </c>
      <c r="K409" t="str">
        <f t="shared" si="25"/>
        <v>51+</v>
      </c>
      <c r="L409" t="str">
        <f t="shared" si="26"/>
        <v>No Diabetes</v>
      </c>
      <c r="M409" t="str" cm="1">
        <f t="array" ref="M409">IF(C409 &lt;80,"Low_BP", IF(C409 &lt;=90, "Normal BP", IF(C409 &lt;=119, "Elevate BP",High BP)))</f>
        <v>Low_BP</v>
      </c>
      <c r="N409" t="str">
        <f t="shared" si="27"/>
        <v>NonPatient</v>
      </c>
    </row>
    <row r="410" spans="1:14" x14ac:dyDescent="0.25">
      <c r="A410">
        <v>8</v>
      </c>
      <c r="B410">
        <v>124</v>
      </c>
      <c r="C410">
        <v>76</v>
      </c>
      <c r="D410">
        <v>24</v>
      </c>
      <c r="E410">
        <v>600</v>
      </c>
      <c r="F410">
        <v>28.7</v>
      </c>
      <c r="G410">
        <v>0.68700000000000006</v>
      </c>
      <c r="H410">
        <v>52</v>
      </c>
      <c r="I410">
        <v>1</v>
      </c>
      <c r="J410" t="str">
        <f t="shared" si="24"/>
        <v>Overweight</v>
      </c>
      <c r="K410" t="str">
        <f t="shared" si="25"/>
        <v>51+</v>
      </c>
      <c r="L410" t="str">
        <f t="shared" si="26"/>
        <v>Diabetes</v>
      </c>
      <c r="M410" t="str" cm="1">
        <f t="array" ref="M410">IF(C410 &lt;80,"Low_BP", IF(C410 &lt;=90, "Normal BP", IF(C410 &lt;=119, "Elevate BP",High BP)))</f>
        <v>Low_BP</v>
      </c>
      <c r="N410" t="str">
        <f t="shared" si="27"/>
        <v>Patient</v>
      </c>
    </row>
    <row r="411" spans="1:14" x14ac:dyDescent="0.25">
      <c r="A411">
        <v>1</v>
      </c>
      <c r="B411">
        <v>93</v>
      </c>
      <c r="C411">
        <v>56</v>
      </c>
      <c r="D411">
        <v>11</v>
      </c>
      <c r="E411" s="2">
        <v>156</v>
      </c>
      <c r="F411">
        <v>22.5</v>
      </c>
      <c r="G411">
        <v>0.41699999999999998</v>
      </c>
      <c r="H411">
        <v>22</v>
      </c>
      <c r="I411">
        <v>0</v>
      </c>
      <c r="J411" t="str">
        <f t="shared" si="24"/>
        <v>Normalweight</v>
      </c>
      <c r="K411" t="str">
        <f t="shared" si="25"/>
        <v>19-35</v>
      </c>
      <c r="L411" t="str">
        <f t="shared" si="26"/>
        <v>No Diabetes</v>
      </c>
      <c r="M411" t="str" cm="1">
        <f t="array" ref="M411">IF(C411 &lt;80,"Low_BP", IF(C411 &lt;=90, "Normal BP", IF(C411 &lt;=119, "Elevate BP",High BP)))</f>
        <v>Low_BP</v>
      </c>
      <c r="N411" t="str">
        <f t="shared" si="27"/>
        <v>NonPatient</v>
      </c>
    </row>
    <row r="412" spans="1:14" x14ac:dyDescent="0.25">
      <c r="A412">
        <v>3</v>
      </c>
      <c r="B412">
        <v>176</v>
      </c>
      <c r="C412">
        <v>86</v>
      </c>
      <c r="D412">
        <v>27</v>
      </c>
      <c r="E412">
        <v>156</v>
      </c>
      <c r="F412">
        <v>33.299999999999997</v>
      </c>
      <c r="G412">
        <v>1.1539999999999999</v>
      </c>
      <c r="H412">
        <v>52</v>
      </c>
      <c r="I412">
        <v>1</v>
      </c>
      <c r="J412" t="str">
        <f t="shared" si="24"/>
        <v>Obese</v>
      </c>
      <c r="K412" t="str">
        <f t="shared" si="25"/>
        <v>51+</v>
      </c>
      <c r="L412" t="str">
        <f t="shared" si="26"/>
        <v>Diabetes</v>
      </c>
      <c r="M412" t="str" cm="1">
        <f t="array" ref="M412">IF(C412 &lt;80,"Low_BP", IF(C412 &lt;=90, "Normal BP", IF(C412 &lt;=119, "Elevate BP",High BP)))</f>
        <v>Normal BP</v>
      </c>
      <c r="N412" t="str">
        <f t="shared" si="27"/>
        <v>Patient</v>
      </c>
    </row>
    <row r="413" spans="1:14" x14ac:dyDescent="0.25">
      <c r="A413">
        <v>11</v>
      </c>
      <c r="B413">
        <v>111</v>
      </c>
      <c r="C413">
        <v>84</v>
      </c>
      <c r="D413">
        <v>40</v>
      </c>
      <c r="E413" s="2">
        <v>156</v>
      </c>
      <c r="F413">
        <v>46.8</v>
      </c>
      <c r="G413">
        <v>0.92500000000000004</v>
      </c>
      <c r="H413">
        <v>45</v>
      </c>
      <c r="I413">
        <v>1</v>
      </c>
      <c r="J413" t="str">
        <f t="shared" si="24"/>
        <v>Obese</v>
      </c>
      <c r="K413" t="str">
        <f t="shared" si="25"/>
        <v>36-50</v>
      </c>
      <c r="L413" t="str">
        <f t="shared" si="26"/>
        <v>Diabetes</v>
      </c>
      <c r="M413" t="str" cm="1">
        <f t="array" ref="M413">IF(C413 &lt;80,"Low_BP", IF(C413 &lt;=90, "Normal BP", IF(C413 &lt;=119, "Elevate BP",High BP)))</f>
        <v>Normal BP</v>
      </c>
      <c r="N413" t="str">
        <f t="shared" si="27"/>
        <v>Patient</v>
      </c>
    </row>
    <row r="414" spans="1:14" x14ac:dyDescent="0.25">
      <c r="A414">
        <v>2</v>
      </c>
      <c r="B414">
        <v>112</v>
      </c>
      <c r="C414">
        <v>78</v>
      </c>
      <c r="D414">
        <v>50</v>
      </c>
      <c r="E414">
        <v>140</v>
      </c>
      <c r="F414">
        <v>39.4</v>
      </c>
      <c r="G414">
        <v>0.17499999999999999</v>
      </c>
      <c r="H414">
        <v>24</v>
      </c>
      <c r="I414">
        <v>0</v>
      </c>
      <c r="J414" t="str">
        <f t="shared" si="24"/>
        <v>Obese</v>
      </c>
      <c r="K414" t="str">
        <f t="shared" si="25"/>
        <v>19-35</v>
      </c>
      <c r="L414" t="str">
        <f t="shared" si="26"/>
        <v>No Diabetes</v>
      </c>
      <c r="M414" t="str" cm="1">
        <f t="array" ref="M414">IF(C414 &lt;80,"Low_BP", IF(C414 &lt;=90, "Normal BP", IF(C414 &lt;=119, "Elevate BP",High BP)))</f>
        <v>Low_BP</v>
      </c>
      <c r="N414" t="str">
        <f t="shared" si="27"/>
        <v>NonPatient</v>
      </c>
    </row>
    <row r="415" spans="1:14" x14ac:dyDescent="0.25">
      <c r="A415">
        <v>2</v>
      </c>
      <c r="B415">
        <v>82</v>
      </c>
      <c r="C415">
        <v>52</v>
      </c>
      <c r="D415">
        <v>22</v>
      </c>
      <c r="E415">
        <v>115</v>
      </c>
      <c r="F415">
        <v>28.5</v>
      </c>
      <c r="G415">
        <v>1.6990000000000001</v>
      </c>
      <c r="H415">
        <v>25</v>
      </c>
      <c r="I415">
        <v>0</v>
      </c>
      <c r="J415" t="str">
        <f t="shared" si="24"/>
        <v>Overweight</v>
      </c>
      <c r="K415" t="str">
        <f t="shared" si="25"/>
        <v>19-35</v>
      </c>
      <c r="L415" t="str">
        <f t="shared" si="26"/>
        <v>No Diabetes</v>
      </c>
      <c r="M415" t="str" cm="1">
        <f t="array" ref="M415">IF(C415 &lt;80,"Low_BP", IF(C415 &lt;=90, "Normal BP", IF(C415 &lt;=119, "Elevate BP",High BP)))</f>
        <v>Low_BP</v>
      </c>
      <c r="N415" t="str">
        <f t="shared" si="27"/>
        <v>NonPatient</v>
      </c>
    </row>
    <row r="416" spans="1:14" x14ac:dyDescent="0.25">
      <c r="A416">
        <v>6</v>
      </c>
      <c r="B416">
        <v>123</v>
      </c>
      <c r="C416">
        <v>72</v>
      </c>
      <c r="D416">
        <v>45</v>
      </c>
      <c r="E416">
        <v>230</v>
      </c>
      <c r="F416">
        <v>33.6</v>
      </c>
      <c r="G416">
        <v>0.73299999999999998</v>
      </c>
      <c r="H416">
        <v>34</v>
      </c>
      <c r="I416">
        <v>0</v>
      </c>
      <c r="J416" t="str">
        <f t="shared" si="24"/>
        <v>Obese</v>
      </c>
      <c r="K416" t="str">
        <f t="shared" si="25"/>
        <v>19-35</v>
      </c>
      <c r="L416" t="str">
        <f t="shared" si="26"/>
        <v>No Diabetes</v>
      </c>
      <c r="M416" t="str" cm="1">
        <f t="array" ref="M416">IF(C416 &lt;80,"Low_BP", IF(C416 &lt;=90, "Normal BP", IF(C416 &lt;=119, "Elevate BP",High BP)))</f>
        <v>Low_BP</v>
      </c>
      <c r="N416" t="str">
        <f t="shared" si="27"/>
        <v>NonPatient</v>
      </c>
    </row>
    <row r="417" spans="1:14" x14ac:dyDescent="0.25">
      <c r="A417">
        <v>0</v>
      </c>
      <c r="B417">
        <v>188</v>
      </c>
      <c r="C417">
        <v>82</v>
      </c>
      <c r="D417">
        <v>14</v>
      </c>
      <c r="E417">
        <v>185</v>
      </c>
      <c r="F417">
        <v>32</v>
      </c>
      <c r="G417">
        <v>0.68200000000000005</v>
      </c>
      <c r="H417">
        <v>22</v>
      </c>
      <c r="I417">
        <v>1</v>
      </c>
      <c r="J417" t="str">
        <f t="shared" si="24"/>
        <v>Obese</v>
      </c>
      <c r="K417" t="str">
        <f t="shared" si="25"/>
        <v>19-35</v>
      </c>
      <c r="L417" t="str">
        <f t="shared" si="26"/>
        <v>Diabetes</v>
      </c>
      <c r="M417" t="str" cm="1">
        <f t="array" ref="M417">IF(C417 &lt;80,"Low_BP", IF(C417 &lt;=90, "Normal BP", IF(C417 &lt;=119, "Elevate BP",High BP)))</f>
        <v>Normal BP</v>
      </c>
      <c r="N417" t="str">
        <f t="shared" si="27"/>
        <v>Patient</v>
      </c>
    </row>
    <row r="418" spans="1:14" x14ac:dyDescent="0.25">
      <c r="A418">
        <v>1</v>
      </c>
      <c r="B418">
        <v>89</v>
      </c>
      <c r="C418">
        <v>24</v>
      </c>
      <c r="D418">
        <v>19</v>
      </c>
      <c r="E418">
        <v>25</v>
      </c>
      <c r="F418">
        <v>27.8</v>
      </c>
      <c r="G418">
        <v>0.55900000000000005</v>
      </c>
      <c r="H418">
        <v>21</v>
      </c>
      <c r="I418">
        <v>0</v>
      </c>
      <c r="J418" t="str">
        <f t="shared" si="24"/>
        <v>Overweight</v>
      </c>
      <c r="K418" t="str">
        <f t="shared" si="25"/>
        <v>19-35</v>
      </c>
      <c r="L418" t="str">
        <f t="shared" si="26"/>
        <v>No Diabetes</v>
      </c>
      <c r="M418" t="str" cm="1">
        <f t="array" ref="M418">IF(C418 &lt;80,"Low_BP", IF(C418 &lt;=90, "Normal BP", IF(C418 &lt;=119, "Elevate BP",High BP)))</f>
        <v>Low_BP</v>
      </c>
      <c r="N418" t="str">
        <f t="shared" si="27"/>
        <v>NonPatient</v>
      </c>
    </row>
    <row r="419" spans="1:14" x14ac:dyDescent="0.25">
      <c r="A419">
        <v>1</v>
      </c>
      <c r="B419">
        <v>109</v>
      </c>
      <c r="C419">
        <v>38</v>
      </c>
      <c r="D419">
        <v>18</v>
      </c>
      <c r="E419">
        <v>120</v>
      </c>
      <c r="F419">
        <v>23.1</v>
      </c>
      <c r="G419">
        <v>0.40699999999999997</v>
      </c>
      <c r="H419">
        <v>26</v>
      </c>
      <c r="I419">
        <v>0</v>
      </c>
      <c r="J419" t="str">
        <f t="shared" si="24"/>
        <v>Normalweight</v>
      </c>
      <c r="K419" t="str">
        <f t="shared" si="25"/>
        <v>19-35</v>
      </c>
      <c r="L419" t="str">
        <f t="shared" si="26"/>
        <v>No Diabetes</v>
      </c>
      <c r="M419" t="str" cm="1">
        <f t="array" ref="M419">IF(C419 &lt;80,"Low_BP", IF(C419 &lt;=90, "Normal BP", IF(C419 &lt;=119, "Elevate BP",High BP)))</f>
        <v>Low_BP</v>
      </c>
      <c r="N419" t="str">
        <f t="shared" si="27"/>
        <v>NonPatient</v>
      </c>
    </row>
    <row r="420" spans="1:14" x14ac:dyDescent="0.25">
      <c r="A420">
        <v>1</v>
      </c>
      <c r="B420">
        <v>108</v>
      </c>
      <c r="C420">
        <v>88</v>
      </c>
      <c r="D420">
        <v>19</v>
      </c>
      <c r="E420" s="2">
        <v>156</v>
      </c>
      <c r="F420">
        <v>27.1</v>
      </c>
      <c r="G420">
        <v>0.4</v>
      </c>
      <c r="H420">
        <v>24</v>
      </c>
      <c r="I420">
        <v>0</v>
      </c>
      <c r="J420" t="str">
        <f t="shared" si="24"/>
        <v>Overweight</v>
      </c>
      <c r="K420" t="str">
        <f t="shared" si="25"/>
        <v>19-35</v>
      </c>
      <c r="L420" t="str">
        <f t="shared" si="26"/>
        <v>No Diabetes</v>
      </c>
      <c r="M420" t="str" cm="1">
        <f t="array" ref="M420">IF(C420 &lt;80,"Low_BP", IF(C420 &lt;=90, "Normal BP", IF(C420 &lt;=119, "Elevate BP",High BP)))</f>
        <v>Normal BP</v>
      </c>
      <c r="N420" t="str">
        <f t="shared" si="27"/>
        <v>NonPatient</v>
      </c>
    </row>
    <row r="421" spans="1:14" x14ac:dyDescent="0.25">
      <c r="A421">
        <v>1</v>
      </c>
      <c r="B421">
        <v>124</v>
      </c>
      <c r="C421">
        <v>74</v>
      </c>
      <c r="D421">
        <v>36</v>
      </c>
      <c r="E421" s="2">
        <v>156</v>
      </c>
      <c r="F421">
        <v>27.8</v>
      </c>
      <c r="G421">
        <v>0.1</v>
      </c>
      <c r="H421">
        <v>30</v>
      </c>
      <c r="I421">
        <v>0</v>
      </c>
      <c r="J421" t="str">
        <f t="shared" si="24"/>
        <v>Overweight</v>
      </c>
      <c r="K421" t="str">
        <f t="shared" si="25"/>
        <v>19-35</v>
      </c>
      <c r="L421" t="str">
        <f t="shared" si="26"/>
        <v>No Diabetes</v>
      </c>
      <c r="M421" t="str" cm="1">
        <f t="array" ref="M421">IF(C421 &lt;80,"Low_BP", IF(C421 &lt;=90, "Normal BP", IF(C421 &lt;=119, "Elevate BP",High BP)))</f>
        <v>Low_BP</v>
      </c>
      <c r="N421" t="str">
        <f t="shared" si="27"/>
        <v>NonPatient</v>
      </c>
    </row>
    <row r="422" spans="1:14" x14ac:dyDescent="0.25">
      <c r="A422">
        <v>7</v>
      </c>
      <c r="B422">
        <v>150</v>
      </c>
      <c r="C422">
        <v>78</v>
      </c>
      <c r="D422">
        <v>29</v>
      </c>
      <c r="E422">
        <v>126</v>
      </c>
      <c r="F422">
        <v>35.200000000000003</v>
      </c>
      <c r="G422">
        <v>0.69199999999999995</v>
      </c>
      <c r="H422">
        <v>54</v>
      </c>
      <c r="I422">
        <v>1</v>
      </c>
      <c r="J422" t="str">
        <f t="shared" si="24"/>
        <v>Obese</v>
      </c>
      <c r="K422" t="str">
        <f t="shared" si="25"/>
        <v>51+</v>
      </c>
      <c r="L422" t="str">
        <f t="shared" si="26"/>
        <v>Diabetes</v>
      </c>
      <c r="M422" t="str" cm="1">
        <f t="array" ref="M422">IF(C422 &lt;80,"Low_BP", IF(C422 &lt;=90, "Normal BP", IF(C422 &lt;=119, "Elevate BP",High BP)))</f>
        <v>Low_BP</v>
      </c>
      <c r="N422" t="str">
        <f t="shared" si="27"/>
        <v>Patient</v>
      </c>
    </row>
    <row r="423" spans="1:14" x14ac:dyDescent="0.25">
      <c r="A423">
        <v>1</v>
      </c>
      <c r="B423">
        <v>124</v>
      </c>
      <c r="C423">
        <v>60</v>
      </c>
      <c r="D423">
        <v>32</v>
      </c>
      <c r="E423" s="2">
        <v>156</v>
      </c>
      <c r="F423">
        <v>35.799999999999997</v>
      </c>
      <c r="G423">
        <v>0.51400000000000001</v>
      </c>
      <c r="H423">
        <v>21</v>
      </c>
      <c r="I423">
        <v>0</v>
      </c>
      <c r="J423" t="str">
        <f t="shared" si="24"/>
        <v>Obese</v>
      </c>
      <c r="K423" t="str">
        <f t="shared" si="25"/>
        <v>19-35</v>
      </c>
      <c r="L423" t="str">
        <f t="shared" si="26"/>
        <v>No Diabetes</v>
      </c>
      <c r="M423" t="str" cm="1">
        <f t="array" ref="M423">IF(C423 &lt;80,"Low_BP", IF(C423 &lt;=90, "Normal BP", IF(C423 &lt;=119, "Elevate BP",High BP)))</f>
        <v>Low_BP</v>
      </c>
      <c r="N423" t="str">
        <f t="shared" si="27"/>
        <v>NonPatient</v>
      </c>
    </row>
    <row r="424" spans="1:14" x14ac:dyDescent="0.25">
      <c r="A424">
        <v>1</v>
      </c>
      <c r="B424">
        <v>181</v>
      </c>
      <c r="C424">
        <v>78</v>
      </c>
      <c r="D424">
        <v>42</v>
      </c>
      <c r="E424">
        <v>293</v>
      </c>
      <c r="F424">
        <v>40</v>
      </c>
      <c r="G424">
        <v>1.258</v>
      </c>
      <c r="H424">
        <v>22</v>
      </c>
      <c r="I424">
        <v>1</v>
      </c>
      <c r="J424" t="str">
        <f t="shared" si="24"/>
        <v>Obese</v>
      </c>
      <c r="K424" t="str">
        <f t="shared" si="25"/>
        <v>19-35</v>
      </c>
      <c r="L424" t="str">
        <f t="shared" si="26"/>
        <v>Diabetes</v>
      </c>
      <c r="M424" t="str" cm="1">
        <f t="array" ref="M424">IF(C424 &lt;80,"Low_BP", IF(C424 &lt;=90, "Normal BP", IF(C424 &lt;=119, "Elevate BP",High BP)))</f>
        <v>Low_BP</v>
      </c>
      <c r="N424" t="str">
        <f t="shared" si="27"/>
        <v>Patient</v>
      </c>
    </row>
    <row r="425" spans="1:14" x14ac:dyDescent="0.25">
      <c r="A425">
        <v>1</v>
      </c>
      <c r="B425">
        <v>92</v>
      </c>
      <c r="C425">
        <v>62</v>
      </c>
      <c r="D425">
        <v>25</v>
      </c>
      <c r="E425">
        <v>41</v>
      </c>
      <c r="F425">
        <v>19.5</v>
      </c>
      <c r="G425">
        <v>0.48199999999999998</v>
      </c>
      <c r="H425">
        <v>25</v>
      </c>
      <c r="I425">
        <v>0</v>
      </c>
      <c r="J425" t="str">
        <f t="shared" si="24"/>
        <v>Normalweight</v>
      </c>
      <c r="K425" t="str">
        <f t="shared" si="25"/>
        <v>19-35</v>
      </c>
      <c r="L425" t="str">
        <f t="shared" si="26"/>
        <v>No Diabetes</v>
      </c>
      <c r="M425" t="str" cm="1">
        <f t="array" ref="M425">IF(C425 &lt;80,"Low_BP", IF(C425 &lt;=90, "Normal BP", IF(C425 &lt;=119, "Elevate BP",High BP)))</f>
        <v>Low_BP</v>
      </c>
      <c r="N425" t="str">
        <f t="shared" si="27"/>
        <v>NonPatient</v>
      </c>
    </row>
    <row r="426" spans="1:14" x14ac:dyDescent="0.25">
      <c r="A426">
        <v>0</v>
      </c>
      <c r="B426">
        <v>152</v>
      </c>
      <c r="C426">
        <v>82</v>
      </c>
      <c r="D426">
        <v>39</v>
      </c>
      <c r="E426">
        <v>272</v>
      </c>
      <c r="F426">
        <v>41.5</v>
      </c>
      <c r="G426">
        <v>0.27</v>
      </c>
      <c r="H426">
        <v>27</v>
      </c>
      <c r="I426">
        <v>0</v>
      </c>
      <c r="J426" t="str">
        <f t="shared" si="24"/>
        <v>Obese</v>
      </c>
      <c r="K426" t="str">
        <f t="shared" si="25"/>
        <v>19-35</v>
      </c>
      <c r="L426" t="str">
        <f t="shared" si="26"/>
        <v>No Diabetes</v>
      </c>
      <c r="M426" t="str" cm="1">
        <f t="array" ref="M426">IF(C426 &lt;80,"Low_BP", IF(C426 &lt;=90, "Normal BP", IF(C426 &lt;=119, "Elevate BP",High BP)))</f>
        <v>Normal BP</v>
      </c>
      <c r="N426" t="str">
        <f t="shared" si="27"/>
        <v>NonPatient</v>
      </c>
    </row>
    <row r="427" spans="1:14" x14ac:dyDescent="0.25">
      <c r="A427">
        <v>1</v>
      </c>
      <c r="B427">
        <v>111</v>
      </c>
      <c r="C427">
        <v>62</v>
      </c>
      <c r="D427">
        <v>13</v>
      </c>
      <c r="E427">
        <v>182</v>
      </c>
      <c r="F427">
        <v>24</v>
      </c>
      <c r="G427">
        <v>0.13800000000000001</v>
      </c>
      <c r="H427">
        <v>23</v>
      </c>
      <c r="I427">
        <v>0</v>
      </c>
      <c r="J427" t="str">
        <f t="shared" si="24"/>
        <v>Normalweight</v>
      </c>
      <c r="K427" t="str">
        <f t="shared" si="25"/>
        <v>19-35</v>
      </c>
      <c r="L427" t="str">
        <f t="shared" si="26"/>
        <v>No Diabetes</v>
      </c>
      <c r="M427" t="str" cm="1">
        <f t="array" ref="M427">IF(C427 &lt;80,"Low_BP", IF(C427 &lt;=90, "Normal BP", IF(C427 &lt;=119, "Elevate BP",High BP)))</f>
        <v>Low_BP</v>
      </c>
      <c r="N427" t="str">
        <f t="shared" si="27"/>
        <v>NonPatient</v>
      </c>
    </row>
    <row r="428" spans="1:14" x14ac:dyDescent="0.25">
      <c r="A428">
        <v>3</v>
      </c>
      <c r="B428">
        <v>106</v>
      </c>
      <c r="C428">
        <v>54</v>
      </c>
      <c r="D428">
        <v>21</v>
      </c>
      <c r="E428">
        <v>158</v>
      </c>
      <c r="F428">
        <v>30.9</v>
      </c>
      <c r="G428">
        <v>0.29199999999999998</v>
      </c>
      <c r="H428">
        <v>24</v>
      </c>
      <c r="I428">
        <v>0</v>
      </c>
      <c r="J428" t="str">
        <f t="shared" si="24"/>
        <v>Obese</v>
      </c>
      <c r="K428" t="str">
        <f t="shared" si="25"/>
        <v>19-35</v>
      </c>
      <c r="L428" t="str">
        <f t="shared" si="26"/>
        <v>No Diabetes</v>
      </c>
      <c r="M428" t="str" cm="1">
        <f t="array" ref="M428">IF(C428 &lt;80,"Low_BP", IF(C428 &lt;=90, "Normal BP", IF(C428 &lt;=119, "Elevate BP",High BP)))</f>
        <v>Low_BP</v>
      </c>
      <c r="N428" t="str">
        <f t="shared" si="27"/>
        <v>NonPatient</v>
      </c>
    </row>
    <row r="429" spans="1:14" x14ac:dyDescent="0.25">
      <c r="A429">
        <v>3</v>
      </c>
      <c r="B429">
        <v>174</v>
      </c>
      <c r="C429">
        <v>58</v>
      </c>
      <c r="D429">
        <v>22</v>
      </c>
      <c r="E429">
        <v>194</v>
      </c>
      <c r="F429">
        <v>32.9</v>
      </c>
      <c r="G429">
        <v>0.59299999999999997</v>
      </c>
      <c r="H429">
        <v>36</v>
      </c>
      <c r="I429">
        <v>1</v>
      </c>
      <c r="J429" t="str">
        <f t="shared" si="24"/>
        <v>Obese</v>
      </c>
      <c r="K429" t="str">
        <f t="shared" si="25"/>
        <v>36-50</v>
      </c>
      <c r="L429" t="str">
        <f t="shared" si="26"/>
        <v>Diabetes</v>
      </c>
      <c r="M429" t="str" cm="1">
        <f t="array" ref="M429">IF(C429 &lt;80,"Low_BP", IF(C429 &lt;=90, "Normal BP", IF(C429 &lt;=119, "Elevate BP",High BP)))</f>
        <v>Low_BP</v>
      </c>
      <c r="N429" t="str">
        <f t="shared" si="27"/>
        <v>Patient</v>
      </c>
    </row>
    <row r="430" spans="1:14" x14ac:dyDescent="0.25">
      <c r="A430">
        <v>7</v>
      </c>
      <c r="B430">
        <v>168</v>
      </c>
      <c r="C430">
        <v>88</v>
      </c>
      <c r="D430">
        <v>42</v>
      </c>
      <c r="E430">
        <v>321</v>
      </c>
      <c r="F430">
        <v>38.200000000000003</v>
      </c>
      <c r="G430">
        <v>0.78700000000000003</v>
      </c>
      <c r="H430">
        <v>40</v>
      </c>
      <c r="I430">
        <v>1</v>
      </c>
      <c r="J430" t="str">
        <f t="shared" si="24"/>
        <v>Obese</v>
      </c>
      <c r="K430" t="str">
        <f t="shared" si="25"/>
        <v>36-50</v>
      </c>
      <c r="L430" t="str">
        <f t="shared" si="26"/>
        <v>Diabetes</v>
      </c>
      <c r="M430" t="str" cm="1">
        <f t="array" ref="M430">IF(C430 &lt;80,"Low_BP", IF(C430 &lt;=90, "Normal BP", IF(C430 &lt;=119, "Elevate BP",High BP)))</f>
        <v>Normal BP</v>
      </c>
      <c r="N430" t="str">
        <f t="shared" si="27"/>
        <v>Patient</v>
      </c>
    </row>
    <row r="431" spans="1:14" x14ac:dyDescent="0.25">
      <c r="A431">
        <v>6</v>
      </c>
      <c r="B431">
        <v>105</v>
      </c>
      <c r="C431">
        <v>80</v>
      </c>
      <c r="D431">
        <v>28</v>
      </c>
      <c r="E431" s="2">
        <v>156</v>
      </c>
      <c r="F431">
        <v>32.5</v>
      </c>
      <c r="G431">
        <v>0.878</v>
      </c>
      <c r="H431">
        <v>26</v>
      </c>
      <c r="I431">
        <v>0</v>
      </c>
      <c r="J431" t="str">
        <f t="shared" si="24"/>
        <v>Obese</v>
      </c>
      <c r="K431" t="str">
        <f t="shared" si="25"/>
        <v>19-35</v>
      </c>
      <c r="L431" t="str">
        <f t="shared" si="26"/>
        <v>No Diabetes</v>
      </c>
      <c r="M431" t="str" cm="1">
        <f t="array" ref="M431">IF(C431 &lt;80,"Low_BP", IF(C431 &lt;=90, "Normal BP", IF(C431 &lt;=119, "Elevate BP",High BP)))</f>
        <v>Normal BP</v>
      </c>
      <c r="N431" t="str">
        <f t="shared" si="27"/>
        <v>NonPatient</v>
      </c>
    </row>
    <row r="432" spans="1:14" x14ac:dyDescent="0.25">
      <c r="A432">
        <v>11</v>
      </c>
      <c r="B432">
        <v>138</v>
      </c>
      <c r="C432">
        <v>74</v>
      </c>
      <c r="D432">
        <v>26</v>
      </c>
      <c r="E432">
        <v>144</v>
      </c>
      <c r="F432">
        <v>36.1</v>
      </c>
      <c r="G432">
        <v>0.55700000000000005</v>
      </c>
      <c r="H432">
        <v>50</v>
      </c>
      <c r="I432">
        <v>1</v>
      </c>
      <c r="J432" t="str">
        <f t="shared" si="24"/>
        <v>Obese</v>
      </c>
      <c r="K432" t="str">
        <f t="shared" si="25"/>
        <v>36-50</v>
      </c>
      <c r="L432" t="str">
        <f t="shared" si="26"/>
        <v>Diabetes</v>
      </c>
      <c r="M432" t="str" cm="1">
        <f t="array" ref="M432">IF(C432 &lt;80,"Low_BP", IF(C432 &lt;=90, "Normal BP", IF(C432 &lt;=119, "Elevate BP",High BP)))</f>
        <v>Low_BP</v>
      </c>
      <c r="N432" t="str">
        <f t="shared" si="27"/>
        <v>Patient</v>
      </c>
    </row>
    <row r="433" spans="1:14" x14ac:dyDescent="0.25">
      <c r="A433">
        <v>2</v>
      </c>
      <c r="B433">
        <v>68</v>
      </c>
      <c r="C433">
        <v>62</v>
      </c>
      <c r="D433">
        <v>13</v>
      </c>
      <c r="E433">
        <v>15</v>
      </c>
      <c r="F433">
        <v>20.100000000000001</v>
      </c>
      <c r="G433">
        <v>0.25700000000000001</v>
      </c>
      <c r="H433">
        <v>23</v>
      </c>
      <c r="I433">
        <v>0</v>
      </c>
      <c r="J433" t="str">
        <f t="shared" si="24"/>
        <v>Normalweight</v>
      </c>
      <c r="K433" t="str">
        <f t="shared" si="25"/>
        <v>19-35</v>
      </c>
      <c r="L433" t="str">
        <f t="shared" si="26"/>
        <v>No Diabetes</v>
      </c>
      <c r="M433" t="str" cm="1">
        <f t="array" ref="M433">IF(C433 &lt;80,"Low_BP", IF(C433 &lt;=90, "Normal BP", IF(C433 &lt;=119, "Elevate BP",High BP)))</f>
        <v>Low_BP</v>
      </c>
      <c r="N433" t="str">
        <f t="shared" si="27"/>
        <v>NonPatient</v>
      </c>
    </row>
    <row r="434" spans="1:14" x14ac:dyDescent="0.25">
      <c r="A434">
        <v>9</v>
      </c>
      <c r="B434">
        <v>112</v>
      </c>
      <c r="C434">
        <v>82</v>
      </c>
      <c r="D434">
        <v>24</v>
      </c>
      <c r="E434" s="2">
        <v>156</v>
      </c>
      <c r="F434">
        <v>28.2</v>
      </c>
      <c r="G434">
        <v>1.282</v>
      </c>
      <c r="H434">
        <v>50</v>
      </c>
      <c r="I434">
        <v>1</v>
      </c>
      <c r="J434" t="str">
        <f t="shared" si="24"/>
        <v>Overweight</v>
      </c>
      <c r="K434" t="str">
        <f t="shared" si="25"/>
        <v>36-50</v>
      </c>
      <c r="L434" t="str">
        <f t="shared" si="26"/>
        <v>Diabetes</v>
      </c>
      <c r="M434" t="str" cm="1">
        <f t="array" ref="M434">IF(C434 &lt;80,"Low_BP", IF(C434 &lt;=90, "Normal BP", IF(C434 &lt;=119, "Elevate BP",High BP)))</f>
        <v>Normal BP</v>
      </c>
      <c r="N434" t="str">
        <f t="shared" si="27"/>
        <v>Patient</v>
      </c>
    </row>
    <row r="435" spans="1:14" x14ac:dyDescent="0.25">
      <c r="A435">
        <v>2</v>
      </c>
      <c r="B435">
        <v>112</v>
      </c>
      <c r="C435">
        <v>86</v>
      </c>
      <c r="D435">
        <v>42</v>
      </c>
      <c r="E435">
        <v>160</v>
      </c>
      <c r="F435">
        <v>38.4</v>
      </c>
      <c r="G435">
        <v>0.246</v>
      </c>
      <c r="H435">
        <v>28</v>
      </c>
      <c r="I435">
        <v>0</v>
      </c>
      <c r="J435" t="str">
        <f t="shared" si="24"/>
        <v>Obese</v>
      </c>
      <c r="K435" t="str">
        <f t="shared" si="25"/>
        <v>19-35</v>
      </c>
      <c r="L435" t="str">
        <f t="shared" si="26"/>
        <v>No Diabetes</v>
      </c>
      <c r="M435" t="str" cm="1">
        <f t="array" ref="M435">IF(C435 &lt;80,"Low_BP", IF(C435 &lt;=90, "Normal BP", IF(C435 &lt;=119, "Elevate BP",High BP)))</f>
        <v>Normal BP</v>
      </c>
      <c r="N435" t="str">
        <f t="shared" si="27"/>
        <v>NonPatient</v>
      </c>
    </row>
    <row r="436" spans="1:14" x14ac:dyDescent="0.25">
      <c r="A436">
        <v>2</v>
      </c>
      <c r="B436">
        <v>92</v>
      </c>
      <c r="C436">
        <v>76</v>
      </c>
      <c r="D436">
        <v>20</v>
      </c>
      <c r="E436" s="2">
        <v>156</v>
      </c>
      <c r="F436">
        <v>24.2</v>
      </c>
      <c r="G436">
        <v>1.698</v>
      </c>
      <c r="H436">
        <v>28</v>
      </c>
      <c r="I436">
        <v>0</v>
      </c>
      <c r="J436" t="str">
        <f t="shared" si="24"/>
        <v>Normalweight</v>
      </c>
      <c r="K436" t="str">
        <f t="shared" si="25"/>
        <v>19-35</v>
      </c>
      <c r="L436" t="str">
        <f t="shared" si="26"/>
        <v>No Diabetes</v>
      </c>
      <c r="M436" t="str" cm="1">
        <f t="array" ref="M436">IF(C436 &lt;80,"Low_BP", IF(C436 &lt;=90, "Normal BP", IF(C436 &lt;=119, "Elevate BP",High BP)))</f>
        <v>Low_BP</v>
      </c>
      <c r="N436" t="str">
        <f t="shared" si="27"/>
        <v>NonPatient</v>
      </c>
    </row>
    <row r="437" spans="1:14" x14ac:dyDescent="0.25">
      <c r="A437">
        <v>0</v>
      </c>
      <c r="B437">
        <v>94</v>
      </c>
      <c r="C437">
        <v>70</v>
      </c>
      <c r="D437">
        <v>27</v>
      </c>
      <c r="E437">
        <v>115</v>
      </c>
      <c r="F437">
        <v>43.5</v>
      </c>
      <c r="G437">
        <v>0.34699999999999998</v>
      </c>
      <c r="H437">
        <v>21</v>
      </c>
      <c r="I437">
        <v>0</v>
      </c>
      <c r="J437" t="str">
        <f t="shared" si="24"/>
        <v>Obese</v>
      </c>
      <c r="K437" t="str">
        <f t="shared" si="25"/>
        <v>19-35</v>
      </c>
      <c r="L437" t="str">
        <f t="shared" si="26"/>
        <v>No Diabetes</v>
      </c>
      <c r="M437" t="str" cm="1">
        <f t="array" ref="M437">IF(C437 &lt;80,"Low_BP", IF(C437 &lt;=90, "Normal BP", IF(C437 &lt;=119, "Elevate BP",High BP)))</f>
        <v>Low_BP</v>
      </c>
      <c r="N437" t="str">
        <f t="shared" si="27"/>
        <v>NonPatient</v>
      </c>
    </row>
    <row r="438" spans="1:14" x14ac:dyDescent="0.25">
      <c r="A438">
        <v>4</v>
      </c>
      <c r="B438">
        <v>90</v>
      </c>
      <c r="C438">
        <v>88</v>
      </c>
      <c r="D438">
        <v>47</v>
      </c>
      <c r="E438">
        <v>54</v>
      </c>
      <c r="F438">
        <v>37.700000000000003</v>
      </c>
      <c r="G438">
        <v>0.36199999999999999</v>
      </c>
      <c r="H438">
        <v>29</v>
      </c>
      <c r="I438">
        <v>0</v>
      </c>
      <c r="J438" t="str">
        <f t="shared" si="24"/>
        <v>Obese</v>
      </c>
      <c r="K438" t="str">
        <f t="shared" si="25"/>
        <v>19-35</v>
      </c>
      <c r="L438" t="str">
        <f t="shared" si="26"/>
        <v>No Diabetes</v>
      </c>
      <c r="M438" t="str" cm="1">
        <f t="array" ref="M438">IF(C438 &lt;80,"Low_BP", IF(C438 &lt;=90, "Normal BP", IF(C438 &lt;=119, "Elevate BP",High BP)))</f>
        <v>Normal BP</v>
      </c>
      <c r="N438" t="str">
        <f t="shared" si="27"/>
        <v>NonPatient</v>
      </c>
    </row>
    <row r="439" spans="1:14" x14ac:dyDescent="0.25">
      <c r="A439">
        <v>4</v>
      </c>
      <c r="B439">
        <v>94</v>
      </c>
      <c r="C439">
        <v>65</v>
      </c>
      <c r="D439">
        <v>22</v>
      </c>
      <c r="E439" s="2">
        <v>156</v>
      </c>
      <c r="F439">
        <v>24.7</v>
      </c>
      <c r="G439">
        <v>0.14799999999999999</v>
      </c>
      <c r="H439">
        <v>21</v>
      </c>
      <c r="I439">
        <v>0</v>
      </c>
      <c r="J439" t="str">
        <f t="shared" si="24"/>
        <v>Overweight</v>
      </c>
      <c r="K439" t="str">
        <f t="shared" si="25"/>
        <v>19-35</v>
      </c>
      <c r="L439" t="str">
        <f t="shared" si="26"/>
        <v>No Diabetes</v>
      </c>
      <c r="M439" t="str" cm="1">
        <f t="array" ref="M439">IF(C439 &lt;80,"Low_BP", IF(C439 &lt;=90, "Normal BP", IF(C439 &lt;=119, "Elevate BP",High BP)))</f>
        <v>Low_BP</v>
      </c>
      <c r="N439" t="str">
        <f t="shared" si="27"/>
        <v>NonPatient</v>
      </c>
    </row>
    <row r="440" spans="1:14" x14ac:dyDescent="0.25">
      <c r="A440">
        <v>0</v>
      </c>
      <c r="B440">
        <v>102</v>
      </c>
      <c r="C440">
        <v>78</v>
      </c>
      <c r="D440">
        <v>40</v>
      </c>
      <c r="E440">
        <v>90</v>
      </c>
      <c r="F440">
        <v>34.5</v>
      </c>
      <c r="G440">
        <v>0.23799999999999999</v>
      </c>
      <c r="H440">
        <v>24</v>
      </c>
      <c r="I440">
        <v>0</v>
      </c>
      <c r="J440" t="str">
        <f t="shared" si="24"/>
        <v>Obese</v>
      </c>
      <c r="K440" t="str">
        <f t="shared" si="25"/>
        <v>19-35</v>
      </c>
      <c r="L440" t="str">
        <f t="shared" si="26"/>
        <v>No Diabetes</v>
      </c>
      <c r="M440" t="str" cm="1">
        <f t="array" ref="M440">IF(C440 &lt;80,"Low_BP", IF(C440 &lt;=90, "Normal BP", IF(C440 &lt;=119, "Elevate BP",High BP)))</f>
        <v>Low_BP</v>
      </c>
      <c r="N440" t="str">
        <f t="shared" si="27"/>
        <v>NonPatient</v>
      </c>
    </row>
    <row r="441" spans="1:14" x14ac:dyDescent="0.25">
      <c r="A441">
        <v>1</v>
      </c>
      <c r="B441">
        <v>128</v>
      </c>
      <c r="C441">
        <v>82</v>
      </c>
      <c r="D441">
        <v>17</v>
      </c>
      <c r="E441">
        <v>183</v>
      </c>
      <c r="F441">
        <v>27.5</v>
      </c>
      <c r="G441">
        <v>0.115</v>
      </c>
      <c r="H441">
        <v>22</v>
      </c>
      <c r="I441">
        <v>0</v>
      </c>
      <c r="J441" t="str">
        <f t="shared" si="24"/>
        <v>Overweight</v>
      </c>
      <c r="K441" t="str">
        <f t="shared" si="25"/>
        <v>19-35</v>
      </c>
      <c r="L441" t="str">
        <f t="shared" si="26"/>
        <v>No Diabetes</v>
      </c>
      <c r="M441" t="str" cm="1">
        <f t="array" ref="M441">IF(C441 &lt;80,"Low_BP", IF(C441 &lt;=90, "Normal BP", IF(C441 &lt;=119, "Elevate BP",High BP)))</f>
        <v>Normal BP</v>
      </c>
      <c r="N441" t="str">
        <f t="shared" si="27"/>
        <v>NonPatient</v>
      </c>
    </row>
    <row r="442" spans="1:14" x14ac:dyDescent="0.25">
      <c r="A442">
        <v>2</v>
      </c>
      <c r="B442">
        <v>94</v>
      </c>
      <c r="C442">
        <v>76</v>
      </c>
      <c r="D442">
        <v>18</v>
      </c>
      <c r="E442">
        <v>66</v>
      </c>
      <c r="F442">
        <v>31.6</v>
      </c>
      <c r="G442">
        <v>0.64900000000000002</v>
      </c>
      <c r="H442">
        <v>23</v>
      </c>
      <c r="I442">
        <v>0</v>
      </c>
      <c r="J442" t="str">
        <f t="shared" si="24"/>
        <v>Obese</v>
      </c>
      <c r="K442" t="str">
        <f t="shared" si="25"/>
        <v>19-35</v>
      </c>
      <c r="L442" t="str">
        <f t="shared" si="26"/>
        <v>No Diabetes</v>
      </c>
      <c r="M442" t="str" cm="1">
        <f t="array" ref="M442">IF(C442 &lt;80,"Low_BP", IF(C442 &lt;=90, "Normal BP", IF(C442 &lt;=119, "Elevate BP",High BP)))</f>
        <v>Low_BP</v>
      </c>
      <c r="N442" t="str">
        <f t="shared" si="27"/>
        <v>NonPatient</v>
      </c>
    </row>
    <row r="443" spans="1:14" x14ac:dyDescent="0.25">
      <c r="A443">
        <v>7</v>
      </c>
      <c r="B443">
        <v>97</v>
      </c>
      <c r="C443">
        <v>76</v>
      </c>
      <c r="D443">
        <v>32</v>
      </c>
      <c r="E443">
        <v>91</v>
      </c>
      <c r="F443">
        <v>40.9</v>
      </c>
      <c r="G443">
        <v>0.871</v>
      </c>
      <c r="H443">
        <v>32</v>
      </c>
      <c r="I443">
        <v>1</v>
      </c>
      <c r="J443" t="str">
        <f t="shared" si="24"/>
        <v>Obese</v>
      </c>
      <c r="K443" t="str">
        <f t="shared" si="25"/>
        <v>19-35</v>
      </c>
      <c r="L443" t="str">
        <f t="shared" si="26"/>
        <v>Diabetes</v>
      </c>
      <c r="M443" t="str" cm="1">
        <f t="array" ref="M443">IF(C443 &lt;80,"Low_BP", IF(C443 &lt;=90, "Normal BP", IF(C443 &lt;=119, "Elevate BP",High BP)))</f>
        <v>Low_BP</v>
      </c>
      <c r="N443" t="str">
        <f t="shared" si="27"/>
        <v>Patient</v>
      </c>
    </row>
    <row r="444" spans="1:14" x14ac:dyDescent="0.25">
      <c r="A444">
        <v>1</v>
      </c>
      <c r="B444">
        <v>100</v>
      </c>
      <c r="C444">
        <v>74</v>
      </c>
      <c r="D444">
        <v>12</v>
      </c>
      <c r="E444">
        <v>46</v>
      </c>
      <c r="F444">
        <v>19.5</v>
      </c>
      <c r="G444">
        <v>0.14899999999999999</v>
      </c>
      <c r="H444">
        <v>28</v>
      </c>
      <c r="I444">
        <v>0</v>
      </c>
      <c r="J444" t="str">
        <f t="shared" si="24"/>
        <v>Normalweight</v>
      </c>
      <c r="K444" t="str">
        <f t="shared" si="25"/>
        <v>19-35</v>
      </c>
      <c r="L444" t="str">
        <f t="shared" si="26"/>
        <v>No Diabetes</v>
      </c>
      <c r="M444" t="str" cm="1">
        <f t="array" ref="M444">IF(C444 &lt;80,"Low_BP", IF(C444 &lt;=90, "Normal BP", IF(C444 &lt;=119, "Elevate BP",High BP)))</f>
        <v>Low_BP</v>
      </c>
      <c r="N444" t="str">
        <f t="shared" si="27"/>
        <v>NonPatient</v>
      </c>
    </row>
    <row r="445" spans="1:14" x14ac:dyDescent="0.25">
      <c r="A445">
        <v>0</v>
      </c>
      <c r="B445">
        <v>102</v>
      </c>
      <c r="C445">
        <v>86</v>
      </c>
      <c r="D445">
        <v>17</v>
      </c>
      <c r="E445">
        <v>105</v>
      </c>
      <c r="F445">
        <v>29.3</v>
      </c>
      <c r="G445">
        <v>0.69499999999999995</v>
      </c>
      <c r="H445">
        <v>27</v>
      </c>
      <c r="I445">
        <v>0</v>
      </c>
      <c r="J445" t="str">
        <f t="shared" si="24"/>
        <v>Overweight</v>
      </c>
      <c r="K445" t="str">
        <f t="shared" si="25"/>
        <v>19-35</v>
      </c>
      <c r="L445" t="str">
        <f t="shared" si="26"/>
        <v>No Diabetes</v>
      </c>
      <c r="M445" t="str" cm="1">
        <f t="array" ref="M445">IF(C445 &lt;80,"Low_BP", IF(C445 &lt;=90, "Normal BP", IF(C445 &lt;=119, "Elevate BP",High BP)))</f>
        <v>Normal BP</v>
      </c>
      <c r="N445" t="str">
        <f t="shared" si="27"/>
        <v>NonPatient</v>
      </c>
    </row>
    <row r="446" spans="1:14" x14ac:dyDescent="0.25">
      <c r="A446">
        <v>3</v>
      </c>
      <c r="B446">
        <v>103</v>
      </c>
      <c r="C446">
        <v>72</v>
      </c>
      <c r="D446">
        <v>30</v>
      </c>
      <c r="E446">
        <v>152</v>
      </c>
      <c r="F446">
        <v>27.6</v>
      </c>
      <c r="G446">
        <v>0.73</v>
      </c>
      <c r="H446">
        <v>27</v>
      </c>
      <c r="I446">
        <v>0</v>
      </c>
      <c r="J446" t="str">
        <f t="shared" si="24"/>
        <v>Overweight</v>
      </c>
      <c r="K446" t="str">
        <f t="shared" si="25"/>
        <v>19-35</v>
      </c>
      <c r="L446" t="str">
        <f t="shared" si="26"/>
        <v>No Diabetes</v>
      </c>
      <c r="M446" t="str" cm="1">
        <f t="array" ref="M446">IF(C446 &lt;80,"Low_BP", IF(C446 &lt;=90, "Normal BP", IF(C446 &lt;=119, "Elevate BP",High BP)))</f>
        <v>Low_BP</v>
      </c>
      <c r="N446" t="str">
        <f t="shared" si="27"/>
        <v>NonPatient</v>
      </c>
    </row>
    <row r="447" spans="1:14" x14ac:dyDescent="0.25">
      <c r="A447">
        <v>2</v>
      </c>
      <c r="B447">
        <v>157</v>
      </c>
      <c r="C447">
        <v>74</v>
      </c>
      <c r="D447">
        <v>35</v>
      </c>
      <c r="E447">
        <v>440</v>
      </c>
      <c r="F447">
        <v>39.4</v>
      </c>
      <c r="G447">
        <v>0.13400000000000001</v>
      </c>
      <c r="H447">
        <v>30</v>
      </c>
      <c r="I447">
        <v>0</v>
      </c>
      <c r="J447" t="str">
        <f t="shared" si="24"/>
        <v>Obese</v>
      </c>
      <c r="K447" t="str">
        <f t="shared" si="25"/>
        <v>19-35</v>
      </c>
      <c r="L447" t="str">
        <f t="shared" si="26"/>
        <v>No Diabetes</v>
      </c>
      <c r="M447" t="str" cm="1">
        <f t="array" ref="M447">IF(C447 &lt;80,"Low_BP", IF(C447 &lt;=90, "Normal BP", IF(C447 &lt;=119, "Elevate BP",High BP)))</f>
        <v>Low_BP</v>
      </c>
      <c r="N447" t="str">
        <f t="shared" si="27"/>
        <v>NonPatient</v>
      </c>
    </row>
    <row r="448" spans="1:14" x14ac:dyDescent="0.25">
      <c r="A448">
        <v>1</v>
      </c>
      <c r="B448">
        <v>167</v>
      </c>
      <c r="C448">
        <v>74</v>
      </c>
      <c r="D448">
        <v>17</v>
      </c>
      <c r="E448">
        <v>144</v>
      </c>
      <c r="F448">
        <v>23.4</v>
      </c>
      <c r="G448">
        <v>0.44700000000000001</v>
      </c>
      <c r="H448">
        <v>33</v>
      </c>
      <c r="I448">
        <v>1</v>
      </c>
      <c r="J448" t="str">
        <f t="shared" si="24"/>
        <v>Normalweight</v>
      </c>
      <c r="K448" t="str">
        <f t="shared" si="25"/>
        <v>19-35</v>
      </c>
      <c r="L448" t="str">
        <f t="shared" si="26"/>
        <v>Diabetes</v>
      </c>
      <c r="M448" t="str" cm="1">
        <f t="array" ref="M448">IF(C448 &lt;80,"Low_BP", IF(C448 &lt;=90, "Normal BP", IF(C448 &lt;=119, "Elevate BP",High BP)))</f>
        <v>Low_BP</v>
      </c>
      <c r="N448" t="str">
        <f t="shared" si="27"/>
        <v>Patient</v>
      </c>
    </row>
    <row r="449" spans="1:14" x14ac:dyDescent="0.25">
      <c r="A449">
        <v>0</v>
      </c>
      <c r="B449">
        <v>179</v>
      </c>
      <c r="C449">
        <v>50</v>
      </c>
      <c r="D449">
        <v>36</v>
      </c>
      <c r="E449">
        <v>159</v>
      </c>
      <c r="F449">
        <v>37.799999999999997</v>
      </c>
      <c r="G449">
        <v>0.45500000000000002</v>
      </c>
      <c r="H449">
        <v>22</v>
      </c>
      <c r="I449">
        <v>1</v>
      </c>
      <c r="J449" t="str">
        <f t="shared" si="24"/>
        <v>Obese</v>
      </c>
      <c r="K449" t="str">
        <f t="shared" si="25"/>
        <v>19-35</v>
      </c>
      <c r="L449" t="str">
        <f t="shared" si="26"/>
        <v>Diabetes</v>
      </c>
      <c r="M449" t="str" cm="1">
        <f t="array" ref="M449">IF(C449 &lt;80,"Low_BP", IF(C449 &lt;=90, "Normal BP", IF(C449 &lt;=119, "Elevate BP",High BP)))</f>
        <v>Low_BP</v>
      </c>
      <c r="N449" t="str">
        <f t="shared" si="27"/>
        <v>Patient</v>
      </c>
    </row>
    <row r="450" spans="1:14" x14ac:dyDescent="0.25">
      <c r="A450">
        <v>11</v>
      </c>
      <c r="B450">
        <v>136</v>
      </c>
      <c r="C450">
        <v>84</v>
      </c>
      <c r="D450">
        <v>35</v>
      </c>
      <c r="E450">
        <v>130</v>
      </c>
      <c r="F450">
        <v>28.3</v>
      </c>
      <c r="G450">
        <v>0.26</v>
      </c>
      <c r="H450">
        <v>42</v>
      </c>
      <c r="I450">
        <v>1</v>
      </c>
      <c r="J450" t="str">
        <f t="shared" si="24"/>
        <v>Overweight</v>
      </c>
      <c r="K450" t="str">
        <f t="shared" si="25"/>
        <v>36-50</v>
      </c>
      <c r="L450" t="str">
        <f t="shared" si="26"/>
        <v>Diabetes</v>
      </c>
      <c r="M450" t="str" cm="1">
        <f t="array" ref="M450">IF(C450 &lt;80,"Low_BP", IF(C450 &lt;=90, "Normal BP", IF(C450 &lt;=119, "Elevate BP",High BP)))</f>
        <v>Normal BP</v>
      </c>
      <c r="N450" t="str">
        <f t="shared" si="27"/>
        <v>Patient</v>
      </c>
    </row>
    <row r="451" spans="1:14" x14ac:dyDescent="0.25">
      <c r="A451">
        <v>0</v>
      </c>
      <c r="B451">
        <v>107</v>
      </c>
      <c r="C451">
        <v>60</v>
      </c>
      <c r="D451">
        <v>25</v>
      </c>
      <c r="E451" s="2">
        <v>156</v>
      </c>
      <c r="F451">
        <v>26.4</v>
      </c>
      <c r="G451">
        <v>0.13300000000000001</v>
      </c>
      <c r="H451">
        <v>23</v>
      </c>
      <c r="I451">
        <v>0</v>
      </c>
      <c r="J451" t="str">
        <f t="shared" ref="J451:J514" si="28">IF(F451&lt;18.5,"Underweight",IF(F451&lt;24.5,"Normalweight",IF(F451&lt;29.9,"Overweight","Obese")))</f>
        <v>Overweight</v>
      </c>
      <c r="K451" t="str">
        <f t="shared" ref="K451:K514" si="29">IF(H451&lt;=18, "0-18", IF(H451&lt;=35, "19-35", IF(H451&lt;=50, "36-50", "51+")))</f>
        <v>19-35</v>
      </c>
      <c r="L451" t="str">
        <f t="shared" ref="L451:L514" si="30">IF(I451 =1, "Diabetes", "No Diabetes")</f>
        <v>No Diabetes</v>
      </c>
      <c r="M451" t="str" cm="1">
        <f t="array" ref="M451">IF(C451 &lt;80,"Low_BP", IF(C451 &lt;=90, "Normal BP", IF(C451 &lt;=119, "Elevate BP",High BP)))</f>
        <v>Low_BP</v>
      </c>
      <c r="N451" t="str">
        <f t="shared" ref="N451:N514" si="31">IF(L451 ="Diabetes", "Patient","NonPatient")</f>
        <v>NonPatient</v>
      </c>
    </row>
    <row r="452" spans="1:14" x14ac:dyDescent="0.25">
      <c r="A452">
        <v>1</v>
      </c>
      <c r="B452">
        <v>91</v>
      </c>
      <c r="C452">
        <v>54</v>
      </c>
      <c r="D452">
        <v>25</v>
      </c>
      <c r="E452">
        <v>100</v>
      </c>
      <c r="F452">
        <v>25.2</v>
      </c>
      <c r="G452">
        <v>0.23400000000000001</v>
      </c>
      <c r="H452">
        <v>23</v>
      </c>
      <c r="I452">
        <v>0</v>
      </c>
      <c r="J452" t="str">
        <f t="shared" si="28"/>
        <v>Overweight</v>
      </c>
      <c r="K452" t="str">
        <f t="shared" si="29"/>
        <v>19-35</v>
      </c>
      <c r="L452" t="str">
        <f t="shared" si="30"/>
        <v>No Diabetes</v>
      </c>
      <c r="M452" t="str" cm="1">
        <f t="array" ref="M452">IF(C452 &lt;80,"Low_BP", IF(C452 &lt;=90, "Normal BP", IF(C452 &lt;=119, "Elevate BP",High BP)))</f>
        <v>Low_BP</v>
      </c>
      <c r="N452" t="str">
        <f t="shared" si="31"/>
        <v>NonPatient</v>
      </c>
    </row>
    <row r="453" spans="1:14" x14ac:dyDescent="0.25">
      <c r="A453">
        <v>1</v>
      </c>
      <c r="B453">
        <v>117</v>
      </c>
      <c r="C453">
        <v>60</v>
      </c>
      <c r="D453">
        <v>23</v>
      </c>
      <c r="E453">
        <v>106</v>
      </c>
      <c r="F453">
        <v>33.799999999999997</v>
      </c>
      <c r="G453">
        <v>0.46600000000000003</v>
      </c>
      <c r="H453">
        <v>27</v>
      </c>
      <c r="I453">
        <v>0</v>
      </c>
      <c r="J453" t="str">
        <f t="shared" si="28"/>
        <v>Obese</v>
      </c>
      <c r="K453" t="str">
        <f t="shared" si="29"/>
        <v>19-35</v>
      </c>
      <c r="L453" t="str">
        <f t="shared" si="30"/>
        <v>No Diabetes</v>
      </c>
      <c r="M453" t="str" cm="1">
        <f t="array" ref="M453">IF(C453 &lt;80,"Low_BP", IF(C453 &lt;=90, "Normal BP", IF(C453 &lt;=119, "Elevate BP",High BP)))</f>
        <v>Low_BP</v>
      </c>
      <c r="N453" t="str">
        <f t="shared" si="31"/>
        <v>NonPatient</v>
      </c>
    </row>
    <row r="454" spans="1:14" x14ac:dyDescent="0.25">
      <c r="A454">
        <v>5</v>
      </c>
      <c r="B454">
        <v>123</v>
      </c>
      <c r="C454">
        <v>74</v>
      </c>
      <c r="D454">
        <v>40</v>
      </c>
      <c r="E454">
        <v>77</v>
      </c>
      <c r="F454">
        <v>34.1</v>
      </c>
      <c r="G454">
        <v>0.26900000000000002</v>
      </c>
      <c r="H454">
        <v>28</v>
      </c>
      <c r="I454">
        <v>0</v>
      </c>
      <c r="J454" t="str">
        <f t="shared" si="28"/>
        <v>Obese</v>
      </c>
      <c r="K454" t="str">
        <f t="shared" si="29"/>
        <v>19-35</v>
      </c>
      <c r="L454" t="str">
        <f t="shared" si="30"/>
        <v>No Diabetes</v>
      </c>
      <c r="M454" t="str" cm="1">
        <f t="array" ref="M454">IF(C454 &lt;80,"Low_BP", IF(C454 &lt;=90, "Normal BP", IF(C454 &lt;=119, "Elevate BP",High BP)))</f>
        <v>Low_BP</v>
      </c>
      <c r="N454" t="str">
        <f t="shared" si="31"/>
        <v>NonPatient</v>
      </c>
    </row>
    <row r="455" spans="1:14" x14ac:dyDescent="0.25">
      <c r="A455">
        <v>1</v>
      </c>
      <c r="B455">
        <v>106</v>
      </c>
      <c r="C455">
        <v>70</v>
      </c>
      <c r="D455">
        <v>28</v>
      </c>
      <c r="E455">
        <v>135</v>
      </c>
      <c r="F455">
        <v>34.200000000000003</v>
      </c>
      <c r="G455">
        <v>0.14199999999999999</v>
      </c>
      <c r="H455">
        <v>22</v>
      </c>
      <c r="I455">
        <v>0</v>
      </c>
      <c r="J455" t="str">
        <f t="shared" si="28"/>
        <v>Obese</v>
      </c>
      <c r="K455" t="str">
        <f t="shared" si="29"/>
        <v>19-35</v>
      </c>
      <c r="L455" t="str">
        <f t="shared" si="30"/>
        <v>No Diabetes</v>
      </c>
      <c r="M455" t="str" cm="1">
        <f t="array" ref="M455">IF(C455 &lt;80,"Low_BP", IF(C455 &lt;=90, "Normal BP", IF(C455 &lt;=119, "Elevate BP",High BP)))</f>
        <v>Low_BP</v>
      </c>
      <c r="N455" t="str">
        <f t="shared" si="31"/>
        <v>NonPatient</v>
      </c>
    </row>
    <row r="456" spans="1:14" x14ac:dyDescent="0.25">
      <c r="A456">
        <v>2</v>
      </c>
      <c r="B456">
        <v>155</v>
      </c>
      <c r="C456">
        <v>52</v>
      </c>
      <c r="D456">
        <v>27</v>
      </c>
      <c r="E456">
        <v>540</v>
      </c>
      <c r="F456">
        <v>38.700000000000003</v>
      </c>
      <c r="G456">
        <v>0.24</v>
      </c>
      <c r="H456">
        <v>25</v>
      </c>
      <c r="I456">
        <v>1</v>
      </c>
      <c r="J456" t="str">
        <f t="shared" si="28"/>
        <v>Obese</v>
      </c>
      <c r="K456" t="str">
        <f t="shared" si="29"/>
        <v>19-35</v>
      </c>
      <c r="L456" t="str">
        <f t="shared" si="30"/>
        <v>Diabetes</v>
      </c>
      <c r="M456" t="str" cm="1">
        <f t="array" ref="M456">IF(C456 &lt;80,"Low_BP", IF(C456 &lt;=90, "Normal BP", IF(C456 &lt;=119, "Elevate BP",High BP)))</f>
        <v>Low_BP</v>
      </c>
      <c r="N456" t="str">
        <f t="shared" si="31"/>
        <v>Patient</v>
      </c>
    </row>
    <row r="457" spans="1:14" x14ac:dyDescent="0.25">
      <c r="A457">
        <v>2</v>
      </c>
      <c r="B457">
        <v>101</v>
      </c>
      <c r="C457">
        <v>58</v>
      </c>
      <c r="D457">
        <v>35</v>
      </c>
      <c r="E457">
        <v>90</v>
      </c>
      <c r="F457">
        <v>21.8</v>
      </c>
      <c r="G457">
        <v>0.155</v>
      </c>
      <c r="H457">
        <v>22</v>
      </c>
      <c r="I457">
        <v>0</v>
      </c>
      <c r="J457" t="str">
        <f t="shared" si="28"/>
        <v>Normalweight</v>
      </c>
      <c r="K457" t="str">
        <f t="shared" si="29"/>
        <v>19-35</v>
      </c>
      <c r="L457" t="str">
        <f t="shared" si="30"/>
        <v>No Diabetes</v>
      </c>
      <c r="M457" t="str" cm="1">
        <f t="array" ref="M457">IF(C457 &lt;80,"Low_BP", IF(C457 &lt;=90, "Normal BP", IF(C457 &lt;=119, "Elevate BP",High BP)))</f>
        <v>Low_BP</v>
      </c>
      <c r="N457" t="str">
        <f t="shared" si="31"/>
        <v>NonPatient</v>
      </c>
    </row>
    <row r="458" spans="1:14" x14ac:dyDescent="0.25">
      <c r="A458">
        <v>1</v>
      </c>
      <c r="B458">
        <v>120</v>
      </c>
      <c r="C458">
        <v>80</v>
      </c>
      <c r="D458">
        <v>48</v>
      </c>
      <c r="E458">
        <v>200</v>
      </c>
      <c r="F458">
        <v>38.9</v>
      </c>
      <c r="G458">
        <v>1.1619999999999999</v>
      </c>
      <c r="H458">
        <v>41</v>
      </c>
      <c r="I458">
        <v>0</v>
      </c>
      <c r="J458" t="str">
        <f t="shared" si="28"/>
        <v>Obese</v>
      </c>
      <c r="K458" t="str">
        <f t="shared" si="29"/>
        <v>36-50</v>
      </c>
      <c r="L458" t="str">
        <f t="shared" si="30"/>
        <v>No Diabetes</v>
      </c>
      <c r="M458" t="str" cm="1">
        <f t="array" ref="M458">IF(C458 &lt;80,"Low_BP", IF(C458 &lt;=90, "Normal BP", IF(C458 &lt;=119, "Elevate BP",High BP)))</f>
        <v>Normal BP</v>
      </c>
      <c r="N458" t="str">
        <f t="shared" si="31"/>
        <v>NonPatient</v>
      </c>
    </row>
    <row r="459" spans="1:14" x14ac:dyDescent="0.25">
      <c r="A459">
        <v>3</v>
      </c>
      <c r="B459">
        <v>80</v>
      </c>
      <c r="C459">
        <v>82</v>
      </c>
      <c r="D459">
        <v>31</v>
      </c>
      <c r="E459">
        <v>70</v>
      </c>
      <c r="F459">
        <v>34.200000000000003</v>
      </c>
      <c r="G459">
        <v>1.292</v>
      </c>
      <c r="H459">
        <v>27</v>
      </c>
      <c r="I459">
        <v>1</v>
      </c>
      <c r="J459" t="str">
        <f t="shared" si="28"/>
        <v>Obese</v>
      </c>
      <c r="K459" t="str">
        <f t="shared" si="29"/>
        <v>19-35</v>
      </c>
      <c r="L459" t="str">
        <f t="shared" si="30"/>
        <v>Diabetes</v>
      </c>
      <c r="M459" t="str" cm="1">
        <f t="array" ref="M459">IF(C459 &lt;80,"Low_BP", IF(C459 &lt;=90, "Normal BP", IF(C459 &lt;=119, "Elevate BP",High BP)))</f>
        <v>Normal BP</v>
      </c>
      <c r="N459" t="str">
        <f t="shared" si="31"/>
        <v>Patient</v>
      </c>
    </row>
    <row r="460" spans="1:14" x14ac:dyDescent="0.25">
      <c r="A460">
        <v>1</v>
      </c>
      <c r="B460">
        <v>199</v>
      </c>
      <c r="C460">
        <v>76</v>
      </c>
      <c r="D460">
        <v>43</v>
      </c>
      <c r="E460" s="2">
        <v>156</v>
      </c>
      <c r="F460">
        <v>42.9</v>
      </c>
      <c r="G460">
        <v>1.3939999999999999</v>
      </c>
      <c r="H460">
        <v>22</v>
      </c>
      <c r="I460">
        <v>1</v>
      </c>
      <c r="J460" t="str">
        <f t="shared" si="28"/>
        <v>Obese</v>
      </c>
      <c r="K460" t="str">
        <f t="shared" si="29"/>
        <v>19-35</v>
      </c>
      <c r="L460" t="str">
        <f t="shared" si="30"/>
        <v>Diabetes</v>
      </c>
      <c r="M460" t="str" cm="1">
        <f t="array" ref="M460">IF(C460 &lt;80,"Low_BP", IF(C460 &lt;=90, "Normal BP", IF(C460 &lt;=119, "Elevate BP",High BP)))</f>
        <v>Low_BP</v>
      </c>
      <c r="N460" t="str">
        <f t="shared" si="31"/>
        <v>Patient</v>
      </c>
    </row>
    <row r="461" spans="1:14" x14ac:dyDescent="0.25">
      <c r="A461">
        <v>8</v>
      </c>
      <c r="B461">
        <v>167</v>
      </c>
      <c r="C461">
        <v>106</v>
      </c>
      <c r="D461">
        <v>46</v>
      </c>
      <c r="E461">
        <v>231</v>
      </c>
      <c r="F461">
        <v>37.6</v>
      </c>
      <c r="G461">
        <v>0.16500000000000001</v>
      </c>
      <c r="H461">
        <v>43</v>
      </c>
      <c r="I461">
        <v>1</v>
      </c>
      <c r="J461" t="str">
        <f t="shared" si="28"/>
        <v>Obese</v>
      </c>
      <c r="K461" t="str">
        <f t="shared" si="29"/>
        <v>36-50</v>
      </c>
      <c r="L461" t="str">
        <f t="shared" si="30"/>
        <v>Diabetes</v>
      </c>
      <c r="M461" t="str" cm="1">
        <f t="array" ref="M461">IF(C461 &lt;80,"Low_BP", IF(C461 &lt;=90, "Normal BP", IF(C461 &lt;=119, "Elevate BP",High BP)))</f>
        <v>Elevate BP</v>
      </c>
      <c r="N461" t="str">
        <f t="shared" si="31"/>
        <v>Patient</v>
      </c>
    </row>
    <row r="462" spans="1:14" x14ac:dyDescent="0.25">
      <c r="A462">
        <v>9</v>
      </c>
      <c r="B462">
        <v>145</v>
      </c>
      <c r="C462">
        <v>80</v>
      </c>
      <c r="D462">
        <v>46</v>
      </c>
      <c r="E462">
        <v>130</v>
      </c>
      <c r="F462">
        <v>37.9</v>
      </c>
      <c r="G462">
        <v>0.63700000000000001</v>
      </c>
      <c r="H462">
        <v>40</v>
      </c>
      <c r="I462">
        <v>1</v>
      </c>
      <c r="J462" t="str">
        <f t="shared" si="28"/>
        <v>Obese</v>
      </c>
      <c r="K462" t="str">
        <f t="shared" si="29"/>
        <v>36-50</v>
      </c>
      <c r="L462" t="str">
        <f t="shared" si="30"/>
        <v>Diabetes</v>
      </c>
      <c r="M462" t="str" cm="1">
        <f t="array" ref="M462">IF(C462 &lt;80,"Low_BP", IF(C462 &lt;=90, "Normal BP", IF(C462 &lt;=119, "Elevate BP",High BP)))</f>
        <v>Normal BP</v>
      </c>
      <c r="N462" t="str">
        <f t="shared" si="31"/>
        <v>Patient</v>
      </c>
    </row>
    <row r="463" spans="1:14" x14ac:dyDescent="0.25">
      <c r="A463">
        <v>6</v>
      </c>
      <c r="B463">
        <v>115</v>
      </c>
      <c r="C463">
        <v>60</v>
      </c>
      <c r="D463">
        <v>39</v>
      </c>
      <c r="E463" s="2">
        <v>156</v>
      </c>
      <c r="F463">
        <v>33.700000000000003</v>
      </c>
      <c r="G463">
        <v>0.245</v>
      </c>
      <c r="H463">
        <v>40</v>
      </c>
      <c r="I463">
        <v>1</v>
      </c>
      <c r="J463" t="str">
        <f t="shared" si="28"/>
        <v>Obese</v>
      </c>
      <c r="K463" t="str">
        <f t="shared" si="29"/>
        <v>36-50</v>
      </c>
      <c r="L463" t="str">
        <f t="shared" si="30"/>
        <v>Diabetes</v>
      </c>
      <c r="M463" t="str" cm="1">
        <f t="array" ref="M463">IF(C463 &lt;80,"Low_BP", IF(C463 &lt;=90, "Normal BP", IF(C463 &lt;=119, "Elevate BP",High BP)))</f>
        <v>Low_BP</v>
      </c>
      <c r="N463" t="str">
        <f t="shared" si="31"/>
        <v>Patient</v>
      </c>
    </row>
    <row r="464" spans="1:14" x14ac:dyDescent="0.25">
      <c r="A464">
        <v>1</v>
      </c>
      <c r="B464">
        <v>112</v>
      </c>
      <c r="C464">
        <v>80</v>
      </c>
      <c r="D464">
        <v>45</v>
      </c>
      <c r="E464">
        <v>132</v>
      </c>
      <c r="F464">
        <v>34.799999999999997</v>
      </c>
      <c r="G464">
        <v>0.217</v>
      </c>
      <c r="H464">
        <v>24</v>
      </c>
      <c r="I464">
        <v>0</v>
      </c>
      <c r="J464" t="str">
        <f t="shared" si="28"/>
        <v>Obese</v>
      </c>
      <c r="K464" t="str">
        <f t="shared" si="29"/>
        <v>19-35</v>
      </c>
      <c r="L464" t="str">
        <f t="shared" si="30"/>
        <v>No Diabetes</v>
      </c>
      <c r="M464" t="str" cm="1">
        <f t="array" ref="M464">IF(C464 &lt;80,"Low_BP", IF(C464 &lt;=90, "Normal BP", IF(C464 &lt;=119, "Elevate BP",High BP)))</f>
        <v>Normal BP</v>
      </c>
      <c r="N464" t="str">
        <f t="shared" si="31"/>
        <v>NonPatient</v>
      </c>
    </row>
    <row r="465" spans="1:14" x14ac:dyDescent="0.25">
      <c r="A465">
        <v>4</v>
      </c>
      <c r="B465">
        <v>145</v>
      </c>
      <c r="C465">
        <v>82</v>
      </c>
      <c r="D465">
        <v>18</v>
      </c>
      <c r="E465" s="2">
        <v>156</v>
      </c>
      <c r="F465">
        <v>32.5</v>
      </c>
      <c r="G465">
        <v>0.23499999999999999</v>
      </c>
      <c r="H465">
        <v>70</v>
      </c>
      <c r="I465">
        <v>1</v>
      </c>
      <c r="J465" t="str">
        <f t="shared" si="28"/>
        <v>Obese</v>
      </c>
      <c r="K465" t="str">
        <f t="shared" si="29"/>
        <v>51+</v>
      </c>
      <c r="L465" t="str">
        <f t="shared" si="30"/>
        <v>Diabetes</v>
      </c>
      <c r="M465" t="str" cm="1">
        <f t="array" ref="M465">IF(C465 &lt;80,"Low_BP", IF(C465 &lt;=90, "Normal BP", IF(C465 &lt;=119, "Elevate BP",High BP)))</f>
        <v>Normal BP</v>
      </c>
      <c r="N465" t="str">
        <f t="shared" si="31"/>
        <v>Patient</v>
      </c>
    </row>
    <row r="466" spans="1:14" x14ac:dyDescent="0.25">
      <c r="A466">
        <v>10</v>
      </c>
      <c r="B466">
        <v>111</v>
      </c>
      <c r="C466">
        <v>70</v>
      </c>
      <c r="D466">
        <v>27</v>
      </c>
      <c r="E466" s="2">
        <v>156</v>
      </c>
      <c r="F466">
        <v>27.5</v>
      </c>
      <c r="G466">
        <v>0.14099999999999999</v>
      </c>
      <c r="H466">
        <v>40</v>
      </c>
      <c r="I466">
        <v>1</v>
      </c>
      <c r="J466" t="str">
        <f t="shared" si="28"/>
        <v>Overweight</v>
      </c>
      <c r="K466" t="str">
        <f t="shared" si="29"/>
        <v>36-50</v>
      </c>
      <c r="L466" t="str">
        <f t="shared" si="30"/>
        <v>Diabetes</v>
      </c>
      <c r="M466" t="str" cm="1">
        <f t="array" ref="M466">IF(C466 &lt;80,"Low_BP", IF(C466 &lt;=90, "Normal BP", IF(C466 &lt;=119, "Elevate BP",High BP)))</f>
        <v>Low_BP</v>
      </c>
      <c r="N466" t="str">
        <f t="shared" si="31"/>
        <v>Patient</v>
      </c>
    </row>
    <row r="467" spans="1:14" x14ac:dyDescent="0.25">
      <c r="A467">
        <v>6</v>
      </c>
      <c r="B467">
        <v>98</v>
      </c>
      <c r="C467">
        <v>58</v>
      </c>
      <c r="D467">
        <v>33</v>
      </c>
      <c r="E467">
        <v>190</v>
      </c>
      <c r="F467">
        <v>34</v>
      </c>
      <c r="G467">
        <v>0.43</v>
      </c>
      <c r="H467">
        <v>43</v>
      </c>
      <c r="I467">
        <v>0</v>
      </c>
      <c r="J467" t="str">
        <f t="shared" si="28"/>
        <v>Obese</v>
      </c>
      <c r="K467" t="str">
        <f t="shared" si="29"/>
        <v>36-50</v>
      </c>
      <c r="L467" t="str">
        <f t="shared" si="30"/>
        <v>No Diabetes</v>
      </c>
      <c r="M467" t="str" cm="1">
        <f t="array" ref="M467">IF(C467 &lt;80,"Low_BP", IF(C467 &lt;=90, "Normal BP", IF(C467 &lt;=119, "Elevate BP",High BP)))</f>
        <v>Low_BP</v>
      </c>
      <c r="N467" t="str">
        <f t="shared" si="31"/>
        <v>NonPatient</v>
      </c>
    </row>
    <row r="468" spans="1:14" x14ac:dyDescent="0.25">
      <c r="A468">
        <v>9</v>
      </c>
      <c r="B468">
        <v>154</v>
      </c>
      <c r="C468">
        <v>78</v>
      </c>
      <c r="D468">
        <v>30</v>
      </c>
      <c r="E468">
        <v>100</v>
      </c>
      <c r="F468">
        <v>30.9</v>
      </c>
      <c r="G468">
        <v>0.16400000000000001</v>
      </c>
      <c r="H468">
        <v>45</v>
      </c>
      <c r="I468">
        <v>0</v>
      </c>
      <c r="J468" t="str">
        <f t="shared" si="28"/>
        <v>Obese</v>
      </c>
      <c r="K468" t="str">
        <f t="shared" si="29"/>
        <v>36-50</v>
      </c>
      <c r="L468" t="str">
        <f t="shared" si="30"/>
        <v>No Diabetes</v>
      </c>
      <c r="M468" t="str" cm="1">
        <f t="array" ref="M468">IF(C468 &lt;80,"Low_BP", IF(C468 &lt;=90, "Normal BP", IF(C468 &lt;=119, "Elevate BP",High BP)))</f>
        <v>Low_BP</v>
      </c>
      <c r="N468" t="str">
        <f t="shared" si="31"/>
        <v>NonPatient</v>
      </c>
    </row>
    <row r="469" spans="1:14" x14ac:dyDescent="0.25">
      <c r="A469">
        <v>6</v>
      </c>
      <c r="B469">
        <v>165</v>
      </c>
      <c r="C469">
        <v>68</v>
      </c>
      <c r="D469">
        <v>26</v>
      </c>
      <c r="E469">
        <v>168</v>
      </c>
      <c r="F469">
        <v>33.6</v>
      </c>
      <c r="G469">
        <v>0.63100000000000001</v>
      </c>
      <c r="H469">
        <v>49</v>
      </c>
      <c r="I469">
        <v>0</v>
      </c>
      <c r="J469" t="str">
        <f t="shared" si="28"/>
        <v>Obese</v>
      </c>
      <c r="K469" t="str">
        <f t="shared" si="29"/>
        <v>36-50</v>
      </c>
      <c r="L469" t="str">
        <f t="shared" si="30"/>
        <v>No Diabetes</v>
      </c>
      <c r="M469" t="str" cm="1">
        <f t="array" ref="M469">IF(C469 &lt;80,"Low_BP", IF(C469 &lt;=90, "Normal BP", IF(C469 &lt;=119, "Elevate BP",High BP)))</f>
        <v>Low_BP</v>
      </c>
      <c r="N469" t="str">
        <f t="shared" si="31"/>
        <v>NonPatient</v>
      </c>
    </row>
    <row r="470" spans="1:14" x14ac:dyDescent="0.25">
      <c r="A470">
        <v>1</v>
      </c>
      <c r="B470">
        <v>99</v>
      </c>
      <c r="C470">
        <v>58</v>
      </c>
      <c r="D470">
        <v>10</v>
      </c>
      <c r="E470" s="2">
        <v>156</v>
      </c>
      <c r="F470">
        <v>25.4</v>
      </c>
      <c r="G470">
        <v>0.55100000000000005</v>
      </c>
      <c r="H470">
        <v>21</v>
      </c>
      <c r="I470">
        <v>0</v>
      </c>
      <c r="J470" t="str">
        <f t="shared" si="28"/>
        <v>Overweight</v>
      </c>
      <c r="K470" t="str">
        <f t="shared" si="29"/>
        <v>19-35</v>
      </c>
      <c r="L470" t="str">
        <f t="shared" si="30"/>
        <v>No Diabetes</v>
      </c>
      <c r="M470" t="str" cm="1">
        <f t="array" ref="M470">IF(C470 &lt;80,"Low_BP", IF(C470 &lt;=90, "Normal BP", IF(C470 &lt;=119, "Elevate BP",High BP)))</f>
        <v>Low_BP</v>
      </c>
      <c r="N470" t="str">
        <f t="shared" si="31"/>
        <v>NonPatient</v>
      </c>
    </row>
    <row r="471" spans="1:14" x14ac:dyDescent="0.25">
      <c r="A471">
        <v>10</v>
      </c>
      <c r="B471">
        <v>68</v>
      </c>
      <c r="C471">
        <v>106</v>
      </c>
      <c r="D471">
        <v>23</v>
      </c>
      <c r="E471">
        <v>49</v>
      </c>
      <c r="F471">
        <v>35.5</v>
      </c>
      <c r="G471">
        <v>0.28499999999999998</v>
      </c>
      <c r="H471">
        <v>47</v>
      </c>
      <c r="I471">
        <v>0</v>
      </c>
      <c r="J471" t="str">
        <f t="shared" si="28"/>
        <v>Obese</v>
      </c>
      <c r="K471" t="str">
        <f t="shared" si="29"/>
        <v>36-50</v>
      </c>
      <c r="L471" t="str">
        <f t="shared" si="30"/>
        <v>No Diabetes</v>
      </c>
      <c r="M471" t="str" cm="1">
        <f t="array" ref="M471">IF(C471 &lt;80,"Low_BP", IF(C471 &lt;=90, "Normal BP", IF(C471 &lt;=119, "Elevate BP",High BP)))</f>
        <v>Elevate BP</v>
      </c>
      <c r="N471" t="str">
        <f t="shared" si="31"/>
        <v>NonPatient</v>
      </c>
    </row>
    <row r="472" spans="1:14" x14ac:dyDescent="0.25">
      <c r="A472">
        <v>3</v>
      </c>
      <c r="B472">
        <v>123</v>
      </c>
      <c r="C472">
        <v>100</v>
      </c>
      <c r="D472">
        <v>35</v>
      </c>
      <c r="E472">
        <v>240</v>
      </c>
      <c r="F472">
        <v>57.3</v>
      </c>
      <c r="G472">
        <v>0.88</v>
      </c>
      <c r="H472">
        <v>22</v>
      </c>
      <c r="I472">
        <v>0</v>
      </c>
      <c r="J472" t="str">
        <f t="shared" si="28"/>
        <v>Obese</v>
      </c>
      <c r="K472" t="str">
        <f t="shared" si="29"/>
        <v>19-35</v>
      </c>
      <c r="L472" t="str">
        <f t="shared" si="30"/>
        <v>No Diabetes</v>
      </c>
      <c r="M472" t="str" cm="1">
        <f t="array" ref="M472">IF(C472 &lt;80,"Low_BP", IF(C472 &lt;=90, "Normal BP", IF(C472 &lt;=119, "Elevate BP",High BP)))</f>
        <v>Elevate BP</v>
      </c>
      <c r="N472" t="str">
        <f t="shared" si="31"/>
        <v>NonPatient</v>
      </c>
    </row>
    <row r="473" spans="1:14" x14ac:dyDescent="0.25">
      <c r="A473">
        <v>2</v>
      </c>
      <c r="B473">
        <v>101</v>
      </c>
      <c r="C473">
        <v>58</v>
      </c>
      <c r="D473">
        <v>17</v>
      </c>
      <c r="E473">
        <v>265</v>
      </c>
      <c r="F473">
        <v>24.2</v>
      </c>
      <c r="G473">
        <v>0.61399999999999999</v>
      </c>
      <c r="H473">
        <v>23</v>
      </c>
      <c r="I473">
        <v>0</v>
      </c>
      <c r="J473" t="str">
        <f t="shared" si="28"/>
        <v>Normalweight</v>
      </c>
      <c r="K473" t="str">
        <f t="shared" si="29"/>
        <v>19-35</v>
      </c>
      <c r="L473" t="str">
        <f t="shared" si="30"/>
        <v>No Diabetes</v>
      </c>
      <c r="M473" t="str" cm="1">
        <f t="array" ref="M473">IF(C473 &lt;80,"Low_BP", IF(C473 &lt;=90, "Normal BP", IF(C473 &lt;=119, "Elevate BP",High BP)))</f>
        <v>Low_BP</v>
      </c>
      <c r="N473" t="str">
        <f t="shared" si="31"/>
        <v>NonPatient</v>
      </c>
    </row>
    <row r="474" spans="1:14" x14ac:dyDescent="0.25">
      <c r="A474">
        <v>2</v>
      </c>
      <c r="B474">
        <v>56</v>
      </c>
      <c r="C474">
        <v>56</v>
      </c>
      <c r="D474">
        <v>28</v>
      </c>
      <c r="E474">
        <v>45</v>
      </c>
      <c r="F474">
        <v>24.2</v>
      </c>
      <c r="G474">
        <v>0.33200000000000002</v>
      </c>
      <c r="H474">
        <v>22</v>
      </c>
      <c r="I474">
        <v>0</v>
      </c>
      <c r="J474" t="str">
        <f t="shared" si="28"/>
        <v>Normalweight</v>
      </c>
      <c r="K474" t="str">
        <f t="shared" si="29"/>
        <v>19-35</v>
      </c>
      <c r="L474" t="str">
        <f t="shared" si="30"/>
        <v>No Diabetes</v>
      </c>
      <c r="M474" t="str" cm="1">
        <f t="array" ref="M474">IF(C474 &lt;80,"Low_BP", IF(C474 &lt;=90, "Normal BP", IF(C474 &lt;=119, "Elevate BP",High BP)))</f>
        <v>Low_BP</v>
      </c>
      <c r="N474" t="str">
        <f t="shared" si="31"/>
        <v>NonPatient</v>
      </c>
    </row>
    <row r="475" spans="1:14" x14ac:dyDescent="0.25">
      <c r="A475">
        <v>0</v>
      </c>
      <c r="B475">
        <v>162</v>
      </c>
      <c r="C475">
        <v>76</v>
      </c>
      <c r="D475">
        <v>36</v>
      </c>
      <c r="E475" s="2">
        <v>156</v>
      </c>
      <c r="F475">
        <v>49.6</v>
      </c>
      <c r="G475">
        <v>0.36399999999999999</v>
      </c>
      <c r="H475">
        <v>26</v>
      </c>
      <c r="I475">
        <v>1</v>
      </c>
      <c r="J475" t="str">
        <f t="shared" si="28"/>
        <v>Obese</v>
      </c>
      <c r="K475" t="str">
        <f t="shared" si="29"/>
        <v>19-35</v>
      </c>
      <c r="L475" t="str">
        <f t="shared" si="30"/>
        <v>Diabetes</v>
      </c>
      <c r="M475" t="str" cm="1">
        <f t="array" ref="M475">IF(C475 &lt;80,"Low_BP", IF(C475 &lt;=90, "Normal BP", IF(C475 &lt;=119, "Elevate BP",High BP)))</f>
        <v>Low_BP</v>
      </c>
      <c r="N475" t="str">
        <f t="shared" si="31"/>
        <v>Patient</v>
      </c>
    </row>
    <row r="476" spans="1:14" x14ac:dyDescent="0.25">
      <c r="A476">
        <v>0</v>
      </c>
      <c r="B476">
        <v>95</v>
      </c>
      <c r="C476">
        <v>64</v>
      </c>
      <c r="D476">
        <v>39</v>
      </c>
      <c r="E476">
        <v>105</v>
      </c>
      <c r="F476">
        <v>44.6</v>
      </c>
      <c r="G476">
        <v>0.36599999999999999</v>
      </c>
      <c r="H476">
        <v>22</v>
      </c>
      <c r="I476">
        <v>0</v>
      </c>
      <c r="J476" t="str">
        <f t="shared" si="28"/>
        <v>Obese</v>
      </c>
      <c r="K476" t="str">
        <f t="shared" si="29"/>
        <v>19-35</v>
      </c>
      <c r="L476" t="str">
        <f t="shared" si="30"/>
        <v>No Diabetes</v>
      </c>
      <c r="M476" t="str" cm="1">
        <f t="array" ref="M476">IF(C476 &lt;80,"Low_BP", IF(C476 &lt;=90, "Normal BP", IF(C476 &lt;=119, "Elevate BP",High BP)))</f>
        <v>Low_BP</v>
      </c>
      <c r="N476" t="str">
        <f t="shared" si="31"/>
        <v>NonPatient</v>
      </c>
    </row>
    <row r="477" spans="1:14" x14ac:dyDescent="0.25">
      <c r="A477">
        <v>2</v>
      </c>
      <c r="B477">
        <v>129</v>
      </c>
      <c r="C477">
        <v>74</v>
      </c>
      <c r="D477">
        <v>26</v>
      </c>
      <c r="E477">
        <v>205</v>
      </c>
      <c r="F477">
        <v>33.200000000000003</v>
      </c>
      <c r="G477">
        <v>0.59099999999999997</v>
      </c>
      <c r="H477">
        <v>25</v>
      </c>
      <c r="I477">
        <v>0</v>
      </c>
      <c r="J477" t="str">
        <f t="shared" si="28"/>
        <v>Obese</v>
      </c>
      <c r="K477" t="str">
        <f t="shared" si="29"/>
        <v>19-35</v>
      </c>
      <c r="L477" t="str">
        <f t="shared" si="30"/>
        <v>No Diabetes</v>
      </c>
      <c r="M477" t="str" cm="1">
        <f t="array" ref="M477">IF(C477 &lt;80,"Low_BP", IF(C477 &lt;=90, "Normal BP", IF(C477 &lt;=119, "Elevate BP",High BP)))</f>
        <v>Low_BP</v>
      </c>
      <c r="N477" t="str">
        <f t="shared" si="31"/>
        <v>NonPatient</v>
      </c>
    </row>
    <row r="478" spans="1:14" x14ac:dyDescent="0.25">
      <c r="A478">
        <v>1</v>
      </c>
      <c r="B478">
        <v>107</v>
      </c>
      <c r="C478">
        <v>50</v>
      </c>
      <c r="D478">
        <v>19</v>
      </c>
      <c r="E478" s="2">
        <v>156</v>
      </c>
      <c r="F478">
        <v>28.3</v>
      </c>
      <c r="G478">
        <v>0.18099999999999999</v>
      </c>
      <c r="H478">
        <v>29</v>
      </c>
      <c r="I478">
        <v>0</v>
      </c>
      <c r="J478" t="str">
        <f t="shared" si="28"/>
        <v>Overweight</v>
      </c>
      <c r="K478" t="str">
        <f t="shared" si="29"/>
        <v>19-35</v>
      </c>
      <c r="L478" t="str">
        <f t="shared" si="30"/>
        <v>No Diabetes</v>
      </c>
      <c r="M478" t="str" cm="1">
        <f t="array" ref="M478">IF(C478 &lt;80,"Low_BP", IF(C478 &lt;=90, "Normal BP", IF(C478 &lt;=119, "Elevate BP",High BP)))</f>
        <v>Low_BP</v>
      </c>
      <c r="N478" t="str">
        <f t="shared" si="31"/>
        <v>NonPatient</v>
      </c>
    </row>
    <row r="479" spans="1:14" x14ac:dyDescent="0.25">
      <c r="A479">
        <v>1</v>
      </c>
      <c r="B479">
        <v>140</v>
      </c>
      <c r="C479">
        <v>74</v>
      </c>
      <c r="D479">
        <v>26</v>
      </c>
      <c r="E479">
        <v>180</v>
      </c>
      <c r="F479">
        <v>24.1</v>
      </c>
      <c r="G479">
        <v>0.82799999999999996</v>
      </c>
      <c r="H479">
        <v>23</v>
      </c>
      <c r="I479">
        <v>0</v>
      </c>
      <c r="J479" t="str">
        <f t="shared" si="28"/>
        <v>Normalweight</v>
      </c>
      <c r="K479" t="str">
        <f t="shared" si="29"/>
        <v>19-35</v>
      </c>
      <c r="L479" t="str">
        <f t="shared" si="30"/>
        <v>No Diabetes</v>
      </c>
      <c r="M479" t="str" cm="1">
        <f t="array" ref="M479">IF(C479 &lt;80,"Low_BP", IF(C479 &lt;=90, "Normal BP", IF(C479 &lt;=119, "Elevate BP",High BP)))</f>
        <v>Low_BP</v>
      </c>
      <c r="N479" t="str">
        <f t="shared" si="31"/>
        <v>NonPatient</v>
      </c>
    </row>
    <row r="480" spans="1:14" x14ac:dyDescent="0.25">
      <c r="A480">
        <v>1</v>
      </c>
      <c r="B480">
        <v>144</v>
      </c>
      <c r="C480">
        <v>82</v>
      </c>
      <c r="D480">
        <v>46</v>
      </c>
      <c r="E480">
        <v>180</v>
      </c>
      <c r="F480">
        <v>46.1</v>
      </c>
      <c r="G480">
        <v>0.33500000000000002</v>
      </c>
      <c r="H480">
        <v>46</v>
      </c>
      <c r="I480">
        <v>1</v>
      </c>
      <c r="J480" t="str">
        <f t="shared" si="28"/>
        <v>Obese</v>
      </c>
      <c r="K480" t="str">
        <f t="shared" si="29"/>
        <v>36-50</v>
      </c>
      <c r="L480" t="str">
        <f t="shared" si="30"/>
        <v>Diabetes</v>
      </c>
      <c r="M480" t="str" cm="1">
        <f t="array" ref="M480">IF(C480 &lt;80,"Low_BP", IF(C480 &lt;=90, "Normal BP", IF(C480 &lt;=119, "Elevate BP",High BP)))</f>
        <v>Normal BP</v>
      </c>
      <c r="N480" t="str">
        <f t="shared" si="31"/>
        <v>Patient</v>
      </c>
    </row>
    <row r="481" spans="1:14" x14ac:dyDescent="0.25">
      <c r="A481">
        <v>2</v>
      </c>
      <c r="B481">
        <v>121</v>
      </c>
      <c r="C481">
        <v>70</v>
      </c>
      <c r="D481">
        <v>32</v>
      </c>
      <c r="E481">
        <v>95</v>
      </c>
      <c r="F481">
        <v>39.1</v>
      </c>
      <c r="G481">
        <v>0.88600000000000001</v>
      </c>
      <c r="H481">
        <v>23</v>
      </c>
      <c r="I481">
        <v>0</v>
      </c>
      <c r="J481" t="str">
        <f t="shared" si="28"/>
        <v>Obese</v>
      </c>
      <c r="K481" t="str">
        <f t="shared" si="29"/>
        <v>19-35</v>
      </c>
      <c r="L481" t="str">
        <f t="shared" si="30"/>
        <v>No Diabetes</v>
      </c>
      <c r="M481" t="str" cm="1">
        <f t="array" ref="M481">IF(C481 &lt;80,"Low_BP", IF(C481 &lt;=90, "Normal BP", IF(C481 &lt;=119, "Elevate BP",High BP)))</f>
        <v>Low_BP</v>
      </c>
      <c r="N481" t="str">
        <f t="shared" si="31"/>
        <v>NonPatient</v>
      </c>
    </row>
    <row r="482" spans="1:14" x14ac:dyDescent="0.25">
      <c r="A482">
        <v>7</v>
      </c>
      <c r="B482">
        <v>129</v>
      </c>
      <c r="C482">
        <v>68</v>
      </c>
      <c r="D482">
        <v>49</v>
      </c>
      <c r="E482">
        <v>125</v>
      </c>
      <c r="F482">
        <v>38.5</v>
      </c>
      <c r="G482">
        <v>0.439</v>
      </c>
      <c r="H482">
        <v>43</v>
      </c>
      <c r="I482">
        <v>1</v>
      </c>
      <c r="J482" t="str">
        <f t="shared" si="28"/>
        <v>Obese</v>
      </c>
      <c r="K482" t="str">
        <f t="shared" si="29"/>
        <v>36-50</v>
      </c>
      <c r="L482" t="str">
        <f t="shared" si="30"/>
        <v>Diabetes</v>
      </c>
      <c r="M482" t="str" cm="1">
        <f t="array" ref="M482">IF(C482 &lt;80,"Low_BP", IF(C482 &lt;=90, "Normal BP", IF(C482 &lt;=119, "Elevate BP",High BP)))</f>
        <v>Low_BP</v>
      </c>
      <c r="N482" t="str">
        <f t="shared" si="31"/>
        <v>Patient</v>
      </c>
    </row>
    <row r="483" spans="1:14" x14ac:dyDescent="0.25">
      <c r="A483">
        <v>7</v>
      </c>
      <c r="B483">
        <v>142</v>
      </c>
      <c r="C483">
        <v>90</v>
      </c>
      <c r="D483">
        <v>24</v>
      </c>
      <c r="E483">
        <v>480</v>
      </c>
      <c r="F483">
        <v>30.4</v>
      </c>
      <c r="G483">
        <v>0.128</v>
      </c>
      <c r="H483">
        <v>43</v>
      </c>
      <c r="I483">
        <v>1</v>
      </c>
      <c r="J483" t="str">
        <f t="shared" si="28"/>
        <v>Obese</v>
      </c>
      <c r="K483" t="str">
        <f t="shared" si="29"/>
        <v>36-50</v>
      </c>
      <c r="L483" t="str">
        <f t="shared" si="30"/>
        <v>Diabetes</v>
      </c>
      <c r="M483" t="str" cm="1">
        <f t="array" ref="M483">IF(C483 &lt;80,"Low_BP", IF(C483 &lt;=90, "Normal BP", IF(C483 &lt;=119, "Elevate BP",High BP)))</f>
        <v>Normal BP</v>
      </c>
      <c r="N483" t="str">
        <f t="shared" si="31"/>
        <v>Patient</v>
      </c>
    </row>
    <row r="484" spans="1:14" x14ac:dyDescent="0.25">
      <c r="A484">
        <v>3</v>
      </c>
      <c r="B484">
        <v>169</v>
      </c>
      <c r="C484">
        <v>74</v>
      </c>
      <c r="D484">
        <v>19</v>
      </c>
      <c r="E484">
        <v>125</v>
      </c>
      <c r="F484">
        <v>29.9</v>
      </c>
      <c r="G484">
        <v>0.26800000000000002</v>
      </c>
      <c r="H484">
        <v>31</v>
      </c>
      <c r="I484">
        <v>1</v>
      </c>
      <c r="J484" t="str">
        <f t="shared" si="28"/>
        <v>Obese</v>
      </c>
      <c r="K484" t="str">
        <f t="shared" si="29"/>
        <v>19-35</v>
      </c>
      <c r="L484" t="str">
        <f t="shared" si="30"/>
        <v>Diabetes</v>
      </c>
      <c r="M484" t="str" cm="1">
        <f t="array" ref="M484">IF(C484 &lt;80,"Low_BP", IF(C484 &lt;=90, "Normal BP", IF(C484 &lt;=119, "Elevate BP",High BP)))</f>
        <v>Low_BP</v>
      </c>
      <c r="N484" t="str">
        <f t="shared" si="31"/>
        <v>Patient</v>
      </c>
    </row>
    <row r="485" spans="1:14" x14ac:dyDescent="0.25">
      <c r="A485">
        <v>4</v>
      </c>
      <c r="B485">
        <v>127</v>
      </c>
      <c r="C485">
        <v>88</v>
      </c>
      <c r="D485">
        <v>11</v>
      </c>
      <c r="E485">
        <v>155</v>
      </c>
      <c r="F485">
        <v>34.5</v>
      </c>
      <c r="G485">
        <v>0.59799999999999998</v>
      </c>
      <c r="H485">
        <v>28</v>
      </c>
      <c r="I485">
        <v>0</v>
      </c>
      <c r="J485" t="str">
        <f t="shared" si="28"/>
        <v>Obese</v>
      </c>
      <c r="K485" t="str">
        <f t="shared" si="29"/>
        <v>19-35</v>
      </c>
      <c r="L485" t="str">
        <f t="shared" si="30"/>
        <v>No Diabetes</v>
      </c>
      <c r="M485" t="str" cm="1">
        <f t="array" ref="M485">IF(C485 &lt;80,"Low_BP", IF(C485 &lt;=90, "Normal BP", IF(C485 &lt;=119, "Elevate BP",High BP)))</f>
        <v>Normal BP</v>
      </c>
      <c r="N485" t="str">
        <f t="shared" si="31"/>
        <v>NonPatient</v>
      </c>
    </row>
    <row r="486" spans="1:14" x14ac:dyDescent="0.25">
      <c r="A486">
        <v>2</v>
      </c>
      <c r="B486">
        <v>122</v>
      </c>
      <c r="C486">
        <v>76</v>
      </c>
      <c r="D486">
        <v>27</v>
      </c>
      <c r="E486">
        <v>200</v>
      </c>
      <c r="F486">
        <v>35.9</v>
      </c>
      <c r="G486">
        <v>0.48299999999999998</v>
      </c>
      <c r="H486">
        <v>26</v>
      </c>
      <c r="I486">
        <v>0</v>
      </c>
      <c r="J486" t="str">
        <f t="shared" si="28"/>
        <v>Obese</v>
      </c>
      <c r="K486" t="str">
        <f t="shared" si="29"/>
        <v>19-35</v>
      </c>
      <c r="L486" t="str">
        <f t="shared" si="30"/>
        <v>No Diabetes</v>
      </c>
      <c r="M486" t="str" cm="1">
        <f t="array" ref="M486">IF(C486 &lt;80,"Low_BP", IF(C486 &lt;=90, "Normal BP", IF(C486 &lt;=119, "Elevate BP",High BP)))</f>
        <v>Low_BP</v>
      </c>
      <c r="N486" t="str">
        <f t="shared" si="31"/>
        <v>NonPatient</v>
      </c>
    </row>
    <row r="487" spans="1:14" x14ac:dyDescent="0.25">
      <c r="A487">
        <v>6</v>
      </c>
      <c r="B487">
        <v>125</v>
      </c>
      <c r="C487">
        <v>78</v>
      </c>
      <c r="D487">
        <v>31</v>
      </c>
      <c r="E487" s="2">
        <v>156</v>
      </c>
      <c r="F487">
        <v>27.6</v>
      </c>
      <c r="G487">
        <v>0.56499999999999995</v>
      </c>
      <c r="H487">
        <v>49</v>
      </c>
      <c r="I487">
        <v>1</v>
      </c>
      <c r="J487" t="str">
        <f t="shared" si="28"/>
        <v>Overweight</v>
      </c>
      <c r="K487" t="str">
        <f t="shared" si="29"/>
        <v>36-50</v>
      </c>
      <c r="L487" t="str">
        <f t="shared" si="30"/>
        <v>Diabetes</v>
      </c>
      <c r="M487" t="str" cm="1">
        <f t="array" ref="M487">IF(C487 &lt;80,"Low_BP", IF(C487 &lt;=90, "Normal BP", IF(C487 &lt;=119, "Elevate BP",High BP)))</f>
        <v>Low_BP</v>
      </c>
      <c r="N487" t="str">
        <f t="shared" si="31"/>
        <v>Patient</v>
      </c>
    </row>
    <row r="488" spans="1:14" x14ac:dyDescent="0.25">
      <c r="A488">
        <v>1</v>
      </c>
      <c r="B488">
        <v>168</v>
      </c>
      <c r="C488">
        <v>88</v>
      </c>
      <c r="D488">
        <v>29</v>
      </c>
      <c r="E488" s="2">
        <v>156</v>
      </c>
      <c r="F488">
        <v>35</v>
      </c>
      <c r="G488">
        <v>0.90500000000000003</v>
      </c>
      <c r="H488">
        <v>52</v>
      </c>
      <c r="I488">
        <v>1</v>
      </c>
      <c r="J488" t="str">
        <f t="shared" si="28"/>
        <v>Obese</v>
      </c>
      <c r="K488" t="str">
        <f t="shared" si="29"/>
        <v>51+</v>
      </c>
      <c r="L488" t="str">
        <f t="shared" si="30"/>
        <v>Diabetes</v>
      </c>
      <c r="M488" t="str" cm="1">
        <f t="array" ref="M488">IF(C488 &lt;80,"Low_BP", IF(C488 &lt;=90, "Normal BP", IF(C488 &lt;=119, "Elevate BP",High BP)))</f>
        <v>Normal BP</v>
      </c>
      <c r="N488" t="str">
        <f t="shared" si="31"/>
        <v>Patient</v>
      </c>
    </row>
    <row r="489" spans="1:14" x14ac:dyDescent="0.25">
      <c r="A489">
        <v>4</v>
      </c>
      <c r="B489">
        <v>110</v>
      </c>
      <c r="C489">
        <v>76</v>
      </c>
      <c r="D489">
        <v>20</v>
      </c>
      <c r="E489">
        <v>100</v>
      </c>
      <c r="F489">
        <v>28.4</v>
      </c>
      <c r="G489">
        <v>0.11799999999999999</v>
      </c>
      <c r="H489">
        <v>27</v>
      </c>
      <c r="I489">
        <v>0</v>
      </c>
      <c r="J489" t="str">
        <f t="shared" si="28"/>
        <v>Overweight</v>
      </c>
      <c r="K489" t="str">
        <f t="shared" si="29"/>
        <v>19-35</v>
      </c>
      <c r="L489" t="str">
        <f t="shared" si="30"/>
        <v>No Diabetes</v>
      </c>
      <c r="M489" t="str" cm="1">
        <f t="array" ref="M489">IF(C489 &lt;80,"Low_BP", IF(C489 &lt;=90, "Normal BP", IF(C489 &lt;=119, "Elevate BP",High BP)))</f>
        <v>Low_BP</v>
      </c>
      <c r="N489" t="str">
        <f t="shared" si="31"/>
        <v>NonPatient</v>
      </c>
    </row>
    <row r="490" spans="1:14" x14ac:dyDescent="0.25">
      <c r="A490">
        <v>6</v>
      </c>
      <c r="B490">
        <v>80</v>
      </c>
      <c r="C490">
        <v>80</v>
      </c>
      <c r="D490">
        <v>36</v>
      </c>
      <c r="E490" s="2">
        <v>156</v>
      </c>
      <c r="F490">
        <v>39.799999999999997</v>
      </c>
      <c r="G490">
        <v>0.17699999999999999</v>
      </c>
      <c r="H490">
        <v>28</v>
      </c>
      <c r="I490">
        <v>0</v>
      </c>
      <c r="J490" t="str">
        <f t="shared" si="28"/>
        <v>Obese</v>
      </c>
      <c r="K490" t="str">
        <f t="shared" si="29"/>
        <v>19-35</v>
      </c>
      <c r="L490" t="str">
        <f t="shared" si="30"/>
        <v>No Diabetes</v>
      </c>
      <c r="M490" t="str" cm="1">
        <f t="array" ref="M490">IF(C490 &lt;80,"Low_BP", IF(C490 &lt;=90, "Normal BP", IF(C490 &lt;=119, "Elevate BP",High BP)))</f>
        <v>Normal BP</v>
      </c>
      <c r="N490" t="str">
        <f t="shared" si="31"/>
        <v>NonPatient</v>
      </c>
    </row>
    <row r="491" spans="1:14" x14ac:dyDescent="0.25">
      <c r="A491">
        <v>2</v>
      </c>
      <c r="B491">
        <v>127</v>
      </c>
      <c r="C491">
        <v>46</v>
      </c>
      <c r="D491">
        <v>21</v>
      </c>
      <c r="E491">
        <v>335</v>
      </c>
      <c r="F491">
        <v>34.4</v>
      </c>
      <c r="G491">
        <v>0.17599999999999999</v>
      </c>
      <c r="H491">
        <v>22</v>
      </c>
      <c r="I491">
        <v>0</v>
      </c>
      <c r="J491" t="str">
        <f t="shared" si="28"/>
        <v>Obese</v>
      </c>
      <c r="K491" t="str">
        <f t="shared" si="29"/>
        <v>19-35</v>
      </c>
      <c r="L491" t="str">
        <f t="shared" si="30"/>
        <v>No Diabetes</v>
      </c>
      <c r="M491" t="str" cm="1">
        <f t="array" ref="M491">IF(C491 &lt;80,"Low_BP", IF(C491 &lt;=90, "Normal BP", IF(C491 &lt;=119, "Elevate BP",High BP)))</f>
        <v>Low_BP</v>
      </c>
      <c r="N491" t="str">
        <f t="shared" si="31"/>
        <v>NonPatient</v>
      </c>
    </row>
    <row r="492" spans="1:14" x14ac:dyDescent="0.25">
      <c r="A492">
        <v>2</v>
      </c>
      <c r="B492">
        <v>93</v>
      </c>
      <c r="C492">
        <v>64</v>
      </c>
      <c r="D492">
        <v>32</v>
      </c>
      <c r="E492">
        <v>160</v>
      </c>
      <c r="F492">
        <v>38</v>
      </c>
      <c r="G492">
        <v>0.67400000000000004</v>
      </c>
      <c r="H492">
        <v>23</v>
      </c>
      <c r="I492">
        <v>1</v>
      </c>
      <c r="J492" t="str">
        <f t="shared" si="28"/>
        <v>Obese</v>
      </c>
      <c r="K492" t="str">
        <f t="shared" si="29"/>
        <v>19-35</v>
      </c>
      <c r="L492" t="str">
        <f t="shared" si="30"/>
        <v>Diabetes</v>
      </c>
      <c r="M492" t="str" cm="1">
        <f t="array" ref="M492">IF(C492 &lt;80,"Low_BP", IF(C492 &lt;=90, "Normal BP", IF(C492 &lt;=119, "Elevate BP",High BP)))</f>
        <v>Low_BP</v>
      </c>
      <c r="N492" t="str">
        <f t="shared" si="31"/>
        <v>Patient</v>
      </c>
    </row>
    <row r="493" spans="1:14" x14ac:dyDescent="0.25">
      <c r="A493">
        <v>3</v>
      </c>
      <c r="B493">
        <v>158</v>
      </c>
      <c r="C493">
        <v>64</v>
      </c>
      <c r="D493">
        <v>13</v>
      </c>
      <c r="E493">
        <v>387</v>
      </c>
      <c r="F493">
        <v>31.2</v>
      </c>
      <c r="G493">
        <v>0.29499999999999998</v>
      </c>
      <c r="H493">
        <v>24</v>
      </c>
      <c r="I493">
        <v>0</v>
      </c>
      <c r="J493" t="str">
        <f t="shared" si="28"/>
        <v>Obese</v>
      </c>
      <c r="K493" t="str">
        <f t="shared" si="29"/>
        <v>19-35</v>
      </c>
      <c r="L493" t="str">
        <f t="shared" si="30"/>
        <v>No Diabetes</v>
      </c>
      <c r="M493" t="str" cm="1">
        <f t="array" ref="M493">IF(C493 &lt;80,"Low_BP", IF(C493 &lt;=90, "Normal BP", IF(C493 &lt;=119, "Elevate BP",High BP)))</f>
        <v>Low_BP</v>
      </c>
      <c r="N493" t="str">
        <f t="shared" si="31"/>
        <v>NonPatient</v>
      </c>
    </row>
    <row r="494" spans="1:14" x14ac:dyDescent="0.25">
      <c r="A494">
        <v>5</v>
      </c>
      <c r="B494">
        <v>126</v>
      </c>
      <c r="C494">
        <v>78</v>
      </c>
      <c r="D494">
        <v>27</v>
      </c>
      <c r="E494">
        <v>22</v>
      </c>
      <c r="F494">
        <v>29.6</v>
      </c>
      <c r="G494">
        <v>0.439</v>
      </c>
      <c r="H494">
        <v>40</v>
      </c>
      <c r="I494">
        <v>0</v>
      </c>
      <c r="J494" t="str">
        <f t="shared" si="28"/>
        <v>Overweight</v>
      </c>
      <c r="K494" t="str">
        <f t="shared" si="29"/>
        <v>36-50</v>
      </c>
      <c r="L494" t="str">
        <f t="shared" si="30"/>
        <v>No Diabetes</v>
      </c>
      <c r="M494" t="str" cm="1">
        <f t="array" ref="M494">IF(C494 &lt;80,"Low_BP", IF(C494 &lt;=90, "Normal BP", IF(C494 &lt;=119, "Elevate BP",High BP)))</f>
        <v>Low_BP</v>
      </c>
      <c r="N494" t="str">
        <f t="shared" si="31"/>
        <v>NonPatient</v>
      </c>
    </row>
    <row r="495" spans="1:14" x14ac:dyDescent="0.25">
      <c r="A495">
        <v>10</v>
      </c>
      <c r="B495">
        <v>129</v>
      </c>
      <c r="C495">
        <v>62</v>
      </c>
      <c r="D495">
        <v>36</v>
      </c>
      <c r="E495" s="2">
        <v>156</v>
      </c>
      <c r="F495">
        <v>41.2</v>
      </c>
      <c r="G495">
        <v>0.441</v>
      </c>
      <c r="H495">
        <v>38</v>
      </c>
      <c r="I495">
        <v>1</v>
      </c>
      <c r="J495" t="str">
        <f t="shared" si="28"/>
        <v>Obese</v>
      </c>
      <c r="K495" t="str">
        <f t="shared" si="29"/>
        <v>36-50</v>
      </c>
      <c r="L495" t="str">
        <f t="shared" si="30"/>
        <v>Diabetes</v>
      </c>
      <c r="M495" t="str" cm="1">
        <f t="array" ref="M495">IF(C495 &lt;80,"Low_BP", IF(C495 &lt;=90, "Normal BP", IF(C495 &lt;=119, "Elevate BP",High BP)))</f>
        <v>Low_BP</v>
      </c>
      <c r="N495" t="str">
        <f t="shared" si="31"/>
        <v>Patient</v>
      </c>
    </row>
    <row r="496" spans="1:14" x14ac:dyDescent="0.25">
      <c r="A496">
        <v>0</v>
      </c>
      <c r="B496">
        <v>134</v>
      </c>
      <c r="C496">
        <v>58</v>
      </c>
      <c r="D496">
        <v>20</v>
      </c>
      <c r="E496">
        <v>291</v>
      </c>
      <c r="F496">
        <v>26.4</v>
      </c>
      <c r="G496">
        <v>0.35199999999999998</v>
      </c>
      <c r="H496">
        <v>21</v>
      </c>
      <c r="I496">
        <v>0</v>
      </c>
      <c r="J496" t="str">
        <f t="shared" si="28"/>
        <v>Overweight</v>
      </c>
      <c r="K496" t="str">
        <f t="shared" si="29"/>
        <v>19-35</v>
      </c>
      <c r="L496" t="str">
        <f t="shared" si="30"/>
        <v>No Diabetes</v>
      </c>
      <c r="M496" t="str" cm="1">
        <f t="array" ref="M496">IF(C496 &lt;80,"Low_BP", IF(C496 &lt;=90, "Normal BP", IF(C496 &lt;=119, "Elevate BP",High BP)))</f>
        <v>Low_BP</v>
      </c>
      <c r="N496" t="str">
        <f t="shared" si="31"/>
        <v>NonPatient</v>
      </c>
    </row>
    <row r="497" spans="1:14" x14ac:dyDescent="0.25">
      <c r="A497">
        <v>7</v>
      </c>
      <c r="B497">
        <v>187</v>
      </c>
      <c r="C497">
        <v>50</v>
      </c>
      <c r="D497">
        <v>33</v>
      </c>
      <c r="E497">
        <v>392</v>
      </c>
      <c r="F497">
        <v>33.9</v>
      </c>
      <c r="G497">
        <v>0.82599999999999996</v>
      </c>
      <c r="H497">
        <v>34</v>
      </c>
      <c r="I497">
        <v>1</v>
      </c>
      <c r="J497" t="str">
        <f t="shared" si="28"/>
        <v>Obese</v>
      </c>
      <c r="K497" t="str">
        <f t="shared" si="29"/>
        <v>19-35</v>
      </c>
      <c r="L497" t="str">
        <f t="shared" si="30"/>
        <v>Diabetes</v>
      </c>
      <c r="M497" t="str" cm="1">
        <f t="array" ref="M497">IF(C497 &lt;80,"Low_BP", IF(C497 &lt;=90, "Normal BP", IF(C497 &lt;=119, "Elevate BP",High BP)))</f>
        <v>Low_BP</v>
      </c>
      <c r="N497" t="str">
        <f t="shared" si="31"/>
        <v>Patient</v>
      </c>
    </row>
    <row r="498" spans="1:14" x14ac:dyDescent="0.25">
      <c r="A498">
        <v>3</v>
      </c>
      <c r="B498">
        <v>173</v>
      </c>
      <c r="C498">
        <v>78</v>
      </c>
      <c r="D498">
        <v>39</v>
      </c>
      <c r="E498">
        <v>185</v>
      </c>
      <c r="F498">
        <v>33.799999999999997</v>
      </c>
      <c r="G498">
        <v>0.97</v>
      </c>
      <c r="H498">
        <v>31</v>
      </c>
      <c r="I498">
        <v>1</v>
      </c>
      <c r="J498" t="str">
        <f t="shared" si="28"/>
        <v>Obese</v>
      </c>
      <c r="K498" t="str">
        <f t="shared" si="29"/>
        <v>19-35</v>
      </c>
      <c r="L498" t="str">
        <f t="shared" si="30"/>
        <v>Diabetes</v>
      </c>
      <c r="M498" t="str" cm="1">
        <f t="array" ref="M498">IF(C498 &lt;80,"Low_BP", IF(C498 &lt;=90, "Normal BP", IF(C498 &lt;=119, "Elevate BP",High BP)))</f>
        <v>Low_BP</v>
      </c>
      <c r="N498" t="str">
        <f t="shared" si="31"/>
        <v>Patient</v>
      </c>
    </row>
    <row r="499" spans="1:14" x14ac:dyDescent="0.25">
      <c r="A499">
        <v>10</v>
      </c>
      <c r="B499">
        <v>94</v>
      </c>
      <c r="C499">
        <v>72</v>
      </c>
      <c r="D499">
        <v>18</v>
      </c>
      <c r="E499" s="2">
        <v>156</v>
      </c>
      <c r="F499">
        <v>23.1</v>
      </c>
      <c r="G499">
        <v>0.59499999999999997</v>
      </c>
      <c r="H499">
        <v>56</v>
      </c>
      <c r="I499">
        <v>0</v>
      </c>
      <c r="J499" t="str">
        <f t="shared" si="28"/>
        <v>Normalweight</v>
      </c>
      <c r="K499" t="str">
        <f t="shared" si="29"/>
        <v>51+</v>
      </c>
      <c r="L499" t="str">
        <f t="shared" si="30"/>
        <v>No Diabetes</v>
      </c>
      <c r="M499" t="str" cm="1">
        <f t="array" ref="M499">IF(C499 &lt;80,"Low_BP", IF(C499 &lt;=90, "Normal BP", IF(C499 &lt;=119, "Elevate BP",High BP)))</f>
        <v>Low_BP</v>
      </c>
      <c r="N499" t="str">
        <f t="shared" si="31"/>
        <v>NonPatient</v>
      </c>
    </row>
    <row r="500" spans="1:14" x14ac:dyDescent="0.25">
      <c r="A500">
        <v>1</v>
      </c>
      <c r="B500">
        <v>108</v>
      </c>
      <c r="C500">
        <v>60</v>
      </c>
      <c r="D500">
        <v>46</v>
      </c>
      <c r="E500">
        <v>178</v>
      </c>
      <c r="F500">
        <v>35.5</v>
      </c>
      <c r="G500">
        <v>0.41499999999999998</v>
      </c>
      <c r="H500">
        <v>24</v>
      </c>
      <c r="I500">
        <v>0</v>
      </c>
      <c r="J500" t="str">
        <f t="shared" si="28"/>
        <v>Obese</v>
      </c>
      <c r="K500" t="str">
        <f t="shared" si="29"/>
        <v>19-35</v>
      </c>
      <c r="L500" t="str">
        <f t="shared" si="30"/>
        <v>No Diabetes</v>
      </c>
      <c r="M500" t="str" cm="1">
        <f t="array" ref="M500">IF(C500 &lt;80,"Low_BP", IF(C500 &lt;=90, "Normal BP", IF(C500 &lt;=119, "Elevate BP",High BP)))</f>
        <v>Low_BP</v>
      </c>
      <c r="N500" t="str">
        <f t="shared" si="31"/>
        <v>NonPatient</v>
      </c>
    </row>
    <row r="501" spans="1:14" x14ac:dyDescent="0.25">
      <c r="A501">
        <v>5</v>
      </c>
      <c r="B501">
        <v>97</v>
      </c>
      <c r="C501">
        <v>76</v>
      </c>
      <c r="D501">
        <v>27</v>
      </c>
      <c r="E501" s="2">
        <v>156</v>
      </c>
      <c r="F501">
        <v>35.6</v>
      </c>
      <c r="G501">
        <v>0.378</v>
      </c>
      <c r="H501">
        <v>52</v>
      </c>
      <c r="I501">
        <v>1</v>
      </c>
      <c r="J501" t="str">
        <f t="shared" si="28"/>
        <v>Obese</v>
      </c>
      <c r="K501" t="str">
        <f t="shared" si="29"/>
        <v>51+</v>
      </c>
      <c r="L501" t="str">
        <f t="shared" si="30"/>
        <v>Diabetes</v>
      </c>
      <c r="M501" t="str" cm="1">
        <f t="array" ref="M501">IF(C501 &lt;80,"Low_BP", IF(C501 &lt;=90, "Normal BP", IF(C501 &lt;=119, "Elevate BP",High BP)))</f>
        <v>Low_BP</v>
      </c>
      <c r="N501" t="str">
        <f t="shared" si="31"/>
        <v>Patient</v>
      </c>
    </row>
    <row r="502" spans="1:14" x14ac:dyDescent="0.25">
      <c r="A502">
        <v>4</v>
      </c>
      <c r="B502">
        <v>83</v>
      </c>
      <c r="C502">
        <v>86</v>
      </c>
      <c r="D502">
        <v>19</v>
      </c>
      <c r="E502" s="2">
        <v>156</v>
      </c>
      <c r="F502">
        <v>29.3</v>
      </c>
      <c r="G502">
        <v>0.317</v>
      </c>
      <c r="H502">
        <v>34</v>
      </c>
      <c r="I502">
        <v>0</v>
      </c>
      <c r="J502" t="str">
        <f t="shared" si="28"/>
        <v>Overweight</v>
      </c>
      <c r="K502" t="str">
        <f t="shared" si="29"/>
        <v>19-35</v>
      </c>
      <c r="L502" t="str">
        <f t="shared" si="30"/>
        <v>No Diabetes</v>
      </c>
      <c r="M502" t="str" cm="1">
        <f t="array" ref="M502">IF(C502 &lt;80,"Low_BP", IF(C502 &lt;=90, "Normal BP", IF(C502 &lt;=119, "Elevate BP",High BP)))</f>
        <v>Normal BP</v>
      </c>
      <c r="N502" t="str">
        <f t="shared" si="31"/>
        <v>NonPatient</v>
      </c>
    </row>
    <row r="503" spans="1:14" x14ac:dyDescent="0.25">
      <c r="A503">
        <v>1</v>
      </c>
      <c r="B503">
        <v>114</v>
      </c>
      <c r="C503">
        <v>66</v>
      </c>
      <c r="D503">
        <v>36</v>
      </c>
      <c r="E503">
        <v>200</v>
      </c>
      <c r="F503">
        <v>38.1</v>
      </c>
      <c r="G503">
        <v>0.28899999999999998</v>
      </c>
      <c r="H503">
        <v>21</v>
      </c>
      <c r="I503">
        <v>0</v>
      </c>
      <c r="J503" t="str">
        <f t="shared" si="28"/>
        <v>Obese</v>
      </c>
      <c r="K503" t="str">
        <f t="shared" si="29"/>
        <v>19-35</v>
      </c>
      <c r="L503" t="str">
        <f t="shared" si="30"/>
        <v>No Diabetes</v>
      </c>
      <c r="M503" t="str" cm="1">
        <f t="array" ref="M503">IF(C503 &lt;80,"Low_BP", IF(C503 &lt;=90, "Normal BP", IF(C503 &lt;=119, "Elevate BP",High BP)))</f>
        <v>Low_BP</v>
      </c>
      <c r="N503" t="str">
        <f t="shared" si="31"/>
        <v>NonPatient</v>
      </c>
    </row>
    <row r="504" spans="1:14" x14ac:dyDescent="0.25">
      <c r="A504">
        <v>1</v>
      </c>
      <c r="B504">
        <v>149</v>
      </c>
      <c r="C504">
        <v>68</v>
      </c>
      <c r="D504">
        <v>29</v>
      </c>
      <c r="E504">
        <v>127</v>
      </c>
      <c r="F504">
        <v>29.3</v>
      </c>
      <c r="G504">
        <v>0.34899999999999998</v>
      </c>
      <c r="H504">
        <v>42</v>
      </c>
      <c r="I504">
        <v>1</v>
      </c>
      <c r="J504" t="str">
        <f t="shared" si="28"/>
        <v>Overweight</v>
      </c>
      <c r="K504" t="str">
        <f t="shared" si="29"/>
        <v>36-50</v>
      </c>
      <c r="L504" t="str">
        <f t="shared" si="30"/>
        <v>Diabetes</v>
      </c>
      <c r="M504" t="str" cm="1">
        <f t="array" ref="M504">IF(C504 &lt;80,"Low_BP", IF(C504 &lt;=90, "Normal BP", IF(C504 &lt;=119, "Elevate BP",High BP)))</f>
        <v>Low_BP</v>
      </c>
      <c r="N504" t="str">
        <f t="shared" si="31"/>
        <v>Patient</v>
      </c>
    </row>
    <row r="505" spans="1:14" x14ac:dyDescent="0.25">
      <c r="A505">
        <v>5</v>
      </c>
      <c r="B505">
        <v>117</v>
      </c>
      <c r="C505">
        <v>86</v>
      </c>
      <c r="D505">
        <v>30</v>
      </c>
      <c r="E505">
        <v>105</v>
      </c>
      <c r="F505">
        <v>39.1</v>
      </c>
      <c r="G505">
        <v>0.251</v>
      </c>
      <c r="H505">
        <v>42</v>
      </c>
      <c r="I505">
        <v>0</v>
      </c>
      <c r="J505" t="str">
        <f t="shared" si="28"/>
        <v>Obese</v>
      </c>
      <c r="K505" t="str">
        <f t="shared" si="29"/>
        <v>36-50</v>
      </c>
      <c r="L505" t="str">
        <f t="shared" si="30"/>
        <v>No Diabetes</v>
      </c>
      <c r="M505" t="str" cm="1">
        <f t="array" ref="M505">IF(C505 &lt;80,"Low_BP", IF(C505 &lt;=90, "Normal BP", IF(C505 &lt;=119, "Elevate BP",High BP)))</f>
        <v>Normal BP</v>
      </c>
      <c r="N505" t="str">
        <f t="shared" si="31"/>
        <v>NonPatient</v>
      </c>
    </row>
    <row r="506" spans="1:14" x14ac:dyDescent="0.25">
      <c r="A506">
        <v>4</v>
      </c>
      <c r="B506">
        <v>112</v>
      </c>
      <c r="C506">
        <v>78</v>
      </c>
      <c r="D506">
        <v>40</v>
      </c>
      <c r="E506" s="2">
        <v>156</v>
      </c>
      <c r="F506">
        <v>39.4</v>
      </c>
      <c r="G506">
        <v>0.23599999999999999</v>
      </c>
      <c r="H506">
        <v>38</v>
      </c>
      <c r="I506">
        <v>0</v>
      </c>
      <c r="J506" t="str">
        <f t="shared" si="28"/>
        <v>Obese</v>
      </c>
      <c r="K506" t="str">
        <f t="shared" si="29"/>
        <v>36-50</v>
      </c>
      <c r="L506" t="str">
        <f t="shared" si="30"/>
        <v>No Diabetes</v>
      </c>
      <c r="M506" t="str" cm="1">
        <f t="array" ref="M506">IF(C506 &lt;80,"Low_BP", IF(C506 &lt;=90, "Normal BP", IF(C506 &lt;=119, "Elevate BP",High BP)))</f>
        <v>Low_BP</v>
      </c>
      <c r="N506" t="str">
        <f t="shared" si="31"/>
        <v>NonPatient</v>
      </c>
    </row>
    <row r="507" spans="1:14" x14ac:dyDescent="0.25">
      <c r="A507">
        <v>1</v>
      </c>
      <c r="B507">
        <v>116</v>
      </c>
      <c r="C507">
        <v>78</v>
      </c>
      <c r="D507">
        <v>29</v>
      </c>
      <c r="E507">
        <v>180</v>
      </c>
      <c r="F507">
        <v>36.1</v>
      </c>
      <c r="G507">
        <v>0.496</v>
      </c>
      <c r="H507">
        <v>25</v>
      </c>
      <c r="I507">
        <v>0</v>
      </c>
      <c r="J507" t="str">
        <f t="shared" si="28"/>
        <v>Obese</v>
      </c>
      <c r="K507" t="str">
        <f t="shared" si="29"/>
        <v>19-35</v>
      </c>
      <c r="L507" t="str">
        <f t="shared" si="30"/>
        <v>No Diabetes</v>
      </c>
      <c r="M507" t="str" cm="1">
        <f t="array" ref="M507">IF(C507 &lt;80,"Low_BP", IF(C507 &lt;=90, "Normal BP", IF(C507 &lt;=119, "Elevate BP",High BP)))</f>
        <v>Low_BP</v>
      </c>
      <c r="N507" t="str">
        <f t="shared" si="31"/>
        <v>NonPatient</v>
      </c>
    </row>
    <row r="508" spans="1:14" x14ac:dyDescent="0.25">
      <c r="A508">
        <v>0</v>
      </c>
      <c r="B508">
        <v>141</v>
      </c>
      <c r="C508">
        <v>84</v>
      </c>
      <c r="D508">
        <v>26</v>
      </c>
      <c r="E508" s="2">
        <v>156</v>
      </c>
      <c r="F508">
        <v>32.4</v>
      </c>
      <c r="G508">
        <v>0.433</v>
      </c>
      <c r="H508">
        <v>22</v>
      </c>
      <c r="I508">
        <v>0</v>
      </c>
      <c r="J508" t="str">
        <f t="shared" si="28"/>
        <v>Obese</v>
      </c>
      <c r="K508" t="str">
        <f t="shared" si="29"/>
        <v>19-35</v>
      </c>
      <c r="L508" t="str">
        <f t="shared" si="30"/>
        <v>No Diabetes</v>
      </c>
      <c r="M508" t="str" cm="1">
        <f t="array" ref="M508">IF(C508 &lt;80,"Low_BP", IF(C508 &lt;=90, "Normal BP", IF(C508 &lt;=119, "Elevate BP",High BP)))</f>
        <v>Normal BP</v>
      </c>
      <c r="N508" t="str">
        <f t="shared" si="31"/>
        <v>NonPatient</v>
      </c>
    </row>
    <row r="509" spans="1:14" x14ac:dyDescent="0.25">
      <c r="A509">
        <v>3</v>
      </c>
      <c r="B509">
        <v>130</v>
      </c>
      <c r="C509">
        <v>78</v>
      </c>
      <c r="D509">
        <v>23</v>
      </c>
      <c r="E509">
        <v>79</v>
      </c>
      <c r="F509">
        <v>28.4</v>
      </c>
      <c r="G509">
        <v>0.32300000000000001</v>
      </c>
      <c r="H509">
        <v>34</v>
      </c>
      <c r="I509">
        <v>1</v>
      </c>
      <c r="J509" t="str">
        <f t="shared" si="28"/>
        <v>Overweight</v>
      </c>
      <c r="K509" t="str">
        <f t="shared" si="29"/>
        <v>19-35</v>
      </c>
      <c r="L509" t="str">
        <f t="shared" si="30"/>
        <v>Diabetes</v>
      </c>
      <c r="M509" t="str" cm="1">
        <f t="array" ref="M509">IF(C509 &lt;80,"Low_BP", IF(C509 &lt;=90, "Normal BP", IF(C509 &lt;=119, "Elevate BP",High BP)))</f>
        <v>Low_BP</v>
      </c>
      <c r="N509" t="str">
        <f t="shared" si="31"/>
        <v>Patient</v>
      </c>
    </row>
    <row r="510" spans="1:14" x14ac:dyDescent="0.25">
      <c r="A510">
        <v>2</v>
      </c>
      <c r="B510">
        <v>174</v>
      </c>
      <c r="C510">
        <v>88</v>
      </c>
      <c r="D510">
        <v>37</v>
      </c>
      <c r="E510">
        <v>120</v>
      </c>
      <c r="F510">
        <v>44.5</v>
      </c>
      <c r="G510">
        <v>0.64600000000000002</v>
      </c>
      <c r="H510">
        <v>24</v>
      </c>
      <c r="I510">
        <v>1</v>
      </c>
      <c r="J510" t="str">
        <f t="shared" si="28"/>
        <v>Obese</v>
      </c>
      <c r="K510" t="str">
        <f t="shared" si="29"/>
        <v>19-35</v>
      </c>
      <c r="L510" t="str">
        <f t="shared" si="30"/>
        <v>Diabetes</v>
      </c>
      <c r="M510" t="str" cm="1">
        <f t="array" ref="M510">IF(C510 &lt;80,"Low_BP", IF(C510 &lt;=90, "Normal BP", IF(C510 &lt;=119, "Elevate BP",High BP)))</f>
        <v>Normal BP</v>
      </c>
      <c r="N510" t="str">
        <f t="shared" si="31"/>
        <v>Patient</v>
      </c>
    </row>
    <row r="511" spans="1:14" x14ac:dyDescent="0.25">
      <c r="A511">
        <v>2</v>
      </c>
      <c r="B511">
        <v>106</v>
      </c>
      <c r="C511">
        <v>56</v>
      </c>
      <c r="D511">
        <v>27</v>
      </c>
      <c r="E511">
        <v>165</v>
      </c>
      <c r="F511">
        <v>29</v>
      </c>
      <c r="G511">
        <v>0.42599999999999999</v>
      </c>
      <c r="H511">
        <v>22</v>
      </c>
      <c r="I511">
        <v>0</v>
      </c>
      <c r="J511" t="str">
        <f t="shared" si="28"/>
        <v>Overweight</v>
      </c>
      <c r="K511" t="str">
        <f t="shared" si="29"/>
        <v>19-35</v>
      </c>
      <c r="L511" t="str">
        <f t="shared" si="30"/>
        <v>No Diabetes</v>
      </c>
      <c r="M511" t="str" cm="1">
        <f t="array" ref="M511">IF(C511 &lt;80,"Low_BP", IF(C511 &lt;=90, "Normal BP", IF(C511 &lt;=119, "Elevate BP",High BP)))</f>
        <v>Low_BP</v>
      </c>
      <c r="N511" t="str">
        <f t="shared" si="31"/>
        <v>NonPatient</v>
      </c>
    </row>
    <row r="512" spans="1:14" x14ac:dyDescent="0.25">
      <c r="A512">
        <v>4</v>
      </c>
      <c r="B512">
        <v>95</v>
      </c>
      <c r="C512">
        <v>60</v>
      </c>
      <c r="D512">
        <v>32</v>
      </c>
      <c r="E512" s="2">
        <v>156</v>
      </c>
      <c r="F512">
        <v>35.4</v>
      </c>
      <c r="G512">
        <v>0.28399999999999997</v>
      </c>
      <c r="H512">
        <v>28</v>
      </c>
      <c r="I512">
        <v>0</v>
      </c>
      <c r="J512" t="str">
        <f t="shared" si="28"/>
        <v>Obese</v>
      </c>
      <c r="K512" t="str">
        <f t="shared" si="29"/>
        <v>19-35</v>
      </c>
      <c r="L512" t="str">
        <f t="shared" si="30"/>
        <v>No Diabetes</v>
      </c>
      <c r="M512" t="str" cm="1">
        <f t="array" ref="M512">IF(C512 &lt;80,"Low_BP", IF(C512 &lt;=90, "Normal BP", IF(C512 &lt;=119, "Elevate BP",High BP)))</f>
        <v>Low_BP</v>
      </c>
      <c r="N512" t="str">
        <f t="shared" si="31"/>
        <v>NonPatient</v>
      </c>
    </row>
    <row r="513" spans="1:14" x14ac:dyDescent="0.25">
      <c r="A513">
        <v>0</v>
      </c>
      <c r="B513">
        <v>126</v>
      </c>
      <c r="C513">
        <v>86</v>
      </c>
      <c r="D513">
        <v>27</v>
      </c>
      <c r="E513">
        <v>120</v>
      </c>
      <c r="F513">
        <v>27.4</v>
      </c>
      <c r="G513">
        <v>0.51500000000000001</v>
      </c>
      <c r="H513">
        <v>21</v>
      </c>
      <c r="I513">
        <v>0</v>
      </c>
      <c r="J513" t="str">
        <f t="shared" si="28"/>
        <v>Overweight</v>
      </c>
      <c r="K513" t="str">
        <f t="shared" si="29"/>
        <v>19-35</v>
      </c>
      <c r="L513" t="str">
        <f t="shared" si="30"/>
        <v>No Diabetes</v>
      </c>
      <c r="M513" t="str" cm="1">
        <f t="array" ref="M513">IF(C513 &lt;80,"Low_BP", IF(C513 &lt;=90, "Normal BP", IF(C513 &lt;=119, "Elevate BP",High BP)))</f>
        <v>Normal BP</v>
      </c>
      <c r="N513" t="str">
        <f t="shared" si="31"/>
        <v>NonPatient</v>
      </c>
    </row>
    <row r="514" spans="1:14" x14ac:dyDescent="0.25">
      <c r="A514">
        <v>8</v>
      </c>
      <c r="B514">
        <v>65</v>
      </c>
      <c r="C514">
        <v>72</v>
      </c>
      <c r="D514">
        <v>23</v>
      </c>
      <c r="E514" s="2">
        <v>156</v>
      </c>
      <c r="F514">
        <v>32</v>
      </c>
      <c r="G514">
        <v>0.6</v>
      </c>
      <c r="H514">
        <v>42</v>
      </c>
      <c r="I514">
        <v>0</v>
      </c>
      <c r="J514" t="str">
        <f t="shared" si="28"/>
        <v>Obese</v>
      </c>
      <c r="K514" t="str">
        <f t="shared" si="29"/>
        <v>36-50</v>
      </c>
      <c r="L514" t="str">
        <f t="shared" si="30"/>
        <v>No Diabetes</v>
      </c>
      <c r="M514" t="str" cm="1">
        <f t="array" ref="M514">IF(C514 &lt;80,"Low_BP", IF(C514 &lt;=90, "Normal BP", IF(C514 &lt;=119, "Elevate BP",High BP)))</f>
        <v>Low_BP</v>
      </c>
      <c r="N514" t="str">
        <f t="shared" si="31"/>
        <v>NonPatient</v>
      </c>
    </row>
    <row r="515" spans="1:14" x14ac:dyDescent="0.25">
      <c r="A515">
        <v>2</v>
      </c>
      <c r="B515">
        <v>99</v>
      </c>
      <c r="C515">
        <v>60</v>
      </c>
      <c r="D515">
        <v>17</v>
      </c>
      <c r="E515">
        <v>160</v>
      </c>
      <c r="F515">
        <v>36.6</v>
      </c>
      <c r="G515">
        <v>0.45300000000000001</v>
      </c>
      <c r="H515">
        <v>21</v>
      </c>
      <c r="I515">
        <v>0</v>
      </c>
      <c r="J515" t="str">
        <f t="shared" ref="J515:J535" si="32">IF(F515&lt;18.5,"Underweight",IF(F515&lt;24.5,"Normalweight",IF(F515&lt;29.9,"Overweight","Obese")))</f>
        <v>Obese</v>
      </c>
      <c r="K515" t="str">
        <f t="shared" ref="K515:K535" si="33">IF(H515&lt;=18, "0-18", IF(H515&lt;=35, "19-35", IF(H515&lt;=50, "36-50", "51+")))</f>
        <v>19-35</v>
      </c>
      <c r="L515" t="str">
        <f t="shared" ref="L515:L535" si="34">IF(I515 =1, "Diabetes", "No Diabetes")</f>
        <v>No Diabetes</v>
      </c>
      <c r="M515" t="str" cm="1">
        <f t="array" ref="M515">IF(C515 &lt;80,"Low_BP", IF(C515 &lt;=90, "Normal BP", IF(C515 &lt;=119, "Elevate BP",High BP)))</f>
        <v>Low_BP</v>
      </c>
      <c r="N515" t="str">
        <f t="shared" ref="N515:N535" si="35">IF(L515 ="Diabetes", "Patient","NonPatient")</f>
        <v>NonPatient</v>
      </c>
    </row>
    <row r="516" spans="1:14" x14ac:dyDescent="0.25">
      <c r="A516">
        <v>11</v>
      </c>
      <c r="B516">
        <v>120</v>
      </c>
      <c r="C516">
        <v>80</v>
      </c>
      <c r="D516">
        <v>37</v>
      </c>
      <c r="E516">
        <v>150</v>
      </c>
      <c r="F516">
        <v>42.3</v>
      </c>
      <c r="G516">
        <v>0.78500000000000003</v>
      </c>
      <c r="H516">
        <v>48</v>
      </c>
      <c r="I516">
        <v>1</v>
      </c>
      <c r="J516" t="str">
        <f t="shared" si="32"/>
        <v>Obese</v>
      </c>
      <c r="K516" t="str">
        <f t="shared" si="33"/>
        <v>36-50</v>
      </c>
      <c r="L516" t="str">
        <f t="shared" si="34"/>
        <v>Diabetes</v>
      </c>
      <c r="M516" t="str" cm="1">
        <f t="array" ref="M516">IF(C516 &lt;80,"Low_BP", IF(C516 &lt;=90, "Normal BP", IF(C516 &lt;=119, "Elevate BP",High BP)))</f>
        <v>Normal BP</v>
      </c>
      <c r="N516" t="str">
        <f t="shared" si="35"/>
        <v>Patient</v>
      </c>
    </row>
    <row r="517" spans="1:14" x14ac:dyDescent="0.25">
      <c r="A517">
        <v>3</v>
      </c>
      <c r="B517">
        <v>102</v>
      </c>
      <c r="C517">
        <v>44</v>
      </c>
      <c r="D517">
        <v>20</v>
      </c>
      <c r="E517">
        <v>94</v>
      </c>
      <c r="F517">
        <v>30.8</v>
      </c>
      <c r="G517">
        <v>0.4</v>
      </c>
      <c r="H517">
        <v>26</v>
      </c>
      <c r="I517">
        <v>0</v>
      </c>
      <c r="J517" t="str">
        <f t="shared" si="32"/>
        <v>Obese</v>
      </c>
      <c r="K517" t="str">
        <f t="shared" si="33"/>
        <v>19-35</v>
      </c>
      <c r="L517" t="str">
        <f t="shared" si="34"/>
        <v>No Diabetes</v>
      </c>
      <c r="M517" t="str" cm="1">
        <f t="array" ref="M517">IF(C517 &lt;80,"Low_BP", IF(C517 &lt;=90, "Normal BP", IF(C517 &lt;=119, "Elevate BP",High BP)))</f>
        <v>Low_BP</v>
      </c>
      <c r="N517" t="str">
        <f t="shared" si="35"/>
        <v>NonPatient</v>
      </c>
    </row>
    <row r="518" spans="1:14" x14ac:dyDescent="0.25">
      <c r="A518">
        <v>1</v>
      </c>
      <c r="B518">
        <v>109</v>
      </c>
      <c r="C518">
        <v>58</v>
      </c>
      <c r="D518">
        <v>18</v>
      </c>
      <c r="E518">
        <v>116</v>
      </c>
      <c r="F518">
        <v>28.5</v>
      </c>
      <c r="G518">
        <v>0.219</v>
      </c>
      <c r="H518">
        <v>22</v>
      </c>
      <c r="I518">
        <v>0</v>
      </c>
      <c r="J518" t="str">
        <f t="shared" si="32"/>
        <v>Overweight</v>
      </c>
      <c r="K518" t="str">
        <f t="shared" si="33"/>
        <v>19-35</v>
      </c>
      <c r="L518" t="str">
        <f t="shared" si="34"/>
        <v>No Diabetes</v>
      </c>
      <c r="M518" t="str" cm="1">
        <f t="array" ref="M518">IF(C518 &lt;80,"Low_BP", IF(C518 &lt;=90, "Normal BP", IF(C518 &lt;=119, "Elevate BP",High BP)))</f>
        <v>Low_BP</v>
      </c>
      <c r="N518" t="str">
        <f t="shared" si="35"/>
        <v>NonPatient</v>
      </c>
    </row>
    <row r="519" spans="1:14" x14ac:dyDescent="0.25">
      <c r="A519">
        <v>13</v>
      </c>
      <c r="B519">
        <v>153</v>
      </c>
      <c r="C519">
        <v>88</v>
      </c>
      <c r="D519">
        <v>37</v>
      </c>
      <c r="E519">
        <v>140</v>
      </c>
      <c r="F519">
        <v>40.6</v>
      </c>
      <c r="G519">
        <v>1.1739999999999999</v>
      </c>
      <c r="H519">
        <v>39</v>
      </c>
      <c r="I519">
        <v>0</v>
      </c>
      <c r="J519" t="str">
        <f t="shared" si="32"/>
        <v>Obese</v>
      </c>
      <c r="K519" t="str">
        <f t="shared" si="33"/>
        <v>36-50</v>
      </c>
      <c r="L519" t="str">
        <f t="shared" si="34"/>
        <v>No Diabetes</v>
      </c>
      <c r="M519" t="str" cm="1">
        <f t="array" ref="M519">IF(C519 &lt;80,"Low_BP", IF(C519 &lt;=90, "Normal BP", IF(C519 &lt;=119, "Elevate BP",High BP)))</f>
        <v>Normal BP</v>
      </c>
      <c r="N519" t="str">
        <f t="shared" si="35"/>
        <v>NonPatient</v>
      </c>
    </row>
    <row r="520" spans="1:14" x14ac:dyDescent="0.25">
      <c r="A520">
        <v>12</v>
      </c>
      <c r="B520">
        <v>100</v>
      </c>
      <c r="C520">
        <v>84</v>
      </c>
      <c r="D520">
        <v>33</v>
      </c>
      <c r="E520">
        <v>105</v>
      </c>
      <c r="F520">
        <v>30</v>
      </c>
      <c r="G520">
        <v>0.48799999999999999</v>
      </c>
      <c r="H520">
        <v>46</v>
      </c>
      <c r="I520">
        <v>0</v>
      </c>
      <c r="J520" t="str">
        <f t="shared" si="32"/>
        <v>Obese</v>
      </c>
      <c r="K520" t="str">
        <f t="shared" si="33"/>
        <v>36-50</v>
      </c>
      <c r="L520" t="str">
        <f t="shared" si="34"/>
        <v>No Diabetes</v>
      </c>
      <c r="M520" t="str" cm="1">
        <f t="array" ref="M520">IF(C520 &lt;80,"Low_BP", IF(C520 &lt;=90, "Normal BP", IF(C520 &lt;=119, "Elevate BP",High BP)))</f>
        <v>Normal BP</v>
      </c>
      <c r="N520" t="str">
        <f t="shared" si="35"/>
        <v>NonPatient</v>
      </c>
    </row>
    <row r="521" spans="1:14" x14ac:dyDescent="0.25">
      <c r="A521">
        <v>1</v>
      </c>
      <c r="B521">
        <v>147</v>
      </c>
      <c r="C521">
        <v>94</v>
      </c>
      <c r="D521">
        <v>41</v>
      </c>
      <c r="E521" s="2">
        <v>156</v>
      </c>
      <c r="F521">
        <v>49.3</v>
      </c>
      <c r="G521">
        <v>0.35799999999999998</v>
      </c>
      <c r="H521">
        <v>27</v>
      </c>
      <c r="I521">
        <v>1</v>
      </c>
      <c r="J521" t="str">
        <f t="shared" si="32"/>
        <v>Obese</v>
      </c>
      <c r="K521" t="str">
        <f t="shared" si="33"/>
        <v>19-35</v>
      </c>
      <c r="L521" t="str">
        <f t="shared" si="34"/>
        <v>Diabetes</v>
      </c>
      <c r="M521" t="str" cm="1">
        <f t="array" ref="M521">IF(C521 &lt;80,"Low_BP", IF(C521 &lt;=90, "Normal BP", IF(C521 &lt;=119, "Elevate BP",High BP)))</f>
        <v>Elevate BP</v>
      </c>
      <c r="N521" t="str">
        <f t="shared" si="35"/>
        <v>Patient</v>
      </c>
    </row>
    <row r="522" spans="1:14" x14ac:dyDescent="0.25">
      <c r="A522">
        <v>1</v>
      </c>
      <c r="B522">
        <v>81</v>
      </c>
      <c r="C522">
        <v>74</v>
      </c>
      <c r="D522">
        <v>41</v>
      </c>
      <c r="E522">
        <v>57</v>
      </c>
      <c r="F522">
        <v>46.3</v>
      </c>
      <c r="G522">
        <v>1.0960000000000001</v>
      </c>
      <c r="H522">
        <v>32</v>
      </c>
      <c r="I522">
        <v>0</v>
      </c>
      <c r="J522" t="str">
        <f t="shared" si="32"/>
        <v>Obese</v>
      </c>
      <c r="K522" t="str">
        <f t="shared" si="33"/>
        <v>19-35</v>
      </c>
      <c r="L522" t="str">
        <f t="shared" si="34"/>
        <v>No Diabetes</v>
      </c>
      <c r="M522" t="str" cm="1">
        <f t="array" ref="M522">IF(C522 &lt;80,"Low_BP", IF(C522 &lt;=90, "Normal BP", IF(C522 &lt;=119, "Elevate BP",High BP)))</f>
        <v>Low_BP</v>
      </c>
      <c r="N522" t="str">
        <f t="shared" si="35"/>
        <v>NonPatient</v>
      </c>
    </row>
    <row r="523" spans="1:14" x14ac:dyDescent="0.25">
      <c r="A523">
        <v>3</v>
      </c>
      <c r="B523">
        <v>187</v>
      </c>
      <c r="C523">
        <v>70</v>
      </c>
      <c r="D523">
        <v>22</v>
      </c>
      <c r="E523">
        <v>200</v>
      </c>
      <c r="F523">
        <v>36.4</v>
      </c>
      <c r="G523">
        <v>0.40799999999999997</v>
      </c>
      <c r="H523">
        <v>36</v>
      </c>
      <c r="I523">
        <v>1</v>
      </c>
      <c r="J523" t="str">
        <f t="shared" si="32"/>
        <v>Obese</v>
      </c>
      <c r="K523" t="str">
        <f t="shared" si="33"/>
        <v>36-50</v>
      </c>
      <c r="L523" t="str">
        <f t="shared" si="34"/>
        <v>Diabetes</v>
      </c>
      <c r="M523" t="str" cm="1">
        <f t="array" ref="M523">IF(C523 &lt;80,"Low_BP", IF(C523 &lt;=90, "Normal BP", IF(C523 &lt;=119, "Elevate BP",High BP)))</f>
        <v>Low_BP</v>
      </c>
      <c r="N523" t="str">
        <f t="shared" si="35"/>
        <v>Patient</v>
      </c>
    </row>
    <row r="524" spans="1:14" x14ac:dyDescent="0.25">
      <c r="A524">
        <v>1</v>
      </c>
      <c r="B524">
        <v>121</v>
      </c>
      <c r="C524">
        <v>78</v>
      </c>
      <c r="D524">
        <v>39</v>
      </c>
      <c r="E524">
        <v>74</v>
      </c>
      <c r="F524">
        <v>39</v>
      </c>
      <c r="G524">
        <v>0.26100000000000001</v>
      </c>
      <c r="H524">
        <v>28</v>
      </c>
      <c r="I524">
        <v>0</v>
      </c>
      <c r="J524" t="str">
        <f t="shared" si="32"/>
        <v>Obese</v>
      </c>
      <c r="K524" t="str">
        <f t="shared" si="33"/>
        <v>19-35</v>
      </c>
      <c r="L524" t="str">
        <f t="shared" si="34"/>
        <v>No Diabetes</v>
      </c>
      <c r="M524" t="str" cm="1">
        <f t="array" ref="M524">IF(C524 &lt;80,"Low_BP", IF(C524 &lt;=90, "Normal BP", IF(C524 &lt;=119, "Elevate BP",High BP)))</f>
        <v>Low_BP</v>
      </c>
      <c r="N524" t="str">
        <f t="shared" si="35"/>
        <v>NonPatient</v>
      </c>
    </row>
    <row r="525" spans="1:14" x14ac:dyDescent="0.25">
      <c r="A525">
        <v>3</v>
      </c>
      <c r="B525">
        <v>108</v>
      </c>
      <c r="C525">
        <v>62</v>
      </c>
      <c r="D525">
        <v>24</v>
      </c>
      <c r="E525" s="2">
        <v>156</v>
      </c>
      <c r="F525">
        <v>26</v>
      </c>
      <c r="G525">
        <v>0.223</v>
      </c>
      <c r="H525">
        <v>25</v>
      </c>
      <c r="I525">
        <v>0</v>
      </c>
      <c r="J525" t="str">
        <f t="shared" si="32"/>
        <v>Overweight</v>
      </c>
      <c r="K525" t="str">
        <f t="shared" si="33"/>
        <v>19-35</v>
      </c>
      <c r="L525" t="str">
        <f t="shared" si="34"/>
        <v>No Diabetes</v>
      </c>
      <c r="M525" t="str" cm="1">
        <f t="array" ref="M525">IF(C525 &lt;80,"Low_BP", IF(C525 &lt;=90, "Normal BP", IF(C525 &lt;=119, "Elevate BP",High BP)))</f>
        <v>Low_BP</v>
      </c>
      <c r="N525" t="str">
        <f t="shared" si="35"/>
        <v>NonPatient</v>
      </c>
    </row>
    <row r="526" spans="1:14" x14ac:dyDescent="0.25">
      <c r="A526">
        <v>0</v>
      </c>
      <c r="B526">
        <v>181</v>
      </c>
      <c r="C526">
        <v>88</v>
      </c>
      <c r="D526">
        <v>44</v>
      </c>
      <c r="E526">
        <v>510</v>
      </c>
      <c r="F526">
        <v>43.3</v>
      </c>
      <c r="G526">
        <v>0.222</v>
      </c>
      <c r="H526">
        <v>26</v>
      </c>
      <c r="I526">
        <v>1</v>
      </c>
      <c r="J526" t="str">
        <f t="shared" si="32"/>
        <v>Obese</v>
      </c>
      <c r="K526" t="str">
        <f t="shared" si="33"/>
        <v>19-35</v>
      </c>
      <c r="L526" t="str">
        <f t="shared" si="34"/>
        <v>Diabetes</v>
      </c>
      <c r="M526" t="str" cm="1">
        <f t="array" ref="M526">IF(C526 &lt;80,"Low_BP", IF(C526 &lt;=90, "Normal BP", IF(C526 &lt;=119, "Elevate BP",High BP)))</f>
        <v>Normal BP</v>
      </c>
      <c r="N526" t="str">
        <f t="shared" si="35"/>
        <v>Patient</v>
      </c>
    </row>
    <row r="527" spans="1:14" x14ac:dyDescent="0.25">
      <c r="A527">
        <v>8</v>
      </c>
      <c r="B527">
        <v>154</v>
      </c>
      <c r="C527">
        <v>78</v>
      </c>
      <c r="D527">
        <v>32</v>
      </c>
      <c r="E527" s="2">
        <v>156</v>
      </c>
      <c r="F527">
        <v>32.4</v>
      </c>
      <c r="G527">
        <v>0.443</v>
      </c>
      <c r="H527">
        <v>45</v>
      </c>
      <c r="I527">
        <v>1</v>
      </c>
      <c r="J527" t="str">
        <f t="shared" si="32"/>
        <v>Obese</v>
      </c>
      <c r="K527" t="str">
        <f t="shared" si="33"/>
        <v>36-50</v>
      </c>
      <c r="L527" t="str">
        <f t="shared" si="34"/>
        <v>Diabetes</v>
      </c>
      <c r="M527" t="str" cm="1">
        <f t="array" ref="M527">IF(C527 &lt;80,"Low_BP", IF(C527 &lt;=90, "Normal BP", IF(C527 &lt;=119, "Elevate BP",High BP)))</f>
        <v>Low_BP</v>
      </c>
      <c r="N527" t="str">
        <f t="shared" si="35"/>
        <v>Patient</v>
      </c>
    </row>
    <row r="528" spans="1:14" x14ac:dyDescent="0.25">
      <c r="A528">
        <v>1</v>
      </c>
      <c r="B528">
        <v>128</v>
      </c>
      <c r="C528">
        <v>88</v>
      </c>
      <c r="D528">
        <v>39</v>
      </c>
      <c r="E528">
        <v>110</v>
      </c>
      <c r="F528">
        <v>36.5</v>
      </c>
      <c r="G528">
        <v>1.0569999999999999</v>
      </c>
      <c r="H528">
        <v>37</v>
      </c>
      <c r="I528">
        <v>1</v>
      </c>
      <c r="J528" t="str">
        <f t="shared" si="32"/>
        <v>Obese</v>
      </c>
      <c r="K528" t="str">
        <f t="shared" si="33"/>
        <v>36-50</v>
      </c>
      <c r="L528" t="str">
        <f t="shared" si="34"/>
        <v>Diabetes</v>
      </c>
      <c r="M528" t="str" cm="1">
        <f t="array" ref="M528">IF(C528 &lt;80,"Low_BP", IF(C528 &lt;=90, "Normal BP", IF(C528 &lt;=119, "Elevate BP",High BP)))</f>
        <v>Normal BP</v>
      </c>
      <c r="N528" t="str">
        <f t="shared" si="35"/>
        <v>Patient</v>
      </c>
    </row>
    <row r="529" spans="1:14" x14ac:dyDescent="0.25">
      <c r="A529">
        <v>7</v>
      </c>
      <c r="B529">
        <v>137</v>
      </c>
      <c r="C529">
        <v>90</v>
      </c>
      <c r="D529">
        <v>41</v>
      </c>
      <c r="E529" s="2">
        <v>156</v>
      </c>
      <c r="F529">
        <v>32</v>
      </c>
      <c r="G529">
        <v>0.39100000000000001</v>
      </c>
      <c r="H529">
        <v>39</v>
      </c>
      <c r="I529">
        <v>0</v>
      </c>
      <c r="J529" t="str">
        <f t="shared" si="32"/>
        <v>Obese</v>
      </c>
      <c r="K529" t="str">
        <f t="shared" si="33"/>
        <v>36-50</v>
      </c>
      <c r="L529" t="str">
        <f t="shared" si="34"/>
        <v>No Diabetes</v>
      </c>
      <c r="M529" t="str" cm="1">
        <f t="array" ref="M529">IF(C529 &lt;80,"Low_BP", IF(C529 &lt;=90, "Normal BP", IF(C529 &lt;=119, "Elevate BP",High BP)))</f>
        <v>Normal BP</v>
      </c>
      <c r="N529" t="str">
        <f t="shared" si="35"/>
        <v>NonPatient</v>
      </c>
    </row>
    <row r="530" spans="1:14" x14ac:dyDescent="0.25">
      <c r="A530">
        <v>2</v>
      </c>
      <c r="B530">
        <v>88</v>
      </c>
      <c r="C530">
        <v>58</v>
      </c>
      <c r="D530">
        <v>26</v>
      </c>
      <c r="E530">
        <v>16</v>
      </c>
      <c r="F530">
        <v>28.4</v>
      </c>
      <c r="G530">
        <v>0.76600000000000001</v>
      </c>
      <c r="H530">
        <v>22</v>
      </c>
      <c r="I530">
        <v>0</v>
      </c>
      <c r="J530" t="str">
        <f t="shared" si="32"/>
        <v>Overweight</v>
      </c>
      <c r="K530" t="str">
        <f t="shared" si="33"/>
        <v>19-35</v>
      </c>
      <c r="L530" t="str">
        <f t="shared" si="34"/>
        <v>No Diabetes</v>
      </c>
      <c r="M530" t="str" cm="1">
        <f t="array" ref="M530">IF(C530 &lt;80,"Low_BP", IF(C530 &lt;=90, "Normal BP", IF(C530 &lt;=119, "Elevate BP",High BP)))</f>
        <v>Low_BP</v>
      </c>
      <c r="N530" t="str">
        <f t="shared" si="35"/>
        <v>NonPatient</v>
      </c>
    </row>
    <row r="531" spans="1:14" x14ac:dyDescent="0.25">
      <c r="A531">
        <v>9</v>
      </c>
      <c r="B531">
        <v>170</v>
      </c>
      <c r="C531">
        <v>74</v>
      </c>
      <c r="D531">
        <v>31</v>
      </c>
      <c r="E531" s="2">
        <v>156</v>
      </c>
      <c r="F531">
        <v>44</v>
      </c>
      <c r="G531">
        <v>0.40300000000000002</v>
      </c>
      <c r="H531">
        <v>43</v>
      </c>
      <c r="I531">
        <v>1</v>
      </c>
      <c r="J531" t="str">
        <f t="shared" si="32"/>
        <v>Obese</v>
      </c>
      <c r="K531" t="str">
        <f t="shared" si="33"/>
        <v>36-50</v>
      </c>
      <c r="L531" t="str">
        <f t="shared" si="34"/>
        <v>Diabetes</v>
      </c>
      <c r="M531" t="str" cm="1">
        <f t="array" ref="M531">IF(C531 &lt;80,"Low_BP", IF(C531 &lt;=90, "Normal BP", IF(C531 &lt;=119, "Elevate BP",High BP)))</f>
        <v>Low_BP</v>
      </c>
      <c r="N531" t="str">
        <f t="shared" si="35"/>
        <v>Patient</v>
      </c>
    </row>
    <row r="532" spans="1:14" x14ac:dyDescent="0.25">
      <c r="A532">
        <v>10</v>
      </c>
      <c r="B532">
        <v>101</v>
      </c>
      <c r="C532">
        <v>76</v>
      </c>
      <c r="D532">
        <v>48</v>
      </c>
      <c r="E532">
        <v>180</v>
      </c>
      <c r="F532">
        <v>32.9</v>
      </c>
      <c r="G532">
        <v>0.17100000000000001</v>
      </c>
      <c r="H532">
        <v>63</v>
      </c>
      <c r="I532">
        <v>0</v>
      </c>
      <c r="J532" t="str">
        <f t="shared" si="32"/>
        <v>Obese</v>
      </c>
      <c r="K532" t="str">
        <f t="shared" si="33"/>
        <v>51+</v>
      </c>
      <c r="L532" t="str">
        <f t="shared" si="34"/>
        <v>No Diabetes</v>
      </c>
      <c r="M532" t="str" cm="1">
        <f t="array" ref="M532">IF(C532 &lt;80,"Low_BP", IF(C532 &lt;=90, "Normal BP", IF(C532 &lt;=119, "Elevate BP",High BP)))</f>
        <v>Low_BP</v>
      </c>
      <c r="N532" t="str">
        <f t="shared" si="35"/>
        <v>NonPatient</v>
      </c>
    </row>
    <row r="533" spans="1:14" x14ac:dyDescent="0.25">
      <c r="A533">
        <v>2</v>
      </c>
      <c r="B533">
        <v>122</v>
      </c>
      <c r="C533">
        <v>70</v>
      </c>
      <c r="D533">
        <v>27</v>
      </c>
      <c r="E533" s="2">
        <v>156</v>
      </c>
      <c r="F533">
        <v>36.799999999999997</v>
      </c>
      <c r="G533">
        <v>0.34</v>
      </c>
      <c r="H533">
        <v>27</v>
      </c>
      <c r="I533">
        <v>0</v>
      </c>
      <c r="J533" t="str">
        <f t="shared" si="32"/>
        <v>Obese</v>
      </c>
      <c r="K533" t="str">
        <f t="shared" si="33"/>
        <v>19-35</v>
      </c>
      <c r="L533" t="str">
        <f t="shared" si="34"/>
        <v>No Diabetes</v>
      </c>
      <c r="M533" t="str" cm="1">
        <f t="array" ref="M533">IF(C533 &lt;80,"Low_BP", IF(C533 &lt;=90, "Normal BP", IF(C533 &lt;=119, "Elevate BP",High BP)))</f>
        <v>Low_BP</v>
      </c>
      <c r="N533" t="str">
        <f t="shared" si="35"/>
        <v>NonPatient</v>
      </c>
    </row>
    <row r="534" spans="1:14" x14ac:dyDescent="0.25">
      <c r="A534">
        <v>5</v>
      </c>
      <c r="B534">
        <v>121</v>
      </c>
      <c r="C534">
        <v>72</v>
      </c>
      <c r="D534">
        <v>23</v>
      </c>
      <c r="E534">
        <v>112</v>
      </c>
      <c r="F534">
        <v>26.2</v>
      </c>
      <c r="G534">
        <v>0.245</v>
      </c>
      <c r="H534">
        <v>30</v>
      </c>
      <c r="I534">
        <v>0</v>
      </c>
      <c r="J534" t="str">
        <f t="shared" si="32"/>
        <v>Overweight</v>
      </c>
      <c r="K534" t="str">
        <f t="shared" si="33"/>
        <v>19-35</v>
      </c>
      <c r="L534" t="str">
        <f t="shared" si="34"/>
        <v>No Diabetes</v>
      </c>
      <c r="M534" t="str" cm="1">
        <f t="array" ref="M534">IF(C534 &lt;80,"Low_BP", IF(C534 &lt;=90, "Normal BP", IF(C534 &lt;=119, "Elevate BP",High BP)))</f>
        <v>Low_BP</v>
      </c>
      <c r="N534" t="str">
        <f t="shared" si="35"/>
        <v>NonPatient</v>
      </c>
    </row>
    <row r="535" spans="1:14" x14ac:dyDescent="0.25">
      <c r="A535">
        <v>1</v>
      </c>
      <c r="B535">
        <v>93</v>
      </c>
      <c r="C535">
        <v>70</v>
      </c>
      <c r="D535">
        <v>31</v>
      </c>
      <c r="E535" s="2">
        <v>156</v>
      </c>
      <c r="F535">
        <v>30.4</v>
      </c>
      <c r="G535">
        <v>0.315</v>
      </c>
      <c r="H535">
        <v>23</v>
      </c>
      <c r="I535">
        <v>0</v>
      </c>
      <c r="J535" t="str">
        <f t="shared" si="32"/>
        <v>Obese</v>
      </c>
      <c r="K535" t="str">
        <f t="shared" si="33"/>
        <v>19-35</v>
      </c>
      <c r="L535" t="str">
        <f t="shared" si="34"/>
        <v>No Diabetes</v>
      </c>
      <c r="M535" t="str" cm="1">
        <f t="array" ref="M535">IF(C535 &lt;80,"Low_BP", IF(C535 &lt;=90, "Normal BP", IF(C535 &lt;=119, "Elevate BP",High BP)))</f>
        <v>Low_BP</v>
      </c>
      <c r="N535" t="str">
        <f t="shared" si="35"/>
        <v>NonPatient</v>
      </c>
    </row>
  </sheetData>
  <conditionalFormatting sqref="B1:H1 B2:D3 F2:H3 B4:H13 B14:D14 F14:H14 B15:H18 B19:D19 F19:H19 B20:H21 B22:D22 F22:H22 B23:H23 B24:D25 F24:H25 B26:H27 B28:D28 F28:H28 B29:H29 B30:D32 F30:H32 B33:H37 B38:D38 F38:H38 B39:H42 B43:D44 F43:H44 B45:H49 B50:D53 F50:H53 B54:H54 B55:D55 F55:H55 B56:H56 B57:D57 F57:H57 B58:H59 B60:D60 F60:H60 B61:H64 B65:D65 F65:H65 B66:H77 B78:D78 F78:H78 B79:H80 B81:D81 F81:H81 B82:H88 B89:D89 F89:H89 B90:H94 B95:D95 F95:H95 B96:H97 B98:D98 F98:H98 B99:H99 B100:D100 F100:H100 B101:H103 B104:D104 F104:H104 B105:H108 B109:D109 F109:H109 B110:H111 B112:D112 F112:H112 B113:H113 B114:D114 F114:H114 B115:H122 B123:D123 F123:H123 B124:H128 B129:D129 F129:H129 B130:H133 B134:D135 F134:H135 B136:H137 B138:D138 F138:H138 B139:H140 B141:D144 F141:H144 B145:H149 B150:D150 F150:H150 B151:H154 B155:D155 F155:H155 B156:H161 B162:D164 F162:H164 B165:H167 B168:D168 F168:H168 B169:H170 B171:D171 F171:H171 B172:H172 B173:D173 F173:H173 B174:H174 B175:D177 F175:H177 B178:H180 B181:D182 F181:H182 B183:H183 B184:D185 F184:H185 B186:H188 B189:D189 F189:H189 B190:H213 B214:D214 F214:H214 B215:H217 B218:D218 F218:H218 B219:H222 B223:D224 F223:H224 B225:H225 B226:D226 F226:H226 B227:H230 B231:D231 F231:H231 B232:H240 B241:D241 F241:H241 B242:H246 B247:D247 F247:H247 B248:H249 B250:D250 F250:H250 B251:H262 B263:D263 F263:H263 B264:H267 B268:D269 F268:H269 B270:H276 B277:D278 F277:H278 B279:H279 B280:D280 F280:H280 B281:H282 B283:D283 F283:H283 B284:H288 B289:D290 F289:H290 B291:H294 B295:D295 F295:H295 B296:H302 B303:D306 F303:H306 B307:H308 B309:D309 F309:H309 B310:H317 B318:D318 F318:H318 B319:H323 B324:D324 F324:H324 B325:H328 B329:D332 F329:H332 B333:H335 B336:D336 F336:H336 B337:H337 B338:D338 F338:H338 B339:H343 B344:D344 F344:H344 B345:H345 B346:D347 F346:H347 B348:H352 B353:D353 F353:H353 B354:H354 B355:D355 F355:H355 B356:H358 B359:D359 F359:H359 B360:H366 B367:D367 F367:H367 B368:H377 B378:D378 F378:H378 B379:H384 B385:D386 F385:H386 B387:H390 B391:D392 F391:H392 B393:H405 B406:D409 F406:H409 B410:H410 B411:D411 F411:H411 B412:H412 B413:D413 F413:H413 B414:H419 B420:D421 F420:H421 B422:H422 B423:D423 F423:H423 B424:H430 B431:D431 F431:H431 B432:H433 B434:D434 F434:H434 B435:H435 B436:D436 F436:H436 B437:H438 B439:D439 F439:H439 B440:H450 B451:D451 F451:H451 B452:H459 B460:D460 F460:H460 B461:H462 B463:D463 F463:H463 B464:H464 B465:D466 F465:H466 B467:H469 B470:D470 F470:H470 B471:H474 B475:D475 F475:H475 B476:H477 B478:D478 F478:H478 B479:H486 B487:D488 F487:H488 B489:H489 B490:D490 F490:H490 B491:H494 B495:D495 F495:H495 B496:H498 B499:D499 F499:H499 B500:H500 B501:D502 F501:H502 B503:H505 B506:D506 F506:H506 B507:H507 B508:D508 F508:H508 B509:H511 B512:D512 F512:H512 B513:H513 B514:D514 F514:H514 B515:H520 B521:D521 F521:H521 B522:H524 B525:D525 F525:H525 B526:H526 B527:D527 F527:H527 B528:H528 B529:D529 F529:H529 B530:H530 B531:D531 F531:H531 B532:H532 B533:D533 F533:H533 B534:H534 B535:D535 F535:H535">
    <cfRule type="cellIs" dxfId="46" priority="3" operator="equal">
      <formula>0</formula>
    </cfRule>
  </conditionalFormatting>
  <conditionalFormatting sqref="J1:K1">
    <cfRule type="cellIs" dxfId="45" priority="1" operator="equal">
      <formula>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075D1-C6CD-4C3B-8DB6-22CF5627B45A}">
  <dimension ref="A1"/>
  <sheetViews>
    <sheetView showGridLines="0" showRowColHeaders="0" zoomScale="75" zoomScaleNormal="75" workbookViewId="0">
      <selection activeCell="AF26" sqref="AF26"/>
    </sheetView>
  </sheetViews>
  <sheetFormatPr defaultRowHeight="15"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22037-AEE6-41CD-A754-770703430200}">
  <dimension ref="A3:G14"/>
  <sheetViews>
    <sheetView workbookViewId="0">
      <selection activeCell="A5" sqref="A4:A5"/>
      <pivotSelection pane="bottomRight" showHeader="1" axis="axisRow" activeRow="4" previousRow="4" click="1" r:id="rId2">
        <pivotArea dataOnly="0" labelOnly="1" fieldPosition="0">
          <references count="1">
            <reference field="8" count="0"/>
          </references>
        </pivotArea>
      </pivotSelection>
    </sheetView>
  </sheetViews>
  <sheetFormatPr defaultRowHeight="15" x14ac:dyDescent="0.25"/>
  <cols>
    <col min="1" max="1" width="13.5703125" bestFit="1" customWidth="1"/>
    <col min="2" max="2" width="16.85546875" bestFit="1" customWidth="1"/>
    <col min="3" max="3" width="2" bestFit="1" customWidth="1"/>
    <col min="4" max="4" width="11.28515625" bestFit="1" customWidth="1"/>
    <col min="5" max="5" width="8.7109375" bestFit="1" customWidth="1"/>
    <col min="6" max="6" width="11.7109375" bestFit="1" customWidth="1"/>
    <col min="7" max="8" width="13.140625" bestFit="1" customWidth="1"/>
    <col min="9" max="9" width="16.28515625" bestFit="1" customWidth="1"/>
    <col min="10" max="10" width="14.28515625" bestFit="1" customWidth="1"/>
    <col min="11" max="11" width="17.5703125" bestFit="1" customWidth="1"/>
    <col min="12" max="12" width="11.28515625" bestFit="1" customWidth="1"/>
  </cols>
  <sheetData>
    <row r="3" spans="1:7" x14ac:dyDescent="0.25">
      <c r="A3" s="3" t="s">
        <v>15</v>
      </c>
      <c r="B3" t="s">
        <v>19</v>
      </c>
      <c r="E3" t="s">
        <v>22</v>
      </c>
    </row>
    <row r="4" spans="1:7" x14ac:dyDescent="0.25">
      <c r="A4" s="4">
        <v>0</v>
      </c>
      <c r="B4" s="1">
        <v>110.07002801120449</v>
      </c>
      <c r="E4" t="s">
        <v>20</v>
      </c>
      <c r="F4" s="1">
        <v>110.07002801120449</v>
      </c>
      <c r="G4" s="5"/>
    </row>
    <row r="5" spans="1:7" x14ac:dyDescent="0.25">
      <c r="A5" s="4">
        <v>1</v>
      </c>
      <c r="B5" s="1">
        <v>143.11864406779662</v>
      </c>
      <c r="E5" t="s">
        <v>21</v>
      </c>
      <c r="F5" s="1">
        <v>143.11864406779662</v>
      </c>
      <c r="G5" s="5"/>
    </row>
    <row r="6" spans="1:7" x14ac:dyDescent="0.25">
      <c r="A6" s="4" t="s">
        <v>16</v>
      </c>
      <c r="B6">
        <v>121.02434456928839</v>
      </c>
    </row>
    <row r="8" spans="1:7" x14ac:dyDescent="0.25">
      <c r="B8" s="3" t="s">
        <v>18</v>
      </c>
    </row>
    <row r="9" spans="1:7" x14ac:dyDescent="0.25">
      <c r="A9" s="3" t="s">
        <v>15</v>
      </c>
      <c r="B9">
        <v>0</v>
      </c>
      <c r="C9">
        <v>1</v>
      </c>
      <c r="D9" t="s">
        <v>16</v>
      </c>
    </row>
    <row r="10" spans="1:7" x14ac:dyDescent="0.25">
      <c r="A10" s="4" t="s">
        <v>24</v>
      </c>
    </row>
    <row r="11" spans="1:7" x14ac:dyDescent="0.25">
      <c r="A11" s="4" t="s">
        <v>26</v>
      </c>
    </row>
    <row r="12" spans="1:7" x14ac:dyDescent="0.25">
      <c r="A12" s="4" t="s">
        <v>25</v>
      </c>
    </row>
    <row r="13" spans="1:7" x14ac:dyDescent="0.25">
      <c r="A13" s="4" t="s">
        <v>23</v>
      </c>
    </row>
    <row r="14" spans="1:7" x14ac:dyDescent="0.25">
      <c r="A14" s="4" t="s">
        <v>16</v>
      </c>
    </row>
  </sheetData>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health care diabetes Dataset - </vt:lpstr>
      <vt:lpstr>Cleaned DataSet</vt:lpstr>
      <vt:lpstr>Sheet2</vt:lpstr>
      <vt:lpstr>Sheet4</vt:lpstr>
      <vt:lpstr>DataSet 2</vt:lpstr>
      <vt:lpstr>DashBoard</vt:lpstr>
      <vt:lpstr>Average Glucose KPI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kagom</dc:creator>
  <cp:lastModifiedBy>kagomokowe@outlook.com</cp:lastModifiedBy>
  <dcterms:created xsi:type="dcterms:W3CDTF">2025-01-23T21:36:31Z</dcterms:created>
  <dcterms:modified xsi:type="dcterms:W3CDTF">2025-01-29T13:06:13Z</dcterms:modified>
</cp:coreProperties>
</file>