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中文男" sheetId="1" r:id="rId1"/>
    <sheet name="中英混合" sheetId="3" r:id="rId2"/>
    <sheet name="中日混合" sheetId="5" r:id="rId3"/>
    <sheet name="日文男" sheetId="2" r:id="rId4"/>
    <sheet name="英文男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<sst xmlns="http://schemas.openxmlformats.org/spreadsheetml/2006/main" count="438" uniqueCount="424">
  <si>
    <t>Text</t>
  </si>
  <si>
    <t>Audio Link</t>
  </si>
  <si>
    <t>小美：你觉得我们是不是应该更进一步了？小杰：我也这么想，但我有点紧张。</t>
  </si>
  <si>
    <t>100%准确</t>
  </si>
  <si>
    <t>老王：对最近的选举有什么看法？小李：我觉得候选人的政策都不够具体。</t>
  </si>
  <si>
    <t>小张：你准备怎么复习这次考试？小赵：我想先整理笔记，然后做些练习题。</t>
  </si>
  <si>
    <t>小陈：我们下次旅行去哪里好呢？小林：我一直想去日本，你觉得怎么样？</t>
  </si>
  <si>
    <t>小刘：你周末打算怎么过？小黄：我想带家人去郊外野餐。</t>
  </si>
  <si>
    <t>小杨：你相信一见钟情吗？小吴：我相信，但我更相信日久生情。</t>
  </si>
  <si>
    <t>中文和英文和中英混合和日文发音优秀，朗读感情自然</t>
  </si>
  <si>
    <t>小周：你对国际形势怎么看？小郑：我觉得合作比对抗更有利于发展。</t>
  </si>
  <si>
    <t>小孙：你最近在学什么新技能？小钱：我在尝试学习编程。</t>
  </si>
  <si>
    <t>小冯：你上次旅行有什么特别经历吗？小褚：我在巴黎差点迷路了，但最后找到了埃菲尔铁塔。</t>
  </si>
  <si>
    <t>小卫：你家里最近有什么新鲜事？小蒋：我弟弟刚考上大学，全家都很高兴。</t>
  </si>
  <si>
    <t>小沈：你觉得恋爱中最重要的是什么？小韩：我觉得是信任和沟通。</t>
  </si>
  <si>
    <t>小杨：你对环保政策有什么建议？小朱：我认为应该加强公众教育，提高环保意识。</t>
  </si>
  <si>
    <t>小秦：你有什么学习法推荐吗？小尤：我觉得定期复习很重要。</t>
  </si>
  <si>
    <t>帮我会议设备重新调试。</t>
  </si>
  <si>
    <t>帮我会议环境调整到明亮宽敞。</t>
  </si>
  <si>
    <t>帮我会议议题简化处理。</t>
  </si>
  <si>
    <t>原以为自己已经放下了，直到看到那张熟悉的照片，才发现心里依旧疼痛难忍。</t>
  </si>
  <si>
    <t>独自坐在咖啡馆的角落，望着窗外的细雨，感受到一种无法言喻的孤独。</t>
  </si>
  <si>
    <t>看着旧时的照片，那些曾经熟悉的面孔，如今却都变得遥不可及。</t>
  </si>
  <si>
    <t>曾经说好一起走到最后的人，如今却走散在时间的洪流中，留下的只有无尽的遗憾。</t>
  </si>
  <si>
    <t>今天收到一封老朋友的信，读到最后才知道他已经不在了，心里的痛像被针刺一般。</t>
  </si>
  <si>
    <t>想到已经好久没有联系的朋友，翻遍了通讯录却不敢拨出那个号码。</t>
  </si>
  <si>
    <t>今天在家里翻出一件旧衣服，满是回忆，穿在身上却再也找不回当初的感觉。</t>
  </si>
  <si>
    <t>曾经热闹的群聊如今只剩下零星的几句话，曾经的我们到底去了哪里？</t>
  </si>
  <si>
    <t>原本热闹的家庭聚会，因为少了一个重要的人而显得格外冷清。</t>
  </si>
  <si>
    <t>收拾房间时，意外发现了一封旧信，读完后心情沉重了许多。</t>
  </si>
  <si>
    <t>今天在路上看到一对牵手的老人，突然想起了自己已经离世的外公外婆，心里难过得无以复加。</t>
  </si>
  <si>
    <t>昨晚做了一个美好的梦，梦中和他重逢了，醒来时泪水湿透了枕头，好伤心。</t>
  </si>
  <si>
    <t>今天在街上偶遇了一位老同学，互相微笑点头后，却再也没有说出一句话，心里说不出的落寞。</t>
  </si>
  <si>
    <t>突然发现朋友圈里某位常常互动的朋友消失了，翻看他最后的动态，才知道他已经离开了这个世界。</t>
  </si>
  <si>
    <t>今天整理老家的旧物，发现了一本小时候的日记，那时的无忧无虑仿佛是另一个世界。</t>
  </si>
  <si>
    <t>午后看了一场电影，剧情不紧不慢，节奏适中。</t>
  </si>
  <si>
    <t>今天的会议讨论了几个问题，结论也在意料之中。</t>
  </si>
  <si>
    <t>整理了电脑里的文件，和往常一样。</t>
  </si>
  <si>
    <t>这杯茶水的温度刚好，能喝。</t>
  </si>
  <si>
    <t>出门前检查了天气，和预报的一样，没有太多变化。</t>
  </si>
  <si>
    <t>早晨起床后，拉开窗帘，阳光照进来，暖意刚好。</t>
  </si>
  <si>
    <t>中午在街边小店吃了顿饭，味道很普通，没什么特别的。</t>
  </si>
  <si>
    <t>收到了一封短信，内容是例行通知，没有引起特别的注意。</t>
  </si>
  <si>
    <t>早上散步回来，空气清新，但也没什么特别的感受。</t>
  </si>
  <si>
    <t>读了一篇博客，内容很实用，但也没什么新意。</t>
  </si>
  <si>
    <t>下午的时间在阅读中度过，书中的内容平实，有点小收获。</t>
  </si>
  <si>
    <t>今天下班回家，发现房间里依旧只有我一个人，空荡荡的感觉让人无法忍受伤感。</t>
  </si>
  <si>
    <t>曾经一起畅谈未来的朋友，如今却成了陌路人，心里满是难以言说的痛。</t>
  </si>
  <si>
    <t>今天在公园里看到一对老夫妻，想起了自己的父母，他们却再也无法牵手走在一起了。</t>
  </si>
  <si>
    <t>昨天夜里失眠了，脑海里不断浮现出那些曾经的画面，心里满是无法排解的痛苦。</t>
  </si>
  <si>
    <t>收到朋友发来的一张合照，照片里的人已经不在了，心里一阵难过。</t>
  </si>
  <si>
    <t>今天看到一则旧时的新闻，才知道那个曾经和我一起奋斗的人已经去世了，心里难以承受。</t>
  </si>
  <si>
    <t>在网上看到了朋友的婚礼照片，心里却满是无法言说的失落与痛苦。</t>
  </si>
  <si>
    <t>今天在家里翻出了一本老相册，翻看时泪水止不住地流了下来，心里满是怀念与感伤。</t>
  </si>
  <si>
    <t>走在街上看到一个熟悉的身影，心跳加速地追上去，才发现认错了人，心里满是难以言说的失落。</t>
  </si>
  <si>
    <t>今天和家人通了电话，听到他们的声音心里满是酸楚，已经很久没有回家陪他们了。</t>
  </si>
  <si>
    <t>在公司里看着那些熟悉的面孔，突然意识到自己已经在这里待了这么多年，心里满是感慨与伤感。</t>
  </si>
  <si>
    <t>今天收到了一张朋友的结婚请柬，看到他脸上的笑容，心里却满是失落与痛苦。</t>
  </si>
  <si>
    <t>昨晚梦到了已经去世的亲人，梦里我们又回到了从前，醒来时心里满是悲伤。</t>
  </si>
  <si>
    <t>每天起床，我都会微笑迎接新的一天。</t>
  </si>
  <si>
    <t>无论是晴天还是雨天，我都会保持积极心态。</t>
  </si>
  <si>
    <t>努力工作，不断学习，是我克服困难的方式。</t>
  </si>
  <si>
    <t>保持健康的生活习惯，如按时吃饭和适量运动。</t>
  </si>
  <si>
    <t>充足睡眠让我精力充沛，迎接每一个挑战。</t>
  </si>
  <si>
    <t>实现目标，无论是个人成长还是职业发展。</t>
  </si>
  <si>
    <t>因为我相信耐心和不放弃的力量。</t>
  </si>
  <si>
    <t>勇敢面对挫折，从中吸取教训，继续前进。</t>
  </si>
  <si>
    <t>失败是成功之母，每一次跌倒都是成长的机会。</t>
  </si>
  <si>
    <t>珍惜时间，合理规划日程，确保陪伴家人。</t>
  </si>
  <si>
    <t>家庭和友情是我最宝贵的财富，我会用行动去关爱。</t>
  </si>
  <si>
    <t>坚定不移</t>
  </si>
  <si>
    <t>随时随地</t>
  </si>
  <si>
    <t>全力以赴</t>
  </si>
  <si>
    <t>丰富多彩</t>
  </si>
  <si>
    <t>余波未平</t>
  </si>
  <si>
    <t>算法</t>
  </si>
  <si>
    <t>数据结构</t>
  </si>
  <si>
    <t>人工智能</t>
  </si>
  <si>
    <t>机器学习</t>
  </si>
  <si>
    <t>深度学习</t>
  </si>
  <si>
    <t>神经网络</t>
  </si>
  <si>
    <t>大数据</t>
  </si>
  <si>
    <t>云计算</t>
  </si>
  <si>
    <t>物联网</t>
  </si>
  <si>
    <t>区块链</t>
  </si>
  <si>
    <t>网络安全</t>
  </si>
  <si>
    <t>软件工程</t>
  </si>
  <si>
    <t>操作系统</t>
  </si>
  <si>
    <t>数据库</t>
  </si>
  <si>
    <t>编程语言</t>
  </si>
  <si>
    <t>计算机视觉</t>
  </si>
  <si>
    <t>自然语言处理</t>
  </si>
  <si>
    <t>人机交互</t>
  </si>
  <si>
    <t>虚拟现实</t>
  </si>
  <si>
    <t>增强现实</t>
  </si>
  <si>
    <t>量子计算</t>
  </si>
  <si>
    <t>信息检索</t>
  </si>
  <si>
    <t>数据挖掘</t>
  </si>
  <si>
    <t>知识图谱</t>
  </si>
  <si>
    <t>软件测试</t>
  </si>
  <si>
    <t>系统分析</t>
  </si>
  <si>
    <t>项目管理</t>
  </si>
  <si>
    <t>敏捷开发</t>
  </si>
  <si>
    <t>金融工程</t>
  </si>
  <si>
    <t>投资组合</t>
  </si>
  <si>
    <t>风险管理</t>
  </si>
  <si>
    <t>财务分析</t>
  </si>
  <si>
    <t>会计学</t>
  </si>
  <si>
    <t>市场营销</t>
  </si>
  <si>
    <t>经济学</t>
  </si>
  <si>
    <t>管理学</t>
  </si>
  <si>
    <t>国际贸易</t>
  </si>
  <si>
    <t>货币银行学</t>
  </si>
  <si>
    <t>证券投资</t>
  </si>
  <si>
    <t>保险学</t>
  </si>
  <si>
    <t>税收筹划</t>
  </si>
  <si>
    <t>企业战略</t>
  </si>
  <si>
    <t>人力资源</t>
  </si>
  <si>
    <t>供应链管理</t>
  </si>
  <si>
    <t>运营管理</t>
  </si>
  <si>
    <t>商业智能</t>
  </si>
  <si>
    <t>电子商务</t>
  </si>
  <si>
    <t>消费者行为</t>
  </si>
  <si>
    <t>品牌管理</t>
  </si>
  <si>
    <t>市场调研</t>
  </si>
  <si>
    <t>论文写作</t>
  </si>
  <si>
    <t>学术研究</t>
  </si>
  <si>
    <t>文献综述</t>
  </si>
  <si>
    <t>研究方法</t>
  </si>
  <si>
    <t>数据分析</t>
  </si>
  <si>
    <t>统计学</t>
  </si>
  <si>
    <t>实验设计</t>
  </si>
  <si>
    <t>定量研究</t>
  </si>
  <si>
    <t>定性研究</t>
  </si>
  <si>
    <t>案例研究</t>
  </si>
  <si>
    <t>学术伦理</t>
  </si>
  <si>
    <t>学术出版</t>
  </si>
  <si>
    <t>学术会议</t>
  </si>
  <si>
    <t>学术交流</t>
  </si>
  <si>
    <t>博士论文</t>
  </si>
  <si>
    <t>硕士论文</t>
  </si>
  <si>
    <t>本科论文</t>
  </si>
  <si>
    <t>学位论文</t>
  </si>
  <si>
    <t>开题报告</t>
  </si>
  <si>
    <t>中期报告</t>
  </si>
  <si>
    <t>答辩</t>
  </si>
  <si>
    <t>学术期刊</t>
  </si>
  <si>
    <t>学术专著</t>
  </si>
  <si>
    <t>细胞生物学</t>
  </si>
  <si>
    <t>分子生物学</t>
  </si>
  <si>
    <t>遗传学</t>
  </si>
  <si>
    <t>生态学</t>
  </si>
  <si>
    <t>进化生物学</t>
  </si>
  <si>
    <t>微生物学</t>
  </si>
  <si>
    <t>植物学</t>
  </si>
  <si>
    <t>动物学</t>
  </si>
  <si>
    <t>解剖学</t>
  </si>
  <si>
    <t>生理学</t>
  </si>
  <si>
    <t>生物化学</t>
  </si>
  <si>
    <t>生物物理学</t>
  </si>
  <si>
    <t>免疫学</t>
  </si>
  <si>
    <t>发育生物学</t>
  </si>
  <si>
    <t>神经生物学</t>
  </si>
  <si>
    <t>行为学</t>
  </si>
  <si>
    <t>基因组学</t>
  </si>
  <si>
    <t>蛋白质组学</t>
  </si>
  <si>
    <t>代谢组学</t>
  </si>
  <si>
    <t>转录组学</t>
  </si>
  <si>
    <t>表观遗传学</t>
  </si>
  <si>
    <t>系统生物学</t>
  </si>
  <si>
    <t>生物信息学</t>
  </si>
  <si>
    <t>生物工程</t>
  </si>
  <si>
    <t>生物技术</t>
  </si>
  <si>
    <t>生物多样性</t>
  </si>
  <si>
    <t>保护生物学</t>
  </si>
  <si>
    <t>环境生物学</t>
  </si>
  <si>
    <t>海洋生物学</t>
  </si>
  <si>
    <t>古生物学</t>
  </si>
  <si>
    <t>药理学</t>
  </si>
  <si>
    <t>毒理学</t>
  </si>
  <si>
    <t>病理学</t>
  </si>
  <si>
    <t>临床生物学</t>
  </si>
  <si>
    <t>摘要</t>
  </si>
  <si>
    <t>分析</t>
  </si>
  <si>
    <t>论证</t>
  </si>
  <si>
    <t>评估</t>
  </si>
  <si>
    <t>偏差</t>
  </si>
  <si>
    <t>引用</t>
  </si>
  <si>
    <t>连贯性</t>
  </si>
  <si>
    <t>结论</t>
  </si>
  <si>
    <t>概念</t>
  </si>
  <si>
    <t>相关性</t>
  </si>
  <si>
    <t>数据</t>
  </si>
  <si>
    <t>演绎</t>
  </si>
  <si>
    <t>定义</t>
  </si>
  <si>
    <t>设计</t>
  </si>
  <si>
    <t>论文</t>
  </si>
  <si>
    <t>经验</t>
  </si>
  <si>
    <t>认识论</t>
  </si>
  <si>
    <t>评价</t>
  </si>
  <si>
    <t>证据</t>
  </si>
  <si>
    <t>实验</t>
  </si>
  <si>
    <t>阐述</t>
  </si>
  <si>
    <t>框架</t>
  </si>
  <si>
    <t>概括</t>
  </si>
  <si>
    <t>假设</t>
  </si>
  <si>
    <t>推理</t>
  </si>
  <si>
    <t>解释</t>
  </si>
  <si>
    <t>逻辑</t>
  </si>
  <si>
    <t>方法论</t>
  </si>
  <si>
    <t>模型</t>
  </si>
  <si>
    <t>范式</t>
  </si>
  <si>
    <t>同行评审</t>
  </si>
  <si>
    <t>视角</t>
  </si>
  <si>
    <t>现象</t>
  </si>
  <si>
    <t>理论</t>
  </si>
  <si>
    <t>原理</t>
  </si>
  <si>
    <t>结构</t>
  </si>
  <si>
    <t>知识体系</t>
  </si>
  <si>
    <t>定性分析</t>
  </si>
  <si>
    <t>定量分析</t>
  </si>
  <si>
    <t>范畴</t>
  </si>
  <si>
    <t>论点</t>
  </si>
  <si>
    <t>议题</t>
  </si>
  <si>
    <t>信度</t>
  </si>
  <si>
    <t>效度</t>
  </si>
  <si>
    <t>假说</t>
  </si>
  <si>
    <t>模式</t>
  </si>
  <si>
    <t>变量</t>
  </si>
  <si>
    <t>对照组</t>
  </si>
  <si>
    <t>影响因素</t>
  </si>
  <si>
    <t>权威</t>
  </si>
  <si>
    <t>统计</t>
  </si>
  <si>
    <t>实证研究</t>
  </si>
  <si>
    <t>因果关系</t>
  </si>
  <si>
    <t>样本</t>
  </si>
  <si>
    <t>变量控制</t>
  </si>
  <si>
    <t>参考文献</t>
  </si>
  <si>
    <t>系统论</t>
  </si>
  <si>
    <t>归纳法</t>
  </si>
  <si>
    <t>认知</t>
  </si>
  <si>
    <t>社会结构</t>
  </si>
  <si>
    <t>社会学</t>
  </si>
  <si>
    <t>伦理学</t>
  </si>
  <si>
    <t>美学</t>
  </si>
  <si>
    <t>修辞</t>
  </si>
  <si>
    <t>语义学</t>
  </si>
  <si>
    <t>音位学</t>
  </si>
  <si>
    <t>文法</t>
  </si>
  <si>
    <t>形态学</t>
  </si>
  <si>
    <t>语用学</t>
  </si>
  <si>
    <t>心理学</t>
  </si>
  <si>
    <t>语言学</t>
  </si>
  <si>
    <t>思辨</t>
  </si>
  <si>
    <t>文化</t>
  </si>
  <si>
    <t>变迁</t>
  </si>
  <si>
    <t>创新</t>
  </si>
  <si>
    <t>历史背景</t>
  </si>
  <si>
    <t>社会变革</t>
  </si>
  <si>
    <t>文化认同</t>
  </si>
  <si>
    <t>理念</t>
  </si>
  <si>
    <t>社会互动</t>
  </si>
  <si>
    <t>意识形态</t>
  </si>
  <si>
    <t>权力结构</t>
  </si>
  <si>
    <t>话语分析</t>
  </si>
  <si>
    <t>社会阶层</t>
  </si>
  <si>
    <t>公共政策</t>
  </si>
  <si>
    <t>全球化</t>
  </si>
  <si>
    <t>伦理道德</t>
  </si>
  <si>
    <t>学术规范</t>
  </si>
  <si>
    <t>科学方法</t>
  </si>
  <si>
    <t>数据处理</t>
  </si>
  <si>
    <t>学术批评</t>
  </si>
  <si>
    <t>知识产权</t>
  </si>
  <si>
    <t>思想体系</t>
  </si>
  <si>
    <t>学术写作</t>
  </si>
  <si>
    <t>概念框架</t>
  </si>
  <si>
    <t>在繁忙的都市生活中，人们常常渴望一丝宁静与自然的亲近。周末时分，不妨带着家人或三两好友，驱车前往郊外的山林，感受那份久违的清新空气和宁静时光。山林间，阳光透过树梢，洒下斑驳的光影，鸟儿在枝头欢快地歌唱，小溪潺潺流过，带走了城市的喧嚣。在这里，你可以放下手机，远离工作的纷扰，只是简单地散步、呼吸、聆听自然的声音。孩子们在草地上追逐嬉戏，大人们则可以围坐一起，享受一顿户外野餐，分享彼此的故事与欢笑。这样的时光，虽然短暂，却能给人带来长久的愉悦与回忆。</t>
  </si>
  <si>
    <t>WebSocket协议是html5的一种通信协议，该协议兼容我们常用的浏览器。例如Chrome、 Firefox、IE等。它可以使客户端和服务端双向数据传输更加简单快捷，并且在TCP连接进行一次握手后，就可以持久性连接，同时允许服务端对客户端推送数据。外加传统模式的协议一般HTTP请求可能会包含较长的头部，但真正有效的可能只有小部分，从而就占用了很多资源和带宽。因此WebSocket协议不仅可以实时通讯，支持扩展；也可以压缩节省服务器资源和带宽。
WS协议和WSS协议两个均是WebSocket协议的SCHEM，两者一个是非安全的，一个是安全的。也是统一的资源标志符。就好比HTTP协议和HTTPS协议的差别。非安全的没有证书，安全的需要SSL证书。（SSL是Netscape所研发，用来保障网络中数据传输的安全性，主要是运用数据加密的技术，能够避免数据在传输过程被不被窃取或者监听。）其中WSS表示在TLS之上的WebSocket。WS一般默认是80端口，而WSS默认是443端口，大多数网站用的就是80和433端口。（在高防防护过程中，80和433端口的网站是需要备案才可以接入国内的。）当然网站也会有别的端口，这种如果做高防是方案是可以用海外高防的。WS和WSS的体现形式分别是TCP+WS AS WS ，TCP+TLS+WS AS WS。服务器网址就是 URL。
最后墨者安全再说下WebSocket协议的特点：建立在 TCP 协议之上，服务端实现容易；与 HTTP 协议有良好的兼容性，握手时不容易被屏蔽，可以通过各种 HTTP 代理服务器；数据轻量，实时通讯；可以发送文本和二进制数据。不限制同源，客户端可以与任意服务器端进行通讯。因此WebSocket协议的出现，为很多人解决了关于扩展以及兼容性协议的烦恼问题。</t>
  </si>
  <si>
    <t>早上好，今天的天气真是great。</t>
  </si>
  <si>
    <t>你的新iPhone看起来很酷，多少钱买的？</t>
  </si>
  <si>
    <t>我喜欢听周杰伦的“青花瓷”，旋律非常beautiful。</t>
  </si>
  <si>
    <t>周末我们去shopping吧，我需要买些新衣服。</t>
  </si>
  <si>
    <t>你的英语口语进步了很多，真的很impressive。</t>
  </si>
  <si>
    <t>这个项目的deadline是下周，我们需要尽快finish所有的任务。</t>
  </si>
  <si>
    <t>我最近在读一本叫做"The Art of War"的书，它是关于strategy的。</t>
  </si>
  <si>
    <t>你能帮我check一下这个email吗？我不确定我是否reply了。</t>
  </si>
  <si>
    <t>我喜欢在周末去hiking，尤其是去那些有beautiful scenery的地方。</t>
  </si>
  <si>
    <t>你的presentation准备得怎么样了？别忘了加入一些visual aids。</t>
  </si>
  <si>
    <t>这个report的data需要我们仔细analyze。</t>
  </si>
  <si>
    <t>我昨天download了一个app，它可以帮我practice英语。</t>
  </si>
  <si>
    <t>你能帮我book一个table吗？我想邀请一些friends来dinner。</t>
  </si>
  <si>
    <t>这个website的设计非常user-friendly，我很快就找到了我想要的信息。</t>
  </si>
  <si>
    <t>我需要去bank deposit一些钱，你能陪我去吗？</t>
  </si>
  <si>
    <t>我喜欢在cafe里sit一会儿，享受一下morning的阳光。</t>
  </si>
  <si>
    <t>你能帮我translate这句话吗？我想发给我的一个foreign friend。</t>
  </si>
  <si>
    <t>这个document需要我们team一起review。</t>
  </si>
  <si>
    <t>我最近在study一个online course，是关于marketing的。</t>
  </si>
  <si>
    <t>这个meeting的agenda是什么？我需要prepare我的部分。</t>
  </si>
  <si>
    <t>我喜欢在evening散步，因为那时候的天气比较cool。</t>
  </si>
  <si>
    <t>你能帮我print这些documents吗？我马上需要用到。</t>
  </si>
  <si>
    <t>这个project的budget需要我们仔细manage。</t>
  </si>
  <si>
    <t>我昨天watch了一个movie，它的故事非常touching。</t>
  </si>
  <si>
    <t>这个recipe的ingredients你能帮我check一下吗？我不确定我是否买全了。</t>
  </si>
  <si>
    <t>你好こんにちは，今天的天气真好。</t>
  </si>
  <si>
    <t>我想去日本旅行にっぽんりょこう。</t>
  </si>
  <si>
    <t>这个苹果很好吃りんごおいしい。</t>
  </si>
  <si>
    <t>无法发音日语假名</t>
  </si>
  <si>
    <t>我喜欢寿司すし，你呢？</t>
  </si>
  <si>
    <t>你看过这部电影吗？えいが。</t>
  </si>
  <si>
    <t>请给我一杯咖啡ください、コーヒーを一杯。</t>
  </si>
  <si>
    <t>你的名字是？あなたの名前は？</t>
  </si>
  <si>
    <t>这本书很有趣本ほんおもしろい。</t>
  </si>
  <si>
    <t>我喜欢听音乐音楽を聴きたい。</t>
  </si>
  <si>
    <t>你有空吗？時間ありますか？</t>
  </si>
  <si>
    <t>こんにちは、私の名前はキミです。</t>
  </si>
  <si>
    <t>おはようございます、今日はいい天気ですね。</t>
  </si>
  <si>
    <t>こんばんは、今日のお仕事はいかがでしたか？</t>
  </si>
  <si>
    <t>ありがとう、大変助かります。</t>
  </si>
  <si>
    <t>すみません、ちょっとお時間ありますか？</t>
  </si>
  <si>
    <t>はい、わかりました。</t>
  </si>
  <si>
    <t>いいえ、それはちょっとできません。</t>
  </si>
  <si>
    <t>さようなら、また明日。</t>
  </si>
  <si>
    <t>元気ですか、最近いかがですか？</t>
  </si>
  <si>
    <t>楽しかったです、また遊ばに行きましょう。</t>
  </si>
  <si>
    <t>おいしいですね、どこで買ったのですか？</t>
  </si>
  <si>
    <t>雨が降っていますね、傘をお持ちですか？</t>
  </si>
  <si>
    <t>寒いですね、コートを着てください。</t>
  </si>
  <si>
    <t>暑い日が続いていますね。</t>
  </si>
  <si>
    <t>風が強いですね、注意してください。</t>
  </si>
  <si>
    <t>雪が降るのを楽しみにしています。</t>
  </si>
  <si>
    <t>花が咲いた、春が来たのですね。</t>
  </si>
  <si>
    <t>葉が落ちて、秋が深まっています。</t>
  </si>
  <si>
    <t>月が綺麗ですね、今夜は散歩しませんか？</t>
  </si>
  <si>
    <t>星がキラキラしています、綺麗ですね。</t>
  </si>
  <si>
    <t>鳥のさえずりが聞こえる、朝ですね。</t>
  </si>
  <si>
    <t>猫が可愛いですね、飼っていますか？</t>
  </si>
  <si>
    <t>犬は忠実な動物ですね。</t>
  </si>
  <si>
    <t>魚は水中を優雅に泳いでいます。</t>
  </si>
  <si>
    <t>公園で遊ぶ子供たちが可愛らしいですね。</t>
  </si>
  <si>
    <t>スーパーマーケットはにぎやかですね。</t>
  </si>
  <si>
    <t>ライブラリーで本を読みませんか？</t>
  </si>
  <si>
    <t>映画館で新しい映画を見ませんか？</t>
  </si>
  <si>
    <t>コンサートに行きましょう。</t>
  </si>
  <si>
    <t>スポーツジムで運動しましょう。</t>
  </si>
  <si>
    <t>駅は混雑していますね。</t>
  </si>
  <si>
    <t>新幹線に乗って遠出しましょう。</t>
  </si>
  <si>
    <t>バスが遅れてしまいました。</t>
  </si>
  <si>
    <t>タクシーを呼びましょうか？</t>
  </si>
  <si>
    <t>自転車で通学しています。</t>
  </si>
  <si>
    <t>歩いて行きます、健康に良いですよ。</t>
  </si>
  <si>
    <t>空港は広くて混雑しています。</t>
  </si>
  <si>
    <t>ホテルのチェックインを済ませましたか？</t>
  </si>
  <si>
    <t>旅行は楽しいですね、どこへ行きましたか？</t>
  </si>
  <si>
    <t>荷物は重いですね、手伝いましょうか？</t>
  </si>
  <si>
    <t>食事はいかがでしたか？おいしかったですか？</t>
  </si>
  <si>
    <t>このレストランの雰囲気が素敵ですね。</t>
  </si>
  <si>
    <t>おすすめのメニューは何ですか？</t>
  </si>
  <si>
    <t>お茶を飲みませんか？</t>
  </si>
  <si>
    <t>今日のニュースは何ですか？</t>
  </si>
  <si>
    <t>音楽を聞いていますか？好きなアーティストはいますか？</t>
  </si>
  <si>
    <t>テレビを観ていますか？現在何が放送されていますか？</t>
  </si>
  <si>
    <t>音楽会に行きませんか？</t>
  </si>
  <si>
    <t>舞台に立ちますか？私も行きたいです。</t>
  </si>
  <si>
    <t>展覧会はいつ開催されますか？</t>
  </si>
  <si>
    <t>図書館で勉強しています。</t>
  </si>
  <si>
    <t>試験が終わったので、リラックスできます。</t>
  </si>
  <si>
    <t>勉強は忙しいですね、頑張ってください。</t>
  </si>
  <si>
    <t>テストは難しかったですか？</t>
  </si>
  <si>
    <t>夏休みはいかが計画されていますか？</t>
  </si>
  <si>
    <t>冬休みはどこかに行きたいですか？</t>
  </si>
  <si>
    <t>家にいますか？还是在りますか？</t>
  </si>
  <si>
    <t>家族は元気ですか？</t>
  </si>
  <si>
    <t>友達と会いましたか？</t>
  </si>
  <si>
    <t>学校は忙しいですか？</t>
  </si>
  <si>
    <t>先週のテストはどうでしたか？</t>
  </si>
  <si>
    <t>授業は興味深かったですか？</t>
  </si>
  <si>
    <t>図書館の本を返却しましたか？</t>
  </si>
  <si>
    <t>宿題は終わりましたか？</t>
  </si>
  <si>
    <t>英語の会話は苦手ですか？</t>
  </si>
  <si>
    <t>数学の問題は解決できましたか？</t>
  </si>
  <si>
    <t>科学の実験は面白かったですか？</t>
  </si>
  <si>
    <t>歴史の授業は興味がありますか？</t>
  </si>
  <si>
    <t>体育の授業で何をしましたか？</t>
  </si>
  <si>
    <t>音楽の授業で歌いましたか？</t>
  </si>
  <si>
    <t>美術の授業で何を描きましたか？</t>
  </si>
  <si>
    <t>パソコンは使いこなせますか？</t>
  </si>
  <si>
    <t>インターネットで何をしていますか？</t>
  </si>
  <si>
    <t>メールをチェックしましたか？</t>
  </si>
  <si>
    <t>ソーシャルメディアで友達と連絡していますか？</t>
  </si>
  <si>
    <t>ゲームはよく遊ぶですか？</t>
  </si>
  <si>
    <t>漫画を読みますか？おすすめのタイトルはありますか？</t>
  </si>
  <si>
    <t>小説を読むのが好きですか？</t>
  </si>
  <si>
    <t>料理は得意ですか？おすすめのレシピはありますか？</t>
  </si>
  <si>
    <t>手料理を作ってみませんか？</t>
  </si>
  <si>
    <t>買い物は好きですか？おすすめの店はありますか？</t>
  </si>
  <si>
    <t>散歩は健康に良いですね。</t>
  </si>
  <si>
    <t>ジョギングは続けていますか？</t>
  </si>
  <si>
    <t>ヨガを始めませんか？</t>
  </si>
  <si>
    <t>テニスをしますか？一緒に遊ぶことができますか？</t>
  </si>
  <si>
    <t>スキーに行きたいです。</t>
  </si>
  <si>
    <t>サイクリングは楽しいですね。</t>
  </si>
  <si>
    <t>旅行は楽しいですが、荷物は準備できましたか？</t>
  </si>
  <si>
    <t>ホテルに予約は済ませましたか？</t>
  </si>
  <si>
    <t>航空券は買いましたか？</t>
  </si>
  <si>
    <t>カメラは持参しますか？景色を撮影しましょう。</t>
  </si>
  <si>
    <t>ガイドブックは持っていますか？</t>
  </si>
  <si>
    <t>現地の言葉は少しわかりますか？</t>
  </si>
  <si>
    <t>現地の食べ物は美味しそうですね。</t>
  </si>
  <si>
    <t>現地の文化について知りたいですか？</t>
  </si>
  <si>
    <t>見学は計画されていますか？</t>
  </si>
  <si>
    <t>現地のイベントはありますか？</t>
  </si>
  <si>
    <t>現地のショッピングモールはありますか？</t>
  </si>
  <si>
    <t>現地の伝統的な祭りはありますか？</t>
  </si>
  <si>
    <t>旅行の思い出は大切にしていますか？</t>
  </si>
  <si>
    <t>The weather is lovely today, isn't it?</t>
  </si>
  <si>
    <t>Have a great day, see you tomorrow.</t>
  </si>
  <si>
    <t>Please pass me the salt.</t>
  </si>
  <si>
    <t>Would you like to go for a walk?</t>
  </si>
  <si>
    <t>I'm reading a fascinating book at the moment.</t>
  </si>
  <si>
    <t>Can you believe we have to work on the weekend?</t>
  </si>
  <si>
    <t>I love listening to music in the evening.</t>
  </si>
  <si>
    <t>The traffic was terrible this morning.</t>
  </si>
  <si>
    <t>Did you hear about the new restaurant downtown?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</si>
</sst>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1"/>
  <sheetViews>
    <sheetView tabSelected="1" workbookViewId="0">
      <selection activeCell="D10" sqref="D10"/>
    </sheetView>
  </sheetViews>
  <sheetFormatPr defaultColWidth="9" defaultRowHeight="13.5" outlineLevelCol="5"/>
  <cols>
    <col min="1" max="1" width="120.25" customWidth="1"/>
    <col min="4" max="4" width="46" customWidth="1"/>
  </cols>
  <sheetData>
    <row r="1" spans="1:2">
      <c r="A1" s="2" t="s">
        <v>0</v>
      </c>
      <c r="B1" s="2" t="s">
        <v>1</v>
      </c>
    </row>
    <row r="2" spans="1:6">
      <c r="A2" t="s">
        <v>2</v>
      </c>
      <c r="B2" t="str">
        <f>HYPERLINK("output_audio\1_小美_你觉得我们是不是应该更进一步了_小杰_我也这么想_但我有点紧张_.mp3","Play Audio")</f>
        <v>Play Audio</v>
      </c>
      <c r="D2" s="3" t="s">
        <v>3</v>
      </c>
      <c r="E2" s="3"/>
      <c r="F2" s="3"/>
    </row>
    <row r="3" spans="1:6">
      <c r="A3" t="s">
        <v>4</v>
      </c>
      <c r="B3" t="str">
        <f>HYPERLINK("output_audio\2_老王_对最近的选举有什么看法_小李_我觉得候选人的政策都不够具体_.mp3","Play Audio")</f>
        <v>Play Audio</v>
      </c>
      <c r="D3" s="3"/>
      <c r="E3" s="3"/>
      <c r="F3" s="3"/>
    </row>
    <row r="4" spans="1:6">
      <c r="A4" t="s">
        <v>5</v>
      </c>
      <c r="B4" t="str">
        <f>HYPERLINK("output_audio\3_小张_你准备怎么复习这次考试_小赵_我想先整理笔记_然后做些练习题_.mp3","Play Audio")</f>
        <v>Play Audio</v>
      </c>
      <c r="D4" s="3"/>
      <c r="E4" s="3"/>
      <c r="F4" s="3"/>
    </row>
    <row r="5" spans="1:6">
      <c r="A5" t="s">
        <v>6</v>
      </c>
      <c r="B5" t="str">
        <f>HYPERLINK("output_audio\4_小陈_我们下次旅行去哪里好呢_小林_我一直想去日本_你觉得怎么样_.mp3","Play Audio")</f>
        <v>Play Audio</v>
      </c>
      <c r="D5" s="3"/>
      <c r="E5" s="3"/>
      <c r="F5" s="3"/>
    </row>
    <row r="6" spans="1:6">
      <c r="A6" t="s">
        <v>7</v>
      </c>
      <c r="B6" t="str">
        <f>HYPERLINK("output_audio\5_小刘_你周末打算怎么过_小黄_我想带家人去郊外野餐_.mp3","Play Audio")</f>
        <v>Play Audio</v>
      </c>
      <c r="D6" s="3"/>
      <c r="E6" s="3"/>
      <c r="F6" s="3"/>
    </row>
    <row r="7" spans="1:4">
      <c r="A7" t="s">
        <v>8</v>
      </c>
      <c r="B7" t="str">
        <f>HYPERLINK("output_audio\6_小杨_你相信一见钟情吗_小吴_我相信_但我更相信日久生情_.mp3","Play Audio")</f>
        <v>Play Audio</v>
      </c>
      <c r="D7" t="s">
        <v>9</v>
      </c>
    </row>
    <row r="8" spans="1:2">
      <c r="A8" t="s">
        <v>10</v>
      </c>
      <c r="B8" t="str">
        <f>HYPERLINK("output_audio\7_小周_你对国际形势怎么看_小郑_我觉得合作比对抗更有利于发展_.mp3","Play Audio")</f>
        <v>Play Audio</v>
      </c>
    </row>
    <row r="9" spans="1:2">
      <c r="A9" t="s">
        <v>11</v>
      </c>
      <c r="B9" t="str">
        <f>HYPERLINK("output_audio\8_小孙_你最近在学什么新技能_小钱_我在尝试学习编程_.mp3","Play Audio")</f>
        <v>Play Audio</v>
      </c>
    </row>
    <row r="10" spans="1:2">
      <c r="A10" t="s">
        <v>12</v>
      </c>
      <c r="B10" t="str">
        <f>HYPERLINK("output_audio\9_小冯_你上次旅行有什么特别经历吗_小褚_我在巴黎差点迷路了_但最后找到了埃菲尔铁塔_.mp3","Play Audio")</f>
        <v>Play Audio</v>
      </c>
    </row>
    <row r="11" spans="1:2">
      <c r="A11" t="s">
        <v>13</v>
      </c>
      <c r="B11" t="str">
        <f>HYPERLINK("output_audio\10_小卫_你家里最近有什么新鲜事_小蒋_我弟弟刚考上大学_全家都很高兴_.mp3","Play Audio")</f>
        <v>Play Audio</v>
      </c>
    </row>
    <row r="12" spans="1:2">
      <c r="A12" t="s">
        <v>14</v>
      </c>
      <c r="B12" t="str">
        <f>HYPERLINK("output_audio\11_小沈_你觉得恋爱中最重要的是什么_小韩_我觉得是信任和沟通_.mp3","Play Audio")</f>
        <v>Play Audio</v>
      </c>
    </row>
    <row r="13" spans="1:2">
      <c r="A13" t="s">
        <v>15</v>
      </c>
      <c r="B13" t="str">
        <f>HYPERLINK("output_audio\12_小杨_你对环保政策有什么建议_小朱_我认为应该加强公众教育_提高环保意识_.mp3","Play Audio")</f>
        <v>Play Audio</v>
      </c>
    </row>
    <row r="14" spans="1:2">
      <c r="A14" t="s">
        <v>16</v>
      </c>
      <c r="B14" t="str">
        <f>HYPERLINK("output_audio\13_小秦_你有什么学习法推荐吗_小尤_我觉得定期复习很重要_.mp3","Play Audio")</f>
        <v>Play Audio</v>
      </c>
    </row>
    <row r="15" spans="1:2">
      <c r="A15" t="s">
        <v>17</v>
      </c>
      <c r="B15" t="str">
        <f>HYPERLINK("output_audio\14_帮我会议设备重新调试_.mp3","Play Audio")</f>
        <v>Play Audio</v>
      </c>
    </row>
    <row r="16" spans="1:2">
      <c r="A16" t="s">
        <v>18</v>
      </c>
      <c r="B16" t="str">
        <f>HYPERLINK("output_audio\15_帮我会议环境调整到明亮宽敞_.mp3","Play Audio")</f>
        <v>Play Audio</v>
      </c>
    </row>
    <row r="17" spans="1:2">
      <c r="A17" t="s">
        <v>19</v>
      </c>
      <c r="B17" t="str">
        <f>HYPERLINK("output_audio\16_帮我会议议题简化处理_.mp3","Play Audio")</f>
        <v>Play Audio</v>
      </c>
    </row>
    <row r="18" spans="1:2">
      <c r="A18" t="s">
        <v>20</v>
      </c>
      <c r="B18" t="str">
        <f>HYPERLINK("output_audio\17_原以为自己已经放下了_直到看到那张熟悉的照片_才发现心里依旧疼痛难忍_.mp3","Play Audio")</f>
        <v>Play Audio</v>
      </c>
    </row>
    <row r="19" spans="1:2">
      <c r="A19" t="s">
        <v>21</v>
      </c>
      <c r="B19" t="str">
        <f>HYPERLINK("output_audio\18_独自坐在咖啡馆的角落_望着窗外的细雨_感受到一种无法言喻的孤独_.mp3","Play Audio")</f>
        <v>Play Audio</v>
      </c>
    </row>
    <row r="20" spans="1:2">
      <c r="A20" t="s">
        <v>22</v>
      </c>
      <c r="B20" t="str">
        <f>HYPERLINK("output_audio\19_看着旧时的照片_那些曾经熟悉的面孔_如今却都变得遥不可及_.mp3","Play Audio")</f>
        <v>Play Audio</v>
      </c>
    </row>
    <row r="21" spans="1:2">
      <c r="A21" t="s">
        <v>23</v>
      </c>
      <c r="B21" t="str">
        <f>HYPERLINK("output_audio\20_曾经说好一起走到最后的人_如今却走散在时间的洪流中_留下的只有无尽的遗憾_.mp3","Play Audio")</f>
        <v>Play Audio</v>
      </c>
    </row>
    <row r="22" spans="1:2">
      <c r="A22" t="s">
        <v>24</v>
      </c>
      <c r="B22" t="str">
        <f>HYPERLINK("output_audio\21_今天收到一封老朋友的信_读到最后才知道他已经不在了_心里的痛像被针刺一般_.mp3","Play Audio")</f>
        <v>Play Audio</v>
      </c>
    </row>
    <row r="23" spans="1:2">
      <c r="A23" t="s">
        <v>25</v>
      </c>
      <c r="B23" t="str">
        <f>HYPERLINK("output_audio\22_想到已经好久没有联系的朋友_翻遍了通讯录却不敢拨出那个号码_.mp3","Play Audio")</f>
        <v>Play Audio</v>
      </c>
    </row>
    <row r="24" spans="1:2">
      <c r="A24" t="s">
        <v>26</v>
      </c>
      <c r="B24" t="str">
        <f>HYPERLINK("output_audio\23_今天在家里翻出一件旧衣服_满是回忆_穿在身上却再也找不回当初的感觉_.mp3","Play Audio")</f>
        <v>Play Audio</v>
      </c>
    </row>
    <row r="25" spans="1:2">
      <c r="A25" t="s">
        <v>27</v>
      </c>
      <c r="B25" t="str">
        <f>HYPERLINK("output_audio\24_曾经热闹的群聊如今只剩下零星的几句话_曾经的我们到底去了哪里_.mp3","Play Audio")</f>
        <v>Play Audio</v>
      </c>
    </row>
    <row r="26" spans="1:2">
      <c r="A26" t="s">
        <v>28</v>
      </c>
      <c r="B26" t="str">
        <f>HYPERLINK("output_audio\25_原本热闹的家庭聚会_因为少了一个重要的人而显得格外冷清_.mp3","Play Audio")</f>
        <v>Play Audio</v>
      </c>
    </row>
    <row r="27" spans="1:2">
      <c r="A27" t="s">
        <v>29</v>
      </c>
      <c r="B27" t="str">
        <f>HYPERLINK("output_audio\26_收拾房间时_意外发现了一封旧信_读完后心情沉重了许多_.mp3","Play Audio")</f>
        <v>Play Audio</v>
      </c>
    </row>
    <row r="28" spans="1:2">
      <c r="A28" t="s">
        <v>30</v>
      </c>
      <c r="B28" t="str">
        <f>HYPERLINK("output_audio\27_今天在路上看到一对牵手的老人_突然想起了自己已经离世的外公外婆_心里难过得无以复加_.mp3","Play Audio")</f>
        <v>Play Audio</v>
      </c>
    </row>
    <row r="29" spans="1:2">
      <c r="A29" t="s">
        <v>31</v>
      </c>
      <c r="B29" t="str">
        <f>HYPERLINK("output_audio\28_昨晚做了一个美好的梦_梦中和他重逢了_醒来时泪水湿透了枕头_好伤心_.mp3","Play Audio")</f>
        <v>Play Audio</v>
      </c>
    </row>
    <row r="30" spans="1:2">
      <c r="A30" t="s">
        <v>32</v>
      </c>
      <c r="B30" t="str">
        <f>HYPERLINK("output_audio\29_今天在街上偶遇了一位老同学_互相微笑点头后_却再也没有说出一句话_心里说不出的落寞_.mp3","Play Audio")</f>
        <v>Play Audio</v>
      </c>
    </row>
    <row r="31" spans="1:2">
      <c r="A31" t="s">
        <v>33</v>
      </c>
      <c r="B31" t="str">
        <f>HYPERLINK("output_audio\30_突然发现朋友圈里某位常常互动的朋友消失了_翻看他最后的动态_才知道他已经离开了这个世界_.mp3","Play Audio")</f>
        <v>Play Audio</v>
      </c>
    </row>
    <row r="32" spans="1:2">
      <c r="A32" t="s">
        <v>34</v>
      </c>
      <c r="B32" t="str">
        <f>HYPERLINK("output_audio\31_今天整理老家的旧物_发现了一本小时候的日记_那时的无忧无虑仿佛是另一个世界_.mp3","Play Audio")</f>
        <v>Play Audio</v>
      </c>
    </row>
    <row r="33" spans="1:2">
      <c r="A33" t="s">
        <v>35</v>
      </c>
      <c r="B33" t="str">
        <f>HYPERLINK("output_audio\32_午后看了一场电影_剧情不紧不慢_节奏适中_.mp3","Play Audio")</f>
        <v>Play Audio</v>
      </c>
    </row>
    <row r="34" spans="1:2">
      <c r="A34" t="s">
        <v>36</v>
      </c>
      <c r="B34" t="str">
        <f>HYPERLINK("output_audio\33_今天的会议讨论了几个问题_结论也在意料之中_.mp3","Play Audio")</f>
        <v>Play Audio</v>
      </c>
    </row>
    <row r="35" spans="1:2">
      <c r="A35" t="s">
        <v>37</v>
      </c>
      <c r="B35" t="str">
        <f>HYPERLINK("output_audio\34_整理了电脑里的文件_和往常一样_.mp3","Play Audio")</f>
        <v>Play Audio</v>
      </c>
    </row>
    <row r="36" spans="1:2">
      <c r="A36" t="s">
        <v>38</v>
      </c>
      <c r="B36" t="str">
        <f>HYPERLINK("output_audio\35_这杯茶水的温度刚好_能喝_.mp3","Play Audio")</f>
        <v>Play Audio</v>
      </c>
    </row>
    <row r="37" spans="1:2">
      <c r="A37" t="s">
        <v>39</v>
      </c>
      <c r="B37" t="str">
        <f>HYPERLINK("output_audio\36_出门前检查了天气_和预报的一样_没有太多变化_.mp3","Play Audio")</f>
        <v>Play Audio</v>
      </c>
    </row>
    <row r="38" spans="1:2">
      <c r="A38" t="s">
        <v>40</v>
      </c>
      <c r="B38" t="str">
        <f>HYPERLINK("output_audio\37_早晨起床后_拉开窗帘_阳光照进来_暖意刚好_.mp3","Play Audio")</f>
        <v>Play Audio</v>
      </c>
    </row>
    <row r="39" spans="1:2">
      <c r="A39" t="s">
        <v>41</v>
      </c>
      <c r="B39" t="str">
        <f>HYPERLINK("output_audio\38_中午在街边小店吃了顿饭_味道很普通_没什么特别的_.mp3","Play Audio")</f>
        <v>Play Audio</v>
      </c>
    </row>
    <row r="40" spans="1:2">
      <c r="A40" t="s">
        <v>42</v>
      </c>
      <c r="B40" t="str">
        <f>HYPERLINK("output_audio\39_收到了一封短信_内容是例行通知_没有引起特别的注意_.mp3","Play Audio")</f>
        <v>Play Audio</v>
      </c>
    </row>
    <row r="41" spans="1:2">
      <c r="A41" t="s">
        <v>43</v>
      </c>
      <c r="B41" t="str">
        <f>HYPERLINK("output_audio\40_早上散步回来_空气清新_但也没什么特别的感受_.mp3","Play Audio")</f>
        <v>Play Audio</v>
      </c>
    </row>
    <row r="42" spans="1:2">
      <c r="A42" t="s">
        <v>44</v>
      </c>
      <c r="B42" t="str">
        <f>HYPERLINK("output_audio\41_读了一篇博客_内容很实用_但也没什么新意_.mp3","Play Audio")</f>
        <v>Play Audio</v>
      </c>
    </row>
    <row r="43" spans="1:2">
      <c r="A43" t="s">
        <v>45</v>
      </c>
      <c r="B43" t="str">
        <f>HYPERLINK("output_audio\42_下午的时间在阅读中度过_书中的内容平实_有点小收获_.mp3","Play Audio")</f>
        <v>Play Audio</v>
      </c>
    </row>
    <row r="44" spans="1:2">
      <c r="A44" t="s">
        <v>46</v>
      </c>
      <c r="B44" t="str">
        <f>HYPERLINK("output_audio\43_今天下班回家_发现房间里依旧只有我一个人_空荡荡的感觉让人无法忍受伤感_.mp3","Play Audio")</f>
        <v>Play Audio</v>
      </c>
    </row>
    <row r="45" spans="1:2">
      <c r="A45" t="s">
        <v>47</v>
      </c>
      <c r="B45" t="str">
        <f>HYPERLINK("output_audio\44_曾经一起畅谈未来的朋友_如今却成了陌路人_心里满是难以言说的痛_.mp3","Play Audio")</f>
        <v>Play Audio</v>
      </c>
    </row>
    <row r="46" spans="1:2">
      <c r="A46" t="s">
        <v>48</v>
      </c>
      <c r="B46" t="str">
        <f>HYPERLINK("output_audio\45_今天在公园里看到一对老夫妻_想起了自己的父母_他们却再也无法牵手走在一起了_.mp3","Play Audio")</f>
        <v>Play Audio</v>
      </c>
    </row>
    <row r="47" spans="1:2">
      <c r="A47" t="s">
        <v>49</v>
      </c>
      <c r="B47" t="str">
        <f>HYPERLINK("output_audio\46_昨天夜里失眠了_脑海里不断浮现出那些曾经的画面_心里满是无法排解的痛苦_.mp3","Play Audio")</f>
        <v>Play Audio</v>
      </c>
    </row>
    <row r="48" spans="1:2">
      <c r="A48" t="s">
        <v>50</v>
      </c>
      <c r="B48" t="str">
        <f>HYPERLINK("output_audio\47_收到朋友发来的一张合照_照片里的人已经不在了_心里一阵难过_.mp3","Play Audio")</f>
        <v>Play Audio</v>
      </c>
    </row>
    <row r="49" spans="1:2">
      <c r="A49" t="s">
        <v>51</v>
      </c>
      <c r="B49" t="str">
        <f>HYPERLINK("output_audio\48_今天看到一则旧时的新闻_才知道那个曾经和我一起奋斗的人已经去世了_心里难以承受_.mp3","Play Audio")</f>
        <v>Play Audio</v>
      </c>
    </row>
    <row r="50" spans="1:2">
      <c r="A50" t="s">
        <v>52</v>
      </c>
      <c r="B50" t="str">
        <f>HYPERLINK("output_audio\49_在网上看到了朋友的婚礼照片_心里却满是无法言说的失落与痛苦_.mp3","Play Audio")</f>
        <v>Play Audio</v>
      </c>
    </row>
    <row r="51" spans="1:2">
      <c r="A51" t="s">
        <v>53</v>
      </c>
      <c r="B51" t="str">
        <f>HYPERLINK("output_audio\50_今天在家里翻出了一本老相册_翻看时泪水止不住地流了下来_心里满是怀念与感伤_.mp3","Play Audio")</f>
        <v>Play Audio</v>
      </c>
    </row>
    <row r="52" spans="1:2">
      <c r="A52" t="s">
        <v>54</v>
      </c>
      <c r="B52" t="str">
        <f>HYPERLINK("output_audio\51_走在街上看到一个熟悉的身影_心跳加速地追上去_才发现认错了人_心里满是难以言说的失落_.mp3","Play Audio")</f>
        <v>Play Audio</v>
      </c>
    </row>
    <row r="53" spans="1:2">
      <c r="A53" t="s">
        <v>55</v>
      </c>
      <c r="B53" t="str">
        <f>HYPERLINK("output_audio\52_今天和家人通了电话_听到他们的声音心里满是酸楚_已经很久没有回家陪他们了_.mp3","Play Audio")</f>
        <v>Play Audio</v>
      </c>
    </row>
    <row r="54" spans="1:2">
      <c r="A54" t="s">
        <v>56</v>
      </c>
      <c r="B54" t="str">
        <f>HYPERLINK("output_audio\53_在公司里看着那些熟悉的面孔_突然意识到自己已经在这里待了这么多年_心里满是感慨与伤感_.mp3","Play Audio")</f>
        <v>Play Audio</v>
      </c>
    </row>
    <row r="55" spans="1:2">
      <c r="A55" t="s">
        <v>57</v>
      </c>
      <c r="B55" t="str">
        <f>HYPERLINK("output_audio\54_今天收到了一张朋友的结婚请柬_看到他脸上的笑容_心里却满是失落与痛苦_.mp3","Play Audio")</f>
        <v>Play Audio</v>
      </c>
    </row>
    <row r="56" spans="1:2">
      <c r="A56" t="s">
        <v>58</v>
      </c>
      <c r="B56" t="str">
        <f>HYPERLINK("output_audio\55_昨晚梦到了已经去世的亲人_梦里我们又回到了从前_醒来时心里满是悲伤_.mp3","Play Audio")</f>
        <v>Play Audio</v>
      </c>
    </row>
    <row r="57" spans="1:2">
      <c r="A57" t="s">
        <v>59</v>
      </c>
      <c r="B57" t="str">
        <f>HYPERLINK("output_audio\56_每天起床_我都会微笑迎接新的一天_.mp3","Play Audio")</f>
        <v>Play Audio</v>
      </c>
    </row>
    <row r="58" spans="1:2">
      <c r="A58" t="s">
        <v>60</v>
      </c>
      <c r="B58" t="str">
        <f>HYPERLINK("output_audio\57_无论是晴天还是雨天_我都会保持积极心态_.mp3","Play Audio")</f>
        <v>Play Audio</v>
      </c>
    </row>
    <row r="59" spans="1:2">
      <c r="A59" t="s">
        <v>61</v>
      </c>
      <c r="B59" t="str">
        <f>HYPERLINK("output_audio\58_努力工作_不断学习_是我克服困难的方式_.mp3","Play Audio")</f>
        <v>Play Audio</v>
      </c>
    </row>
    <row r="60" spans="1:2">
      <c r="A60" t="s">
        <v>62</v>
      </c>
      <c r="B60" t="str">
        <f>HYPERLINK("output_audio\59_保持健康的生活习惯_如按时吃饭和适量运动_.mp3","Play Audio")</f>
        <v>Play Audio</v>
      </c>
    </row>
    <row r="61" spans="1:2">
      <c r="A61" t="s">
        <v>63</v>
      </c>
      <c r="B61" t="str">
        <f>HYPERLINK("output_audio\60_充足睡眠让我精力充沛_迎接每一个挑战_.mp3","Play Audio")</f>
        <v>Play Audio</v>
      </c>
    </row>
    <row r="62" spans="1:2">
      <c r="A62" t="s">
        <v>64</v>
      </c>
      <c r="B62" t="str">
        <f>HYPERLINK("output_audio\61_实现目标_无论是个人成长还是职业发展_.mp3","Play Audio")</f>
        <v>Play Audio</v>
      </c>
    </row>
    <row r="63" spans="1:2">
      <c r="A63" t="s">
        <v>65</v>
      </c>
      <c r="B63" t="str">
        <f>HYPERLINK("output_audio\62_因为我相信耐心和不放弃的力量_.mp3","Play Audio")</f>
        <v>Play Audio</v>
      </c>
    </row>
    <row r="64" spans="1:2">
      <c r="A64" t="s">
        <v>66</v>
      </c>
      <c r="B64" t="str">
        <f>HYPERLINK("output_audio\63_勇敢面对挫折_从中吸取教训_继续前进_.mp3","Play Audio")</f>
        <v>Play Audio</v>
      </c>
    </row>
    <row r="65" spans="1:2">
      <c r="A65" t="s">
        <v>67</v>
      </c>
      <c r="B65" t="str">
        <f>HYPERLINK("output_audio\64_失败是成功之母_每一次跌倒都是成长的机会_.mp3","Play Audio")</f>
        <v>Play Audio</v>
      </c>
    </row>
    <row r="66" spans="1:2">
      <c r="A66" t="s">
        <v>68</v>
      </c>
      <c r="B66" t="str">
        <f>HYPERLINK("output_audio\65_珍惜时间_合理规划日程_确保陪伴家人_.mp3","Play Audio")</f>
        <v>Play Audio</v>
      </c>
    </row>
    <row r="67" spans="1:2">
      <c r="A67" t="s">
        <v>69</v>
      </c>
      <c r="B67" t="str">
        <f>HYPERLINK("output_audio\66_家庭和友情是我最宝贵的财富_我会用行动去关爱_.mp3","Play Audio")</f>
        <v>Play Audio</v>
      </c>
    </row>
    <row r="68" spans="1:2">
      <c r="A68" t="s">
        <v>70</v>
      </c>
      <c r="B68" t="str">
        <f>HYPERLINK("output_audio\67_坚定不移.mp3","Play Audio")</f>
        <v>Play Audio</v>
      </c>
    </row>
    <row r="69" spans="1:2">
      <c r="A69" t="s">
        <v>71</v>
      </c>
      <c r="B69" t="str">
        <f>HYPERLINK("output_audio\68_随时随地.mp3","Play Audio")</f>
        <v>Play Audio</v>
      </c>
    </row>
    <row r="70" spans="1:2">
      <c r="A70" t="s">
        <v>72</v>
      </c>
      <c r="B70" t="str">
        <f>HYPERLINK("output_audio\69_全力以赴.mp3","Play Audio")</f>
        <v>Play Audio</v>
      </c>
    </row>
    <row r="71" spans="1:2">
      <c r="A71" t="s">
        <v>73</v>
      </c>
      <c r="B71" t="str">
        <f>HYPERLINK("output_audio\70_丰富多彩.mp3","Play Audio")</f>
        <v>Play Audio</v>
      </c>
    </row>
    <row r="72" spans="1:2">
      <c r="A72" t="s">
        <v>74</v>
      </c>
      <c r="B72" t="str">
        <f>HYPERLINK("output_audio\71_余波未平.mp3","Play Audio")</f>
        <v>Play Audio</v>
      </c>
    </row>
    <row r="73" spans="1:2">
      <c r="A73" t="s">
        <v>75</v>
      </c>
      <c r="B73" t="str">
        <f>HYPERLINK("output_audio\72_算法.mp3","Play Audio")</f>
        <v>Play Audio</v>
      </c>
    </row>
    <row r="74" spans="1:2">
      <c r="A74" t="s">
        <v>76</v>
      </c>
      <c r="B74" t="str">
        <f>HYPERLINK("output_audio\73_数据结构.mp3","Play Audio")</f>
        <v>Play Audio</v>
      </c>
    </row>
    <row r="75" spans="1:2">
      <c r="A75" t="s">
        <v>77</v>
      </c>
      <c r="B75" t="str">
        <f>HYPERLINK("output_audio\74_人工智能.mp3","Play Audio")</f>
        <v>Play Audio</v>
      </c>
    </row>
    <row r="76" spans="1:2">
      <c r="A76" t="s">
        <v>78</v>
      </c>
      <c r="B76" t="str">
        <f>HYPERLINK("output_audio\75_机器学习.mp3","Play Audio")</f>
        <v>Play Audio</v>
      </c>
    </row>
    <row r="77" spans="1:2">
      <c r="A77" t="s">
        <v>79</v>
      </c>
      <c r="B77" t="str">
        <f>HYPERLINK("output_audio\76_深度学习.mp3","Play Audio")</f>
        <v>Play Audio</v>
      </c>
    </row>
    <row r="78" spans="1:2">
      <c r="A78" t="s">
        <v>80</v>
      </c>
      <c r="B78" t="str">
        <f>HYPERLINK("output_audio\77_神经网络.mp3","Play Audio")</f>
        <v>Play Audio</v>
      </c>
    </row>
    <row r="79" spans="1:2">
      <c r="A79" t="s">
        <v>81</v>
      </c>
      <c r="B79" t="str">
        <f>HYPERLINK("output_audio\78_大数据.mp3","Play Audio")</f>
        <v>Play Audio</v>
      </c>
    </row>
    <row r="80" spans="1:2">
      <c r="A80" t="s">
        <v>82</v>
      </c>
      <c r="B80" t="str">
        <f>HYPERLINK("output_audio\79_云计算.mp3","Play Audio")</f>
        <v>Play Audio</v>
      </c>
    </row>
    <row r="81" spans="1:2">
      <c r="A81" t="s">
        <v>83</v>
      </c>
      <c r="B81" t="str">
        <f>HYPERLINK("output_audio\80_物联网.mp3","Play Audio")</f>
        <v>Play Audio</v>
      </c>
    </row>
    <row r="82" spans="1:2">
      <c r="A82" t="s">
        <v>84</v>
      </c>
      <c r="B82" t="str">
        <f>HYPERLINK("output_audio\81_区块链.mp3","Play Audio")</f>
        <v>Play Audio</v>
      </c>
    </row>
    <row r="83" spans="1:2">
      <c r="A83" t="s">
        <v>85</v>
      </c>
      <c r="B83" t="str">
        <f>HYPERLINK("output_audio\82_网络安全.mp3","Play Audio")</f>
        <v>Play Audio</v>
      </c>
    </row>
    <row r="84" spans="1:2">
      <c r="A84" t="s">
        <v>86</v>
      </c>
      <c r="B84" t="str">
        <f>HYPERLINK("output_audio\83_软件工程.mp3","Play Audio")</f>
        <v>Play Audio</v>
      </c>
    </row>
    <row r="85" spans="1:2">
      <c r="A85" t="s">
        <v>87</v>
      </c>
      <c r="B85" t="str">
        <f>HYPERLINK("output_audio\84_操作系统.mp3","Play Audio")</f>
        <v>Play Audio</v>
      </c>
    </row>
    <row r="86" spans="1:2">
      <c r="A86" t="s">
        <v>88</v>
      </c>
      <c r="B86" t="str">
        <f>HYPERLINK("output_audio\85_数据库.mp3","Play Audio")</f>
        <v>Play Audio</v>
      </c>
    </row>
    <row r="87" spans="1:2">
      <c r="A87" t="s">
        <v>89</v>
      </c>
      <c r="B87" t="str">
        <f>HYPERLINK("output_audio\86_编程语言.mp3","Play Audio")</f>
        <v>Play Audio</v>
      </c>
    </row>
    <row r="88" spans="1:2">
      <c r="A88" t="s">
        <v>90</v>
      </c>
      <c r="B88" t="str">
        <f>HYPERLINK("output_audio\87_计算机视觉.mp3","Play Audio")</f>
        <v>Play Audio</v>
      </c>
    </row>
    <row r="89" spans="1:2">
      <c r="A89" t="s">
        <v>91</v>
      </c>
      <c r="B89" t="str">
        <f>HYPERLINK("output_audio\88_自然语言处理.mp3","Play Audio")</f>
        <v>Play Audio</v>
      </c>
    </row>
    <row r="90" spans="1:2">
      <c r="A90" t="s">
        <v>92</v>
      </c>
      <c r="B90" t="str">
        <f>HYPERLINK("output_audio\89_人机交互.mp3","Play Audio")</f>
        <v>Play Audio</v>
      </c>
    </row>
    <row r="91" spans="1:2">
      <c r="A91" t="s">
        <v>93</v>
      </c>
      <c r="B91" t="str">
        <f>HYPERLINK("output_audio\90_虚拟现实.mp3","Play Audio")</f>
        <v>Play Audio</v>
      </c>
    </row>
    <row r="92" spans="1:2">
      <c r="A92" t="s">
        <v>94</v>
      </c>
      <c r="B92" t="str">
        <f>HYPERLINK("output_audio\91_增强现实.mp3","Play Audio")</f>
        <v>Play Audio</v>
      </c>
    </row>
    <row r="93" spans="1:2">
      <c r="A93" t="s">
        <v>95</v>
      </c>
      <c r="B93" t="str">
        <f>HYPERLINK("output_audio\92_量子计算.mp3","Play Audio")</f>
        <v>Play Audio</v>
      </c>
    </row>
    <row r="94" spans="1:2">
      <c r="A94" t="s">
        <v>96</v>
      </c>
      <c r="B94" t="str">
        <f>HYPERLINK("output_audio\93_信息检索.mp3","Play Audio")</f>
        <v>Play Audio</v>
      </c>
    </row>
    <row r="95" spans="1:2">
      <c r="A95" t="s">
        <v>97</v>
      </c>
      <c r="B95" t="str">
        <f>HYPERLINK("output_audio\94_数据挖掘.mp3","Play Audio")</f>
        <v>Play Audio</v>
      </c>
    </row>
    <row r="96" spans="1:2">
      <c r="A96" t="s">
        <v>98</v>
      </c>
      <c r="B96" t="str">
        <f>HYPERLINK("output_audio\95_知识图谱.mp3","Play Audio")</f>
        <v>Play Audio</v>
      </c>
    </row>
    <row r="97" spans="1:2">
      <c r="A97" t="s">
        <v>99</v>
      </c>
      <c r="B97" t="str">
        <f>HYPERLINK("output_audio\96_软件测试.mp3","Play Audio")</f>
        <v>Play Audio</v>
      </c>
    </row>
    <row r="98" spans="1:2">
      <c r="A98" t="s">
        <v>100</v>
      </c>
      <c r="B98" t="str">
        <f>HYPERLINK("output_audio\97_系统分析.mp3","Play Audio")</f>
        <v>Play Audio</v>
      </c>
    </row>
    <row r="99" spans="1:2">
      <c r="A99" t="s">
        <v>101</v>
      </c>
      <c r="B99" t="str">
        <f>HYPERLINK("output_audio\98_项目管理.mp3","Play Audio")</f>
        <v>Play Audio</v>
      </c>
    </row>
    <row r="100" spans="1:2">
      <c r="A100" t="s">
        <v>102</v>
      </c>
      <c r="B100" t="str">
        <f>HYPERLINK("output_audio\99_敏捷开发.mp3","Play Audio")</f>
        <v>Play Audio</v>
      </c>
    </row>
    <row r="101" spans="1:2">
      <c r="A101" t="s">
        <v>103</v>
      </c>
      <c r="B101" t="str">
        <f>HYPERLINK("output_audio\100_金融工程.mp3","Play Audio")</f>
        <v>Play Audio</v>
      </c>
    </row>
    <row r="102" spans="1:2">
      <c r="A102" t="s">
        <v>104</v>
      </c>
      <c r="B102" t="str">
        <f>HYPERLINK("output_audio\101_投资组合.mp3","Play Audio")</f>
        <v>Play Audio</v>
      </c>
    </row>
    <row r="103" spans="1:2">
      <c r="A103" t="s">
        <v>105</v>
      </c>
      <c r="B103" t="str">
        <f>HYPERLINK("output_audio\102_风险管理.mp3","Play Audio")</f>
        <v>Play Audio</v>
      </c>
    </row>
    <row r="104" spans="1:2">
      <c r="A104" t="s">
        <v>106</v>
      </c>
      <c r="B104" t="str">
        <f>HYPERLINK("output_audio\103_财务分析.mp3","Play Audio")</f>
        <v>Play Audio</v>
      </c>
    </row>
    <row r="105" spans="1:2">
      <c r="A105" t="s">
        <v>107</v>
      </c>
      <c r="B105" t="str">
        <f>HYPERLINK("output_audio\104_会计学.mp3","Play Audio")</f>
        <v>Play Audio</v>
      </c>
    </row>
    <row r="106" spans="1:2">
      <c r="A106" t="s">
        <v>108</v>
      </c>
      <c r="B106" t="str">
        <f>HYPERLINK("output_audio\105_市场营销.mp3","Play Audio")</f>
        <v>Play Audio</v>
      </c>
    </row>
    <row r="107" spans="1:2">
      <c r="A107" t="s">
        <v>109</v>
      </c>
      <c r="B107" t="str">
        <f>HYPERLINK("output_audio\106_经济学.mp3","Play Audio")</f>
        <v>Play Audio</v>
      </c>
    </row>
    <row r="108" spans="1:2">
      <c r="A108" t="s">
        <v>110</v>
      </c>
      <c r="B108" t="str">
        <f>HYPERLINK("output_audio\107_管理学.mp3","Play Audio")</f>
        <v>Play Audio</v>
      </c>
    </row>
    <row r="109" spans="1:2">
      <c r="A109" t="s">
        <v>111</v>
      </c>
      <c r="B109" t="str">
        <f>HYPERLINK("output_audio\108_国际贸易.mp3","Play Audio")</f>
        <v>Play Audio</v>
      </c>
    </row>
    <row r="110" spans="1:2">
      <c r="A110" t="s">
        <v>112</v>
      </c>
      <c r="B110" t="str">
        <f>HYPERLINK("output_audio\109_货币银行学.mp3","Play Audio")</f>
        <v>Play Audio</v>
      </c>
    </row>
    <row r="111" spans="1:2">
      <c r="A111" t="s">
        <v>113</v>
      </c>
      <c r="B111" t="str">
        <f>HYPERLINK("output_audio\110_证券投资.mp3","Play Audio")</f>
        <v>Play Audio</v>
      </c>
    </row>
    <row r="112" spans="1:2">
      <c r="A112" t="s">
        <v>114</v>
      </c>
      <c r="B112" t="str">
        <f>HYPERLINK("output_audio\111_保险学.mp3","Play Audio")</f>
        <v>Play Audio</v>
      </c>
    </row>
    <row r="113" spans="1:2">
      <c r="A113" t="s">
        <v>115</v>
      </c>
      <c r="B113" t="str">
        <f>HYPERLINK("output_audio\112_税收筹划.mp3","Play Audio")</f>
        <v>Play Audio</v>
      </c>
    </row>
    <row r="114" spans="1:2">
      <c r="A114" t="s">
        <v>116</v>
      </c>
      <c r="B114" t="str">
        <f>HYPERLINK("output_audio\113_企业战略.mp3","Play Audio")</f>
        <v>Play Audio</v>
      </c>
    </row>
    <row r="115" spans="1:2">
      <c r="A115" t="s">
        <v>117</v>
      </c>
      <c r="B115" t="str">
        <f>HYPERLINK("output_audio\114_人力资源.mp3","Play Audio")</f>
        <v>Play Audio</v>
      </c>
    </row>
    <row r="116" spans="1:2">
      <c r="A116" t="s">
        <v>118</v>
      </c>
      <c r="B116" t="str">
        <f>HYPERLINK("output_audio\115_供应链管理.mp3","Play Audio")</f>
        <v>Play Audio</v>
      </c>
    </row>
    <row r="117" spans="1:2">
      <c r="A117" t="s">
        <v>119</v>
      </c>
      <c r="B117" t="str">
        <f>HYPERLINK("output_audio\116_运营管理.mp3","Play Audio")</f>
        <v>Play Audio</v>
      </c>
    </row>
    <row r="118" spans="1:2">
      <c r="A118" t="s">
        <v>120</v>
      </c>
      <c r="B118" t="str">
        <f>HYPERLINK("output_audio\117_商业智能.mp3","Play Audio")</f>
        <v>Play Audio</v>
      </c>
    </row>
    <row r="119" spans="1:2">
      <c r="A119" t="s">
        <v>121</v>
      </c>
      <c r="B119" t="str">
        <f>HYPERLINK("output_audio\118_电子商务.mp3","Play Audio")</f>
        <v>Play Audio</v>
      </c>
    </row>
    <row r="120" spans="1:2">
      <c r="A120" t="s">
        <v>122</v>
      </c>
      <c r="B120" t="str">
        <f>HYPERLINK("output_audio\119_消费者行为.mp3","Play Audio")</f>
        <v>Play Audio</v>
      </c>
    </row>
    <row r="121" spans="1:2">
      <c r="A121" t="s">
        <v>123</v>
      </c>
      <c r="B121" t="str">
        <f>HYPERLINK("output_audio\120_品牌管理.mp3","Play Audio")</f>
        <v>Play Audio</v>
      </c>
    </row>
    <row r="122" spans="1:2">
      <c r="A122" t="s">
        <v>124</v>
      </c>
      <c r="B122" t="str">
        <f>HYPERLINK("output_audio\121_市场调研.mp3","Play Audio")</f>
        <v>Play Audio</v>
      </c>
    </row>
    <row r="123" spans="1:2">
      <c r="A123" t="s">
        <v>125</v>
      </c>
      <c r="B123" t="str">
        <f>HYPERLINK("output_audio\122_论文写作.mp3","Play Audio")</f>
        <v>Play Audio</v>
      </c>
    </row>
    <row r="124" spans="1:2">
      <c r="A124" t="s">
        <v>126</v>
      </c>
      <c r="B124" t="str">
        <f>HYPERLINK("output_audio\123_学术研究.mp3","Play Audio")</f>
        <v>Play Audio</v>
      </c>
    </row>
    <row r="125" spans="1:2">
      <c r="A125" t="s">
        <v>127</v>
      </c>
      <c r="B125" t="str">
        <f>HYPERLINK("output_audio\124_文献综述.mp3","Play Audio")</f>
        <v>Play Audio</v>
      </c>
    </row>
    <row r="126" spans="1:2">
      <c r="A126" t="s">
        <v>128</v>
      </c>
      <c r="B126" t="str">
        <f>HYPERLINK("output_audio\125_研究方法.mp3","Play Audio")</f>
        <v>Play Audio</v>
      </c>
    </row>
    <row r="127" spans="1:2">
      <c r="A127" t="s">
        <v>129</v>
      </c>
      <c r="B127" t="str">
        <f>HYPERLINK("output_audio\126_数据分析.mp3","Play Audio")</f>
        <v>Play Audio</v>
      </c>
    </row>
    <row r="128" spans="1:2">
      <c r="A128" t="s">
        <v>130</v>
      </c>
      <c r="B128" t="str">
        <f>HYPERLINK("output_audio\127_统计学.mp3","Play Audio")</f>
        <v>Play Audio</v>
      </c>
    </row>
    <row r="129" spans="1:2">
      <c r="A129" t="s">
        <v>131</v>
      </c>
      <c r="B129" t="str">
        <f>HYPERLINK("output_audio\128_实验设计.mp3","Play Audio")</f>
        <v>Play Audio</v>
      </c>
    </row>
    <row r="130" spans="1:2">
      <c r="A130" t="s">
        <v>132</v>
      </c>
      <c r="B130" t="str">
        <f>HYPERLINK("output_audio\129_定量研究.mp3","Play Audio")</f>
        <v>Play Audio</v>
      </c>
    </row>
    <row r="131" spans="1:2">
      <c r="A131" t="s">
        <v>133</v>
      </c>
      <c r="B131" t="str">
        <f>HYPERLINK("output_audio\130_定性研究.mp3","Play Audio")</f>
        <v>Play Audio</v>
      </c>
    </row>
    <row r="132" spans="1:2">
      <c r="A132" t="s">
        <v>134</v>
      </c>
      <c r="B132" t="str">
        <f>HYPERLINK("output_audio\131_案例研究.mp3","Play Audio")</f>
        <v>Play Audio</v>
      </c>
    </row>
    <row r="133" spans="1:2">
      <c r="A133" t="s">
        <v>135</v>
      </c>
      <c r="B133" t="str">
        <f>HYPERLINK("output_audio\132_学术伦理.mp3","Play Audio")</f>
        <v>Play Audio</v>
      </c>
    </row>
    <row r="134" spans="1:2">
      <c r="A134" t="s">
        <v>136</v>
      </c>
      <c r="B134" t="str">
        <f>HYPERLINK("output_audio\133_学术出版.mp3","Play Audio")</f>
        <v>Play Audio</v>
      </c>
    </row>
    <row r="135" spans="1:2">
      <c r="A135" t="s">
        <v>137</v>
      </c>
      <c r="B135" t="str">
        <f>HYPERLINK("output_audio\134_学术会议.mp3","Play Audio")</f>
        <v>Play Audio</v>
      </c>
    </row>
    <row r="136" spans="1:2">
      <c r="A136" t="s">
        <v>138</v>
      </c>
      <c r="B136" t="str">
        <f>HYPERLINK("output_audio\135_学术交流.mp3","Play Audio")</f>
        <v>Play Audio</v>
      </c>
    </row>
    <row r="137" spans="1:2">
      <c r="A137" t="s">
        <v>139</v>
      </c>
      <c r="B137" t="str">
        <f>HYPERLINK("output_audio\136_博士论文.mp3","Play Audio")</f>
        <v>Play Audio</v>
      </c>
    </row>
    <row r="138" spans="1:2">
      <c r="A138" t="s">
        <v>140</v>
      </c>
      <c r="B138" t="str">
        <f>HYPERLINK("output_audio\137_硕士论文.mp3","Play Audio")</f>
        <v>Play Audio</v>
      </c>
    </row>
    <row r="139" spans="1:2">
      <c r="A139" t="s">
        <v>141</v>
      </c>
      <c r="B139" t="str">
        <f>HYPERLINK("output_audio\138_本科论文.mp3","Play Audio")</f>
        <v>Play Audio</v>
      </c>
    </row>
    <row r="140" spans="1:2">
      <c r="A140" t="s">
        <v>142</v>
      </c>
      <c r="B140" t="str">
        <f>HYPERLINK("output_audio\139_学位论文.mp3","Play Audio")</f>
        <v>Play Audio</v>
      </c>
    </row>
    <row r="141" spans="1:2">
      <c r="A141" t="s">
        <v>143</v>
      </c>
      <c r="B141" t="str">
        <f>HYPERLINK("output_audio\140_开题报告.mp3","Play Audio")</f>
        <v>Play Audio</v>
      </c>
    </row>
    <row r="142" spans="1:2">
      <c r="A142" t="s">
        <v>144</v>
      </c>
      <c r="B142" t="str">
        <f>HYPERLINK("output_audio\141_中期报告.mp3","Play Audio")</f>
        <v>Play Audio</v>
      </c>
    </row>
    <row r="143" spans="1:2">
      <c r="A143" t="s">
        <v>145</v>
      </c>
      <c r="B143" t="str">
        <f>HYPERLINK("output_audio\142_答辩.mp3","Play Audio")</f>
        <v>Play Audio</v>
      </c>
    </row>
    <row r="144" spans="1:2">
      <c r="A144" t="s">
        <v>146</v>
      </c>
      <c r="B144" t="str">
        <f>HYPERLINK("output_audio\143_学术期刊.mp3","Play Audio")</f>
        <v>Play Audio</v>
      </c>
    </row>
    <row r="145" spans="1:2">
      <c r="A145" t="s">
        <v>147</v>
      </c>
      <c r="B145" t="str">
        <f>HYPERLINK("output_audio\144_学术专著.mp3","Play Audio")</f>
        <v>Play Audio</v>
      </c>
    </row>
    <row r="146" spans="1:2">
      <c r="A146" t="s">
        <v>148</v>
      </c>
      <c r="B146" t="str">
        <f>HYPERLINK("output_audio\145_细胞生物学.mp3","Play Audio")</f>
        <v>Play Audio</v>
      </c>
    </row>
    <row r="147" spans="1:2">
      <c r="A147" t="s">
        <v>149</v>
      </c>
      <c r="B147" t="str">
        <f>HYPERLINK("output_audio\146_分子生物学.mp3","Play Audio")</f>
        <v>Play Audio</v>
      </c>
    </row>
    <row r="148" spans="1:2">
      <c r="A148" t="s">
        <v>150</v>
      </c>
      <c r="B148" t="str">
        <f>HYPERLINK("output_audio\147_遗传学.mp3","Play Audio")</f>
        <v>Play Audio</v>
      </c>
    </row>
    <row r="149" spans="1:2">
      <c r="A149" t="s">
        <v>151</v>
      </c>
      <c r="B149" t="str">
        <f>HYPERLINK("output_audio\148_生态学.mp3","Play Audio")</f>
        <v>Play Audio</v>
      </c>
    </row>
    <row r="150" spans="1:2">
      <c r="A150" t="s">
        <v>152</v>
      </c>
      <c r="B150" t="str">
        <f>HYPERLINK("output_audio\149_进化生物学.mp3","Play Audio")</f>
        <v>Play Audio</v>
      </c>
    </row>
    <row r="151" spans="1:2">
      <c r="A151" t="s">
        <v>153</v>
      </c>
      <c r="B151" t="str">
        <f>HYPERLINK("output_audio\150_微生物学.mp3","Play Audio")</f>
        <v>Play Audio</v>
      </c>
    </row>
    <row r="152" spans="1:2">
      <c r="A152" t="s">
        <v>154</v>
      </c>
      <c r="B152" t="str">
        <f>HYPERLINK("output_audio\151_植物学.mp3","Play Audio")</f>
        <v>Play Audio</v>
      </c>
    </row>
    <row r="153" spans="1:2">
      <c r="A153" t="s">
        <v>155</v>
      </c>
      <c r="B153" t="str">
        <f>HYPERLINK("output_audio\152_动物学.mp3","Play Audio")</f>
        <v>Play Audio</v>
      </c>
    </row>
    <row r="154" spans="1:2">
      <c r="A154" t="s">
        <v>156</v>
      </c>
      <c r="B154" t="str">
        <f>HYPERLINK("output_audio\153_解剖学.mp3","Play Audio")</f>
        <v>Play Audio</v>
      </c>
    </row>
    <row r="155" spans="1:2">
      <c r="A155" t="s">
        <v>157</v>
      </c>
      <c r="B155" t="str">
        <f>HYPERLINK("output_audio\154_生理学.mp3","Play Audio")</f>
        <v>Play Audio</v>
      </c>
    </row>
    <row r="156" spans="1:2">
      <c r="A156" t="s">
        <v>158</v>
      </c>
      <c r="B156" t="str">
        <f>HYPERLINK("output_audio\155_生物化学.mp3","Play Audio")</f>
        <v>Play Audio</v>
      </c>
    </row>
    <row r="157" spans="1:2">
      <c r="A157" t="s">
        <v>159</v>
      </c>
      <c r="B157" t="str">
        <f>HYPERLINK("output_audio\156_生物物理学.mp3","Play Audio")</f>
        <v>Play Audio</v>
      </c>
    </row>
    <row r="158" spans="1:2">
      <c r="A158" t="s">
        <v>160</v>
      </c>
      <c r="B158" t="str">
        <f>HYPERLINK("output_audio\157_免疫学.mp3","Play Audio")</f>
        <v>Play Audio</v>
      </c>
    </row>
    <row r="159" spans="1:2">
      <c r="A159" t="s">
        <v>161</v>
      </c>
      <c r="B159" t="str">
        <f>HYPERLINK("output_audio\158_发育生物学.mp3","Play Audio")</f>
        <v>Play Audio</v>
      </c>
    </row>
    <row r="160" spans="1:2">
      <c r="A160" t="s">
        <v>162</v>
      </c>
      <c r="B160" t="str">
        <f>HYPERLINK("output_audio\159_神经生物学.mp3","Play Audio")</f>
        <v>Play Audio</v>
      </c>
    </row>
    <row r="161" spans="1:2">
      <c r="A161" t="s">
        <v>163</v>
      </c>
      <c r="B161" t="str">
        <f>HYPERLINK("output_audio\160_行为学.mp3","Play Audio")</f>
        <v>Play Audio</v>
      </c>
    </row>
    <row r="162" spans="1:2">
      <c r="A162" t="s">
        <v>164</v>
      </c>
      <c r="B162" t="str">
        <f>HYPERLINK("output_audio\161_基因组学.mp3","Play Audio")</f>
        <v>Play Audio</v>
      </c>
    </row>
    <row r="163" spans="1:2">
      <c r="A163" t="s">
        <v>165</v>
      </c>
      <c r="B163" t="str">
        <f>HYPERLINK("output_audio\162_蛋白质组学.mp3","Play Audio")</f>
        <v>Play Audio</v>
      </c>
    </row>
    <row r="164" spans="1:2">
      <c r="A164" t="s">
        <v>166</v>
      </c>
      <c r="B164" t="str">
        <f>HYPERLINK("output_audio\163_代谢组学.mp3","Play Audio")</f>
        <v>Play Audio</v>
      </c>
    </row>
    <row r="165" spans="1:2">
      <c r="A165" t="s">
        <v>167</v>
      </c>
      <c r="B165" t="str">
        <f>HYPERLINK("output_audio\164_转录组学.mp3","Play Audio")</f>
        <v>Play Audio</v>
      </c>
    </row>
    <row r="166" spans="1:2">
      <c r="A166" t="s">
        <v>168</v>
      </c>
      <c r="B166" t="str">
        <f>HYPERLINK("output_audio\165_表观遗传学.mp3","Play Audio")</f>
        <v>Play Audio</v>
      </c>
    </row>
    <row r="167" spans="1:2">
      <c r="A167" t="s">
        <v>169</v>
      </c>
      <c r="B167" t="str">
        <f>HYPERLINK("output_audio\166_系统生物学.mp3","Play Audio")</f>
        <v>Play Audio</v>
      </c>
    </row>
    <row r="168" spans="1:2">
      <c r="A168" t="s">
        <v>170</v>
      </c>
      <c r="B168" t="str">
        <f>HYPERLINK("output_audio\167_生物信息学.mp3","Play Audio")</f>
        <v>Play Audio</v>
      </c>
    </row>
    <row r="169" spans="1:2">
      <c r="A169" t="s">
        <v>171</v>
      </c>
      <c r="B169" t="str">
        <f>HYPERLINK("output_audio\168_生物工程.mp3","Play Audio")</f>
        <v>Play Audio</v>
      </c>
    </row>
    <row r="170" spans="1:2">
      <c r="A170" t="s">
        <v>172</v>
      </c>
      <c r="B170" t="str">
        <f>HYPERLINK("output_audio\169_生物技术.mp3","Play Audio")</f>
        <v>Play Audio</v>
      </c>
    </row>
    <row r="171" spans="1:2">
      <c r="A171" t="s">
        <v>173</v>
      </c>
      <c r="B171" t="str">
        <f>HYPERLINK("output_audio\170_生物多样性.mp3","Play Audio")</f>
        <v>Play Audio</v>
      </c>
    </row>
    <row r="172" spans="1:2">
      <c r="A172" t="s">
        <v>174</v>
      </c>
      <c r="B172" t="str">
        <f>HYPERLINK("output_audio\171_保护生物学.mp3","Play Audio")</f>
        <v>Play Audio</v>
      </c>
    </row>
    <row r="173" spans="1:2">
      <c r="A173" t="s">
        <v>175</v>
      </c>
      <c r="B173" t="str">
        <f>HYPERLINK("output_audio\172_环境生物学.mp3","Play Audio")</f>
        <v>Play Audio</v>
      </c>
    </row>
    <row r="174" spans="1:2">
      <c r="A174" t="s">
        <v>176</v>
      </c>
      <c r="B174" t="str">
        <f>HYPERLINK("output_audio\173_海洋生物学.mp3","Play Audio")</f>
        <v>Play Audio</v>
      </c>
    </row>
    <row r="175" spans="1:2">
      <c r="A175" t="s">
        <v>177</v>
      </c>
      <c r="B175" t="str">
        <f>HYPERLINK("output_audio\174_古生物学.mp3","Play Audio")</f>
        <v>Play Audio</v>
      </c>
    </row>
    <row r="176" spans="1:2">
      <c r="A176" t="s">
        <v>178</v>
      </c>
      <c r="B176" t="str">
        <f>HYPERLINK("output_audio\175_药理学.mp3","Play Audio")</f>
        <v>Play Audio</v>
      </c>
    </row>
    <row r="177" spans="1:2">
      <c r="A177" t="s">
        <v>179</v>
      </c>
      <c r="B177" t="str">
        <f>HYPERLINK("output_audio\176_毒理学.mp3","Play Audio")</f>
        <v>Play Audio</v>
      </c>
    </row>
    <row r="178" spans="1:2">
      <c r="A178" t="s">
        <v>180</v>
      </c>
      <c r="B178" t="str">
        <f>HYPERLINK("output_audio\177_病理学.mp3","Play Audio")</f>
        <v>Play Audio</v>
      </c>
    </row>
    <row r="179" spans="1:2">
      <c r="A179" t="s">
        <v>181</v>
      </c>
      <c r="B179" t="str">
        <f>HYPERLINK("output_audio\178_临床生物学.mp3","Play Audio")</f>
        <v>Play Audio</v>
      </c>
    </row>
    <row r="180" spans="1:2">
      <c r="A180" t="s">
        <v>182</v>
      </c>
      <c r="B180" t="str">
        <f>HYPERLINK("output_audio\179_摘要.mp3","Play Audio")</f>
        <v>Play Audio</v>
      </c>
    </row>
    <row r="181" spans="1:2">
      <c r="A181" t="s">
        <v>183</v>
      </c>
      <c r="B181" t="str">
        <f>HYPERLINK("output_audio\180_分析.mp3","Play Audio")</f>
        <v>Play Audio</v>
      </c>
    </row>
    <row r="182" spans="1:2">
      <c r="A182" t="s">
        <v>184</v>
      </c>
      <c r="B182" t="str">
        <f>HYPERLINK("output_audio\181_论证.mp3","Play Audio")</f>
        <v>Play Audio</v>
      </c>
    </row>
    <row r="183" spans="1:2">
      <c r="A183" t="s">
        <v>185</v>
      </c>
      <c r="B183" t="str">
        <f>HYPERLINK("output_audio\182_评估.mp3","Play Audio")</f>
        <v>Play Audio</v>
      </c>
    </row>
    <row r="184" spans="1:2">
      <c r="A184" t="s">
        <v>186</v>
      </c>
      <c r="B184" t="str">
        <f>HYPERLINK("output_audio\183_偏差.mp3","Play Audio")</f>
        <v>Play Audio</v>
      </c>
    </row>
    <row r="185" spans="1:2">
      <c r="A185" t="s">
        <v>134</v>
      </c>
      <c r="B185" t="str">
        <f>HYPERLINK("output_audio\184_案例研究.mp3","Play Audio")</f>
        <v>Play Audio</v>
      </c>
    </row>
    <row r="186" spans="1:2">
      <c r="A186" t="s">
        <v>187</v>
      </c>
      <c r="B186" t="str">
        <f>HYPERLINK("output_audio\185_引用.mp3","Play Audio")</f>
        <v>Play Audio</v>
      </c>
    </row>
    <row r="187" spans="1:2">
      <c r="A187" t="s">
        <v>188</v>
      </c>
      <c r="B187" t="str">
        <f>HYPERLINK("output_audio\186_连贯性.mp3","Play Audio")</f>
        <v>Play Audio</v>
      </c>
    </row>
    <row r="188" spans="1:2">
      <c r="A188" t="s">
        <v>189</v>
      </c>
      <c r="B188" t="str">
        <f>HYPERLINK("output_audio\187_结论.mp3","Play Audio")</f>
        <v>Play Audio</v>
      </c>
    </row>
    <row r="189" spans="1:2">
      <c r="A189" t="s">
        <v>190</v>
      </c>
      <c r="B189" t="str">
        <f>HYPERLINK("output_audio\188_概念.mp3","Play Audio")</f>
        <v>Play Audio</v>
      </c>
    </row>
    <row r="190" spans="1:2">
      <c r="A190" t="s">
        <v>191</v>
      </c>
      <c r="B190" t="str">
        <f>HYPERLINK("output_audio\189_相关性.mp3","Play Audio")</f>
        <v>Play Audio</v>
      </c>
    </row>
    <row r="191" spans="1:2">
      <c r="A191" t="s">
        <v>192</v>
      </c>
      <c r="B191" t="str">
        <f>HYPERLINK("output_audio\190_数据.mp3","Play Audio")</f>
        <v>Play Audio</v>
      </c>
    </row>
    <row r="192" spans="1:2">
      <c r="A192" t="s">
        <v>193</v>
      </c>
      <c r="B192" t="str">
        <f>HYPERLINK("output_audio\191_演绎.mp3","Play Audio")</f>
        <v>Play Audio</v>
      </c>
    </row>
    <row r="193" spans="1:2">
      <c r="A193" t="s">
        <v>194</v>
      </c>
      <c r="B193" t="str">
        <f>HYPERLINK("output_audio\192_定义.mp3","Play Audio")</f>
        <v>Play Audio</v>
      </c>
    </row>
    <row r="194" spans="1:2">
      <c r="A194" t="s">
        <v>195</v>
      </c>
      <c r="B194" t="str">
        <f>HYPERLINK("output_audio\193_设计.mp3","Play Audio")</f>
        <v>Play Audio</v>
      </c>
    </row>
    <row r="195" spans="1:2">
      <c r="A195" t="s">
        <v>196</v>
      </c>
      <c r="B195" t="str">
        <f>HYPERLINK("output_audio\194_论文.mp3","Play Audio")</f>
        <v>Play Audio</v>
      </c>
    </row>
    <row r="196" spans="1:2">
      <c r="A196" t="s">
        <v>197</v>
      </c>
      <c r="B196" t="str">
        <f>HYPERLINK("output_audio\195_经验.mp3","Play Audio")</f>
        <v>Play Audio</v>
      </c>
    </row>
    <row r="197" spans="1:2">
      <c r="A197" t="s">
        <v>198</v>
      </c>
      <c r="B197" t="str">
        <f>HYPERLINK("output_audio\196_认识论.mp3","Play Audio")</f>
        <v>Play Audio</v>
      </c>
    </row>
    <row r="198" spans="1:2">
      <c r="A198" t="s">
        <v>199</v>
      </c>
      <c r="B198" t="str">
        <f>HYPERLINK("output_audio\197_评价.mp3","Play Audio")</f>
        <v>Play Audio</v>
      </c>
    </row>
    <row r="199" spans="1:2">
      <c r="A199" t="s">
        <v>200</v>
      </c>
      <c r="B199" t="str">
        <f>HYPERLINK("output_audio\198_证据.mp3","Play Audio")</f>
        <v>Play Audio</v>
      </c>
    </row>
    <row r="200" spans="1:2">
      <c r="A200" t="s">
        <v>201</v>
      </c>
      <c r="B200" t="str">
        <f>HYPERLINK("output_audio\199_实验.mp3","Play Audio")</f>
        <v>Play Audio</v>
      </c>
    </row>
    <row r="201" spans="1:2">
      <c r="A201" t="s">
        <v>202</v>
      </c>
      <c r="B201" t="str">
        <f>HYPERLINK("output_audio\200_阐述.mp3","Play Audio")</f>
        <v>Play Audio</v>
      </c>
    </row>
    <row r="202" spans="1:2">
      <c r="A202" t="s">
        <v>203</v>
      </c>
      <c r="B202" t="str">
        <f>HYPERLINK("output_audio\201_框架.mp3","Play Audio")</f>
        <v>Play Audio</v>
      </c>
    </row>
    <row r="203" spans="1:2">
      <c r="A203" t="s">
        <v>204</v>
      </c>
      <c r="B203" t="str">
        <f>HYPERLINK("output_audio\202_概括.mp3","Play Audio")</f>
        <v>Play Audio</v>
      </c>
    </row>
    <row r="204" spans="1:2">
      <c r="A204" t="s">
        <v>205</v>
      </c>
      <c r="B204" t="str">
        <f>HYPERLINK("output_audio\203_假设.mp3","Play Audio")</f>
        <v>Play Audio</v>
      </c>
    </row>
    <row r="205" spans="1:2">
      <c r="A205" t="s">
        <v>206</v>
      </c>
      <c r="B205" t="str">
        <f>HYPERLINK("output_audio\204_推理.mp3","Play Audio")</f>
        <v>Play Audio</v>
      </c>
    </row>
    <row r="206" spans="1:2">
      <c r="A206" t="s">
        <v>207</v>
      </c>
      <c r="B206" t="str">
        <f>HYPERLINK("output_audio\205_解释.mp3","Play Audio")</f>
        <v>Play Audio</v>
      </c>
    </row>
    <row r="207" spans="1:2">
      <c r="A207" t="s">
        <v>184</v>
      </c>
      <c r="B207" t="str">
        <f>HYPERLINK("output_audio\206_论证.mp3","Play Audio")</f>
        <v>Play Audio</v>
      </c>
    </row>
    <row r="208" spans="1:2">
      <c r="A208" t="s">
        <v>127</v>
      </c>
      <c r="B208" t="str">
        <f>HYPERLINK("output_audio\207_文献综述.mp3","Play Audio")</f>
        <v>Play Audio</v>
      </c>
    </row>
    <row r="209" spans="1:2">
      <c r="A209" t="s">
        <v>208</v>
      </c>
      <c r="B209" t="str">
        <f>HYPERLINK("output_audio\208_逻辑.mp3","Play Audio")</f>
        <v>Play Audio</v>
      </c>
    </row>
    <row r="210" spans="1:2">
      <c r="A210" t="s">
        <v>209</v>
      </c>
      <c r="B210" t="str">
        <f>HYPERLINK("output_audio\209_方法论.mp3","Play Audio")</f>
        <v>Play Audio</v>
      </c>
    </row>
    <row r="211" spans="1:2">
      <c r="A211" t="s">
        <v>210</v>
      </c>
      <c r="B211" t="str">
        <f>HYPERLINK("output_audio\210_模型.mp3","Play Audio")</f>
        <v>Play Audio</v>
      </c>
    </row>
    <row r="212" spans="1:2">
      <c r="A212" t="s">
        <v>211</v>
      </c>
      <c r="B212" t="str">
        <f>HYPERLINK("output_audio\211_范式.mp3","Play Audio")</f>
        <v>Play Audio</v>
      </c>
    </row>
    <row r="213" spans="1:2">
      <c r="A213" t="s">
        <v>212</v>
      </c>
      <c r="B213" t="str">
        <f>HYPERLINK("output_audio\212_同行评审.mp3","Play Audio")</f>
        <v>Play Audio</v>
      </c>
    </row>
    <row r="214" spans="1:2">
      <c r="A214" t="s">
        <v>213</v>
      </c>
      <c r="B214" t="str">
        <f>HYPERLINK("output_audio\213_视角.mp3","Play Audio")</f>
        <v>Play Audio</v>
      </c>
    </row>
    <row r="215" spans="1:2">
      <c r="A215" t="s">
        <v>214</v>
      </c>
      <c r="B215" t="str">
        <f>HYPERLINK("output_audio\214_现象.mp3","Play Audio")</f>
        <v>Play Audio</v>
      </c>
    </row>
    <row r="216" spans="1:2">
      <c r="A216" t="s">
        <v>215</v>
      </c>
      <c r="B216" t="str">
        <f>HYPERLINK("output_audio\215_理论.mp3","Play Audio")</f>
        <v>Play Audio</v>
      </c>
    </row>
    <row r="217" spans="1:2">
      <c r="A217" t="s">
        <v>216</v>
      </c>
      <c r="B217" t="str">
        <f>HYPERLINK("output_audio\216_原理.mp3","Play Audio")</f>
        <v>Play Audio</v>
      </c>
    </row>
    <row r="218" spans="1:2">
      <c r="A218" t="s">
        <v>217</v>
      </c>
      <c r="B218" t="str">
        <f>HYPERLINK("output_audio\217_结构.mp3","Play Audio")</f>
        <v>Play Audio</v>
      </c>
    </row>
    <row r="219" spans="1:2">
      <c r="A219" t="s">
        <v>218</v>
      </c>
      <c r="B219" t="str">
        <f>HYPERLINK("output_audio\218_知识体系.mp3","Play Audio")</f>
        <v>Play Audio</v>
      </c>
    </row>
    <row r="220" spans="1:2">
      <c r="A220" t="s">
        <v>219</v>
      </c>
      <c r="B220" t="str">
        <f>HYPERLINK("output_audio\219_定性分析.mp3","Play Audio")</f>
        <v>Play Audio</v>
      </c>
    </row>
    <row r="221" spans="1:2">
      <c r="A221" t="s">
        <v>220</v>
      </c>
      <c r="B221" t="str">
        <f>HYPERLINK("output_audio\220_定量分析.mp3","Play Audio")</f>
        <v>Play Audio</v>
      </c>
    </row>
    <row r="222" spans="1:2">
      <c r="A222" t="s">
        <v>221</v>
      </c>
      <c r="B222" t="str">
        <f>HYPERLINK("output_audio\221_范畴.mp3","Play Audio")</f>
        <v>Play Audio</v>
      </c>
    </row>
    <row r="223" spans="1:2">
      <c r="A223" t="s">
        <v>222</v>
      </c>
      <c r="B223" t="str">
        <f>HYPERLINK("output_audio\222_论点.mp3","Play Audio")</f>
        <v>Play Audio</v>
      </c>
    </row>
    <row r="224" spans="1:2">
      <c r="A224" t="s">
        <v>223</v>
      </c>
      <c r="B224" t="str">
        <f>HYPERLINK("output_audio\223_议题.mp3","Play Audio")</f>
        <v>Play Audio</v>
      </c>
    </row>
    <row r="225" spans="1:2">
      <c r="A225" t="s">
        <v>224</v>
      </c>
      <c r="B225" t="str">
        <f>HYPERLINK("output_audio\224_信度.mp3","Play Audio")</f>
        <v>Play Audio</v>
      </c>
    </row>
    <row r="226" spans="1:2">
      <c r="A226" t="s">
        <v>225</v>
      </c>
      <c r="B226" t="str">
        <f>HYPERLINK("output_audio\225_效度.mp3","Play Audio")</f>
        <v>Play Audio</v>
      </c>
    </row>
    <row r="227" spans="1:2">
      <c r="A227" t="s">
        <v>226</v>
      </c>
      <c r="B227" t="str">
        <f>HYPERLINK("output_audio\226_假说.mp3","Play Audio")</f>
        <v>Play Audio</v>
      </c>
    </row>
    <row r="228" spans="1:2">
      <c r="A228" t="s">
        <v>227</v>
      </c>
      <c r="B228" t="str">
        <f>HYPERLINK("output_audio\227_模式.mp3","Play Audio")</f>
        <v>Play Audio</v>
      </c>
    </row>
    <row r="229" spans="1:2">
      <c r="A229" t="s">
        <v>228</v>
      </c>
      <c r="B229" t="str">
        <f>HYPERLINK("output_audio\228_变量.mp3","Play Audio")</f>
        <v>Play Audio</v>
      </c>
    </row>
    <row r="230" spans="1:2">
      <c r="A230" t="s">
        <v>229</v>
      </c>
      <c r="B230" t="str">
        <f>HYPERLINK("output_audio\229_对照组.mp3","Play Audio")</f>
        <v>Play Audio</v>
      </c>
    </row>
    <row r="231" spans="1:2">
      <c r="A231" t="s">
        <v>230</v>
      </c>
      <c r="B231" t="str">
        <f>HYPERLINK("output_audio\230_影响因素.mp3","Play Audio")</f>
        <v>Play Audio</v>
      </c>
    </row>
    <row r="232" spans="1:2">
      <c r="A232" t="s">
        <v>231</v>
      </c>
      <c r="B232" t="str">
        <f>HYPERLINK("output_audio\231_权威.mp3","Play Audio")</f>
        <v>Play Audio</v>
      </c>
    </row>
    <row r="233" spans="1:2">
      <c r="A233" t="s">
        <v>232</v>
      </c>
      <c r="B233" t="str">
        <f>HYPERLINK("output_audio\232_统计.mp3","Play Audio")</f>
        <v>Play Audio</v>
      </c>
    </row>
    <row r="234" spans="1:2">
      <c r="A234" t="s">
        <v>233</v>
      </c>
      <c r="B234" t="str">
        <f>HYPERLINK("output_audio\233_实证研究.mp3","Play Audio")</f>
        <v>Play Audio</v>
      </c>
    </row>
    <row r="235" spans="1:2">
      <c r="A235" t="s">
        <v>234</v>
      </c>
      <c r="B235" t="str">
        <f>HYPERLINK("output_audio\234_因果关系.mp3","Play Audio")</f>
        <v>Play Audio</v>
      </c>
    </row>
    <row r="236" spans="1:2">
      <c r="A236" t="s">
        <v>235</v>
      </c>
      <c r="B236" t="str">
        <f>HYPERLINK("output_audio\235_样本.mp3","Play Audio")</f>
        <v>Play Audio</v>
      </c>
    </row>
    <row r="237" spans="1:2">
      <c r="A237" t="s">
        <v>236</v>
      </c>
      <c r="B237" t="str">
        <f>HYPERLINK("output_audio\236_变量控制.mp3","Play Audio")</f>
        <v>Play Audio</v>
      </c>
    </row>
    <row r="238" spans="1:2">
      <c r="A238" t="s">
        <v>237</v>
      </c>
      <c r="B238" t="str">
        <f>HYPERLINK("output_audio\237_参考文献.mp3","Play Audio")</f>
        <v>Play Audio</v>
      </c>
    </row>
    <row r="239" spans="1:2">
      <c r="A239" t="s">
        <v>238</v>
      </c>
      <c r="B239" t="str">
        <f>HYPERLINK("output_audio\238_系统论.mp3","Play Audio")</f>
        <v>Play Audio</v>
      </c>
    </row>
    <row r="240" spans="1:2">
      <c r="A240" t="s">
        <v>239</v>
      </c>
      <c r="B240" t="str">
        <f>HYPERLINK("output_audio\239_归纳法.mp3","Play Audio")</f>
        <v>Play Audio</v>
      </c>
    </row>
    <row r="241" spans="1:2">
      <c r="A241" t="s">
        <v>240</v>
      </c>
      <c r="B241" t="str">
        <f>HYPERLINK("output_audio\240_认知.mp3","Play Audio")</f>
        <v>Play Audio</v>
      </c>
    </row>
    <row r="242" spans="1:2">
      <c r="A242" t="s">
        <v>241</v>
      </c>
      <c r="B242" t="str">
        <f>HYPERLINK("output_audio\241_社会结构.mp3","Play Audio")</f>
        <v>Play Audio</v>
      </c>
    </row>
    <row r="243" spans="1:2">
      <c r="A243" t="s">
        <v>242</v>
      </c>
      <c r="B243" t="str">
        <f>HYPERLINK("output_audio\242_社会学.mp3","Play Audio")</f>
        <v>Play Audio</v>
      </c>
    </row>
    <row r="244" spans="1:2">
      <c r="A244" t="s">
        <v>243</v>
      </c>
      <c r="B244" t="str">
        <f>HYPERLINK("output_audio\243_伦理学.mp3","Play Audio")</f>
        <v>Play Audio</v>
      </c>
    </row>
    <row r="245" spans="1:2">
      <c r="A245" t="s">
        <v>244</v>
      </c>
      <c r="B245" t="str">
        <f>HYPERLINK("output_audio\244_美学.mp3","Play Audio")</f>
        <v>Play Audio</v>
      </c>
    </row>
    <row r="246" spans="1:2">
      <c r="A246" t="s">
        <v>245</v>
      </c>
      <c r="B246" t="str">
        <f>HYPERLINK("output_audio\245_修辞.mp3","Play Audio")</f>
        <v>Play Audio</v>
      </c>
    </row>
    <row r="247" spans="1:2">
      <c r="A247" t="s">
        <v>246</v>
      </c>
      <c r="B247" t="str">
        <f>HYPERLINK("output_audio\246_语义学.mp3","Play Audio")</f>
        <v>Play Audio</v>
      </c>
    </row>
    <row r="248" spans="1:2">
      <c r="A248" t="s">
        <v>247</v>
      </c>
      <c r="B248" t="str">
        <f>HYPERLINK("output_audio\247_音位学.mp3","Play Audio")</f>
        <v>Play Audio</v>
      </c>
    </row>
    <row r="249" spans="1:2">
      <c r="A249" t="s">
        <v>248</v>
      </c>
      <c r="B249" t="str">
        <f>HYPERLINK("output_audio\248_文法.mp3","Play Audio")</f>
        <v>Play Audio</v>
      </c>
    </row>
    <row r="250" spans="1:2">
      <c r="A250" t="s">
        <v>249</v>
      </c>
      <c r="B250" t="str">
        <f>HYPERLINK("output_audio\249_形态学.mp3","Play Audio")</f>
        <v>Play Audio</v>
      </c>
    </row>
    <row r="251" spans="1:2">
      <c r="A251" t="s">
        <v>250</v>
      </c>
      <c r="B251" t="str">
        <f>HYPERLINK("output_audio\250_语用学.mp3","Play Audio")</f>
        <v>Play Audio</v>
      </c>
    </row>
    <row r="252" spans="1:2">
      <c r="A252" t="s">
        <v>251</v>
      </c>
      <c r="B252" t="str">
        <f>HYPERLINK("output_audio\251_心理学.mp3","Play Audio")</f>
        <v>Play Audio</v>
      </c>
    </row>
    <row r="253" spans="1:2">
      <c r="A253" t="s">
        <v>252</v>
      </c>
      <c r="B253" t="str">
        <f>HYPERLINK("output_audio\252_语言学.mp3","Play Audio")</f>
        <v>Play Audio</v>
      </c>
    </row>
    <row r="254" spans="1:2">
      <c r="A254" t="s">
        <v>253</v>
      </c>
      <c r="B254" t="str">
        <f>HYPERLINK("output_audio\253_思辨.mp3","Play Audio")</f>
        <v>Play Audio</v>
      </c>
    </row>
    <row r="255" spans="1:2">
      <c r="A255" t="s">
        <v>254</v>
      </c>
      <c r="B255" t="str">
        <f>HYPERLINK("output_audio\254_文化.mp3","Play Audio")</f>
        <v>Play Audio</v>
      </c>
    </row>
    <row r="256" spans="1:2">
      <c r="A256" t="s">
        <v>255</v>
      </c>
      <c r="B256" t="str">
        <f>HYPERLINK("output_audio\255_变迁.mp3","Play Audio")</f>
        <v>Play Audio</v>
      </c>
    </row>
    <row r="257" spans="1:2">
      <c r="A257" t="s">
        <v>256</v>
      </c>
      <c r="B257" t="str">
        <f>HYPERLINK("output_audio\256_创新.mp3","Play Audio")</f>
        <v>Play Audio</v>
      </c>
    </row>
    <row r="258" spans="1:2">
      <c r="A258" t="s">
        <v>257</v>
      </c>
      <c r="B258" t="str">
        <f>HYPERLINK("output_audio\257_历史背景.mp3","Play Audio")</f>
        <v>Play Audio</v>
      </c>
    </row>
    <row r="259" spans="1:2">
      <c r="A259" t="s">
        <v>258</v>
      </c>
      <c r="B259" t="str">
        <f>HYPERLINK("output_audio\258_社会变革.mp3","Play Audio")</f>
        <v>Play Audio</v>
      </c>
    </row>
    <row r="260" spans="1:2">
      <c r="A260" t="s">
        <v>259</v>
      </c>
      <c r="B260" t="str">
        <f>HYPERLINK("output_audio\259_文化认同.mp3","Play Audio")</f>
        <v>Play Audio</v>
      </c>
    </row>
    <row r="261" spans="1:2">
      <c r="A261" t="s">
        <v>260</v>
      </c>
      <c r="B261" t="str">
        <f>HYPERLINK("output_audio\260_理念.mp3","Play Audio")</f>
        <v>Play Audio</v>
      </c>
    </row>
    <row r="262" spans="1:2">
      <c r="A262" t="s">
        <v>261</v>
      </c>
      <c r="B262" t="str">
        <f>HYPERLINK("output_audio\261_社会互动.mp3","Play Audio")</f>
        <v>Play Audio</v>
      </c>
    </row>
    <row r="263" spans="1:2">
      <c r="A263" t="s">
        <v>262</v>
      </c>
      <c r="B263" t="str">
        <f>HYPERLINK("output_audio\262_意识形态.mp3","Play Audio")</f>
        <v>Play Audio</v>
      </c>
    </row>
    <row r="264" spans="1:2">
      <c r="A264" t="s">
        <v>263</v>
      </c>
      <c r="B264" t="str">
        <f>HYPERLINK("output_audio\263_权力结构.mp3","Play Audio")</f>
        <v>Play Audio</v>
      </c>
    </row>
    <row r="265" spans="1:2">
      <c r="A265" t="s">
        <v>264</v>
      </c>
      <c r="B265" t="str">
        <f>HYPERLINK("output_audio\264_话语分析.mp3","Play Audio")</f>
        <v>Play Audio</v>
      </c>
    </row>
    <row r="266" spans="1:2">
      <c r="A266" t="s">
        <v>265</v>
      </c>
      <c r="B266" t="str">
        <f>HYPERLINK("output_audio\265_社会阶层.mp3","Play Audio")</f>
        <v>Play Audio</v>
      </c>
    </row>
    <row r="267" spans="1:2">
      <c r="A267" t="s">
        <v>266</v>
      </c>
      <c r="B267" t="str">
        <f>HYPERLINK("output_audio\266_公共政策.mp3","Play Audio")</f>
        <v>Play Audio</v>
      </c>
    </row>
    <row r="268" spans="1:2">
      <c r="A268" t="s">
        <v>267</v>
      </c>
      <c r="B268" t="str">
        <f>HYPERLINK("output_audio\267_全球化.mp3","Play Audio")</f>
        <v>Play Audio</v>
      </c>
    </row>
    <row r="269" spans="1:2">
      <c r="A269" t="s">
        <v>268</v>
      </c>
      <c r="B269" t="str">
        <f>HYPERLINK("output_audio\268_伦理道德.mp3","Play Audio")</f>
        <v>Play Audio</v>
      </c>
    </row>
    <row r="270" spans="1:2">
      <c r="A270" t="s">
        <v>269</v>
      </c>
      <c r="B270" t="str">
        <f>HYPERLINK("output_audio\269_学术规范.mp3","Play Audio")</f>
        <v>Play Audio</v>
      </c>
    </row>
    <row r="271" spans="1:2">
      <c r="A271" t="s">
        <v>128</v>
      </c>
      <c r="B271" t="str">
        <f>HYPERLINK("output_audio\270_研究方法.mp3","Play Audio")</f>
        <v>Play Audio</v>
      </c>
    </row>
    <row r="272" spans="1:2">
      <c r="A272" t="s">
        <v>131</v>
      </c>
      <c r="B272" t="str">
        <f>HYPERLINK("output_audio\271_实验设计.mp3","Play Audio")</f>
        <v>Play Audio</v>
      </c>
    </row>
    <row r="273" spans="1:2">
      <c r="A273" t="s">
        <v>270</v>
      </c>
      <c r="B273" t="str">
        <f>HYPERLINK("output_audio\272_科学方法.mp3","Play Audio")</f>
        <v>Play Audio</v>
      </c>
    </row>
    <row r="274" spans="1:2">
      <c r="A274" t="s">
        <v>271</v>
      </c>
      <c r="B274" t="str">
        <f>HYPERLINK("output_audio\273_数据处理.mp3","Play Audio")</f>
        <v>Play Audio</v>
      </c>
    </row>
    <row r="275" spans="1:2">
      <c r="A275" t="s">
        <v>272</v>
      </c>
      <c r="B275" t="str">
        <f>HYPERLINK("output_audio\274_学术批评.mp3","Play Audio")</f>
        <v>Play Audio</v>
      </c>
    </row>
    <row r="276" spans="1:2">
      <c r="A276" t="s">
        <v>273</v>
      </c>
      <c r="B276" t="str">
        <f>HYPERLINK("output_audio\275_知识产权.mp3","Play Audio")</f>
        <v>Play Audio</v>
      </c>
    </row>
    <row r="277" spans="1:2">
      <c r="A277" t="s">
        <v>274</v>
      </c>
      <c r="B277" t="str">
        <f>HYPERLINK("output_audio\276_思想体系.mp3","Play Audio")</f>
        <v>Play Audio</v>
      </c>
    </row>
    <row r="278" spans="1:2">
      <c r="A278" t="s">
        <v>275</v>
      </c>
      <c r="B278" t="str">
        <f>HYPERLINK("output_audio\277_学术写作.mp3","Play Audio")</f>
        <v>Play Audio</v>
      </c>
    </row>
    <row r="279" spans="1:2">
      <c r="A279" t="s">
        <v>276</v>
      </c>
      <c r="B279" t="str">
        <f>HYPERLINK("output_audio\278_概念框架.mp3","Play Audio")</f>
        <v>Play Audio</v>
      </c>
    </row>
    <row r="280" spans="1:1">
      <c r="A280" t="s">
        <v>277</v>
      </c>
    </row>
    <row r="281" ht="162" spans="1:1">
      <c r="A281" s="4" t="s">
        <v>278</v>
      </c>
    </row>
  </sheetData>
  <mergeCells count="1">
    <mergeCell ref="D2:F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I22" sqref="I22"/>
    </sheetView>
  </sheetViews>
  <sheetFormatPr defaultColWidth="9" defaultRowHeight="13.5" outlineLevelCol="5"/>
  <sheetData>
    <row r="1" customHeight="1" spans="1:2">
      <c r="A1" s="2" t="s">
        <v>0</v>
      </c>
      <c r="B1" s="2" t="s">
        <v>1</v>
      </c>
    </row>
    <row r="2" spans="1:2">
      <c r="A2" t="s">
        <v>279</v>
      </c>
      <c r="B2" t="str">
        <f>HYPERLINK("output_audio\1_中文男_早上好_今天的天气真是great_.mp3","Play Audio")</f>
        <v>Play Audio</v>
      </c>
    </row>
    <row r="3" spans="1:2">
      <c r="A3" t="s">
        <v>280</v>
      </c>
      <c r="B3" t="str">
        <f>HYPERLINK("output_audio\2_中文男_你的新iPhone看起来很酷_多少钱买的_.mp3","Play Audio")</f>
        <v>Play Audio</v>
      </c>
    </row>
    <row r="4" spans="1:6">
      <c r="A4" t="s">
        <v>281</v>
      </c>
      <c r="B4" t="str">
        <f>HYPERLINK("output_audio\3_中文男_我喜欢听周杰伦的_青花瓷__旋律非常beautiful_.mp3","Play Audio")</f>
        <v>Play Audio</v>
      </c>
      <c r="D4" s="1" t="s">
        <v>3</v>
      </c>
      <c r="E4" s="1"/>
      <c r="F4" s="1"/>
    </row>
    <row r="5" spans="1:6">
      <c r="A5" t="s">
        <v>282</v>
      </c>
      <c r="B5" t="str">
        <f>HYPERLINK("output_audio\4_中文男_周末我们去shopping吧_我需要买些新衣服_.mp3","Play Audio")</f>
        <v>Play Audio</v>
      </c>
      <c r="D5" s="1"/>
      <c r="E5" s="1"/>
      <c r="F5" s="1"/>
    </row>
    <row r="6" spans="1:6">
      <c r="A6" t="s">
        <v>283</v>
      </c>
      <c r="B6" t="str">
        <f>HYPERLINK("output_audio\5_中文男_你的英语口语进步了很多_真的很impressive_.mp3","Play Audio")</f>
        <v>Play Audio</v>
      </c>
      <c r="D6" s="1"/>
      <c r="E6" s="1"/>
      <c r="F6" s="1"/>
    </row>
    <row r="7" spans="1:6">
      <c r="A7" t="s">
        <v>284</v>
      </c>
      <c r="B7" t="str">
        <f>HYPERLINK("output_audio\6_中文男_这个项目的deadline是下周_我们需要尽快finish所有的任务_.mp3","Play Audio")</f>
        <v>Play Audio</v>
      </c>
      <c r="D7" s="1"/>
      <c r="E7" s="1"/>
      <c r="F7" s="1"/>
    </row>
    <row r="8" spans="1:6">
      <c r="A8" t="s">
        <v>285</v>
      </c>
      <c r="B8" t="str">
        <f>HYPERLINK("output_audio\7_中文男_我最近在读一本叫做_The_Art_of_War_的书_它是关于strategy的_.mp3","Play Audio")</f>
        <v>Play Audio</v>
      </c>
      <c r="D8" s="1"/>
      <c r="E8" s="1"/>
      <c r="F8" s="1"/>
    </row>
    <row r="9" spans="1:2">
      <c r="A9" t="s">
        <v>286</v>
      </c>
      <c r="B9" t="str">
        <f>HYPERLINK("output_audio\8_中文男_你能帮我check一下这个email吗_我不确定我是否reply了_.mp3","Play Audio")</f>
        <v>Play Audio</v>
      </c>
    </row>
    <row r="10" spans="1:2">
      <c r="A10" t="s">
        <v>287</v>
      </c>
      <c r="B10" t="str">
        <f>HYPERLINK("output_audio\9_中文男_我喜欢在周末去hiking_尤其是去那些有beautiful_scenery的地方_.mp3","Play Audio")</f>
        <v>Play Audio</v>
      </c>
    </row>
    <row r="11" spans="1:2">
      <c r="A11" t="s">
        <v>288</v>
      </c>
      <c r="B11" t="str">
        <f>HYPERLINK("output_audio\10_中文男_你的presentation准备得怎么样了_别忘了加入一些visual_aids_.mp3","Play Audio")</f>
        <v>Play Audio</v>
      </c>
    </row>
    <row r="12" spans="1:2">
      <c r="A12" t="s">
        <v>289</v>
      </c>
      <c r="B12" t="str">
        <f>HYPERLINK("output_audio\11_中文男_这个report的data需要我们仔细analyze_.mp3","Play Audio")</f>
        <v>Play Audio</v>
      </c>
    </row>
    <row r="13" spans="1:2">
      <c r="A13" t="s">
        <v>290</v>
      </c>
      <c r="B13" t="str">
        <f>HYPERLINK("output_audio\12_中文男_我昨天download了一个app_它可以帮我practice英语_.mp3","Play Audio")</f>
        <v>Play Audio</v>
      </c>
    </row>
    <row r="14" spans="1:2">
      <c r="A14" t="s">
        <v>291</v>
      </c>
      <c r="B14" t="str">
        <f>HYPERLINK("output_audio\13_中文男_你能帮我book一个table吗_我想邀请一些friends来dinner_.mp3","Play Audio")</f>
        <v>Play Audio</v>
      </c>
    </row>
    <row r="15" spans="1:2">
      <c r="A15" t="s">
        <v>292</v>
      </c>
      <c r="B15" t="str">
        <f>HYPERLINK("output_audio\14_中文男_这个website的设计非常user_friendly_我很快就找到了我想要的信息_.mp3","Play Audio")</f>
        <v>Play Audio</v>
      </c>
    </row>
    <row r="16" spans="1:2">
      <c r="A16" t="s">
        <v>293</v>
      </c>
      <c r="B16" t="str">
        <f>HYPERLINK("output_audio\15_中文男_我需要去bank_deposit一些钱_你能陪我去吗_.mp3","Play Audio")</f>
        <v>Play Audio</v>
      </c>
    </row>
    <row r="17" spans="1:2">
      <c r="A17" t="s">
        <v>294</v>
      </c>
      <c r="B17" t="str">
        <f>HYPERLINK("output_audio\16_中文男_我喜欢在cafe里sit一会儿_享受一下morning的阳光_.mp3","Play Audio")</f>
        <v>Play Audio</v>
      </c>
    </row>
    <row r="18" spans="1:2">
      <c r="A18" t="s">
        <v>295</v>
      </c>
      <c r="B18" t="str">
        <f>HYPERLINK("output_audio\17_中文男_你能帮我translate这句话吗_我想发给我的一个foreign_friend_.mp3","Play Audio")</f>
        <v>Play Audio</v>
      </c>
    </row>
    <row r="19" spans="1:2">
      <c r="A19" t="s">
        <v>296</v>
      </c>
      <c r="B19" t="str">
        <f>HYPERLINK("output_audio\18_中文男_这个document需要我们team一起review_.mp3","Play Audio")</f>
        <v>Play Audio</v>
      </c>
    </row>
    <row r="20" spans="1:2">
      <c r="A20" t="s">
        <v>297</v>
      </c>
      <c r="B20" t="str">
        <f>HYPERLINK("output_audio\19_中文男_我最近在study一个online_course_是关于marketing的_.mp3","Play Audio")</f>
        <v>Play Audio</v>
      </c>
    </row>
    <row r="21" spans="1:2">
      <c r="A21" t="s">
        <v>298</v>
      </c>
      <c r="B21" t="str">
        <f>HYPERLINK("output_audio\20_中文男_这个meeting的agenda是什么_我需要prepare我的部分_.mp3","Play Audio")</f>
        <v>Play Audio</v>
      </c>
    </row>
    <row r="22" spans="1:2">
      <c r="A22" t="s">
        <v>299</v>
      </c>
      <c r="B22" t="str">
        <f>HYPERLINK("output_audio\21_中文男_我喜欢在evening散步_因为那时候的天气比较cool_.mp3","Play Audio")</f>
        <v>Play Audio</v>
      </c>
    </row>
    <row r="23" spans="1:2">
      <c r="A23" t="s">
        <v>300</v>
      </c>
      <c r="B23" t="str">
        <f>HYPERLINK("output_audio\22_中文男_你能帮我print这些documents吗_我马上需要用到_.mp3","Play Audio")</f>
        <v>Play Audio</v>
      </c>
    </row>
    <row r="24" spans="1:2">
      <c r="A24" t="s">
        <v>301</v>
      </c>
      <c r="B24" t="str">
        <f>HYPERLINK("output_audio\23_中文男_这个project的budget需要我们仔细manage_.mp3","Play Audio")</f>
        <v>Play Audio</v>
      </c>
    </row>
    <row r="25" spans="1:2">
      <c r="A25" t="s">
        <v>302</v>
      </c>
      <c r="B25" t="str">
        <f>HYPERLINK("output_audio\24_中文男_我昨天watch了一个movie_它的故事非常touching_.mp3","Play Audio")</f>
        <v>Play Audio</v>
      </c>
    </row>
    <row r="26" spans="1:2">
      <c r="A26" t="s">
        <v>303</v>
      </c>
      <c r="B26" t="str">
        <f>HYPERLINK("output_audio\25_中文男_这个recipe的ingredients你能帮我check一下吗_我不确定我是否买全了_.mp3","Play Audio")</f>
        <v>Play Audio</v>
      </c>
    </row>
  </sheetData>
  <mergeCells count="1">
    <mergeCell ref="D4:F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D36" sqref="D36"/>
    </sheetView>
  </sheetViews>
  <sheetFormatPr defaultColWidth="9" defaultRowHeight="13.5" outlineLevelCol="3"/>
  <cols>
    <col min="1" max="1" width="36" customWidth="1"/>
    <col min="4" max="4" width="30.25" customWidth="1"/>
  </cols>
  <sheetData>
    <row r="1" spans="1:2">
      <c r="A1" s="2" t="s">
        <v>0</v>
      </c>
      <c r="B1" s="2" t="s">
        <v>1</v>
      </c>
    </row>
    <row r="2" spans="1:2">
      <c r="A2" t="s">
        <v>304</v>
      </c>
      <c r="B2" t="str">
        <f>HYPERLINK("output_audio\1_中文男_你好こんにちは_今天的天气真好_.mp3","Play Audio")</f>
        <v>Play Audio</v>
      </c>
    </row>
    <row r="3" spans="1:2">
      <c r="A3" t="s">
        <v>305</v>
      </c>
      <c r="B3" t="str">
        <f>HYPERLINK("output_audio\2_中文男_我想去日本旅行にっぽんりょこう_.mp3","Play Audio")</f>
        <v>Play Audio</v>
      </c>
    </row>
    <row r="4" spans="1:4">
      <c r="A4" t="s">
        <v>306</v>
      </c>
      <c r="B4" t="str">
        <f>HYPERLINK("output_audio\3_中文男_这个苹果很好吃りんごおいしい_.mp3","Play Audio")</f>
        <v>Play Audio</v>
      </c>
      <c r="D4" t="s">
        <v>307</v>
      </c>
    </row>
    <row r="5" spans="1:2">
      <c r="A5" t="s">
        <v>308</v>
      </c>
      <c r="B5" t="str">
        <f>HYPERLINK("output_audio\4_中文男_我喜欢寿司すし_你呢_.mp3","Play Audio")</f>
        <v>Play Audio</v>
      </c>
    </row>
    <row r="6" spans="1:2">
      <c r="A6" t="s">
        <v>309</v>
      </c>
      <c r="B6" t="str">
        <f>HYPERLINK("output_audio\5_中文男_你看过这部电影吗_えいが_.mp3","Play Audio")</f>
        <v>Play Audio</v>
      </c>
    </row>
    <row r="7" spans="1:2">
      <c r="A7" t="s">
        <v>310</v>
      </c>
      <c r="B7" t="str">
        <f>HYPERLINK("output_audio\6_中文男_请给我一杯咖啡ください_コーヒーを一杯_.mp3","Play Audio")</f>
        <v>Play Audio</v>
      </c>
    </row>
    <row r="8" spans="1:2">
      <c r="A8" t="s">
        <v>311</v>
      </c>
      <c r="B8" t="str">
        <f>HYPERLINK("output_audio\7_中文男_你的名字是_あなたの名前は_.mp3","Play Audio")</f>
        <v>Play Audio</v>
      </c>
    </row>
    <row r="9" spans="1:2">
      <c r="A9" t="s">
        <v>312</v>
      </c>
      <c r="B9" t="str">
        <f>HYPERLINK("output_audio\8_中文男_这本书很有趣本ほんおもしろい_.mp3","Play Audio")</f>
        <v>Play Audio</v>
      </c>
    </row>
    <row r="10" spans="1:2">
      <c r="A10" t="s">
        <v>313</v>
      </c>
      <c r="B10" t="str">
        <f>HYPERLINK("output_audio\9_中文男_我喜欢听音乐音楽を聴きたい_.mp3","Play Audio")</f>
        <v>Play Audio</v>
      </c>
    </row>
    <row r="11" spans="1:2">
      <c r="A11" t="s">
        <v>314</v>
      </c>
      <c r="B11" t="str">
        <f>HYPERLINK("output_audio\10_中文男_你有空吗_時間ありますか_.mp3","Play Audio")</f>
        <v>Play Audio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1"/>
  <sheetViews>
    <sheetView workbookViewId="0">
      <selection activeCell="F15" sqref="F15"/>
    </sheetView>
  </sheetViews>
  <sheetFormatPr defaultColWidth="9" defaultRowHeight="13.5" outlineLevelCol="5"/>
  <cols>
    <col min="1" max="1" width="54.875" customWidth="1"/>
  </cols>
  <sheetData>
    <row r="1" spans="1:2">
      <c r="A1" s="2" t="s">
        <v>0</v>
      </c>
      <c r="B1" s="2" t="s">
        <v>1</v>
      </c>
    </row>
    <row r="2" spans="1:6">
      <c r="A2" t="s">
        <v>315</v>
      </c>
      <c r="B2" t="str">
        <f>HYPERLINK("output_audio\1_日语男_こんにちは_私の名前はキミです_.mp3","Play Audio")</f>
        <v>Play Audio</v>
      </c>
      <c r="D2" s="3" t="s">
        <v>3</v>
      </c>
      <c r="E2" s="3"/>
      <c r="F2" s="3"/>
    </row>
    <row r="3" spans="1:6">
      <c r="A3" t="s">
        <v>316</v>
      </c>
      <c r="B3" t="str">
        <f>HYPERLINK("output_audio\2_日语男_おはようございます_今日はいい天気ですね_.mp3","Play Audio")</f>
        <v>Play Audio</v>
      </c>
      <c r="D3" s="3"/>
      <c r="E3" s="3"/>
      <c r="F3" s="3"/>
    </row>
    <row r="4" spans="1:6">
      <c r="A4" t="s">
        <v>317</v>
      </c>
      <c r="B4" t="str">
        <f>HYPERLINK("output_audio\3_日语男_こんばんは_今日のお仕事はいかがでしたか_.mp3","Play Audio")</f>
        <v>Play Audio</v>
      </c>
      <c r="D4" s="3"/>
      <c r="E4" s="3"/>
      <c r="F4" s="3"/>
    </row>
    <row r="5" spans="1:6">
      <c r="A5" t="s">
        <v>318</v>
      </c>
      <c r="B5" t="str">
        <f>HYPERLINK("output_audio\4_日语男_ありがとう_大変助かります_.mp3","Play Audio")</f>
        <v>Play Audio</v>
      </c>
      <c r="D5" s="3"/>
      <c r="E5" s="3"/>
      <c r="F5" s="3"/>
    </row>
    <row r="6" spans="1:6">
      <c r="A6" t="s">
        <v>319</v>
      </c>
      <c r="B6" t="str">
        <f>HYPERLINK("output_audio\5_日语男_すみません_ちょっとお時間ありますか_.mp3","Play Audio")</f>
        <v>Play Audio</v>
      </c>
      <c r="D6" s="3"/>
      <c r="E6" s="3"/>
      <c r="F6" s="3"/>
    </row>
    <row r="7" spans="1:2">
      <c r="A7" t="s">
        <v>320</v>
      </c>
      <c r="B7" t="str">
        <f>HYPERLINK("output_audio\6_日语男_はい_わかりました_.mp3","Play Audio")</f>
        <v>Play Audio</v>
      </c>
    </row>
    <row r="8" spans="1:2">
      <c r="A8" t="s">
        <v>321</v>
      </c>
      <c r="B8" t="str">
        <f>HYPERLINK("output_audio\7_日语男_いいえ_それはちょっとできません_.mp3","Play Audio")</f>
        <v>Play Audio</v>
      </c>
    </row>
    <row r="9" spans="1:2">
      <c r="A9" t="s">
        <v>322</v>
      </c>
      <c r="B9" t="str">
        <f>HYPERLINK("output_audio\8_日语男_さようなら_また明日_.mp3","Play Audio")</f>
        <v>Play Audio</v>
      </c>
    </row>
    <row r="10" spans="1:2">
      <c r="A10" t="s">
        <v>323</v>
      </c>
      <c r="B10" t="str">
        <f>HYPERLINK("output_audio\9_日语男_元気ですか_最近いかがですか_.mp3","Play Audio")</f>
        <v>Play Audio</v>
      </c>
    </row>
    <row r="11" spans="1:2">
      <c r="A11" t="s">
        <v>324</v>
      </c>
      <c r="B11" t="str">
        <f>HYPERLINK("output_audio\10_日语男_楽しかったです_また遊ばに行きましょう_.mp3","Play Audio")</f>
        <v>Play Audio</v>
      </c>
    </row>
    <row r="12" spans="1:2">
      <c r="A12" t="s">
        <v>325</v>
      </c>
      <c r="B12" t="str">
        <f>HYPERLINK("output_audio\11_日语男_おいしいですね_どこで買ったのですか_.mp3","Play Audio")</f>
        <v>Play Audio</v>
      </c>
    </row>
    <row r="13" spans="1:2">
      <c r="A13" t="s">
        <v>326</v>
      </c>
      <c r="B13" t="str">
        <f>HYPERLINK("output_audio\12_日语男_雨が降っていますね_傘をお持ちですか_.mp3","Play Audio")</f>
        <v>Play Audio</v>
      </c>
    </row>
    <row r="14" spans="1:2">
      <c r="A14" t="s">
        <v>327</v>
      </c>
      <c r="B14" t="str">
        <f>HYPERLINK("output_audio\13_日语男_寒いですね_コートを着てください_.mp3","Play Audio")</f>
        <v>Play Audio</v>
      </c>
    </row>
    <row r="15" spans="1:2">
      <c r="A15" t="s">
        <v>328</v>
      </c>
      <c r="B15" t="str">
        <f>HYPERLINK("output_audio\14_日语男_暑い日が続いていますね_.mp3","Play Audio")</f>
        <v>Play Audio</v>
      </c>
    </row>
    <row r="16" spans="1:2">
      <c r="A16" t="s">
        <v>329</v>
      </c>
      <c r="B16" t="str">
        <f>HYPERLINK("output_audio\15_日语男_風が強いですね_注意してください_.mp3","Play Audio")</f>
        <v>Play Audio</v>
      </c>
    </row>
    <row r="17" spans="1:2">
      <c r="A17" t="s">
        <v>330</v>
      </c>
      <c r="B17" t="str">
        <f>HYPERLINK("output_audio\16_日语男_雪が降るのを楽しみにしています_.mp3","Play Audio")</f>
        <v>Play Audio</v>
      </c>
    </row>
    <row r="18" spans="1:2">
      <c r="A18" t="s">
        <v>331</v>
      </c>
      <c r="B18" t="str">
        <f>HYPERLINK("output_audio\17_日语男_花が咲いた_春が来たのですね_.mp3","Play Audio")</f>
        <v>Play Audio</v>
      </c>
    </row>
    <row r="19" spans="1:2">
      <c r="A19" t="s">
        <v>332</v>
      </c>
      <c r="B19" t="str">
        <f>HYPERLINK("output_audio\18_日语男_葉が落ちて_秋が深まっています_.mp3","Play Audio")</f>
        <v>Play Audio</v>
      </c>
    </row>
    <row r="20" spans="1:2">
      <c r="A20" t="s">
        <v>333</v>
      </c>
      <c r="B20" t="str">
        <f>HYPERLINK("output_audio\19_日语男_月が綺麗ですね_今夜は散歩しませんか_.mp3","Play Audio")</f>
        <v>Play Audio</v>
      </c>
    </row>
    <row r="21" spans="1:2">
      <c r="A21" t="s">
        <v>334</v>
      </c>
      <c r="B21" t="str">
        <f>HYPERLINK("output_audio\20_日语男_星がキラキラしています_綺麗ですね_.mp3","Play Audio")</f>
        <v>Play Audio</v>
      </c>
    </row>
    <row r="22" spans="1:2">
      <c r="A22" t="s">
        <v>335</v>
      </c>
      <c r="B22" t="str">
        <f>HYPERLINK("output_audio\21_日语男_鳥のさえずりが聞こえる_朝ですね_.mp3","Play Audio")</f>
        <v>Play Audio</v>
      </c>
    </row>
    <row r="23" spans="1:2">
      <c r="A23" t="s">
        <v>336</v>
      </c>
      <c r="B23" t="str">
        <f>HYPERLINK("output_audio\22_日语男_猫が可愛いですね_飼っていますか_.mp3","Play Audio")</f>
        <v>Play Audio</v>
      </c>
    </row>
    <row r="24" spans="1:2">
      <c r="A24" t="s">
        <v>337</v>
      </c>
      <c r="B24" t="str">
        <f>HYPERLINK("output_audio\23_日语男_犬は忠実な動物ですね_.mp3","Play Audio")</f>
        <v>Play Audio</v>
      </c>
    </row>
    <row r="25" spans="1:2">
      <c r="A25" t="s">
        <v>338</v>
      </c>
      <c r="B25" t="str">
        <f>HYPERLINK("output_audio\24_日语男_魚は水中を優雅に泳いでいます_.mp3","Play Audio")</f>
        <v>Play Audio</v>
      </c>
    </row>
    <row r="26" spans="1:2">
      <c r="A26" t="s">
        <v>339</v>
      </c>
      <c r="B26" t="str">
        <f>HYPERLINK("output_audio\25_日语男_公園で遊ぶ子供たちが可愛らしいですね_.mp3","Play Audio")</f>
        <v>Play Audio</v>
      </c>
    </row>
    <row r="27" spans="1:2">
      <c r="A27" t="s">
        <v>340</v>
      </c>
      <c r="B27" t="str">
        <f>HYPERLINK("output_audio\26_日语男_スーパーマーケットはにぎやかですね_.mp3","Play Audio")</f>
        <v>Play Audio</v>
      </c>
    </row>
    <row r="28" spans="1:2">
      <c r="A28" t="s">
        <v>341</v>
      </c>
      <c r="B28" t="str">
        <f>HYPERLINK("output_audio\27_日语男_ライブラリーで本を読みませんか_.mp3","Play Audio")</f>
        <v>Play Audio</v>
      </c>
    </row>
    <row r="29" spans="1:2">
      <c r="A29" t="s">
        <v>342</v>
      </c>
      <c r="B29" t="str">
        <f>HYPERLINK("output_audio\28_日语男_映画館で新しい映画を見ませんか_.mp3","Play Audio")</f>
        <v>Play Audio</v>
      </c>
    </row>
    <row r="30" spans="1:2">
      <c r="A30" t="s">
        <v>343</v>
      </c>
      <c r="B30" t="str">
        <f>HYPERLINK("output_audio\29_日语男_コンサートに行きましょう_.mp3","Play Audio")</f>
        <v>Play Audio</v>
      </c>
    </row>
    <row r="31" spans="1:2">
      <c r="A31" t="s">
        <v>344</v>
      </c>
      <c r="B31" t="str">
        <f>HYPERLINK("output_audio\30_日语男_スポーツジムで運動しましょう_.mp3","Play Audio")</f>
        <v>Play Audio</v>
      </c>
    </row>
    <row r="32" spans="1:2">
      <c r="A32" t="s">
        <v>345</v>
      </c>
      <c r="B32" t="str">
        <f>HYPERLINK("output_audio\31_日语男_駅は混雑していますね_.mp3","Play Audio")</f>
        <v>Play Audio</v>
      </c>
    </row>
    <row r="33" spans="1:2">
      <c r="A33" t="s">
        <v>346</v>
      </c>
      <c r="B33" t="str">
        <f>HYPERLINK("output_audio\32_日语男_新幹線に乗って遠出しましょう_.mp3","Play Audio")</f>
        <v>Play Audio</v>
      </c>
    </row>
    <row r="34" spans="1:2">
      <c r="A34" t="s">
        <v>347</v>
      </c>
      <c r="B34" t="str">
        <f>HYPERLINK("output_audio\33_日语男_バスが遅れてしまいました_.mp3","Play Audio")</f>
        <v>Play Audio</v>
      </c>
    </row>
    <row r="35" spans="1:2">
      <c r="A35" t="s">
        <v>348</v>
      </c>
      <c r="B35" t="str">
        <f>HYPERLINK("output_audio\34_日语男_タクシーを呼びましょうか_.mp3","Play Audio")</f>
        <v>Play Audio</v>
      </c>
    </row>
    <row r="36" spans="1:2">
      <c r="A36" t="s">
        <v>349</v>
      </c>
      <c r="B36" t="str">
        <f>HYPERLINK("output_audio\35_日语男_自転車で通学しています_.mp3","Play Audio")</f>
        <v>Play Audio</v>
      </c>
    </row>
    <row r="37" spans="1:2">
      <c r="A37" t="s">
        <v>350</v>
      </c>
      <c r="B37" t="str">
        <f>HYPERLINK("output_audio\36_日语男_歩いて行きます_健康に良いですよ_.mp3","Play Audio")</f>
        <v>Play Audio</v>
      </c>
    </row>
    <row r="38" spans="1:2">
      <c r="A38" t="s">
        <v>351</v>
      </c>
      <c r="B38" t="str">
        <f>HYPERLINK("output_audio\37_日语男_空港は広くて混雑しています_.mp3","Play Audio")</f>
        <v>Play Audio</v>
      </c>
    </row>
    <row r="39" spans="1:2">
      <c r="A39" t="s">
        <v>352</v>
      </c>
      <c r="B39" t="str">
        <f>HYPERLINK("output_audio\38_日语男_ホテルのチェックインを済ませましたか_.mp3","Play Audio")</f>
        <v>Play Audio</v>
      </c>
    </row>
    <row r="40" spans="1:2">
      <c r="A40" t="s">
        <v>353</v>
      </c>
      <c r="B40" t="str">
        <f>HYPERLINK("output_audio\39_日语男_旅行は楽しいですね_どこへ行きましたか_.mp3","Play Audio")</f>
        <v>Play Audio</v>
      </c>
    </row>
    <row r="41" spans="1:2">
      <c r="A41" t="s">
        <v>354</v>
      </c>
      <c r="B41" t="str">
        <f>HYPERLINK("output_audio\40_日语男_荷物は重いですね_手伝いましょうか_.mp3","Play Audio")</f>
        <v>Play Audio</v>
      </c>
    </row>
    <row r="42" spans="1:2">
      <c r="A42" t="s">
        <v>355</v>
      </c>
      <c r="B42" t="str">
        <f>HYPERLINK("output_audio\41_日语男_食事はいかがでしたか_おいしかったですか_.mp3","Play Audio")</f>
        <v>Play Audio</v>
      </c>
    </row>
    <row r="43" spans="1:2">
      <c r="A43" t="s">
        <v>356</v>
      </c>
      <c r="B43" t="str">
        <f>HYPERLINK("output_audio\42_日语男_このレストランの雰囲気が素敵ですね_.mp3","Play Audio")</f>
        <v>Play Audio</v>
      </c>
    </row>
    <row r="44" spans="1:2">
      <c r="A44" t="s">
        <v>357</v>
      </c>
      <c r="B44" t="str">
        <f>HYPERLINK("output_audio\43_日语男_おすすめのメニューは何ですか_.mp3","Play Audio")</f>
        <v>Play Audio</v>
      </c>
    </row>
    <row r="45" spans="1:2">
      <c r="A45" t="s">
        <v>358</v>
      </c>
      <c r="B45" t="str">
        <f>HYPERLINK("output_audio\44_日语男_お茶を飲みませんか_.mp3","Play Audio")</f>
        <v>Play Audio</v>
      </c>
    </row>
    <row r="46" spans="1:2">
      <c r="A46" t="s">
        <v>359</v>
      </c>
      <c r="B46" t="str">
        <f>HYPERLINK("output_audio\45_日语男_今日のニュースは何ですか_.mp3","Play Audio")</f>
        <v>Play Audio</v>
      </c>
    </row>
    <row r="47" spans="1:2">
      <c r="A47" t="s">
        <v>360</v>
      </c>
      <c r="B47" t="str">
        <f>HYPERLINK("output_audio\46_日语男_音楽を聞いていますか_好きなアーティストはいますか_.mp3","Play Audio")</f>
        <v>Play Audio</v>
      </c>
    </row>
    <row r="48" spans="1:2">
      <c r="A48" t="s">
        <v>361</v>
      </c>
      <c r="B48" t="str">
        <f>HYPERLINK("output_audio\47_日语男_テレビを観ていますか_現在何が放送されていますか_.mp3","Play Audio")</f>
        <v>Play Audio</v>
      </c>
    </row>
    <row r="49" spans="1:2">
      <c r="A49" t="s">
        <v>362</v>
      </c>
      <c r="B49" t="str">
        <f>HYPERLINK("output_audio\48_日语男_音楽会に行きませんか_.mp3","Play Audio")</f>
        <v>Play Audio</v>
      </c>
    </row>
    <row r="50" spans="1:2">
      <c r="A50" t="s">
        <v>363</v>
      </c>
      <c r="B50" t="str">
        <f>HYPERLINK("output_audio\49_日语男_舞台に立ちますか_私も行きたいです_.mp3","Play Audio")</f>
        <v>Play Audio</v>
      </c>
    </row>
    <row r="51" spans="1:2">
      <c r="A51" t="s">
        <v>364</v>
      </c>
      <c r="B51" t="str">
        <f>HYPERLINK("output_audio\50_日语男_展覧会はいつ開催されますか_.mp3","Play Audio")</f>
        <v>Play Audio</v>
      </c>
    </row>
    <row r="52" spans="1:2">
      <c r="A52" t="s">
        <v>365</v>
      </c>
      <c r="B52" t="str">
        <f>HYPERLINK("output_audio\51_日语男_図書館で勉強しています_.mp3","Play Audio")</f>
        <v>Play Audio</v>
      </c>
    </row>
    <row r="53" spans="1:2">
      <c r="A53" t="s">
        <v>366</v>
      </c>
      <c r="B53" t="str">
        <f>HYPERLINK("output_audio\52_日语男_試験が終わったので_リラックスできます_.mp3","Play Audio")</f>
        <v>Play Audio</v>
      </c>
    </row>
    <row r="54" spans="1:2">
      <c r="A54" t="s">
        <v>367</v>
      </c>
      <c r="B54" t="str">
        <f>HYPERLINK("output_audio\53_日语男_勉強は忙しいですね_頑張ってください_.mp3","Play Audio")</f>
        <v>Play Audio</v>
      </c>
    </row>
    <row r="55" spans="1:2">
      <c r="A55" t="s">
        <v>368</v>
      </c>
      <c r="B55" t="str">
        <f>HYPERLINK("output_audio\54_日语男_テストは難しかったですか_.mp3","Play Audio")</f>
        <v>Play Audio</v>
      </c>
    </row>
    <row r="56" spans="1:2">
      <c r="A56" t="s">
        <v>369</v>
      </c>
      <c r="B56" t="str">
        <f>HYPERLINK("output_audio\55_日语男_夏休みはいかが計画されていますか_.mp3","Play Audio")</f>
        <v>Play Audio</v>
      </c>
    </row>
    <row r="57" spans="1:2">
      <c r="A57" t="s">
        <v>370</v>
      </c>
      <c r="B57" t="str">
        <f>HYPERLINK("output_audio\56_日语男_冬休みはどこかに行きたいですか_.mp3","Play Audio")</f>
        <v>Play Audio</v>
      </c>
    </row>
    <row r="58" spans="1:2">
      <c r="A58" t="s">
        <v>371</v>
      </c>
      <c r="B58" t="str">
        <f>HYPERLINK("output_audio\57_日语男_家にいますか_还是在りますか_.mp3","Play Audio")</f>
        <v>Play Audio</v>
      </c>
    </row>
    <row r="59" spans="1:2">
      <c r="A59" t="s">
        <v>372</v>
      </c>
      <c r="B59" t="str">
        <f>HYPERLINK("output_audio\58_日语男_家族は元気ですか_.mp3","Play Audio")</f>
        <v>Play Audio</v>
      </c>
    </row>
    <row r="60" spans="1:2">
      <c r="A60" t="s">
        <v>373</v>
      </c>
      <c r="B60" t="str">
        <f>HYPERLINK("output_audio\59_日语男_友達と会いましたか_.mp3","Play Audio")</f>
        <v>Play Audio</v>
      </c>
    </row>
    <row r="61" spans="1:2">
      <c r="A61" t="s">
        <v>374</v>
      </c>
      <c r="B61" t="str">
        <f>HYPERLINK("output_audio\60_日语男_学校は忙しいですか_.mp3","Play Audio")</f>
        <v>Play Audio</v>
      </c>
    </row>
    <row r="62" spans="1:2">
      <c r="A62" t="s">
        <v>375</v>
      </c>
      <c r="B62" t="str">
        <f>HYPERLINK("output_audio\61_日语男_先週のテストはどうでしたか_.mp3","Play Audio")</f>
        <v>Play Audio</v>
      </c>
    </row>
    <row r="63" spans="1:2">
      <c r="A63" t="s">
        <v>376</v>
      </c>
      <c r="B63" t="str">
        <f>HYPERLINK("output_audio\62_日语男_授業は興味深かったですか_.mp3","Play Audio")</f>
        <v>Play Audio</v>
      </c>
    </row>
    <row r="64" spans="1:2">
      <c r="A64" t="s">
        <v>377</v>
      </c>
      <c r="B64" t="str">
        <f>HYPERLINK("output_audio\63_日语男_図書館の本を返却しましたか_.mp3","Play Audio")</f>
        <v>Play Audio</v>
      </c>
    </row>
    <row r="65" spans="1:2">
      <c r="A65" t="s">
        <v>378</v>
      </c>
      <c r="B65" t="str">
        <f>HYPERLINK("output_audio\64_日语男_宿題は終わりましたか_.mp3","Play Audio")</f>
        <v>Play Audio</v>
      </c>
    </row>
    <row r="66" spans="1:2">
      <c r="A66" t="s">
        <v>379</v>
      </c>
      <c r="B66" t="str">
        <f>HYPERLINK("output_audio\65_日语男_英語の会話は苦手ですか_.mp3","Play Audio")</f>
        <v>Play Audio</v>
      </c>
    </row>
    <row r="67" spans="1:2">
      <c r="A67" t="s">
        <v>380</v>
      </c>
      <c r="B67" t="str">
        <f>HYPERLINK("output_audio\66_日语男_数学の問題は解決できましたか_.mp3","Play Audio")</f>
        <v>Play Audio</v>
      </c>
    </row>
    <row r="68" spans="1:2">
      <c r="A68" t="s">
        <v>381</v>
      </c>
      <c r="B68" t="str">
        <f>HYPERLINK("output_audio\67_日语男_科学の実験は面白かったですか_.mp3","Play Audio")</f>
        <v>Play Audio</v>
      </c>
    </row>
    <row r="69" spans="1:2">
      <c r="A69" t="s">
        <v>382</v>
      </c>
      <c r="B69" t="str">
        <f>HYPERLINK("output_audio\68_日语男_歴史の授業は興味がありますか_.mp3","Play Audio")</f>
        <v>Play Audio</v>
      </c>
    </row>
    <row r="70" spans="1:2">
      <c r="A70" t="s">
        <v>383</v>
      </c>
      <c r="B70" t="str">
        <f>HYPERLINK("output_audio\69_日语男_体育の授業で何をしましたか_.mp3","Play Audio")</f>
        <v>Play Audio</v>
      </c>
    </row>
    <row r="71" spans="1:2">
      <c r="A71" t="s">
        <v>384</v>
      </c>
      <c r="B71" t="str">
        <f>HYPERLINK("output_audio\70_日语男_音楽の授業で歌いましたか_.mp3","Play Audio")</f>
        <v>Play Audio</v>
      </c>
    </row>
    <row r="72" spans="1:2">
      <c r="A72" t="s">
        <v>385</v>
      </c>
      <c r="B72" t="str">
        <f>HYPERLINK("output_audio\71_日语男_美術の授業で何を描きましたか_.mp3","Play Audio")</f>
        <v>Play Audio</v>
      </c>
    </row>
    <row r="73" spans="1:2">
      <c r="A73" t="s">
        <v>386</v>
      </c>
      <c r="B73" t="str">
        <f>HYPERLINK("output_audio\72_日语男_パソコンは使いこなせますか_.mp3","Play Audio")</f>
        <v>Play Audio</v>
      </c>
    </row>
    <row r="74" spans="1:2">
      <c r="A74" t="s">
        <v>387</v>
      </c>
      <c r="B74" t="str">
        <f>HYPERLINK("output_audio\73_日语男_インターネットで何をしていますか_.mp3","Play Audio")</f>
        <v>Play Audio</v>
      </c>
    </row>
    <row r="75" spans="1:2">
      <c r="A75" t="s">
        <v>388</v>
      </c>
      <c r="B75" t="str">
        <f>HYPERLINK("output_audio\74_日语男_メールをチェックしましたか_.mp3","Play Audio")</f>
        <v>Play Audio</v>
      </c>
    </row>
    <row r="76" spans="1:2">
      <c r="A76" t="s">
        <v>389</v>
      </c>
      <c r="B76" t="str">
        <f>HYPERLINK("output_audio\75_日语男_ソーシャルメディアで友達と連絡していますか_.mp3","Play Audio")</f>
        <v>Play Audio</v>
      </c>
    </row>
    <row r="77" spans="1:2">
      <c r="A77" t="s">
        <v>390</v>
      </c>
      <c r="B77" t="str">
        <f>HYPERLINK("output_audio\76_日语男_ゲームはよく遊ぶですか_.mp3","Play Audio")</f>
        <v>Play Audio</v>
      </c>
    </row>
    <row r="78" spans="1:2">
      <c r="A78" t="s">
        <v>391</v>
      </c>
      <c r="B78" t="str">
        <f>HYPERLINK("output_audio\77_日语男_漫画を読みますか_おすすめのタイトルはありますか_.mp3","Play Audio")</f>
        <v>Play Audio</v>
      </c>
    </row>
    <row r="79" spans="1:2">
      <c r="A79" t="s">
        <v>392</v>
      </c>
      <c r="B79" t="str">
        <f>HYPERLINK("output_audio\78_日语男_小説を読むのが好きですか_.mp3","Play Audio")</f>
        <v>Play Audio</v>
      </c>
    </row>
    <row r="80" spans="1:2">
      <c r="A80" t="s">
        <v>393</v>
      </c>
      <c r="B80" t="str">
        <f>HYPERLINK("output_audio\79_日语男_料理は得意ですか_おすすめのレシピはありますか_.mp3","Play Audio")</f>
        <v>Play Audio</v>
      </c>
    </row>
    <row r="81" spans="1:2">
      <c r="A81" t="s">
        <v>394</v>
      </c>
      <c r="B81" t="str">
        <f>HYPERLINK("output_audio\80_日语男_手料理を作ってみませんか_.mp3","Play Audio")</f>
        <v>Play Audio</v>
      </c>
    </row>
    <row r="82" spans="1:2">
      <c r="A82" t="s">
        <v>395</v>
      </c>
      <c r="B82" t="str">
        <f>HYPERLINK("output_audio\81_日语男_買い物は好きですか_おすすめの店はありますか_.mp3","Play Audio")</f>
        <v>Play Audio</v>
      </c>
    </row>
    <row r="83" spans="1:2">
      <c r="A83" t="s">
        <v>396</v>
      </c>
      <c r="B83" t="str">
        <f>HYPERLINK("output_audio\82_日语男_散歩は健康に良いですね_.mp3","Play Audio")</f>
        <v>Play Audio</v>
      </c>
    </row>
    <row r="84" spans="1:2">
      <c r="A84" t="s">
        <v>397</v>
      </c>
      <c r="B84" t="str">
        <f>HYPERLINK("output_audio\83_日语男_ジョギングは続けていますか_.mp3","Play Audio")</f>
        <v>Play Audio</v>
      </c>
    </row>
    <row r="85" spans="1:2">
      <c r="A85" t="s">
        <v>398</v>
      </c>
      <c r="B85" t="str">
        <f>HYPERLINK("output_audio\84_日语男_ヨガを始めませんか_.mp3","Play Audio")</f>
        <v>Play Audio</v>
      </c>
    </row>
    <row r="86" spans="1:2">
      <c r="A86" t="s">
        <v>399</v>
      </c>
      <c r="B86" t="str">
        <f>HYPERLINK("output_audio\85_日语男_テニスをしますか_一緒に遊ぶことができますか_.mp3","Play Audio")</f>
        <v>Play Audio</v>
      </c>
    </row>
    <row r="87" spans="1:2">
      <c r="A87" t="s">
        <v>400</v>
      </c>
      <c r="B87" t="str">
        <f>HYPERLINK("output_audio\86_日语男_スキーに行きたいです_.mp3","Play Audio")</f>
        <v>Play Audio</v>
      </c>
    </row>
    <row r="88" spans="1:2">
      <c r="A88" t="s">
        <v>401</v>
      </c>
      <c r="B88" t="str">
        <f>HYPERLINK("output_audio\87_日语男_サイクリングは楽しいですね_.mp3","Play Audio")</f>
        <v>Play Audio</v>
      </c>
    </row>
    <row r="89" spans="1:2">
      <c r="A89" t="s">
        <v>402</v>
      </c>
      <c r="B89" t="str">
        <f>HYPERLINK("output_audio\88_日语男_旅行は楽しいですが_荷物は準備できましたか_.mp3","Play Audio")</f>
        <v>Play Audio</v>
      </c>
    </row>
    <row r="90" spans="1:2">
      <c r="A90" t="s">
        <v>403</v>
      </c>
      <c r="B90" t="str">
        <f>HYPERLINK("output_audio\89_日语男_ホテルに予約は済ませましたか_.mp3","Play Audio")</f>
        <v>Play Audio</v>
      </c>
    </row>
    <row r="91" spans="1:2">
      <c r="A91" t="s">
        <v>404</v>
      </c>
      <c r="B91" t="str">
        <f>HYPERLINK("output_audio\90_日语男_航空券は買いましたか_.mp3","Play Audio")</f>
        <v>Play Audio</v>
      </c>
    </row>
    <row r="92" spans="1:2">
      <c r="A92" t="s">
        <v>405</v>
      </c>
      <c r="B92" t="str">
        <f>HYPERLINK("output_audio\91_日语男_カメラは持参しますか_景色を撮影しましょう_.mp3","Play Audio")</f>
        <v>Play Audio</v>
      </c>
    </row>
    <row r="93" spans="1:2">
      <c r="A93" t="s">
        <v>406</v>
      </c>
      <c r="B93" t="str">
        <f>HYPERLINK("output_audio\92_日语男_ガイドブックは持っていますか_.mp3","Play Audio")</f>
        <v>Play Audio</v>
      </c>
    </row>
    <row r="94" spans="1:2">
      <c r="A94" t="s">
        <v>407</v>
      </c>
      <c r="B94" t="str">
        <f>HYPERLINK("output_audio\93_日语男_現地の言葉は少しわかりますか_.mp3","Play Audio")</f>
        <v>Play Audio</v>
      </c>
    </row>
    <row r="95" spans="1:2">
      <c r="A95" t="s">
        <v>408</v>
      </c>
      <c r="B95" t="str">
        <f>HYPERLINK("output_audio\94_日语男_現地の食べ物は美味しそうですね_.mp3","Play Audio")</f>
        <v>Play Audio</v>
      </c>
    </row>
    <row r="96" spans="1:2">
      <c r="A96" t="s">
        <v>409</v>
      </c>
      <c r="B96" t="str">
        <f>HYPERLINK("output_audio\95_日语男_現地の文化について知りたいですか_.mp3","Play Audio")</f>
        <v>Play Audio</v>
      </c>
    </row>
    <row r="97" spans="1:2">
      <c r="A97" t="s">
        <v>410</v>
      </c>
      <c r="B97" t="str">
        <f>HYPERLINK("output_audio\96_日语男_見学は計画されていますか_.mp3","Play Audio")</f>
        <v>Play Audio</v>
      </c>
    </row>
    <row r="98" spans="1:2">
      <c r="A98" t="s">
        <v>411</v>
      </c>
      <c r="B98" t="str">
        <f>HYPERLINK("output_audio\97_日语男_現地のイベントはありますか_.mp3","Play Audio")</f>
        <v>Play Audio</v>
      </c>
    </row>
    <row r="99" spans="1:2">
      <c r="A99" t="s">
        <v>412</v>
      </c>
      <c r="B99" t="str">
        <f>HYPERLINK("output_audio\98_日语男_現地のショッピングモールはありますか_.mp3","Play Audio")</f>
        <v>Play Audio</v>
      </c>
    </row>
    <row r="100" spans="1:2">
      <c r="A100" t="s">
        <v>413</v>
      </c>
      <c r="B100" t="str">
        <f>HYPERLINK("output_audio\99_日语男_現地の伝統的な祭りはありますか_.mp3","Play Audio")</f>
        <v>Play Audio</v>
      </c>
    </row>
    <row r="101" spans="1:2">
      <c r="A101" t="s">
        <v>414</v>
      </c>
      <c r="B101" t="str">
        <f>HYPERLINK("output_audio\100_日语男_旅行の思い出は大切にしていますか_.mp3","Play Audio")</f>
        <v>Play Audio</v>
      </c>
    </row>
  </sheetData>
  <mergeCells count="1">
    <mergeCell ref="D2:F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F26" sqref="F26"/>
    </sheetView>
  </sheetViews>
  <sheetFormatPr defaultColWidth="9" defaultRowHeight="13.5" outlineLevelCol="5"/>
  <cols>
    <col min="1" max="1" width="77.875" customWidth="1"/>
  </cols>
  <sheetData>
    <row r="1" customHeight="1" spans="1:2">
      <c r="A1" t="s">
        <v>415</v>
      </c>
      <c r="B1" t="str">
        <f>HYPERLINK("output_audio\2_英文男_The_weather_is_lovely_today__isn_t_it_.mp3","Play Audio")</f>
        <v>Play Audio</v>
      </c>
    </row>
    <row r="2" spans="1:6">
      <c r="A2" t="s">
        <v>416</v>
      </c>
      <c r="B2" t="str">
        <f>HYPERLINK("output_audio\3_英文男_Have_a_great_day__see_you_tomorrow_.mp3","Play Audio")</f>
        <v>Play Audio</v>
      </c>
      <c r="D2" s="1" t="s">
        <v>3</v>
      </c>
      <c r="E2" s="1"/>
      <c r="F2" s="1"/>
    </row>
    <row r="3" spans="1:6">
      <c r="A3" t="s">
        <v>417</v>
      </c>
      <c r="B3" t="str">
        <f>HYPERLINK("output_audio\4_英文男_Please_pass_me_the_salt_.mp3","Play Audio")</f>
        <v>Play Audio</v>
      </c>
      <c r="D3" s="1"/>
      <c r="E3" s="1"/>
      <c r="F3" s="1"/>
    </row>
    <row r="4" spans="1:6">
      <c r="A4" t="s">
        <v>418</v>
      </c>
      <c r="B4" t="str">
        <f>HYPERLINK("output_audio\5_英文男_Would_you_like_to_go_for_a_walk_.mp3","Play Audio")</f>
        <v>Play Audio</v>
      </c>
      <c r="D4" s="1"/>
      <c r="E4" s="1"/>
      <c r="F4" s="1"/>
    </row>
    <row r="5" spans="1:6">
      <c r="A5" t="s">
        <v>419</v>
      </c>
      <c r="B5" t="str">
        <f>HYPERLINK("output_audio\6_英文男_I_m_reading_a_fascinating_book_at_the_moment_.mp3","Play Audio")</f>
        <v>Play Audio</v>
      </c>
      <c r="D5" s="1"/>
      <c r="E5" s="1"/>
      <c r="F5" s="1"/>
    </row>
    <row r="6" spans="1:6">
      <c r="A6" t="s">
        <v>420</v>
      </c>
      <c r="B6" t="str">
        <f>HYPERLINK("output_audio\7_英文男_Can_you_believe_we_have_to_work_on_the_weekend_.mp3","Play Audio")</f>
        <v>Play Audio</v>
      </c>
      <c r="D6" s="1"/>
      <c r="E6" s="1"/>
      <c r="F6" s="1"/>
    </row>
    <row r="7" spans="1:2">
      <c r="A7" t="s">
        <v>421</v>
      </c>
      <c r="B7" t="str">
        <f>HYPERLINK("output_audio\8_英文男_I_love_listening_to_music_in_the_evening_.mp3","Play Audio")</f>
        <v>Play Audio</v>
      </c>
    </row>
    <row r="8" spans="1:2">
      <c r="A8" t="s">
        <v>422</v>
      </c>
      <c r="B8" t="str">
        <f>HYPERLINK("output_audio\9_英文男_The_traffic_was_terrible_this_morning_.mp3","Play Audio")</f>
        <v>Play Audio</v>
      </c>
    </row>
    <row r="9" spans="1:2">
      <c r="A9" t="s">
        <v>423</v>
      </c>
      <c r="B9" t="str">
        <f>HYPERLINK("output_audio\10_英文男_Did_you_hear_about_the_new_restaurant_downtown_.mp3","Play Audio")</f>
        <v>Play Audio</v>
      </c>
    </row>
  </sheetData>
  <mergeCells count="1">
    <mergeCell ref="D2:F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中文男</vt:lpstr>
      <vt:lpstr>中英混合</vt:lpstr>
      <vt:lpstr>中日混合</vt:lpstr>
      <vt:lpstr>日文男</vt:lpstr>
      <vt:lpstr>英文男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.</cp:lastModifiedBy>
  <dcterms:created xsi:type="dcterms:W3CDTF">2024-09-02T02:09:00Z</dcterms:created>
  <dcterms:modified xsi:type="dcterms:W3CDTF">2024-09-02T07:18:51Z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C7B06CF2096C4A29BEBCCD51A0787D83_12</vt:lpwstr>
  </property>
  <property fmtid="{D5CDD505-2E9C-101B-9397-08002B2CF9AE}" pid="3" name="KSOProductBuildVer">
    <vt:lpwstr>2052-12.1.0.17827</vt:lpwstr>
  </property>
</Properties>
</file>