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h Han\Documents\SQL Journey\Excel Guided Projects\"/>
    </mc:Choice>
  </mc:AlternateContent>
  <xr:revisionPtr revIDLastSave="0" documentId="13_ncr:1_{B3A15444-5AD2-45D3-81CE-2CA37F5C388C}" xr6:coauthVersionLast="47" xr6:coauthVersionMax="47" xr10:uidLastSave="{00000000-0000-0000-0000-000000000000}"/>
  <bookViews>
    <workbookView xWindow="-110" yWindow="-110" windowWidth="19420" windowHeight="11500" xr2:uid="{47981922-77C5-4EC3-A76E-98D6CE997DC2}"/>
  </bookViews>
  <sheets>
    <sheet name="Excel_GYM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8" i="9" l="1"/>
  <c r="O18" i="9"/>
  <c r="N5" i="9"/>
  <c r="N6" i="9"/>
  <c r="N7" i="9"/>
  <c r="N8" i="9"/>
  <c r="N9" i="9"/>
  <c r="N10" i="9"/>
  <c r="N11" i="9"/>
  <c r="N12" i="9"/>
  <c r="N13" i="9"/>
  <c r="N4" i="9"/>
  <c r="O4" i="9" s="1" a="1"/>
  <c r="O4" i="9" s="1"/>
  <c r="L17" i="9"/>
  <c r="L18" i="9"/>
  <c r="L19" i="9"/>
  <c r="L20" i="9"/>
  <c r="G17" i="9" a="1"/>
  <c r="G17" i="9" s="1"/>
  <c r="K13" i="9" a="1"/>
  <c r="K13" i="9"/>
  <c r="L13" i="9"/>
  <c r="L5" i="9"/>
  <c r="L6" i="9"/>
  <c r="L7" i="9"/>
  <c r="L8" i="9"/>
  <c r="L9" i="9"/>
  <c r="L10" i="9"/>
  <c r="L11" i="9"/>
  <c r="L12" i="9"/>
  <c r="L4" i="9"/>
  <c r="K5" i="9" a="1"/>
  <c r="K5" i="9" s="1"/>
  <c r="K6" i="9" a="1"/>
  <c r="K6" i="9" s="1"/>
  <c r="K7" i="9" a="1"/>
  <c r="K7" i="9"/>
  <c r="K8" i="9" a="1"/>
  <c r="K8" i="9" s="1"/>
  <c r="K9" i="9" a="1"/>
  <c r="K9" i="9" s="1"/>
  <c r="K10" i="9" a="1"/>
  <c r="K10" i="9"/>
  <c r="K11" i="9" a="1"/>
  <c r="K11" i="9"/>
  <c r="K12" i="9" a="1"/>
  <c r="K12" i="9" s="1"/>
  <c r="K4" i="9" a="1"/>
  <c r="K4" i="9" s="1"/>
  <c r="E19" i="9"/>
  <c r="E18" i="9"/>
  <c r="D19" i="9"/>
  <c r="D18" i="9"/>
  <c r="C19" i="9"/>
  <c r="C18" i="9"/>
  <c r="J6" i="9" s="1"/>
  <c r="B19" i="9"/>
  <c r="B18" i="9"/>
  <c r="J13" i="9" l="1"/>
  <c r="I22" i="9"/>
  <c r="I25" i="9"/>
  <c r="I23" i="9"/>
  <c r="H24" i="9"/>
  <c r="I21" i="9"/>
  <c r="H23" i="9"/>
  <c r="I20" i="9"/>
  <c r="H22" i="9"/>
  <c r="I19" i="9"/>
  <c r="H21" i="9"/>
  <c r="I18" i="9"/>
  <c r="H20" i="9"/>
  <c r="I24" i="9"/>
  <c r="H26" i="9"/>
  <c r="H25" i="9"/>
  <c r="H19" i="9"/>
  <c r="J11" i="9"/>
  <c r="H18" i="9"/>
  <c r="I26" i="9"/>
  <c r="H17" i="9"/>
  <c r="I17" i="9"/>
  <c r="J12" i="9"/>
  <c r="J10" i="9"/>
  <c r="J4" i="9"/>
  <c r="J5" i="9"/>
  <c r="J9" i="9"/>
  <c r="J8" i="9"/>
  <c r="J7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<sst xmlns="http://schemas.openxmlformats.org/spreadsheetml/2006/main" count="79" uniqueCount="62">
  <si>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</si>
  <si>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</si>
  <si>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</si>
  <si>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</si>
  <si>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</si>
  <si>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</si>
  <si>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</si>
  <si>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</si>
  <si>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</si>
  <si>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</si>
  <si>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</si>
  <si>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</si>
  <si>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</si>
  <si>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</si>
  <si>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</si>
  <si>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</si>
  <si>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</si>
  <si>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</si>
  <si>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</si>
  <si>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</si>
  <si>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</si>
  <si>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</si>
  <si>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</si>
  <si>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</si>
  <si>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</si>
  <si>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</si>
  <si>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</si>
  <si>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</si>
  <si>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</si>
  <si>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</si>
  <si>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</si>
  <si>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</si>
  <si>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</si>
  <si>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StartDate</t>
  </si>
  <si>
    <t>EndDate</t>
  </si>
  <si>
    <t>Max</t>
  </si>
  <si>
    <t>Min</t>
  </si>
  <si>
    <t>IF_Raise</t>
  </si>
  <si>
    <t>IFs_Age</t>
  </si>
  <si>
    <t>Child</t>
  </si>
  <si>
    <t>Jacob</t>
  </si>
  <si>
    <t>The Child</t>
  </si>
  <si>
    <t>Null</t>
  </si>
  <si>
    <t>IFs_Valid</t>
  </si>
  <si>
    <t>C3: IF/LEN</t>
  </si>
  <si>
    <t>C1: Max/Min Statements</t>
  </si>
  <si>
    <t>RIGHT_Year</t>
  </si>
  <si>
    <t>LEFT_Date</t>
  </si>
  <si>
    <t>C2:Date-to-Text</t>
  </si>
  <si>
    <t>C4: IF/IFS/Left/Right Statements:</t>
  </si>
  <si>
    <t xml:space="preserve">    Michael</t>
  </si>
  <si>
    <t xml:space="preserve"> Dwight</t>
  </si>
  <si>
    <t xml:space="preserve">        Toby</t>
  </si>
  <si>
    <t>C5:TRIM</t>
  </si>
  <si>
    <t>TRIM_RESULT</t>
  </si>
  <si>
    <t>C6: Concatenate</t>
  </si>
  <si>
    <t>Gmail</t>
  </si>
  <si>
    <t>C7:Substitue</t>
  </si>
  <si>
    <t>Corrected Email</t>
  </si>
  <si>
    <t>C8:SUM</t>
  </si>
  <si>
    <t>SUM ALL</t>
  </si>
  <si>
    <t>SUM w/o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</si>
</sst>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7"/>
      <name val="Calibri"/>
      <family val="2"/>
      <scheme val="minor"/>
    </font>
    <font>
      <b/>
      <u/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 indent="7"/>
    </xf>
    <xf numFmtId="0" fontId="4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0" fillId="0" borderId="0" xfId="0" applyNumberFormat="1" applyBorder="1"/>
    <xf numFmtId="14" fontId="0" fillId="0" borderId="6" xfId="0" applyNumberFormat="1" applyBorder="1"/>
    <xf numFmtId="14" fontId="0" fillId="0" borderId="8" xfId="0" applyNumberFormat="1" applyBorder="1"/>
    <xf numFmtId="14" fontId="0" fillId="0" borderId="9" xfId="0" applyNumberFormat="1" applyBorder="1"/>
    <xf numFmtId="0" fontId="3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5" xfId="0" applyNumberFormat="1" applyBorder="1"/>
    <xf numFmtId="14" fontId="0" fillId="0" borderId="7" xfId="0" applyNumberFormat="1" applyBorder="1"/>
    <xf numFmtId="0" fontId="4" fillId="0" borderId="10" xfId="0" applyFont="1" applyBorder="1"/>
    <xf numFmtId="0" fontId="0" fillId="0" borderId="11" xfId="0" applyBorder="1"/>
    <xf numFmtId="0" fontId="0" fillId="0" borderId="12" xfId="0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0" fontId="5" fillId="0" borderId="10" xfId="0" applyFont="1" applyBorder="1"/>
    <xf numFmtId="0" fontId="0" fillId="0" borderId="10" xfId="0" applyBorder="1"/>
    <xf numFmtId="0" fontId="0" fillId="0" borderId="2" xfId="0" applyBorder="1"/>
    <xf numFmtId="0" fontId="0" fillId="0" borderId="4" xfId="0" applyBorder="1"/>
    <xf numFmtId="0" fontId="1" fillId="0" borderId="2" xfId="0" applyFont="1" applyBorder="1"/>
    <xf numFmtId="0" fontId="1" fillId="0" borderId="4" xfId="0" applyFont="1" applyBorder="1"/>
    <xf numFmtId="0" fontId="5" fillId="0" borderId="2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2:O26"/>
  <sheetViews>
    <sheetView tabSelected="1" workbookViewId="0">
      <selection activeCell="M14" sqref="M14"/>
    </sheetView>
  </sheetViews>
  <sheetFormatPr defaultColWidth="13.6328125" defaultRowHeight="14.5" x14ac:dyDescent="0.35"/>
  <cols>
    <col min="1" max="1" width="10.81640625" bestFit="1" customWidth="1"/>
    <col min="2" max="2" width="12.26953125" bestFit="1" customWidth="1"/>
    <col min="4" max="5" width="9.453125" bestFit="1" customWidth="1"/>
    <col min="6" max="6" width="15.90625" bestFit="1" customWidth="1"/>
    <col min="7" max="7" width="14.26953125" bestFit="1" customWidth="1"/>
    <col min="10" max="10" width="14.453125" customWidth="1"/>
    <col min="11" max="11" width="14" customWidth="1"/>
    <col min="14" max="14" width="25.6328125" bestFit="1" customWidth="1"/>
    <col min="15" max="15" width="26.54296875" bestFit="1" customWidth="1"/>
  </cols>
  <sheetData>
    <row r="2" spans="1:15" x14ac:dyDescent="0.35">
      <c r="J2" s="20" t="s">
        <v>49</v>
      </c>
      <c r="K2" s="21"/>
      <c r="L2" s="24" t="s">
        <v>44</v>
      </c>
      <c r="N2" s="3" t="s">
        <v>55</v>
      </c>
      <c r="O2" s="3" t="s">
        <v>57</v>
      </c>
    </row>
    <row r="3" spans="1:15" x14ac:dyDescent="0.35">
      <c r="A3" s="29" t="s">
        <v>18</v>
      </c>
      <c r="B3" s="29" t="s">
        <v>0</v>
      </c>
      <c r="C3" s="29" t="s">
        <v>1</v>
      </c>
      <c r="D3" s="29" t="s">
        <v>21</v>
      </c>
      <c r="E3" s="29" t="s">
        <v>22</v>
      </c>
      <c r="F3" s="29" t="s">
        <v>19</v>
      </c>
      <c r="G3" s="29" t="s">
        <v>20</v>
      </c>
      <c r="H3" s="29" t="s">
        <v>33</v>
      </c>
      <c r="I3" s="29" t="s">
        <v>34</v>
      </c>
      <c r="J3" s="29" t="s">
        <v>37</v>
      </c>
      <c r="K3" s="29" t="s">
        <v>38</v>
      </c>
      <c r="L3" s="29" t="s">
        <v>43</v>
      </c>
      <c r="N3" s="34" t="s">
        <v>56</v>
      </c>
      <c r="O3" s="35" t="s">
        <v>58</v>
      </c>
    </row>
    <row r="4" spans="1:15" x14ac:dyDescent="0.35">
      <c r="A4">
        <v>1006</v>
      </c>
      <c r="B4" t="s">
        <v>8</v>
      </c>
      <c r="C4" t="s">
        <v>9</v>
      </c>
      <c r="D4">
        <v>35</v>
      </c>
      <c r="E4" t="s">
        <v>24</v>
      </c>
      <c r="F4" t="s">
        <v>29</v>
      </c>
      <c r="G4">
        <v>65000</v>
      </c>
      <c r="H4" s="1">
        <v>35040</v>
      </c>
      <c r="I4" s="1">
        <v>41528</v>
      </c>
      <c r="J4" s="22" t="str">
        <f>IF(G4=$C$18,"None",IF(G4=$C$19,"Small","Huge"))</f>
        <v>None</v>
      </c>
      <c r="K4" s="17" t="str" cm="1">
        <f t="array" ref="K4">_xlfn.IFS(LEFT(D4, 1)="3", "Thirties", LEFT(D4, 1)="2", "Twenties", LEFT(D4, 1)="1", "Underage")</f>
        <v>Thirties</v>
      </c>
      <c r="L4" s="25" t="str">
        <f>IF(LEN(A4)=4,"Valid","Invalid")</f>
        <v>Valid</v>
      </c>
      <c r="N4" s="7" t="str">
        <f>_xlfn.CONCAT(B4,".",C4,"@gmail.com")</f>
        <v>Michael.Scott@gmail.com</v>
      </c>
      <c r="O4" s="9" t="str" cm="1">
        <f t="array" ref="O4:O13">SUBSTITUTE(N4:N13,".","_ ",1)</f>
        <v>Michael_ Scott@gmail.com</v>
      </c>
    </row>
    <row r="5" spans="1:15" x14ac:dyDescent="0.35">
      <c r="A5">
        <v>1003</v>
      </c>
      <c r="B5" t="s">
        <v>6</v>
      </c>
      <c r="C5" t="s">
        <v>7</v>
      </c>
      <c r="D5">
        <v>29</v>
      </c>
      <c r="E5" t="s">
        <v>24</v>
      </c>
      <c r="F5" t="s">
        <v>23</v>
      </c>
      <c r="G5">
        <v>63000</v>
      </c>
      <c r="H5" s="1">
        <v>36711</v>
      </c>
      <c r="I5" s="1">
        <v>42986</v>
      </c>
      <c r="J5" s="22" t="str">
        <f>IF(G5=$C$18,"None",IF(G5=$C$19,"Huge","Small"))</f>
        <v>Small</v>
      </c>
      <c r="K5" s="17" t="str" cm="1">
        <f t="array" ref="K5">_xlfn.IFS(LEFT(D5, 1)="3", "Thirties", LEFT(D5, 1)="2", "Twenties", LEFT(D5, 1)="1", "Underage")</f>
        <v>Twenties</v>
      </c>
      <c r="L5" s="25" t="str">
        <f t="shared" ref="L5:L13" si="0">IF(LEN(A5)=4,"Valid","Invalid")</f>
        <v>Valid</v>
      </c>
      <c r="N5" s="7" t="str">
        <f t="shared" ref="N5:N13" si="1">_xlfn.CONCAT(B5,".",C5,"@gmail.com")</f>
        <v>Dwight.Schrute@gmail.com</v>
      </c>
      <c r="O5" s="9" t="str">
        <v>Dwight_ Schrute@gmail.com</v>
      </c>
    </row>
    <row r="6" spans="1:15" x14ac:dyDescent="0.35">
      <c r="A6">
        <v>1005</v>
      </c>
      <c r="B6" t="s">
        <v>14</v>
      </c>
      <c r="C6" t="s">
        <v>15</v>
      </c>
      <c r="D6">
        <v>32</v>
      </c>
      <c r="E6" t="s">
        <v>24</v>
      </c>
      <c r="F6" t="s">
        <v>28</v>
      </c>
      <c r="G6">
        <v>50000</v>
      </c>
      <c r="H6" s="1">
        <v>37017</v>
      </c>
      <c r="I6" s="1">
        <v>42977</v>
      </c>
      <c r="J6" s="22" t="str">
        <f t="shared" ref="J6:J13" si="2">IF(G6=$C$18,"None",IF(G6=$C$19,"Huge","Small"))</f>
        <v>Small</v>
      </c>
      <c r="K6" s="17" t="str" cm="1">
        <f t="array" ref="K6">_xlfn.IFS(LEFT(D6, 1)="3", "Thirties", LEFT(D6, 1)="2", "Twenties", LEFT(D6, 1)="1", "Underage")</f>
        <v>Thirties</v>
      </c>
      <c r="L6" s="25" t="str">
        <f t="shared" si="0"/>
        <v>Valid</v>
      </c>
      <c r="N6" s="7" t="str">
        <f t="shared" si="1"/>
        <v>Toby.Flenderson@gmail.com</v>
      </c>
      <c r="O6" s="9" t="str">
        <v>Toby_ Flenderson@gmail.com</v>
      </c>
    </row>
    <row r="7" spans="1:15" x14ac:dyDescent="0.35">
      <c r="A7">
        <v>1008</v>
      </c>
      <c r="B7" t="s">
        <v>16</v>
      </c>
      <c r="C7" t="s">
        <v>17</v>
      </c>
      <c r="D7">
        <v>38</v>
      </c>
      <c r="E7" t="s">
        <v>24</v>
      </c>
      <c r="F7" t="s">
        <v>23</v>
      </c>
      <c r="G7">
        <v>48000</v>
      </c>
      <c r="H7" s="1">
        <v>37416</v>
      </c>
      <c r="I7" s="1">
        <v>42116</v>
      </c>
      <c r="J7" s="22" t="str">
        <f t="shared" si="2"/>
        <v>Small</v>
      </c>
      <c r="K7" s="17" t="str" cm="1">
        <f t="array" ref="K7">_xlfn.IFS(LEFT(D7, 1)="3", "Thirties", LEFT(D7, 1)="2", "Twenties", LEFT(D7, 1)="1", "Underage")</f>
        <v>Thirties</v>
      </c>
      <c r="L7" s="25" t="str">
        <f t="shared" si="0"/>
        <v>Valid</v>
      </c>
      <c r="N7" s="7" t="str">
        <f t="shared" si="1"/>
        <v>Stanley.Hudson@gmail.com</v>
      </c>
      <c r="O7" s="9" t="str">
        <v>Stanley_ Hudson@gmail.com</v>
      </c>
    </row>
    <row r="8" spans="1:15" x14ac:dyDescent="0.35">
      <c r="A8">
        <v>1004</v>
      </c>
      <c r="B8" t="s">
        <v>13</v>
      </c>
      <c r="C8" t="s">
        <v>12</v>
      </c>
      <c r="D8">
        <v>31</v>
      </c>
      <c r="E8" t="s">
        <v>26</v>
      </c>
      <c r="F8" t="s">
        <v>27</v>
      </c>
      <c r="G8">
        <v>47000</v>
      </c>
      <c r="H8" s="1">
        <v>36530</v>
      </c>
      <c r="I8" s="1">
        <v>42341</v>
      </c>
      <c r="J8" s="22" t="str">
        <f t="shared" si="2"/>
        <v>Small</v>
      </c>
      <c r="K8" s="17" t="str" cm="1">
        <f t="array" ref="K8">_xlfn.IFS(LEFT(D8, 1)="3", "Thirties", LEFT(D8, 1)="2", "Twenties", LEFT(D8, 1)="1", "Underage")</f>
        <v>Thirties</v>
      </c>
      <c r="L8" s="25" t="str">
        <f t="shared" si="0"/>
        <v>Valid</v>
      </c>
      <c r="N8" s="7" t="str">
        <f t="shared" si="1"/>
        <v>Angela.Martin@gmail.com</v>
      </c>
      <c r="O8" s="9" t="str">
        <v>Angela_ Martin@gmail.com</v>
      </c>
    </row>
    <row r="9" spans="1:15" x14ac:dyDescent="0.35">
      <c r="A9">
        <v>1001</v>
      </c>
      <c r="B9" t="s">
        <v>2</v>
      </c>
      <c r="C9" t="s">
        <v>3</v>
      </c>
      <c r="D9">
        <v>30</v>
      </c>
      <c r="E9" t="s">
        <v>24</v>
      </c>
      <c r="F9" t="s">
        <v>23</v>
      </c>
      <c r="G9">
        <v>45000</v>
      </c>
      <c r="H9" s="1">
        <v>37197</v>
      </c>
      <c r="I9" s="1">
        <v>42253</v>
      </c>
      <c r="J9" s="22" t="str">
        <f t="shared" si="2"/>
        <v>Small</v>
      </c>
      <c r="K9" s="17" t="str" cm="1">
        <f t="array" ref="K9">_xlfn.IFS(LEFT(D9, 1)="3", "Thirties", LEFT(D9, 1)="2", "Twenties", LEFT(D9, 1)="1", "Underage")</f>
        <v>Thirties</v>
      </c>
      <c r="L9" s="25" t="str">
        <f t="shared" si="0"/>
        <v>Valid</v>
      </c>
      <c r="N9" s="7" t="str">
        <f t="shared" si="1"/>
        <v>Jim.Halpert@gmail.com</v>
      </c>
      <c r="O9" s="9" t="str">
        <v>Jim_ Halpert@gmail.com</v>
      </c>
    </row>
    <row r="10" spans="1:15" x14ac:dyDescent="0.35">
      <c r="A10">
        <v>1009</v>
      </c>
      <c r="B10" t="s">
        <v>10</v>
      </c>
      <c r="C10" t="s">
        <v>11</v>
      </c>
      <c r="D10">
        <v>31</v>
      </c>
      <c r="E10" t="s">
        <v>24</v>
      </c>
      <c r="F10" t="s">
        <v>27</v>
      </c>
      <c r="G10">
        <v>42000</v>
      </c>
      <c r="H10" s="1">
        <v>37843</v>
      </c>
      <c r="I10" s="1">
        <v>40800</v>
      </c>
      <c r="J10" s="22" t="str">
        <f t="shared" si="2"/>
        <v>Small</v>
      </c>
      <c r="K10" s="17" t="str" cm="1">
        <f t="array" ref="K10">_xlfn.IFS(LEFT(D10, 1)="3", "Thirties", LEFT(D10, 1)="2", "Twenties", LEFT(D10, 1)="1", "Underage")</f>
        <v>Thirties</v>
      </c>
      <c r="L10" s="25" t="str">
        <f t="shared" si="0"/>
        <v>Valid</v>
      </c>
      <c r="N10" s="7" t="str">
        <f t="shared" si="1"/>
        <v>Kevin.Malone@gmail.com</v>
      </c>
      <c r="O10" s="9" t="str">
        <v>Kevin_ Malone@gmail.com</v>
      </c>
    </row>
    <row r="11" spans="1:15" x14ac:dyDescent="0.35">
      <c r="A11">
        <v>1007</v>
      </c>
      <c r="B11" t="s">
        <v>31</v>
      </c>
      <c r="C11" t="s">
        <v>32</v>
      </c>
      <c r="D11">
        <v>32</v>
      </c>
      <c r="E11" t="s">
        <v>26</v>
      </c>
      <c r="F11" t="s">
        <v>30</v>
      </c>
      <c r="G11">
        <v>41000</v>
      </c>
      <c r="H11" s="1">
        <v>37933</v>
      </c>
      <c r="I11" s="1">
        <v>41551</v>
      </c>
      <c r="J11" s="22" t="str">
        <f t="shared" si="2"/>
        <v>Small</v>
      </c>
      <c r="K11" s="17" t="str" cm="1">
        <f t="array" ref="K11">_xlfn.IFS(LEFT(D11, 1)="3", "Thirties", LEFT(D11, 1)="2", "Twenties", LEFT(D11, 1)="1", "Underage")</f>
        <v>Thirties</v>
      </c>
      <c r="L11" s="25" t="str">
        <f t="shared" si="0"/>
        <v>Valid</v>
      </c>
      <c r="N11" s="7" t="str">
        <f t="shared" si="1"/>
        <v>Meredith.Palmer@gmail.com</v>
      </c>
      <c r="O11" s="9" t="str">
        <v>Meredith_ Palmer@gmail.com</v>
      </c>
    </row>
    <row r="12" spans="1:15" x14ac:dyDescent="0.35">
      <c r="A12">
        <v>1002</v>
      </c>
      <c r="B12" t="s">
        <v>4</v>
      </c>
      <c r="C12" t="s">
        <v>5</v>
      </c>
      <c r="D12">
        <v>30</v>
      </c>
      <c r="E12" t="s">
        <v>26</v>
      </c>
      <c r="F12" t="s">
        <v>25</v>
      </c>
      <c r="G12">
        <v>36000</v>
      </c>
      <c r="H12" s="1">
        <v>36436</v>
      </c>
      <c r="I12" s="1">
        <v>42287</v>
      </c>
      <c r="J12" s="22" t="str">
        <f t="shared" si="2"/>
        <v>Huge</v>
      </c>
      <c r="K12" s="17" t="str" cm="1">
        <f t="array" ref="K12">_xlfn.IFS(LEFT(D12, 1)="3", "Thirties", LEFT(D12, 1)="2", "Twenties", LEFT(D12, 1)="1", "Underage")</f>
        <v>Thirties</v>
      </c>
      <c r="L12" s="25" t="str">
        <f t="shared" si="0"/>
        <v>Valid</v>
      </c>
      <c r="N12" s="7" t="str">
        <f t="shared" si="1"/>
        <v>Pam.Beasley@gmail.com</v>
      </c>
      <c r="O12" s="9" t="str">
        <v>Pam_ Beasley@gmail.com</v>
      </c>
    </row>
    <row r="13" spans="1:15" x14ac:dyDescent="0.35">
      <c r="A13">
        <v>10034</v>
      </c>
      <c r="B13" t="s">
        <v>40</v>
      </c>
      <c r="C13" t="s">
        <v>41</v>
      </c>
      <c r="D13">
        <v>12</v>
      </c>
      <c r="E13" t="s">
        <v>24</v>
      </c>
      <c r="F13" t="s">
        <v>39</v>
      </c>
      <c r="G13">
        <v>5</v>
      </c>
      <c r="H13" s="2" t="s">
        <v>42</v>
      </c>
      <c r="I13" s="2" t="s">
        <v>42</v>
      </c>
      <c r="J13" s="23" t="str">
        <f t="shared" si="2"/>
        <v>Small</v>
      </c>
      <c r="K13" s="19" t="str" cm="1">
        <f t="array" ref="K13">_xlfn.IFS(LEFT(D13, 1)="3", "Thirties", LEFT(D13, 1)="2", "Twenties", LEFT(D13, 1)="1", "Underage")</f>
        <v>Underage</v>
      </c>
      <c r="L13" s="26" t="str">
        <f t="shared" si="0"/>
        <v>Invalid</v>
      </c>
      <c r="N13" s="10" t="str">
        <f t="shared" si="1"/>
        <v>Jacob.The Child@gmail.com</v>
      </c>
      <c r="O13" s="12" t="str">
        <v>Jacob_ The Child@gmail.com</v>
      </c>
    </row>
    <row r="14" spans="1:15" x14ac:dyDescent="0.35">
      <c r="H14" s="2"/>
      <c r="I14" s="2"/>
      <c r="J14" s="16"/>
      <c r="K14" s="16"/>
      <c r="L14" s="37"/>
      <c r="N14" s="8"/>
      <c r="O14" s="8"/>
    </row>
    <row r="15" spans="1:15" x14ac:dyDescent="0.35">
      <c r="H15" s="1"/>
      <c r="I15" s="1"/>
      <c r="J15" s="1"/>
    </row>
    <row r="16" spans="1:15" x14ac:dyDescent="0.35">
      <c r="A16" s="13" t="s">
        <v>45</v>
      </c>
      <c r="B16" s="14"/>
      <c r="C16" s="14"/>
      <c r="D16" s="14"/>
      <c r="E16" s="15"/>
      <c r="G16" s="4" t="s">
        <v>48</v>
      </c>
      <c r="H16" s="5" t="s">
        <v>46</v>
      </c>
      <c r="I16" s="6" t="s">
        <v>47</v>
      </c>
      <c r="K16" s="30" t="s">
        <v>53</v>
      </c>
      <c r="L16" s="31" t="s">
        <v>54</v>
      </c>
      <c r="N16" s="36" t="s">
        <v>59</v>
      </c>
      <c r="O16" s="33"/>
    </row>
    <row r="17" spans="1:15" x14ac:dyDescent="0.35">
      <c r="A17" s="7"/>
      <c r="B17" s="8" t="s">
        <v>21</v>
      </c>
      <c r="C17" s="8" t="s">
        <v>20</v>
      </c>
      <c r="D17" s="8" t="s">
        <v>33</v>
      </c>
      <c r="E17" s="9" t="s">
        <v>34</v>
      </c>
      <c r="G17" s="7" t="str" cm="1">
        <f t="array" ref="G17:G26">TEXT(H4:H13,"dd/mm/yyyy")</f>
        <v>07/12/1995</v>
      </c>
      <c r="H17" s="8" t="str">
        <f>RIGHT(G17,4)</f>
        <v>1995</v>
      </c>
      <c r="I17" s="9" t="str">
        <f>LEFT(G17,2)</f>
        <v>07</v>
      </c>
      <c r="K17" s="32" t="s">
        <v>50</v>
      </c>
      <c r="L17" s="33" t="str">
        <f>TRIM(K17)</f>
        <v>Michael</v>
      </c>
      <c r="N17" s="27" t="s">
        <v>60</v>
      </c>
      <c r="O17" s="28" t="s">
        <v>61</v>
      </c>
    </row>
    <row r="18" spans="1:15" x14ac:dyDescent="0.35">
      <c r="A18" s="7" t="s">
        <v>35</v>
      </c>
      <c r="B18" s="8">
        <f>MAX(D4:D12)</f>
        <v>38</v>
      </c>
      <c r="C18" s="8">
        <f>MAX(G4:G12)</f>
        <v>65000</v>
      </c>
      <c r="D18" s="16">
        <f>MAX(H4:H12)</f>
        <v>37933</v>
      </c>
      <c r="E18" s="17">
        <f>MAX(I4:I12)</f>
        <v>42986</v>
      </c>
      <c r="G18" s="7" t="str">
        <v>04/07/2000</v>
      </c>
      <c r="H18" s="8" t="str">
        <f t="shared" ref="H18:H26" si="3">RIGHT(G18,4)</f>
        <v>2000</v>
      </c>
      <c r="I18" s="9" t="str">
        <f t="shared" ref="I18:I26" si="4">LEFT(G18,2)</f>
        <v>04</v>
      </c>
      <c r="K18" s="7" t="s">
        <v>51</v>
      </c>
      <c r="L18" s="9" t="str">
        <f t="shared" ref="L18:L20" si="5">TRIM(K18)</f>
        <v>Dwight</v>
      </c>
      <c r="N18" s="10">
        <f>SUM(G4:G13)</f>
        <v>437005</v>
      </c>
      <c r="O18" s="12">
        <f>SUMIF(L4:L13,"Valid",G4:G13)</f>
        <v>437000</v>
      </c>
    </row>
    <row r="19" spans="1:15" x14ac:dyDescent="0.35">
      <c r="A19" s="10" t="s">
        <v>36</v>
      </c>
      <c r="B19" s="11">
        <f>MIN(D4:D12)</f>
        <v>29</v>
      </c>
      <c r="C19" s="11">
        <f>MIN(G4:G12)</f>
        <v>36000</v>
      </c>
      <c r="D19" s="18">
        <f>MIN(H4:H12)</f>
        <v>35040</v>
      </c>
      <c r="E19" s="19">
        <f>MIN(I4:I12)</f>
        <v>40800</v>
      </c>
      <c r="G19" s="7" t="str">
        <v>06/05/2001</v>
      </c>
      <c r="H19" s="8" t="str">
        <f t="shared" si="3"/>
        <v>2001</v>
      </c>
      <c r="I19" s="9" t="str">
        <f t="shared" si="4"/>
        <v>06</v>
      </c>
      <c r="K19" s="7" t="s">
        <v>52</v>
      </c>
      <c r="L19" s="9" t="str">
        <f t="shared" si="5"/>
        <v>Toby</v>
      </c>
    </row>
    <row r="20" spans="1:15" x14ac:dyDescent="0.35">
      <c r="G20" s="7" t="str">
        <v>09/06/2002</v>
      </c>
      <c r="H20" s="8" t="str">
        <f t="shared" si="3"/>
        <v>2002</v>
      </c>
      <c r="I20" s="9" t="str">
        <f t="shared" si="4"/>
        <v>09</v>
      </c>
      <c r="K20" s="10" t="s">
        <v>16</v>
      </c>
      <c r="L20" s="12" t="str">
        <f t="shared" si="5"/>
        <v>Stanley</v>
      </c>
    </row>
    <row r="21" spans="1:15" x14ac:dyDescent="0.35">
      <c r="G21" s="7" t="str">
        <v>05/01/2000</v>
      </c>
      <c r="H21" s="8" t="str">
        <f t="shared" si="3"/>
        <v>2000</v>
      </c>
      <c r="I21" s="9" t="str">
        <f t="shared" si="4"/>
        <v>05</v>
      </c>
    </row>
    <row r="22" spans="1:15" x14ac:dyDescent="0.35">
      <c r="G22" s="7" t="str">
        <v>02/11/2001</v>
      </c>
      <c r="H22" s="8" t="str">
        <f t="shared" si="3"/>
        <v>2001</v>
      </c>
      <c r="I22" s="9" t="str">
        <f t="shared" si="4"/>
        <v>02</v>
      </c>
    </row>
    <row r="23" spans="1:15" x14ac:dyDescent="0.35">
      <c r="G23" s="7" t="str">
        <v>10/08/2003</v>
      </c>
      <c r="H23" s="8" t="str">
        <f t="shared" si="3"/>
        <v>2003</v>
      </c>
      <c r="I23" s="9" t="str">
        <f t="shared" si="4"/>
        <v>10</v>
      </c>
    </row>
    <row r="24" spans="1:15" x14ac:dyDescent="0.35">
      <c r="G24" s="7" t="str">
        <v>08/11/2003</v>
      </c>
      <c r="H24" s="8" t="str">
        <f t="shared" si="3"/>
        <v>2003</v>
      </c>
      <c r="I24" s="9" t="str">
        <f t="shared" si="4"/>
        <v>08</v>
      </c>
    </row>
    <row r="25" spans="1:15" x14ac:dyDescent="0.35">
      <c r="G25" s="7" t="str">
        <v>03/10/1999</v>
      </c>
      <c r="H25" s="8" t="str">
        <f t="shared" si="3"/>
        <v>1999</v>
      </c>
      <c r="I25" s="9" t="str">
        <f t="shared" si="4"/>
        <v>03</v>
      </c>
    </row>
    <row r="26" spans="1:15" x14ac:dyDescent="0.35">
      <c r="G26" s="10" t="str">
        <v>Null</v>
      </c>
      <c r="H26" s="11" t="str">
        <f t="shared" si="3"/>
        <v>Null</v>
      </c>
      <c r="I26" s="12" t="str">
        <f t="shared" si="4"/>
        <v>Nu</v>
      </c>
    </row>
  </sheetData>
  <sortState xmlns:xlrd2="http://schemas.microsoft.com/office/spreadsheetml/2017/richdata2" ref="A4:J12">
    <sortCondition descending="1" ref="G4:G12"/>
  </sortState>
  <mergeCells count="2">
    <mergeCell ref="A16:E16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Excel_GYM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Kah Han Chia</cp:lastModifiedBy>
  <dcterms:created xsi:type="dcterms:W3CDTF">2021-12-16T14:18:34Z</dcterms:created>
  <dcterms:modified xsi:type="dcterms:W3CDTF">2024-06-16T17:35:20Z</dcterms:modified>
</cp:coreProperties>
</file>