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hicomtw-my.sharepoint.com/personal/deptdata4_thi_com_tw/Documents/台北鼎漢(B_6740)/6787臺鐵海線雙軌化綜合規劃/Technical/06_交通量調查/03_交通量分析處理/02_資料彙整/"/>
    </mc:Choice>
  </mc:AlternateContent>
  <xr:revisionPtr revIDLastSave="517" documentId="11_AD4DBB64A54DDB1B405E3833FD182A814F90DF33" xr6:coauthVersionLast="47" xr6:coauthVersionMax="47" xr10:uidLastSave="{4F8BA90E-5EE1-4333-BD7F-EE150BF7AE11}"/>
  <bookViews>
    <workbookView xWindow="-120" yWindow="-120" windowWidth="29040" windowHeight="15720" activeTab="2" xr2:uid="{00000000-000D-0000-FFFF-FFFF00000000}"/>
  </bookViews>
  <sheets>
    <sheet name="服務水準列表" sheetId="2" r:id="rId1"/>
    <sheet name="程式碼彙整→" sheetId="7" r:id="rId2"/>
    <sheet name="交通量調查結果" sheetId="8" r:id="rId3"/>
    <sheet name="旅行速率調查結果" sheetId="9" r:id="rId4"/>
    <sheet name="參考用資料→" sheetId="4" r:id="rId5"/>
    <sheet name="交通量調查點位" sheetId="1" r:id="rId6"/>
    <sheet name="選定時間" sheetId="3" r:id="rId7"/>
  </sheets>
  <definedNames>
    <definedName name="_xlnm._FilterDatabase" localSheetId="5" hidden="1">交通量調查點位!$A$1:$AH$20</definedName>
    <definedName name="_xlnm._FilterDatabase" localSheetId="0" hidden="1">服務水準列表!$A$2:$BP$78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" i="2" l="1"/>
  <c r="AD1" i="2"/>
  <c r="AA76" i="2"/>
  <c r="Z76" i="2"/>
  <c r="Y76" i="2"/>
  <c r="X76" i="2"/>
  <c r="W76" i="2"/>
  <c r="V76" i="2"/>
  <c r="U76" i="2"/>
  <c r="T76" i="2"/>
  <c r="S76" i="2"/>
  <c r="AA75" i="2"/>
  <c r="Z75" i="2"/>
  <c r="Y75" i="2"/>
  <c r="X75" i="2"/>
  <c r="W75" i="2"/>
  <c r="V75" i="2"/>
  <c r="U75" i="2"/>
  <c r="T75" i="2"/>
  <c r="S75" i="2"/>
  <c r="AA72" i="2"/>
  <c r="Z72" i="2"/>
  <c r="Y72" i="2"/>
  <c r="X72" i="2"/>
  <c r="W72" i="2"/>
  <c r="V72" i="2"/>
  <c r="U72" i="2"/>
  <c r="T72" i="2"/>
  <c r="S72" i="2"/>
  <c r="AA71" i="2"/>
  <c r="Z71" i="2"/>
  <c r="Y71" i="2"/>
  <c r="X71" i="2"/>
  <c r="W71" i="2"/>
  <c r="V71" i="2"/>
  <c r="U71" i="2"/>
  <c r="T71" i="2"/>
  <c r="S71" i="2"/>
  <c r="AA68" i="2"/>
  <c r="Z68" i="2"/>
  <c r="Y68" i="2"/>
  <c r="X68" i="2"/>
  <c r="W68" i="2"/>
  <c r="V68" i="2"/>
  <c r="U68" i="2"/>
  <c r="T68" i="2"/>
  <c r="AB68" i="2" s="1"/>
  <c r="S68" i="2"/>
  <c r="AA67" i="2"/>
  <c r="Z67" i="2"/>
  <c r="Y67" i="2"/>
  <c r="X67" i="2"/>
  <c r="W67" i="2"/>
  <c r="V67" i="2"/>
  <c r="U67" i="2"/>
  <c r="T67" i="2"/>
  <c r="S67" i="2"/>
  <c r="AA62" i="2"/>
  <c r="Z62" i="2"/>
  <c r="Y62" i="2"/>
  <c r="X62" i="2"/>
  <c r="W62" i="2"/>
  <c r="V62" i="2"/>
  <c r="U62" i="2"/>
  <c r="T62" i="2"/>
  <c r="S62" i="2"/>
  <c r="AA38" i="2"/>
  <c r="Z38" i="2"/>
  <c r="Y38" i="2"/>
  <c r="X38" i="2"/>
  <c r="W38" i="2"/>
  <c r="V38" i="2"/>
  <c r="U38" i="2"/>
  <c r="T38" i="2"/>
  <c r="S38" i="2"/>
  <c r="AA37" i="2"/>
  <c r="Z37" i="2"/>
  <c r="Y37" i="2"/>
  <c r="X37" i="2"/>
  <c r="W37" i="2"/>
  <c r="V37" i="2"/>
  <c r="U37" i="2"/>
  <c r="T37" i="2"/>
  <c r="S37" i="2"/>
  <c r="AA34" i="2"/>
  <c r="Z34" i="2"/>
  <c r="Y34" i="2"/>
  <c r="X34" i="2"/>
  <c r="W34" i="2"/>
  <c r="V34" i="2"/>
  <c r="U34" i="2"/>
  <c r="T34" i="2"/>
  <c r="S34" i="2"/>
  <c r="AB34" i="2" s="1"/>
  <c r="AA33" i="2"/>
  <c r="Z33" i="2"/>
  <c r="Y33" i="2"/>
  <c r="X33" i="2"/>
  <c r="W33" i="2"/>
  <c r="V33" i="2"/>
  <c r="U33" i="2"/>
  <c r="T33" i="2"/>
  <c r="S33" i="2"/>
  <c r="AB33" i="2" s="1"/>
  <c r="AA30" i="2"/>
  <c r="Z30" i="2"/>
  <c r="Y30" i="2"/>
  <c r="X30" i="2"/>
  <c r="W30" i="2"/>
  <c r="V30" i="2"/>
  <c r="U30" i="2"/>
  <c r="T30" i="2"/>
  <c r="S30" i="2"/>
  <c r="AA29" i="2"/>
  <c r="Z29" i="2"/>
  <c r="Y29" i="2"/>
  <c r="X29" i="2"/>
  <c r="W29" i="2"/>
  <c r="V29" i="2"/>
  <c r="U29" i="2"/>
  <c r="T29" i="2"/>
  <c r="AB29" i="2" s="1"/>
  <c r="S29" i="2"/>
  <c r="AA24" i="2"/>
  <c r="Z24" i="2"/>
  <c r="Y24" i="2"/>
  <c r="X24" i="2"/>
  <c r="W24" i="2"/>
  <c r="V24" i="2"/>
  <c r="U24" i="2"/>
  <c r="T24" i="2"/>
  <c r="S24" i="2"/>
  <c r="AW60" i="2" a="1"/>
  <c r="AW60" i="2" s="1"/>
  <c r="AW41" i="2" a="1"/>
  <c r="AW41" i="2" s="1"/>
  <c r="AD60" i="2" a="1"/>
  <c r="AD60" i="2" s="1"/>
  <c r="AD41" i="2" a="1"/>
  <c r="AD41" i="2" s="1"/>
  <c r="K23" i="2"/>
  <c r="K42" i="2" s="1"/>
  <c r="K61" i="2" s="1"/>
  <c r="K24" i="2"/>
  <c r="K43" i="2" s="1"/>
  <c r="K62" i="2" s="1"/>
  <c r="K25" i="2"/>
  <c r="K26" i="2"/>
  <c r="K45" i="2" s="1"/>
  <c r="K64" i="2" s="1"/>
  <c r="K27" i="2"/>
  <c r="K46" i="2" s="1"/>
  <c r="K65" i="2" s="1"/>
  <c r="K28" i="2"/>
  <c r="K47" i="2" s="1"/>
  <c r="K66" i="2" s="1"/>
  <c r="K29" i="2"/>
  <c r="K48" i="2" s="1"/>
  <c r="K67" i="2" s="1"/>
  <c r="K30" i="2"/>
  <c r="K49" i="2" s="1"/>
  <c r="K68" i="2" s="1"/>
  <c r="K31" i="2"/>
  <c r="K50" i="2" s="1"/>
  <c r="K69" i="2" s="1"/>
  <c r="K32" i="2"/>
  <c r="K51" i="2" s="1"/>
  <c r="K70" i="2" s="1"/>
  <c r="K33" i="2"/>
  <c r="K52" i="2" s="1"/>
  <c r="K71" i="2" s="1"/>
  <c r="K34" i="2"/>
  <c r="K53" i="2" s="1"/>
  <c r="K72" i="2" s="1"/>
  <c r="K35" i="2"/>
  <c r="K54" i="2" s="1"/>
  <c r="K73" i="2" s="1"/>
  <c r="K36" i="2"/>
  <c r="K55" i="2" s="1"/>
  <c r="K74" i="2" s="1"/>
  <c r="K37" i="2"/>
  <c r="K56" i="2" s="1"/>
  <c r="K75" i="2" s="1"/>
  <c r="K38" i="2"/>
  <c r="K57" i="2" s="1"/>
  <c r="K76" i="2" s="1"/>
  <c r="K39" i="2"/>
  <c r="K58" i="2" s="1"/>
  <c r="K77" i="2" s="1"/>
  <c r="K40" i="2"/>
  <c r="K59" i="2" s="1"/>
  <c r="K78" i="2" s="1"/>
  <c r="K44" i="2"/>
  <c r="K63" i="2" s="1"/>
  <c r="K22" i="2"/>
  <c r="K41" i="2" s="1"/>
  <c r="K60" i="2" s="1"/>
  <c r="AB76" i="2" l="1"/>
  <c r="AB37" i="2"/>
  <c r="AB71" i="2"/>
  <c r="AB24" i="2"/>
  <c r="AB72" i="2"/>
  <c r="AB67" i="2"/>
  <c r="AB75" i="2"/>
  <c r="AB30" i="2"/>
  <c r="AB38" i="2"/>
  <c r="AB62" i="2"/>
  <c r="F23" i="2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60" i="2"/>
  <c r="F41" i="2"/>
  <c r="AW3" i="2" a="1"/>
  <c r="AW3" i="2" s="1"/>
  <c r="AD3" i="2" a="1"/>
  <c r="AD3" i="2" s="1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E4" i="2"/>
  <c r="G3" i="2"/>
  <c r="F4" i="2"/>
  <c r="F5" i="2" s="1"/>
  <c r="G5" i="2" s="1"/>
  <c r="N4" i="2"/>
  <c r="N23" i="2" s="1"/>
  <c r="N61" i="2" s="1"/>
  <c r="N5" i="2"/>
  <c r="N24" i="2" s="1"/>
  <c r="N62" i="2" s="1"/>
  <c r="N6" i="2"/>
  <c r="N25" i="2" s="1"/>
  <c r="N63" i="2" s="1"/>
  <c r="N7" i="2"/>
  <c r="N26" i="2" s="1"/>
  <c r="N64" i="2" s="1"/>
  <c r="N8" i="2"/>
  <c r="N27" i="2" s="1"/>
  <c r="N65" i="2" s="1"/>
  <c r="N9" i="2"/>
  <c r="N28" i="2" s="1"/>
  <c r="N66" i="2" s="1"/>
  <c r="N10" i="2"/>
  <c r="N29" i="2" s="1"/>
  <c r="N67" i="2" s="1"/>
  <c r="N11" i="2"/>
  <c r="N30" i="2" s="1"/>
  <c r="N68" i="2" s="1"/>
  <c r="N12" i="2"/>
  <c r="N31" i="2" s="1"/>
  <c r="N69" i="2" s="1"/>
  <c r="N13" i="2"/>
  <c r="N32" i="2" s="1"/>
  <c r="N70" i="2" s="1"/>
  <c r="N14" i="2"/>
  <c r="N33" i="2" s="1"/>
  <c r="N71" i="2" s="1"/>
  <c r="N15" i="2"/>
  <c r="N34" i="2" s="1"/>
  <c r="N72" i="2" s="1"/>
  <c r="N16" i="2"/>
  <c r="N35" i="2" s="1"/>
  <c r="N73" i="2" s="1"/>
  <c r="N17" i="2"/>
  <c r="N36" i="2" s="1"/>
  <c r="N74" i="2" s="1"/>
  <c r="N18" i="2"/>
  <c r="N37" i="2" s="1"/>
  <c r="N75" i="2" s="1"/>
  <c r="N19" i="2"/>
  <c r="N38" i="2" s="1"/>
  <c r="N76" i="2" s="1"/>
  <c r="N20" i="2"/>
  <c r="N39" i="2" s="1"/>
  <c r="N77" i="2" s="1"/>
  <c r="N21" i="2"/>
  <c r="N40" i="2" s="1"/>
  <c r="N78" i="2" s="1"/>
  <c r="N3" i="2"/>
  <c r="N22" i="2" s="1"/>
  <c r="N60" i="2" s="1"/>
  <c r="I3" i="2"/>
  <c r="I22" i="2" s="1"/>
  <c r="I60" i="2" s="1"/>
  <c r="J3" i="2"/>
  <c r="J22" i="2" s="1"/>
  <c r="J60" i="2" s="1"/>
  <c r="L3" i="2"/>
  <c r="L22" i="2" s="1"/>
  <c r="L60" i="2" s="1"/>
  <c r="M3" i="2"/>
  <c r="M22" i="2" s="1"/>
  <c r="O3" i="2"/>
  <c r="O22" i="2" s="1"/>
  <c r="O60" i="2" s="1"/>
  <c r="P3" i="2"/>
  <c r="P22" i="2" s="1"/>
  <c r="P60" i="2" s="1"/>
  <c r="Q3" i="2"/>
  <c r="R3" i="2"/>
  <c r="I4" i="2"/>
  <c r="I23" i="2" s="1"/>
  <c r="I61" i="2" s="1"/>
  <c r="J4" i="2"/>
  <c r="J23" i="2" s="1"/>
  <c r="J61" i="2" s="1"/>
  <c r="L4" i="2"/>
  <c r="L23" i="2" s="1"/>
  <c r="L61" i="2" s="1"/>
  <c r="M4" i="2"/>
  <c r="M23" i="2" s="1"/>
  <c r="O4" i="2"/>
  <c r="O23" i="2" s="1"/>
  <c r="O61" i="2" s="1"/>
  <c r="P4" i="2"/>
  <c r="P23" i="2" s="1"/>
  <c r="P61" i="2" s="1"/>
  <c r="Q4" i="2"/>
  <c r="R4" i="2"/>
  <c r="I5" i="2"/>
  <c r="I24" i="2" s="1"/>
  <c r="I62" i="2" s="1"/>
  <c r="J5" i="2"/>
  <c r="J24" i="2" s="1"/>
  <c r="J62" i="2" s="1"/>
  <c r="L5" i="2"/>
  <c r="L24" i="2" s="1"/>
  <c r="L62" i="2" s="1"/>
  <c r="M5" i="2"/>
  <c r="M24" i="2" s="1"/>
  <c r="O5" i="2"/>
  <c r="O24" i="2" s="1"/>
  <c r="O62" i="2" s="1"/>
  <c r="P5" i="2"/>
  <c r="P24" i="2" s="1"/>
  <c r="P62" i="2" s="1"/>
  <c r="Q5" i="2"/>
  <c r="R5" i="2"/>
  <c r="I6" i="2"/>
  <c r="I25" i="2" s="1"/>
  <c r="I63" i="2" s="1"/>
  <c r="J6" i="2"/>
  <c r="J25" i="2" s="1"/>
  <c r="J63" i="2" s="1"/>
  <c r="L6" i="2"/>
  <c r="L25" i="2" s="1"/>
  <c r="L63" i="2" s="1"/>
  <c r="M6" i="2"/>
  <c r="M25" i="2" s="1"/>
  <c r="O6" i="2"/>
  <c r="O25" i="2" s="1"/>
  <c r="O63" i="2" s="1"/>
  <c r="P6" i="2"/>
  <c r="P25" i="2" s="1"/>
  <c r="P63" i="2" s="1"/>
  <c r="Q6" i="2"/>
  <c r="R6" i="2"/>
  <c r="I7" i="2"/>
  <c r="I26" i="2" s="1"/>
  <c r="I64" i="2" s="1"/>
  <c r="J7" i="2"/>
  <c r="J26" i="2" s="1"/>
  <c r="J64" i="2" s="1"/>
  <c r="L7" i="2"/>
  <c r="L26" i="2" s="1"/>
  <c r="L64" i="2" s="1"/>
  <c r="M7" i="2"/>
  <c r="M26" i="2" s="1"/>
  <c r="O7" i="2"/>
  <c r="O26" i="2" s="1"/>
  <c r="O64" i="2" s="1"/>
  <c r="P7" i="2"/>
  <c r="P26" i="2" s="1"/>
  <c r="P64" i="2" s="1"/>
  <c r="Q7" i="2"/>
  <c r="R7" i="2"/>
  <c r="I8" i="2"/>
  <c r="I27" i="2" s="1"/>
  <c r="I65" i="2" s="1"/>
  <c r="J8" i="2"/>
  <c r="J27" i="2" s="1"/>
  <c r="J65" i="2" s="1"/>
  <c r="L8" i="2"/>
  <c r="L27" i="2" s="1"/>
  <c r="L65" i="2" s="1"/>
  <c r="M8" i="2"/>
  <c r="M27" i="2" s="1"/>
  <c r="O8" i="2"/>
  <c r="O27" i="2" s="1"/>
  <c r="O65" i="2" s="1"/>
  <c r="P8" i="2"/>
  <c r="P27" i="2" s="1"/>
  <c r="P65" i="2" s="1"/>
  <c r="Q8" i="2"/>
  <c r="R8" i="2"/>
  <c r="I9" i="2"/>
  <c r="I28" i="2" s="1"/>
  <c r="I66" i="2" s="1"/>
  <c r="J9" i="2"/>
  <c r="J28" i="2" s="1"/>
  <c r="J66" i="2" s="1"/>
  <c r="L9" i="2"/>
  <c r="L28" i="2" s="1"/>
  <c r="L66" i="2" s="1"/>
  <c r="M9" i="2"/>
  <c r="M28" i="2" s="1"/>
  <c r="O9" i="2"/>
  <c r="O28" i="2" s="1"/>
  <c r="O66" i="2" s="1"/>
  <c r="P9" i="2"/>
  <c r="P28" i="2" s="1"/>
  <c r="P66" i="2" s="1"/>
  <c r="Q9" i="2"/>
  <c r="R9" i="2"/>
  <c r="I10" i="2"/>
  <c r="I29" i="2" s="1"/>
  <c r="I67" i="2" s="1"/>
  <c r="J10" i="2"/>
  <c r="J29" i="2" s="1"/>
  <c r="J67" i="2" s="1"/>
  <c r="L10" i="2"/>
  <c r="L29" i="2" s="1"/>
  <c r="L67" i="2" s="1"/>
  <c r="M10" i="2"/>
  <c r="M29" i="2" s="1"/>
  <c r="O10" i="2"/>
  <c r="O29" i="2" s="1"/>
  <c r="O67" i="2" s="1"/>
  <c r="P10" i="2"/>
  <c r="P29" i="2" s="1"/>
  <c r="P67" i="2" s="1"/>
  <c r="Q10" i="2"/>
  <c r="R10" i="2"/>
  <c r="I11" i="2"/>
  <c r="I30" i="2" s="1"/>
  <c r="I68" i="2" s="1"/>
  <c r="J11" i="2"/>
  <c r="J30" i="2" s="1"/>
  <c r="J68" i="2" s="1"/>
  <c r="L11" i="2"/>
  <c r="L30" i="2" s="1"/>
  <c r="L68" i="2" s="1"/>
  <c r="M11" i="2"/>
  <c r="M30" i="2" s="1"/>
  <c r="O11" i="2"/>
  <c r="O30" i="2" s="1"/>
  <c r="O68" i="2" s="1"/>
  <c r="P11" i="2"/>
  <c r="P30" i="2" s="1"/>
  <c r="P68" i="2" s="1"/>
  <c r="Q11" i="2"/>
  <c r="R11" i="2"/>
  <c r="I12" i="2"/>
  <c r="I31" i="2" s="1"/>
  <c r="I69" i="2" s="1"/>
  <c r="J12" i="2"/>
  <c r="J31" i="2" s="1"/>
  <c r="J69" i="2" s="1"/>
  <c r="L12" i="2"/>
  <c r="L31" i="2" s="1"/>
  <c r="L69" i="2" s="1"/>
  <c r="M12" i="2"/>
  <c r="M31" i="2" s="1"/>
  <c r="O12" i="2"/>
  <c r="O31" i="2" s="1"/>
  <c r="O69" i="2" s="1"/>
  <c r="P12" i="2"/>
  <c r="P31" i="2" s="1"/>
  <c r="P69" i="2" s="1"/>
  <c r="Q12" i="2"/>
  <c r="R12" i="2"/>
  <c r="I13" i="2"/>
  <c r="I32" i="2" s="1"/>
  <c r="I70" i="2" s="1"/>
  <c r="J13" i="2"/>
  <c r="J32" i="2" s="1"/>
  <c r="J70" i="2" s="1"/>
  <c r="L13" i="2"/>
  <c r="L32" i="2" s="1"/>
  <c r="L70" i="2" s="1"/>
  <c r="M13" i="2"/>
  <c r="M32" i="2" s="1"/>
  <c r="O13" i="2"/>
  <c r="O32" i="2" s="1"/>
  <c r="O70" i="2" s="1"/>
  <c r="P13" i="2"/>
  <c r="P32" i="2" s="1"/>
  <c r="P70" i="2" s="1"/>
  <c r="Q13" i="2"/>
  <c r="R13" i="2"/>
  <c r="I14" i="2"/>
  <c r="I33" i="2" s="1"/>
  <c r="I71" i="2" s="1"/>
  <c r="J14" i="2"/>
  <c r="J33" i="2" s="1"/>
  <c r="J71" i="2" s="1"/>
  <c r="L14" i="2"/>
  <c r="L33" i="2" s="1"/>
  <c r="L71" i="2" s="1"/>
  <c r="M14" i="2"/>
  <c r="M33" i="2" s="1"/>
  <c r="O14" i="2"/>
  <c r="O33" i="2" s="1"/>
  <c r="O71" i="2" s="1"/>
  <c r="P14" i="2"/>
  <c r="P33" i="2" s="1"/>
  <c r="P71" i="2" s="1"/>
  <c r="Q14" i="2"/>
  <c r="R14" i="2"/>
  <c r="I15" i="2"/>
  <c r="I34" i="2" s="1"/>
  <c r="I72" i="2" s="1"/>
  <c r="J15" i="2"/>
  <c r="J34" i="2" s="1"/>
  <c r="J72" i="2" s="1"/>
  <c r="L15" i="2"/>
  <c r="L34" i="2" s="1"/>
  <c r="L72" i="2" s="1"/>
  <c r="M15" i="2"/>
  <c r="M34" i="2" s="1"/>
  <c r="O15" i="2"/>
  <c r="O34" i="2" s="1"/>
  <c r="O72" i="2" s="1"/>
  <c r="P15" i="2"/>
  <c r="P34" i="2" s="1"/>
  <c r="P72" i="2" s="1"/>
  <c r="Q15" i="2"/>
  <c r="R15" i="2"/>
  <c r="I16" i="2"/>
  <c r="I35" i="2" s="1"/>
  <c r="I73" i="2" s="1"/>
  <c r="J16" i="2"/>
  <c r="J35" i="2" s="1"/>
  <c r="J73" i="2" s="1"/>
  <c r="L16" i="2"/>
  <c r="L35" i="2" s="1"/>
  <c r="L73" i="2" s="1"/>
  <c r="M16" i="2"/>
  <c r="M35" i="2" s="1"/>
  <c r="O16" i="2"/>
  <c r="O35" i="2" s="1"/>
  <c r="O73" i="2" s="1"/>
  <c r="P16" i="2"/>
  <c r="P35" i="2" s="1"/>
  <c r="P73" i="2" s="1"/>
  <c r="Q16" i="2"/>
  <c r="R16" i="2"/>
  <c r="I17" i="2"/>
  <c r="I36" i="2" s="1"/>
  <c r="I74" i="2" s="1"/>
  <c r="J17" i="2"/>
  <c r="J36" i="2" s="1"/>
  <c r="J74" i="2" s="1"/>
  <c r="L17" i="2"/>
  <c r="L36" i="2" s="1"/>
  <c r="L74" i="2" s="1"/>
  <c r="M17" i="2"/>
  <c r="M36" i="2" s="1"/>
  <c r="O17" i="2"/>
  <c r="O36" i="2" s="1"/>
  <c r="O74" i="2" s="1"/>
  <c r="P17" i="2"/>
  <c r="P36" i="2" s="1"/>
  <c r="P74" i="2" s="1"/>
  <c r="Q17" i="2"/>
  <c r="R17" i="2"/>
  <c r="I18" i="2"/>
  <c r="I37" i="2" s="1"/>
  <c r="I75" i="2" s="1"/>
  <c r="J18" i="2"/>
  <c r="J37" i="2" s="1"/>
  <c r="J75" i="2" s="1"/>
  <c r="L18" i="2"/>
  <c r="L37" i="2" s="1"/>
  <c r="L75" i="2" s="1"/>
  <c r="M18" i="2"/>
  <c r="M37" i="2" s="1"/>
  <c r="O18" i="2"/>
  <c r="O37" i="2" s="1"/>
  <c r="O75" i="2" s="1"/>
  <c r="P18" i="2"/>
  <c r="P37" i="2" s="1"/>
  <c r="P75" i="2" s="1"/>
  <c r="Q18" i="2"/>
  <c r="R18" i="2"/>
  <c r="I19" i="2"/>
  <c r="I38" i="2" s="1"/>
  <c r="I76" i="2" s="1"/>
  <c r="J19" i="2"/>
  <c r="J38" i="2" s="1"/>
  <c r="J76" i="2" s="1"/>
  <c r="L19" i="2"/>
  <c r="L38" i="2" s="1"/>
  <c r="L76" i="2" s="1"/>
  <c r="M19" i="2"/>
  <c r="M38" i="2" s="1"/>
  <c r="O19" i="2"/>
  <c r="O38" i="2" s="1"/>
  <c r="O76" i="2" s="1"/>
  <c r="P19" i="2"/>
  <c r="P38" i="2" s="1"/>
  <c r="P76" i="2" s="1"/>
  <c r="Q19" i="2"/>
  <c r="R19" i="2"/>
  <c r="I20" i="2"/>
  <c r="I39" i="2" s="1"/>
  <c r="I77" i="2" s="1"/>
  <c r="J20" i="2"/>
  <c r="J39" i="2" s="1"/>
  <c r="J77" i="2" s="1"/>
  <c r="L20" i="2"/>
  <c r="L39" i="2" s="1"/>
  <c r="L77" i="2" s="1"/>
  <c r="M20" i="2"/>
  <c r="M39" i="2" s="1"/>
  <c r="O20" i="2"/>
  <c r="O39" i="2" s="1"/>
  <c r="O77" i="2" s="1"/>
  <c r="P20" i="2"/>
  <c r="P39" i="2" s="1"/>
  <c r="P77" i="2" s="1"/>
  <c r="Q20" i="2"/>
  <c r="R20" i="2"/>
  <c r="I21" i="2"/>
  <c r="I40" i="2" s="1"/>
  <c r="I78" i="2" s="1"/>
  <c r="J21" i="2"/>
  <c r="J40" i="2" s="1"/>
  <c r="J78" i="2" s="1"/>
  <c r="L21" i="2"/>
  <c r="L40" i="2" s="1"/>
  <c r="L78" i="2" s="1"/>
  <c r="M21" i="2"/>
  <c r="M40" i="2" s="1"/>
  <c r="O21" i="2"/>
  <c r="O40" i="2" s="1"/>
  <c r="O78" i="2" s="1"/>
  <c r="P21" i="2"/>
  <c r="P40" i="2" s="1"/>
  <c r="P78" i="2" s="1"/>
  <c r="Q21" i="2"/>
  <c r="R21" i="2"/>
  <c r="O1" i="2"/>
  <c r="P1" i="2"/>
  <c r="Q1" i="2"/>
  <c r="N1" i="2"/>
  <c r="I1" i="2"/>
  <c r="J1" i="2"/>
  <c r="L1" i="2"/>
  <c r="C4" i="2"/>
  <c r="C23" i="2" s="1"/>
  <c r="C61" i="2" s="1"/>
  <c r="D4" i="2"/>
  <c r="D23" i="2" s="1"/>
  <c r="D61" i="2" s="1"/>
  <c r="C5" i="2"/>
  <c r="C24" i="2" s="1"/>
  <c r="C62" i="2" s="1"/>
  <c r="D5" i="2"/>
  <c r="D24" i="2" s="1"/>
  <c r="D62" i="2" s="1"/>
  <c r="C6" i="2"/>
  <c r="C25" i="2" s="1"/>
  <c r="C63" i="2" s="1"/>
  <c r="D6" i="2"/>
  <c r="D25" i="2" s="1"/>
  <c r="D63" i="2" s="1"/>
  <c r="C7" i="2"/>
  <c r="C26" i="2" s="1"/>
  <c r="C64" i="2" s="1"/>
  <c r="D7" i="2"/>
  <c r="D26" i="2" s="1"/>
  <c r="D64" i="2" s="1"/>
  <c r="C8" i="2"/>
  <c r="C27" i="2" s="1"/>
  <c r="C65" i="2" s="1"/>
  <c r="D8" i="2"/>
  <c r="D27" i="2" s="1"/>
  <c r="D65" i="2" s="1"/>
  <c r="C9" i="2"/>
  <c r="C28" i="2" s="1"/>
  <c r="C66" i="2" s="1"/>
  <c r="D9" i="2"/>
  <c r="D28" i="2" s="1"/>
  <c r="D66" i="2" s="1"/>
  <c r="C10" i="2"/>
  <c r="C29" i="2" s="1"/>
  <c r="C67" i="2" s="1"/>
  <c r="D10" i="2"/>
  <c r="D29" i="2" s="1"/>
  <c r="D67" i="2" s="1"/>
  <c r="C11" i="2"/>
  <c r="C30" i="2" s="1"/>
  <c r="C68" i="2" s="1"/>
  <c r="D11" i="2"/>
  <c r="D30" i="2" s="1"/>
  <c r="D68" i="2" s="1"/>
  <c r="C12" i="2"/>
  <c r="C31" i="2" s="1"/>
  <c r="C69" i="2" s="1"/>
  <c r="D12" i="2"/>
  <c r="D31" i="2" s="1"/>
  <c r="D69" i="2" s="1"/>
  <c r="C13" i="2"/>
  <c r="C32" i="2" s="1"/>
  <c r="C70" i="2" s="1"/>
  <c r="D13" i="2"/>
  <c r="D32" i="2" s="1"/>
  <c r="D70" i="2" s="1"/>
  <c r="C14" i="2"/>
  <c r="C33" i="2" s="1"/>
  <c r="C71" i="2" s="1"/>
  <c r="D14" i="2"/>
  <c r="D33" i="2" s="1"/>
  <c r="D71" i="2" s="1"/>
  <c r="C15" i="2"/>
  <c r="C34" i="2" s="1"/>
  <c r="C72" i="2" s="1"/>
  <c r="D15" i="2"/>
  <c r="D34" i="2" s="1"/>
  <c r="D72" i="2" s="1"/>
  <c r="C16" i="2"/>
  <c r="C35" i="2" s="1"/>
  <c r="C73" i="2" s="1"/>
  <c r="D16" i="2"/>
  <c r="D35" i="2" s="1"/>
  <c r="D73" i="2" s="1"/>
  <c r="C17" i="2"/>
  <c r="C36" i="2" s="1"/>
  <c r="C74" i="2" s="1"/>
  <c r="D17" i="2"/>
  <c r="D36" i="2" s="1"/>
  <c r="D74" i="2" s="1"/>
  <c r="C18" i="2"/>
  <c r="C37" i="2" s="1"/>
  <c r="C75" i="2" s="1"/>
  <c r="D18" i="2"/>
  <c r="D37" i="2" s="1"/>
  <c r="D75" i="2" s="1"/>
  <c r="C19" i="2"/>
  <c r="C38" i="2" s="1"/>
  <c r="C76" i="2" s="1"/>
  <c r="D19" i="2"/>
  <c r="D38" i="2" s="1"/>
  <c r="D76" i="2" s="1"/>
  <c r="C20" i="2"/>
  <c r="C39" i="2" s="1"/>
  <c r="C77" i="2" s="1"/>
  <c r="D20" i="2"/>
  <c r="D39" i="2" s="1"/>
  <c r="D77" i="2" s="1"/>
  <c r="C21" i="2"/>
  <c r="C40" i="2" s="1"/>
  <c r="C78" i="2" s="1"/>
  <c r="D21" i="2"/>
  <c r="D40" i="2" s="1"/>
  <c r="D78" i="2" s="1"/>
  <c r="D3" i="2"/>
  <c r="D22" i="2" s="1"/>
  <c r="D60" i="2" s="1"/>
  <c r="C3" i="2"/>
  <c r="C22" i="2" s="1"/>
  <c r="C60" i="2" s="1"/>
  <c r="A4" i="2"/>
  <c r="A23" i="2" s="1"/>
  <c r="A61" i="2" s="1"/>
  <c r="B4" i="2"/>
  <c r="B23" i="2" s="1"/>
  <c r="B61" i="2" s="1"/>
  <c r="A5" i="2"/>
  <c r="A24" i="2" s="1"/>
  <c r="A62" i="2" s="1"/>
  <c r="B5" i="2"/>
  <c r="B24" i="2" s="1"/>
  <c r="B62" i="2" s="1"/>
  <c r="A6" i="2"/>
  <c r="A25" i="2" s="1"/>
  <c r="A63" i="2" s="1"/>
  <c r="B6" i="2"/>
  <c r="B25" i="2" s="1"/>
  <c r="B63" i="2" s="1"/>
  <c r="A7" i="2"/>
  <c r="A26" i="2" s="1"/>
  <c r="A64" i="2" s="1"/>
  <c r="B7" i="2"/>
  <c r="B26" i="2" s="1"/>
  <c r="B64" i="2" s="1"/>
  <c r="A8" i="2"/>
  <c r="A27" i="2" s="1"/>
  <c r="A65" i="2" s="1"/>
  <c r="B8" i="2"/>
  <c r="B27" i="2" s="1"/>
  <c r="B65" i="2" s="1"/>
  <c r="A9" i="2"/>
  <c r="A28" i="2" s="1"/>
  <c r="A66" i="2" s="1"/>
  <c r="B9" i="2"/>
  <c r="B28" i="2" s="1"/>
  <c r="B66" i="2" s="1"/>
  <c r="A10" i="2"/>
  <c r="A29" i="2" s="1"/>
  <c r="A67" i="2" s="1"/>
  <c r="B10" i="2"/>
  <c r="B29" i="2" s="1"/>
  <c r="B67" i="2" s="1"/>
  <c r="A11" i="2"/>
  <c r="A30" i="2" s="1"/>
  <c r="A68" i="2" s="1"/>
  <c r="B11" i="2"/>
  <c r="B30" i="2" s="1"/>
  <c r="B68" i="2" s="1"/>
  <c r="A12" i="2"/>
  <c r="A31" i="2" s="1"/>
  <c r="A69" i="2" s="1"/>
  <c r="B12" i="2"/>
  <c r="B31" i="2" s="1"/>
  <c r="B69" i="2" s="1"/>
  <c r="A13" i="2"/>
  <c r="A32" i="2" s="1"/>
  <c r="A70" i="2" s="1"/>
  <c r="B13" i="2"/>
  <c r="B32" i="2" s="1"/>
  <c r="B70" i="2" s="1"/>
  <c r="A14" i="2"/>
  <c r="A33" i="2" s="1"/>
  <c r="A71" i="2" s="1"/>
  <c r="B14" i="2"/>
  <c r="B33" i="2" s="1"/>
  <c r="B71" i="2" s="1"/>
  <c r="A15" i="2"/>
  <c r="A34" i="2" s="1"/>
  <c r="A72" i="2" s="1"/>
  <c r="B15" i="2"/>
  <c r="B34" i="2" s="1"/>
  <c r="B72" i="2" s="1"/>
  <c r="A16" i="2"/>
  <c r="A35" i="2" s="1"/>
  <c r="A73" i="2" s="1"/>
  <c r="B16" i="2"/>
  <c r="B35" i="2" s="1"/>
  <c r="B73" i="2" s="1"/>
  <c r="A17" i="2"/>
  <c r="A36" i="2" s="1"/>
  <c r="A74" i="2" s="1"/>
  <c r="B17" i="2"/>
  <c r="B36" i="2" s="1"/>
  <c r="B74" i="2" s="1"/>
  <c r="A18" i="2"/>
  <c r="A37" i="2" s="1"/>
  <c r="A75" i="2" s="1"/>
  <c r="B18" i="2"/>
  <c r="B37" i="2" s="1"/>
  <c r="B75" i="2" s="1"/>
  <c r="A19" i="2"/>
  <c r="A38" i="2" s="1"/>
  <c r="A76" i="2" s="1"/>
  <c r="B19" i="2"/>
  <c r="B38" i="2" s="1"/>
  <c r="B76" i="2" s="1"/>
  <c r="A20" i="2"/>
  <c r="A39" i="2" s="1"/>
  <c r="A77" i="2" s="1"/>
  <c r="B20" i="2"/>
  <c r="B39" i="2" s="1"/>
  <c r="B77" i="2" s="1"/>
  <c r="A21" i="2"/>
  <c r="A40" i="2" s="1"/>
  <c r="A78" i="2" s="1"/>
  <c r="B21" i="2"/>
  <c r="B40" i="2" s="1"/>
  <c r="B78" i="2" s="1"/>
  <c r="B3" i="2"/>
  <c r="B22" i="2" s="1"/>
  <c r="B60" i="2" s="1"/>
  <c r="A3" i="2"/>
  <c r="A22" i="2" s="1"/>
  <c r="A60" i="2" s="1"/>
  <c r="Z5" i="2" l="1"/>
  <c r="U5" i="2"/>
  <c r="X5" i="2"/>
  <c r="W5" i="2"/>
  <c r="T5" i="2"/>
  <c r="S5" i="2"/>
  <c r="AA5" i="2"/>
  <c r="Y5" i="2"/>
  <c r="V5" i="2"/>
  <c r="G22" i="2"/>
  <c r="Y3" i="2"/>
  <c r="U3" i="2"/>
  <c r="V3" i="2"/>
  <c r="W3" i="2"/>
  <c r="X3" i="2"/>
  <c r="T3" i="2"/>
  <c r="S3" i="2"/>
  <c r="Z3" i="2"/>
  <c r="AA3" i="2"/>
  <c r="L41" i="2"/>
  <c r="AZ3" i="2"/>
  <c r="BB3" i="2"/>
  <c r="BD3" i="2"/>
  <c r="BE3" i="2"/>
  <c r="AY3" i="2"/>
  <c r="BA3" i="2"/>
  <c r="BF3" i="2"/>
  <c r="BC3" i="2"/>
  <c r="AX3" i="2"/>
  <c r="AF3" i="2"/>
  <c r="AG3" i="2"/>
  <c r="AI3" i="2"/>
  <c r="AH3" i="2"/>
  <c r="AJ3" i="2"/>
  <c r="AK3" i="2"/>
  <c r="AL3" i="2"/>
  <c r="AM3" i="2"/>
  <c r="AE3" i="2"/>
  <c r="R39" i="2"/>
  <c r="R77" i="2" s="1"/>
  <c r="R36" i="2"/>
  <c r="R74" i="2" s="1"/>
  <c r="R33" i="2"/>
  <c r="R30" i="2"/>
  <c r="R27" i="2"/>
  <c r="R65" i="2" s="1"/>
  <c r="R24" i="2"/>
  <c r="A41" i="2"/>
  <c r="N56" i="2"/>
  <c r="J51" i="2"/>
  <c r="D46" i="2"/>
  <c r="Q39" i="2"/>
  <c r="Q36" i="2"/>
  <c r="Q33" i="2"/>
  <c r="AC33" i="2" s="1"/>
  <c r="Q30" i="2"/>
  <c r="AC30" i="2" s="1"/>
  <c r="Q27" i="2"/>
  <c r="Q24" i="2"/>
  <c r="AC24" i="2" s="1"/>
  <c r="B56" i="2"/>
  <c r="N50" i="2"/>
  <c r="L45" i="2"/>
  <c r="J41" i="2"/>
  <c r="A56" i="2"/>
  <c r="B50" i="2"/>
  <c r="J45" i="2"/>
  <c r="I41" i="2"/>
  <c r="R55" i="2"/>
  <c r="A50" i="2"/>
  <c r="N44" i="2"/>
  <c r="R40" i="2"/>
  <c r="R78" i="2" s="1"/>
  <c r="R37" i="2"/>
  <c r="R34" i="2"/>
  <c r="R31" i="2"/>
  <c r="R69" i="2" s="1"/>
  <c r="R28" i="2"/>
  <c r="R66" i="2" s="1"/>
  <c r="R25" i="2"/>
  <c r="R63" i="2" s="1"/>
  <c r="R22" i="2"/>
  <c r="R60" i="2" s="1"/>
  <c r="D55" i="2"/>
  <c r="R49" i="2"/>
  <c r="B44" i="2"/>
  <c r="Q40" i="2"/>
  <c r="Q37" i="2"/>
  <c r="AC37" i="2" s="1"/>
  <c r="Q34" i="2"/>
  <c r="AC34" i="2" s="1"/>
  <c r="Q31" i="2"/>
  <c r="Q28" i="2"/>
  <c r="Q25" i="2"/>
  <c r="Q22" i="2"/>
  <c r="N59" i="2"/>
  <c r="L54" i="2"/>
  <c r="D49" i="2"/>
  <c r="A44" i="2"/>
  <c r="B59" i="2"/>
  <c r="J54" i="2"/>
  <c r="L48" i="2"/>
  <c r="M42" i="2"/>
  <c r="A59" i="2"/>
  <c r="B53" i="2"/>
  <c r="J48" i="2"/>
  <c r="L42" i="2"/>
  <c r="R38" i="2"/>
  <c r="R35" i="2"/>
  <c r="R73" i="2" s="1"/>
  <c r="R32" i="2"/>
  <c r="R70" i="2" s="1"/>
  <c r="R29" i="2"/>
  <c r="R26" i="2"/>
  <c r="R64" i="2" s="1"/>
  <c r="R23" i="2"/>
  <c r="R61" i="2" s="1"/>
  <c r="R58" i="2"/>
  <c r="A53" i="2"/>
  <c r="N47" i="2"/>
  <c r="Q38" i="2"/>
  <c r="AC38" i="2" s="1"/>
  <c r="Q35" i="2"/>
  <c r="Q32" i="2"/>
  <c r="Q29" i="2"/>
  <c r="AC29" i="2" s="1"/>
  <c r="Q26" i="2"/>
  <c r="Q23" i="2"/>
  <c r="E5" i="2"/>
  <c r="AG5" i="2" s="1"/>
  <c r="D58" i="2"/>
  <c r="R52" i="2"/>
  <c r="B47" i="2"/>
  <c r="L57" i="2"/>
  <c r="D52" i="2"/>
  <c r="A47" i="2"/>
  <c r="J57" i="2"/>
  <c r="L51" i="2"/>
  <c r="R46" i="2"/>
  <c r="I57" i="2"/>
  <c r="I54" i="2"/>
  <c r="N53" i="2"/>
  <c r="I51" i="2"/>
  <c r="I45" i="2"/>
  <c r="F43" i="2"/>
  <c r="D41" i="2"/>
  <c r="M77" i="2"/>
  <c r="M74" i="2"/>
  <c r="M71" i="2"/>
  <c r="M68" i="2"/>
  <c r="M65" i="2"/>
  <c r="M62" i="2"/>
  <c r="M59" i="2"/>
  <c r="Q58" i="2"/>
  <c r="C58" i="2"/>
  <c r="M56" i="2"/>
  <c r="Q55" i="2"/>
  <c r="C55" i="2"/>
  <c r="M53" i="2"/>
  <c r="Q52" i="2"/>
  <c r="C52" i="2"/>
  <c r="M50" i="2"/>
  <c r="Q49" i="2"/>
  <c r="C49" i="2"/>
  <c r="M47" i="2"/>
  <c r="Q46" i="2"/>
  <c r="C46" i="2"/>
  <c r="M44" i="2"/>
  <c r="R43" i="2"/>
  <c r="D43" i="2"/>
  <c r="J42" i="2"/>
  <c r="C41" i="2"/>
  <c r="G41" i="2"/>
  <c r="G60" i="2"/>
  <c r="L59" i="2"/>
  <c r="P58" i="2"/>
  <c r="B58" i="2"/>
  <c r="L56" i="2"/>
  <c r="P55" i="2"/>
  <c r="B55" i="2"/>
  <c r="L53" i="2"/>
  <c r="P52" i="2"/>
  <c r="B52" i="2"/>
  <c r="L50" i="2"/>
  <c r="P49" i="2"/>
  <c r="B49" i="2"/>
  <c r="L47" i="2"/>
  <c r="P46" i="2"/>
  <c r="B46" i="2"/>
  <c r="L44" i="2"/>
  <c r="Q43" i="2"/>
  <c r="C43" i="2"/>
  <c r="I42" i="2"/>
  <c r="O59" i="2"/>
  <c r="B41" i="2"/>
  <c r="J59" i="2"/>
  <c r="O58" i="2"/>
  <c r="A58" i="2"/>
  <c r="J56" i="2"/>
  <c r="O55" i="2"/>
  <c r="A55" i="2"/>
  <c r="J53" i="2"/>
  <c r="O52" i="2"/>
  <c r="A52" i="2"/>
  <c r="J50" i="2"/>
  <c r="O49" i="2"/>
  <c r="A49" i="2"/>
  <c r="J47" i="2"/>
  <c r="O46" i="2"/>
  <c r="A46" i="2"/>
  <c r="J44" i="2"/>
  <c r="P43" i="2"/>
  <c r="B43" i="2"/>
  <c r="N42" i="2"/>
  <c r="O50" i="2"/>
  <c r="G43" i="2"/>
  <c r="R41" i="2"/>
  <c r="I59" i="2"/>
  <c r="N58" i="2"/>
  <c r="R57" i="2"/>
  <c r="D57" i="2"/>
  <c r="I56" i="2"/>
  <c r="N55" i="2"/>
  <c r="R54" i="2"/>
  <c r="D54" i="2"/>
  <c r="I53" i="2"/>
  <c r="N52" i="2"/>
  <c r="R51" i="2"/>
  <c r="D51" i="2"/>
  <c r="I50" i="2"/>
  <c r="N49" i="2"/>
  <c r="R48" i="2"/>
  <c r="D48" i="2"/>
  <c r="I47" i="2"/>
  <c r="N46" i="2"/>
  <c r="R45" i="2"/>
  <c r="D45" i="2"/>
  <c r="I44" i="2"/>
  <c r="O43" i="2"/>
  <c r="A43" i="2"/>
  <c r="P53" i="2"/>
  <c r="I48" i="2"/>
  <c r="Q41" i="2"/>
  <c r="M76" i="2"/>
  <c r="M73" i="2"/>
  <c r="M70" i="2"/>
  <c r="M67" i="2"/>
  <c r="M64" i="2"/>
  <c r="M61" i="2"/>
  <c r="M58" i="2"/>
  <c r="Q57" i="2"/>
  <c r="C57" i="2"/>
  <c r="M55" i="2"/>
  <c r="Q54" i="2"/>
  <c r="C54" i="2"/>
  <c r="M52" i="2"/>
  <c r="Q51" i="2"/>
  <c r="C51" i="2"/>
  <c r="M49" i="2"/>
  <c r="Q48" i="2"/>
  <c r="C48" i="2"/>
  <c r="M46" i="2"/>
  <c r="Q45" i="2"/>
  <c r="C45" i="2"/>
  <c r="N43" i="2"/>
  <c r="F42" i="2"/>
  <c r="P59" i="2"/>
  <c r="O56" i="2"/>
  <c r="O53" i="2"/>
  <c r="P41" i="2"/>
  <c r="L58" i="2"/>
  <c r="P57" i="2"/>
  <c r="B57" i="2"/>
  <c r="L55" i="2"/>
  <c r="P54" i="2"/>
  <c r="B54" i="2"/>
  <c r="L52" i="2"/>
  <c r="P51" i="2"/>
  <c r="B51" i="2"/>
  <c r="L49" i="2"/>
  <c r="P48" i="2"/>
  <c r="B48" i="2"/>
  <c r="L46" i="2"/>
  <c r="P45" i="2"/>
  <c r="B45" i="2"/>
  <c r="M43" i="2"/>
  <c r="R42" i="2"/>
  <c r="D42" i="2"/>
  <c r="O41" i="2"/>
  <c r="J58" i="2"/>
  <c r="O57" i="2"/>
  <c r="A57" i="2"/>
  <c r="J55" i="2"/>
  <c r="O54" i="2"/>
  <c r="A54" i="2"/>
  <c r="J52" i="2"/>
  <c r="O51" i="2"/>
  <c r="A51" i="2"/>
  <c r="J49" i="2"/>
  <c r="O48" i="2"/>
  <c r="A48" i="2"/>
  <c r="J46" i="2"/>
  <c r="O45" i="2"/>
  <c r="A45" i="2"/>
  <c r="L43" i="2"/>
  <c r="Q42" i="2"/>
  <c r="C42" i="2"/>
  <c r="P50" i="2"/>
  <c r="P47" i="2"/>
  <c r="P44" i="2"/>
  <c r="O47" i="2"/>
  <c r="N41" i="2"/>
  <c r="R59" i="2"/>
  <c r="D59" i="2"/>
  <c r="I58" i="2"/>
  <c r="N57" i="2"/>
  <c r="R56" i="2"/>
  <c r="D56" i="2"/>
  <c r="I55" i="2"/>
  <c r="N54" i="2"/>
  <c r="R53" i="2"/>
  <c r="D53" i="2"/>
  <c r="I52" i="2"/>
  <c r="N51" i="2"/>
  <c r="R50" i="2"/>
  <c r="D50" i="2"/>
  <c r="I49" i="2"/>
  <c r="N48" i="2"/>
  <c r="R47" i="2"/>
  <c r="D47" i="2"/>
  <c r="I46" i="2"/>
  <c r="N45" i="2"/>
  <c r="R44" i="2"/>
  <c r="D44" i="2"/>
  <c r="J43" i="2"/>
  <c r="P42" i="2"/>
  <c r="B42" i="2"/>
  <c r="P56" i="2"/>
  <c r="O44" i="2"/>
  <c r="M41" i="2"/>
  <c r="M78" i="2"/>
  <c r="M75" i="2"/>
  <c r="M72" i="2"/>
  <c r="M69" i="2"/>
  <c r="M66" i="2"/>
  <c r="M63" i="2"/>
  <c r="M60" i="2"/>
  <c r="Q59" i="2"/>
  <c r="C59" i="2"/>
  <c r="M57" i="2"/>
  <c r="Q56" i="2"/>
  <c r="C56" i="2"/>
  <c r="M54" i="2"/>
  <c r="Q53" i="2"/>
  <c r="C53" i="2"/>
  <c r="M51" i="2"/>
  <c r="Q50" i="2"/>
  <c r="C50" i="2"/>
  <c r="M48" i="2"/>
  <c r="Q47" i="2"/>
  <c r="C47" i="2"/>
  <c r="M45" i="2"/>
  <c r="Q44" i="2"/>
  <c r="C44" i="2"/>
  <c r="I43" i="2"/>
  <c r="O42" i="2"/>
  <c r="A42" i="2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H3" i="2"/>
  <c r="H5" i="2"/>
  <c r="H43" i="2" s="1"/>
  <c r="F62" i="2"/>
  <c r="F61" i="2"/>
  <c r="G4" i="2"/>
  <c r="F6" i="2"/>
  <c r="W60" i="2" l="1"/>
  <c r="V60" i="2"/>
  <c r="Y60" i="2"/>
  <c r="X60" i="2"/>
  <c r="T60" i="2"/>
  <c r="AC60" i="2" s="1"/>
  <c r="S60" i="2"/>
  <c r="AB60" i="2" s="1"/>
  <c r="AA60" i="2"/>
  <c r="Z60" i="2"/>
  <c r="U60" i="2"/>
  <c r="Z41" i="2"/>
  <c r="Y41" i="2"/>
  <c r="U41" i="2"/>
  <c r="T41" i="2"/>
  <c r="AA41" i="2"/>
  <c r="X41" i="2"/>
  <c r="W41" i="2"/>
  <c r="S41" i="2"/>
  <c r="V41" i="2"/>
  <c r="W4" i="2"/>
  <c r="S4" i="2"/>
  <c r="Z4" i="2"/>
  <c r="AA4" i="2"/>
  <c r="Y4" i="2"/>
  <c r="X4" i="2"/>
  <c r="V4" i="2"/>
  <c r="U4" i="2"/>
  <c r="T4" i="2"/>
  <c r="T43" i="2"/>
  <c r="S43" i="2"/>
  <c r="AA43" i="2"/>
  <c r="Z43" i="2"/>
  <c r="Y43" i="2"/>
  <c r="X43" i="2"/>
  <c r="W43" i="2"/>
  <c r="V43" i="2"/>
  <c r="U43" i="2"/>
  <c r="X22" i="2"/>
  <c r="W22" i="2"/>
  <c r="T22" i="2"/>
  <c r="AC22" i="2" s="1"/>
  <c r="S22" i="2"/>
  <c r="AB22" i="2" s="1"/>
  <c r="V22" i="2"/>
  <c r="U22" i="2"/>
  <c r="Z22" i="2"/>
  <c r="Y22" i="2"/>
  <c r="AA22" i="2"/>
  <c r="AC5" i="2"/>
  <c r="AC3" i="2"/>
  <c r="AB3" i="2"/>
  <c r="AB5" i="2"/>
  <c r="BD5" i="2"/>
  <c r="BC5" i="2"/>
  <c r="BB4" i="2"/>
  <c r="BD4" i="2"/>
  <c r="BF4" i="2"/>
  <c r="AX4" i="2"/>
  <c r="BA4" i="2"/>
  <c r="BC4" i="2"/>
  <c r="AY4" i="2"/>
  <c r="BE4" i="2"/>
  <c r="AZ4" i="2"/>
  <c r="BE41" i="2"/>
  <c r="AX41" i="2"/>
  <c r="AY41" i="2"/>
  <c r="AZ41" i="2"/>
  <c r="BD41" i="2"/>
  <c r="BC41" i="2"/>
  <c r="BF41" i="2"/>
  <c r="BA41" i="2"/>
  <c r="BB41" i="2"/>
  <c r="AZ5" i="2"/>
  <c r="BB60" i="2"/>
  <c r="BD60" i="2"/>
  <c r="BF60" i="2"/>
  <c r="AZ60" i="2"/>
  <c r="BA60" i="2"/>
  <c r="BC60" i="2"/>
  <c r="AX60" i="2"/>
  <c r="BE60" i="2"/>
  <c r="AY60" i="2"/>
  <c r="BG3" i="2"/>
  <c r="BB5" i="2"/>
  <c r="H24" i="2"/>
  <c r="H62" i="2" s="1"/>
  <c r="BA5" i="2"/>
  <c r="AY5" i="2"/>
  <c r="BH3" i="2"/>
  <c r="BI3" i="2" s="1"/>
  <c r="BJ3" i="2" s="1" a="1"/>
  <c r="BJ3" i="2" s="1"/>
  <c r="AX5" i="2"/>
  <c r="BF5" i="2"/>
  <c r="BE5" i="2"/>
  <c r="AF5" i="2"/>
  <c r="AO3" i="2"/>
  <c r="AP3" i="2" s="1"/>
  <c r="AQ3" i="2" s="1" a="1"/>
  <c r="AQ3" i="2" s="1"/>
  <c r="AK5" i="2"/>
  <c r="G42" i="2"/>
  <c r="AE4" i="2"/>
  <c r="AG4" i="2"/>
  <c r="AF4" i="2"/>
  <c r="AH4" i="2"/>
  <c r="AI4" i="2"/>
  <c r="AJ4" i="2"/>
  <c r="AK4" i="2"/>
  <c r="AL4" i="2"/>
  <c r="AM4" i="2"/>
  <c r="AN3" i="2"/>
  <c r="AE5" i="2"/>
  <c r="AM5" i="2"/>
  <c r="AL5" i="2"/>
  <c r="AI5" i="2"/>
  <c r="AH5" i="2"/>
  <c r="G62" i="2"/>
  <c r="AJ5" i="2"/>
  <c r="H22" i="2"/>
  <c r="H60" i="2" s="1"/>
  <c r="Q77" i="2"/>
  <c r="R68" i="2"/>
  <c r="Q62" i="2"/>
  <c r="AC62" i="2" s="1"/>
  <c r="R76" i="2"/>
  <c r="Q65" i="2"/>
  <c r="R71" i="2"/>
  <c r="Q73" i="2"/>
  <c r="Q72" i="2"/>
  <c r="AC72" i="2" s="1"/>
  <c r="E6" i="2"/>
  <c r="BK5" i="2" a="1"/>
  <c r="BK5" i="2" s="1"/>
  <c r="AR5" i="2" a="1"/>
  <c r="AR5" i="2" s="1"/>
  <c r="Q76" i="2"/>
  <c r="AC76" i="2" s="1"/>
  <c r="Q75" i="2"/>
  <c r="AC75" i="2" s="1"/>
  <c r="Q78" i="2"/>
  <c r="AR62" i="2" a="1"/>
  <c r="AR62" i="2" s="1"/>
  <c r="BK62" i="2" a="1"/>
  <c r="BK62" i="2" s="1"/>
  <c r="R67" i="2"/>
  <c r="Q60" i="2"/>
  <c r="Q64" i="2"/>
  <c r="Q63" i="2"/>
  <c r="R62" i="2"/>
  <c r="Q61" i="2"/>
  <c r="Q71" i="2"/>
  <c r="AC71" i="2" s="1"/>
  <c r="Q70" i="2"/>
  <c r="Q69" i="2"/>
  <c r="Q68" i="2"/>
  <c r="AC68" i="2" s="1"/>
  <c r="H41" i="2"/>
  <c r="BK3" i="2" a="1"/>
  <c r="BK3" i="2" s="1"/>
  <c r="AR3" i="2" a="1"/>
  <c r="AR3" i="2" s="1"/>
  <c r="AR43" i="2" a="1"/>
  <c r="AR43" i="2" s="1"/>
  <c r="BK43" i="2" a="1"/>
  <c r="BK43" i="2" s="1"/>
  <c r="R72" i="2"/>
  <c r="R75" i="2"/>
  <c r="Q67" i="2"/>
  <c r="AC67" i="2" s="1"/>
  <c r="Q66" i="2"/>
  <c r="Q74" i="2"/>
  <c r="F63" i="2"/>
  <c r="F44" i="2"/>
  <c r="G23" i="2"/>
  <c r="H4" i="2"/>
  <c r="F7" i="2"/>
  <c r="G6" i="2"/>
  <c r="X6" i="2" l="1"/>
  <c r="Z6" i="2"/>
  <c r="Y6" i="2"/>
  <c r="V6" i="2"/>
  <c r="W6" i="2"/>
  <c r="AA6" i="2"/>
  <c r="T6" i="2"/>
  <c r="S6" i="2"/>
  <c r="U6" i="2"/>
  <c r="T23" i="2"/>
  <c r="AA23" i="2"/>
  <c r="Z23" i="2"/>
  <c r="Y23" i="2"/>
  <c r="W23" i="2"/>
  <c r="V23" i="2"/>
  <c r="U23" i="2"/>
  <c r="S23" i="2"/>
  <c r="X23" i="2"/>
  <c r="X42" i="2"/>
  <c r="W42" i="2"/>
  <c r="Y42" i="2"/>
  <c r="V42" i="2"/>
  <c r="T42" i="2"/>
  <c r="S42" i="2"/>
  <c r="AA42" i="2"/>
  <c r="Z42" i="2"/>
  <c r="U42" i="2"/>
  <c r="AC42" i="2" s="1"/>
  <c r="AC43" i="2"/>
  <c r="AB43" i="2"/>
  <c r="AC4" i="2"/>
  <c r="AB4" i="2"/>
  <c r="AB41" i="2"/>
  <c r="AC41" i="2"/>
  <c r="BH41" i="2"/>
  <c r="BI41" i="2" s="1"/>
  <c r="BJ41" i="2" s="1" a="1"/>
  <c r="BJ41" i="2" s="1"/>
  <c r="AX6" i="2"/>
  <c r="AZ6" i="2"/>
  <c r="BA6" i="2"/>
  <c r="BB6" i="2"/>
  <c r="AY6" i="2"/>
  <c r="BE6" i="2"/>
  <c r="BF6" i="2"/>
  <c r="BC6" i="2"/>
  <c r="BD6" i="2"/>
  <c r="AS3" i="2"/>
  <c r="AU3" i="2" s="1" a="1"/>
  <c r="AU3" i="2" s="1"/>
  <c r="BL62" i="2"/>
  <c r="BN62" i="2" s="1" a="1"/>
  <c r="BN62" i="2" s="1"/>
  <c r="BL5" i="2"/>
  <c r="BM5" i="2" s="1" a="1"/>
  <c r="BM5" i="2" s="1"/>
  <c r="BG4" i="2"/>
  <c r="BH4" i="2"/>
  <c r="BI4" i="2" s="1"/>
  <c r="BJ4" i="2" s="1" a="1"/>
  <c r="BJ4" i="2" s="1"/>
  <c r="AS5" i="2"/>
  <c r="AU5" i="2" s="1" a="1"/>
  <c r="AU5" i="2" s="1"/>
  <c r="AS62" i="2"/>
  <c r="AT62" i="2" s="1" a="1"/>
  <c r="AT62" i="2" s="1"/>
  <c r="BG5" i="2"/>
  <c r="BH5" i="2"/>
  <c r="BI5" i="2" s="1"/>
  <c r="BJ5" i="2" s="1" a="1"/>
  <c r="BJ5" i="2" s="1"/>
  <c r="BL3" i="2"/>
  <c r="BN3" i="2" s="1" a="1"/>
  <c r="BN3" i="2" s="1"/>
  <c r="AS43" i="2"/>
  <c r="AU43" i="2" s="1" a="1"/>
  <c r="AU43" i="2" s="1"/>
  <c r="BL43" i="2"/>
  <c r="BM43" i="2" s="1" a="1"/>
  <c r="BM43" i="2" s="1"/>
  <c r="BG60" i="2"/>
  <c r="BG41" i="2"/>
  <c r="G44" i="2"/>
  <c r="AJ6" i="2"/>
  <c r="AK6" i="2"/>
  <c r="AL6" i="2"/>
  <c r="AM6" i="2"/>
  <c r="AI6" i="2"/>
  <c r="AE6" i="2"/>
  <c r="AF6" i="2"/>
  <c r="AH6" i="2"/>
  <c r="AG6" i="2"/>
  <c r="AN4" i="2"/>
  <c r="AO4" i="2"/>
  <c r="AP4" i="2" s="1"/>
  <c r="AQ4" i="2" s="1" a="1"/>
  <c r="AQ4" i="2" s="1"/>
  <c r="AR60" i="2" a="1"/>
  <c r="AR60" i="2" s="1"/>
  <c r="BK60" i="2" a="1"/>
  <c r="BK60" i="2" s="1"/>
  <c r="AN5" i="2"/>
  <c r="AO5" i="2"/>
  <c r="AP5" i="2" s="1"/>
  <c r="AQ5" i="2" s="1" a="1"/>
  <c r="AQ5" i="2" s="1"/>
  <c r="BN43" i="2" a="1"/>
  <c r="BN43" i="2" s="1"/>
  <c r="E7" i="2"/>
  <c r="AR6" i="2" a="1"/>
  <c r="AR6" i="2" s="1"/>
  <c r="H42" i="2"/>
  <c r="BK4" i="2" a="1"/>
  <c r="BK4" i="2" s="1"/>
  <c r="AR4" i="2" a="1"/>
  <c r="AR4" i="2" s="1"/>
  <c r="BK41" i="2" a="1"/>
  <c r="BK41" i="2" s="1"/>
  <c r="AR41" i="2" a="1"/>
  <c r="AR41" i="2" s="1"/>
  <c r="BH60" i="2"/>
  <c r="BI60" i="2" s="1"/>
  <c r="BJ60" i="2" s="1" a="1"/>
  <c r="BJ60" i="2" s="1"/>
  <c r="F64" i="2"/>
  <c r="F45" i="2"/>
  <c r="H23" i="2"/>
  <c r="H61" i="2" s="1"/>
  <c r="G61" i="2"/>
  <c r="G25" i="2"/>
  <c r="H6" i="2"/>
  <c r="H44" i="2" s="1"/>
  <c r="BK44" i="2" s="1" a="1"/>
  <c r="BK44" i="2" s="1"/>
  <c r="F8" i="2"/>
  <c r="G7" i="2"/>
  <c r="AB42" i="2" l="1"/>
  <c r="AC23" i="2"/>
  <c r="BN5" i="2" a="1"/>
  <c r="BN5" i="2" s="1"/>
  <c r="AC6" i="2"/>
  <c r="BM3" i="2" a="1"/>
  <c r="BM3" i="2" s="1"/>
  <c r="AB6" i="2"/>
  <c r="AB23" i="2"/>
  <c r="T7" i="2"/>
  <c r="AC7" i="2" s="1"/>
  <c r="AA7" i="2"/>
  <c r="U7" i="2"/>
  <c r="S7" i="2"/>
  <c r="AB7" i="2" s="1"/>
  <c r="Z7" i="2"/>
  <c r="Y7" i="2"/>
  <c r="X7" i="2"/>
  <c r="W7" i="2"/>
  <c r="V7" i="2"/>
  <c r="Z25" i="2"/>
  <c r="Y25" i="2"/>
  <c r="U25" i="2"/>
  <c r="T25" i="2"/>
  <c r="X25" i="2"/>
  <c r="W25" i="2"/>
  <c r="S25" i="2"/>
  <c r="AA25" i="2"/>
  <c r="V25" i="2"/>
  <c r="Z61" i="2"/>
  <c r="Y61" i="2"/>
  <c r="U61" i="2"/>
  <c r="T61" i="2"/>
  <c r="AB61" i="2" s="1"/>
  <c r="AA61" i="2"/>
  <c r="X61" i="2"/>
  <c r="W61" i="2"/>
  <c r="V61" i="2"/>
  <c r="S61" i="2"/>
  <c r="AC61" i="2" s="1"/>
  <c r="W44" i="2"/>
  <c r="V44" i="2"/>
  <c r="Y44" i="2"/>
  <c r="X44" i="2"/>
  <c r="T44" i="2"/>
  <c r="AC44" i="2" s="1"/>
  <c r="S44" i="2"/>
  <c r="AB44" i="2" s="1"/>
  <c r="AA44" i="2"/>
  <c r="Z44" i="2"/>
  <c r="U44" i="2"/>
  <c r="AR44" i="2" a="1"/>
  <c r="AR44" i="2" s="1"/>
  <c r="AS44" i="2" s="1"/>
  <c r="AT43" i="2" a="1"/>
  <c r="AT43" i="2" s="1"/>
  <c r="AT3" i="2" a="1"/>
  <c r="AT3" i="2" s="1"/>
  <c r="BK6" i="2" a="1"/>
  <c r="BK6" i="2" s="1"/>
  <c r="BL6" i="2" s="1"/>
  <c r="BM62" i="2" a="1"/>
  <c r="BM62" i="2" s="1"/>
  <c r="AU62" i="2" a="1"/>
  <c r="AU62" i="2" s="1"/>
  <c r="BO5" i="2"/>
  <c r="BL4" i="2"/>
  <c r="BM4" i="2" s="1" a="1"/>
  <c r="BM4" i="2" s="1"/>
  <c r="AS4" i="2"/>
  <c r="AU4" i="2" s="1" a="1"/>
  <c r="AU4" i="2" s="1"/>
  <c r="BL44" i="2"/>
  <c r="BN44" i="2" s="1" a="1"/>
  <c r="BN44" i="2" s="1"/>
  <c r="AS41" i="2"/>
  <c r="BL41" i="2"/>
  <c r="BM41" i="2" s="1" a="1"/>
  <c r="BM41" i="2" s="1"/>
  <c r="AT5" i="2" a="1"/>
  <c r="AT5" i="2" s="1"/>
  <c r="AS6" i="2"/>
  <c r="AT6" i="2" s="1" a="1"/>
  <c r="AT6" i="2" s="1"/>
  <c r="AY7" i="2"/>
  <c r="BA7" i="2"/>
  <c r="BC7" i="2"/>
  <c r="BD7" i="2"/>
  <c r="BE7" i="2"/>
  <c r="AX7" i="2"/>
  <c r="AZ7" i="2"/>
  <c r="BB7" i="2"/>
  <c r="BF7" i="2"/>
  <c r="BL60" i="2"/>
  <c r="BM60" i="2" s="1" a="1"/>
  <c r="BM60" i="2" s="1"/>
  <c r="AS60" i="2"/>
  <c r="AT60" i="2" s="1" a="1"/>
  <c r="AT60" i="2" s="1"/>
  <c r="BG6" i="2"/>
  <c r="BH6" i="2"/>
  <c r="BI6" i="2" s="1"/>
  <c r="BJ6" i="2" s="1" a="1"/>
  <c r="BJ6" i="2" s="1"/>
  <c r="AV5" i="2"/>
  <c r="G45" i="2"/>
  <c r="AM7" i="2"/>
  <c r="AE7" i="2"/>
  <c r="AF7" i="2"/>
  <c r="AG7" i="2"/>
  <c r="AH7" i="2"/>
  <c r="AK7" i="2"/>
  <c r="AI7" i="2"/>
  <c r="AL7" i="2"/>
  <c r="AJ7" i="2"/>
  <c r="AU41" i="2" a="1"/>
  <c r="AU41" i="2" s="1"/>
  <c r="AT41" i="2" a="1"/>
  <c r="AT41" i="2" s="1"/>
  <c r="BN4" i="2" a="1"/>
  <c r="BN4" i="2" s="1"/>
  <c r="BO3" i="2"/>
  <c r="AV3" i="2"/>
  <c r="AN6" i="2"/>
  <c r="AO6" i="2"/>
  <c r="AP6" i="2" s="1"/>
  <c r="AQ6" i="2" s="1" a="1"/>
  <c r="AQ6" i="2" s="1"/>
  <c r="AR61" i="2" a="1"/>
  <c r="AR61" i="2" s="1"/>
  <c r="BK61" i="2" a="1"/>
  <c r="BK61" i="2" s="1"/>
  <c r="E8" i="2"/>
  <c r="AR7" i="2" a="1"/>
  <c r="AR7" i="2" s="1"/>
  <c r="BK42" i="2" a="1"/>
  <c r="BK42" i="2" s="1"/>
  <c r="AR42" i="2" a="1"/>
  <c r="AR42" i="2" s="1"/>
  <c r="F65" i="2"/>
  <c r="F46" i="2"/>
  <c r="H25" i="2"/>
  <c r="H63" i="2" s="1"/>
  <c r="G63" i="2"/>
  <c r="G26" i="2"/>
  <c r="H7" i="2"/>
  <c r="H45" i="2" s="1"/>
  <c r="AR45" i="2" s="1" a="1"/>
  <c r="AR45" i="2" s="1"/>
  <c r="F9" i="2"/>
  <c r="G8" i="2"/>
  <c r="W8" i="2" l="1"/>
  <c r="Z8" i="2"/>
  <c r="Y8" i="2"/>
  <c r="V8" i="2"/>
  <c r="U8" i="2"/>
  <c r="T8" i="2"/>
  <c r="S8" i="2"/>
  <c r="AA8" i="2"/>
  <c r="X8" i="2"/>
  <c r="X26" i="2"/>
  <c r="W26" i="2"/>
  <c r="AA26" i="2"/>
  <c r="Z26" i="2"/>
  <c r="Y26" i="2"/>
  <c r="S26" i="2"/>
  <c r="AB26" i="2" s="1"/>
  <c r="V26" i="2"/>
  <c r="U26" i="2"/>
  <c r="AC26" i="2" s="1"/>
  <c r="T26" i="2"/>
  <c r="T63" i="2"/>
  <c r="S63" i="2"/>
  <c r="AA63" i="2"/>
  <c r="Z63" i="2"/>
  <c r="Y63" i="2"/>
  <c r="U63" i="2"/>
  <c r="X63" i="2"/>
  <c r="W63" i="2"/>
  <c r="V63" i="2"/>
  <c r="Z45" i="2"/>
  <c r="Y45" i="2"/>
  <c r="U45" i="2"/>
  <c r="T45" i="2"/>
  <c r="AC45" i="2" s="1"/>
  <c r="AA45" i="2"/>
  <c r="X45" i="2"/>
  <c r="W45" i="2"/>
  <c r="V45" i="2"/>
  <c r="S45" i="2"/>
  <c r="AB45" i="2" s="1"/>
  <c r="AB25" i="2"/>
  <c r="AC25" i="2"/>
  <c r="BK45" i="2" a="1"/>
  <c r="BK45" i="2" s="1"/>
  <c r="BL45" i="2" s="1"/>
  <c r="BM45" i="2" s="1" a="1"/>
  <c r="BM45" i="2" s="1"/>
  <c r="BK7" i="2" a="1"/>
  <c r="BK7" i="2" s="1"/>
  <c r="BL7" i="2" s="1"/>
  <c r="BM7" i="2" s="1" a="1"/>
  <c r="BM7" i="2" s="1"/>
  <c r="AT44" i="2" a="1"/>
  <c r="AT44" i="2" s="1"/>
  <c r="AU44" i="2" a="1"/>
  <c r="AU44" i="2" s="1"/>
  <c r="AT4" i="2" a="1"/>
  <c r="AT4" i="2" s="1"/>
  <c r="BN41" i="2" a="1"/>
  <c r="BN41" i="2" s="1"/>
  <c r="BN6" i="2" a="1"/>
  <c r="BN6" i="2" s="1"/>
  <c r="BM6" i="2" a="1"/>
  <c r="BM6" i="2" s="1"/>
  <c r="AU6" i="2" a="1"/>
  <c r="AU6" i="2" s="1"/>
  <c r="BO6" i="2" s="1"/>
  <c r="BM44" i="2" a="1"/>
  <c r="BM44" i="2" s="1"/>
  <c r="AU60" i="2" a="1"/>
  <c r="AU60" i="2" s="1"/>
  <c r="BN60" i="2" a="1"/>
  <c r="BN60" i="2" s="1"/>
  <c r="BH7" i="2"/>
  <c r="BI7" i="2" s="1"/>
  <c r="BJ7" i="2" s="1" a="1"/>
  <c r="BJ7" i="2" s="1"/>
  <c r="AS61" i="2"/>
  <c r="BB8" i="2"/>
  <c r="BD8" i="2"/>
  <c r="BF8" i="2"/>
  <c r="AZ8" i="2"/>
  <c r="BA8" i="2"/>
  <c r="BE8" i="2"/>
  <c r="BC8" i="2"/>
  <c r="AX8" i="2"/>
  <c r="AY8" i="2"/>
  <c r="AS42" i="2"/>
  <c r="AT42" i="2" s="1" a="1"/>
  <c r="AT42" i="2" s="1"/>
  <c r="BL42" i="2"/>
  <c r="BN42" i="2" s="1" a="1"/>
  <c r="BN42" i="2" s="1"/>
  <c r="AS7" i="2"/>
  <c r="AT7" i="2" s="1" a="1"/>
  <c r="AT7" i="2" s="1"/>
  <c r="BG7" i="2"/>
  <c r="AS45" i="2"/>
  <c r="AU45" i="2" s="1" a="1"/>
  <c r="AU45" i="2" s="1"/>
  <c r="BL61" i="2"/>
  <c r="BN61" i="2" s="1" a="1"/>
  <c r="BN61" i="2" s="1"/>
  <c r="G46" i="2"/>
  <c r="AG8" i="2"/>
  <c r="AE8" i="2"/>
  <c r="AF8" i="2"/>
  <c r="AH8" i="2"/>
  <c r="AI8" i="2"/>
  <c r="AJ8" i="2"/>
  <c r="AK8" i="2"/>
  <c r="AL8" i="2"/>
  <c r="AM8" i="2"/>
  <c r="AU42" i="2" a="1"/>
  <c r="AU42" i="2" s="1"/>
  <c r="BM61" i="2" a="1"/>
  <c r="BM61" i="2" s="1"/>
  <c r="AU61" i="2" a="1"/>
  <c r="AU61" i="2" s="1"/>
  <c r="AT61" i="2" a="1"/>
  <c r="AT61" i="2" s="1"/>
  <c r="BO60" i="2"/>
  <c r="AV60" i="2"/>
  <c r="AV4" i="2"/>
  <c r="BO4" i="2"/>
  <c r="AV44" i="2"/>
  <c r="BO44" i="2"/>
  <c r="BO41" i="2"/>
  <c r="AV41" i="2"/>
  <c r="AN7" i="2"/>
  <c r="AO7" i="2"/>
  <c r="AP7" i="2" s="1"/>
  <c r="AQ7" i="2" s="1" a="1"/>
  <c r="AQ7" i="2" s="1"/>
  <c r="AR46" i="2" a="1"/>
  <c r="AR46" i="2" s="1"/>
  <c r="AR63" i="2" a="1"/>
  <c r="AR63" i="2" s="1"/>
  <c r="BK63" i="2" a="1"/>
  <c r="BK63" i="2" s="1"/>
  <c r="E9" i="2"/>
  <c r="AR8" i="2" a="1"/>
  <c r="AR8" i="2" s="1"/>
  <c r="BK8" i="2" a="1"/>
  <c r="BK8" i="2" s="1"/>
  <c r="F66" i="2"/>
  <c r="F47" i="2"/>
  <c r="H26" i="2"/>
  <c r="H64" i="2" s="1"/>
  <c r="G64" i="2"/>
  <c r="G27" i="2"/>
  <c r="H8" i="2"/>
  <c r="H46" i="2" s="1"/>
  <c r="BK46" i="2" s="1" a="1"/>
  <c r="BK46" i="2" s="1"/>
  <c r="F10" i="2"/>
  <c r="G9" i="2"/>
  <c r="Z9" i="2" l="1"/>
  <c r="U9" i="2"/>
  <c r="AA9" i="2"/>
  <c r="Y9" i="2"/>
  <c r="X9" i="2"/>
  <c r="W9" i="2"/>
  <c r="S9" i="2"/>
  <c r="AC9" i="2" s="1"/>
  <c r="V9" i="2"/>
  <c r="T9" i="2"/>
  <c r="AB9" i="2" s="1"/>
  <c r="T27" i="2"/>
  <c r="S27" i="2"/>
  <c r="AA27" i="2"/>
  <c r="Z27" i="2"/>
  <c r="X27" i="2"/>
  <c r="W27" i="2"/>
  <c r="U27" i="2"/>
  <c r="Y27" i="2"/>
  <c r="V27" i="2"/>
  <c r="W64" i="2"/>
  <c r="V64" i="2"/>
  <c r="U64" i="2"/>
  <c r="T64" i="2"/>
  <c r="Z64" i="2"/>
  <c r="Y64" i="2"/>
  <c r="X64" i="2"/>
  <c r="S64" i="2"/>
  <c r="AA64" i="2"/>
  <c r="X46" i="2"/>
  <c r="W46" i="2"/>
  <c r="Y46" i="2"/>
  <c r="V46" i="2"/>
  <c r="T46" i="2"/>
  <c r="AC46" i="2" s="1"/>
  <c r="S46" i="2"/>
  <c r="AB46" i="2" s="1"/>
  <c r="AA46" i="2"/>
  <c r="Z46" i="2"/>
  <c r="U46" i="2"/>
  <c r="AC63" i="2"/>
  <c r="AB63" i="2"/>
  <c r="AC8" i="2"/>
  <c r="AB8" i="2"/>
  <c r="AV6" i="2"/>
  <c r="AU7" i="2" a="1"/>
  <c r="AU7" i="2" s="1"/>
  <c r="BM42" i="2" a="1"/>
  <c r="BM42" i="2" s="1"/>
  <c r="BN7" i="2" a="1"/>
  <c r="BN7" i="2" s="1"/>
  <c r="BN45" i="2" a="1"/>
  <c r="BN45" i="2" s="1"/>
  <c r="AT45" i="2" a="1"/>
  <c r="AT45" i="2" s="1"/>
  <c r="BE9" i="2"/>
  <c r="AX9" i="2"/>
  <c r="AY9" i="2"/>
  <c r="AZ9" i="2"/>
  <c r="BC9" i="2"/>
  <c r="BA9" i="2"/>
  <c r="BB9" i="2"/>
  <c r="BD9" i="2"/>
  <c r="BF9" i="2"/>
  <c r="BG8" i="2"/>
  <c r="BH8" i="2"/>
  <c r="BI8" i="2" s="1"/>
  <c r="BJ8" i="2" s="1" a="1"/>
  <c r="BJ8" i="2" s="1"/>
  <c r="AS46" i="2"/>
  <c r="AT46" i="2" s="1" a="1"/>
  <c r="AT46" i="2" s="1"/>
  <c r="BL46" i="2"/>
  <c r="BM46" i="2" s="1" a="1"/>
  <c r="BM46" i="2" s="1"/>
  <c r="AS63" i="2"/>
  <c r="AU63" i="2" s="1" a="1"/>
  <c r="AU63" i="2" s="1"/>
  <c r="BL63" i="2"/>
  <c r="BN63" i="2" s="1" a="1"/>
  <c r="BN63" i="2" s="1"/>
  <c r="BL8" i="2"/>
  <c r="BM8" i="2" s="1" a="1"/>
  <c r="BM8" i="2" s="1"/>
  <c r="AS8" i="2"/>
  <c r="AU8" i="2" s="1" a="1"/>
  <c r="AU8" i="2" s="1"/>
  <c r="G47" i="2"/>
  <c r="AG9" i="2"/>
  <c r="AJ9" i="2"/>
  <c r="AH9" i="2"/>
  <c r="AI9" i="2"/>
  <c r="AK9" i="2"/>
  <c r="AL9" i="2"/>
  <c r="AE9" i="2"/>
  <c r="AM9" i="2"/>
  <c r="AF9" i="2"/>
  <c r="AT8" i="2" a="1"/>
  <c r="AT8" i="2" s="1"/>
  <c r="BO61" i="2"/>
  <c r="AV61" i="2"/>
  <c r="BO45" i="2"/>
  <c r="AV45" i="2"/>
  <c r="BO7" i="2"/>
  <c r="AV7" i="2"/>
  <c r="AV42" i="2"/>
  <c r="BO42" i="2"/>
  <c r="AN8" i="2"/>
  <c r="AO8" i="2"/>
  <c r="AP8" i="2" s="1"/>
  <c r="AQ8" i="2" s="1" a="1"/>
  <c r="AQ8" i="2" s="1"/>
  <c r="BK64" i="2" a="1"/>
  <c r="BK64" i="2" s="1"/>
  <c r="AR64" i="2" a="1"/>
  <c r="AR64" i="2" s="1"/>
  <c r="BK47" i="2" a="1"/>
  <c r="BK47" i="2" s="1"/>
  <c r="AR47" i="2" a="1"/>
  <c r="AR47" i="2" s="1"/>
  <c r="E10" i="2"/>
  <c r="BK9" i="2" a="1"/>
  <c r="BK9" i="2" s="1"/>
  <c r="AR9" i="2" a="1"/>
  <c r="AR9" i="2" s="1"/>
  <c r="F67" i="2"/>
  <c r="F48" i="2"/>
  <c r="H27" i="2"/>
  <c r="H65" i="2" s="1"/>
  <c r="G65" i="2"/>
  <c r="G28" i="2"/>
  <c r="H9" i="2"/>
  <c r="H47" i="2" s="1"/>
  <c r="F11" i="2"/>
  <c r="G10" i="2"/>
  <c r="X10" i="2" l="1"/>
  <c r="V10" i="2"/>
  <c r="U10" i="2"/>
  <c r="S10" i="2"/>
  <c r="T10" i="2"/>
  <c r="AA10" i="2"/>
  <c r="Z10" i="2"/>
  <c r="Y10" i="2"/>
  <c r="W10" i="2"/>
  <c r="W28" i="2"/>
  <c r="V28" i="2"/>
  <c r="Y28" i="2"/>
  <c r="AA28" i="2"/>
  <c r="Z28" i="2"/>
  <c r="U28" i="2"/>
  <c r="T28" i="2"/>
  <c r="S28" i="2"/>
  <c r="X28" i="2"/>
  <c r="Z65" i="2"/>
  <c r="Y65" i="2"/>
  <c r="U65" i="2"/>
  <c r="T65" i="2"/>
  <c r="AA65" i="2"/>
  <c r="X65" i="2"/>
  <c r="W65" i="2"/>
  <c r="V65" i="2"/>
  <c r="S65" i="2"/>
  <c r="T47" i="2"/>
  <c r="S47" i="2"/>
  <c r="AA47" i="2"/>
  <c r="Z47" i="2"/>
  <c r="X47" i="2"/>
  <c r="Y47" i="2"/>
  <c r="W47" i="2"/>
  <c r="V47" i="2"/>
  <c r="U47" i="2"/>
  <c r="AC64" i="2"/>
  <c r="AB64" i="2"/>
  <c r="AC27" i="2"/>
  <c r="AB27" i="2"/>
  <c r="AU46" i="2" a="1"/>
  <c r="AU46" i="2" s="1"/>
  <c r="AV46" i="2" s="1"/>
  <c r="BN46" i="2" a="1"/>
  <c r="BN46" i="2" s="1"/>
  <c r="BM63" i="2" a="1"/>
  <c r="BM63" i="2" s="1"/>
  <c r="AT63" i="2" a="1"/>
  <c r="AT63" i="2" s="1"/>
  <c r="AS64" i="2"/>
  <c r="AT64" i="2" s="1" a="1"/>
  <c r="AT64" i="2" s="1"/>
  <c r="BL64" i="2"/>
  <c r="BN64" i="2" s="1" a="1"/>
  <c r="BN64" i="2" s="1"/>
  <c r="AX10" i="2"/>
  <c r="AZ10" i="2"/>
  <c r="BA10" i="2"/>
  <c r="BB10" i="2"/>
  <c r="BC10" i="2"/>
  <c r="BF10" i="2"/>
  <c r="AY10" i="2"/>
  <c r="BD10" i="2"/>
  <c r="BE10" i="2"/>
  <c r="AS9" i="2"/>
  <c r="AU9" i="2" s="1" a="1"/>
  <c r="AU9" i="2" s="1"/>
  <c r="BL9" i="2"/>
  <c r="BN9" i="2" s="1" a="1"/>
  <c r="BN9" i="2" s="1"/>
  <c r="AS47" i="2"/>
  <c r="AU47" i="2" s="1" a="1"/>
  <c r="AU47" i="2" s="1"/>
  <c r="BN8" i="2" a="1"/>
  <c r="BN8" i="2" s="1"/>
  <c r="BG9" i="2"/>
  <c r="BH9" i="2"/>
  <c r="BI9" i="2" s="1"/>
  <c r="BJ9" i="2" s="1" a="1"/>
  <c r="BJ9" i="2" s="1"/>
  <c r="BL47" i="2"/>
  <c r="BM47" i="2" s="1" a="1"/>
  <c r="BM47" i="2" s="1"/>
  <c r="G48" i="2"/>
  <c r="AJ10" i="2"/>
  <c r="AM10" i="2"/>
  <c r="AK10" i="2"/>
  <c r="AL10" i="2"/>
  <c r="AH10" i="2"/>
  <c r="AE10" i="2"/>
  <c r="AF10" i="2"/>
  <c r="AG10" i="2"/>
  <c r="AI10" i="2"/>
  <c r="AV63" i="2"/>
  <c r="BO63" i="2"/>
  <c r="AV8" i="2"/>
  <c r="BO8" i="2"/>
  <c r="AN9" i="2"/>
  <c r="AO9" i="2"/>
  <c r="AP9" i="2" s="1"/>
  <c r="AQ9" i="2" s="1" a="1"/>
  <c r="AQ9" i="2" s="1"/>
  <c r="BK65" i="2" a="1"/>
  <c r="BK65" i="2" s="1"/>
  <c r="AR65" i="2" a="1"/>
  <c r="AR65" i="2" s="1"/>
  <c r="AR48" i="2" a="1"/>
  <c r="AR48" i="2" s="1"/>
  <c r="BK48" i="2" a="1"/>
  <c r="BK48" i="2" s="1"/>
  <c r="E11" i="2"/>
  <c r="BK10" i="2" a="1"/>
  <c r="BK10" i="2" s="1"/>
  <c r="AR10" i="2" a="1"/>
  <c r="AR10" i="2" s="1"/>
  <c r="F68" i="2"/>
  <c r="F49" i="2"/>
  <c r="H28" i="2"/>
  <c r="H66" i="2" s="1"/>
  <c r="G66" i="2"/>
  <c r="H10" i="2"/>
  <c r="H48" i="2" s="1"/>
  <c r="F12" i="2"/>
  <c r="G11" i="2"/>
  <c r="AB28" i="2" l="1"/>
  <c r="AB10" i="2"/>
  <c r="AC28" i="2"/>
  <c r="AC10" i="2"/>
  <c r="BO46" i="2"/>
  <c r="BM64" i="2" a="1"/>
  <c r="BM64" i="2" s="1"/>
  <c r="T11" i="2"/>
  <c r="AA11" i="2"/>
  <c r="Z11" i="2"/>
  <c r="X11" i="2"/>
  <c r="W11" i="2"/>
  <c r="V11" i="2"/>
  <c r="U11" i="2"/>
  <c r="Y11" i="2"/>
  <c r="S11" i="2"/>
  <c r="X66" i="2"/>
  <c r="W66" i="2"/>
  <c r="U66" i="2"/>
  <c r="T66" i="2"/>
  <c r="Y66" i="2"/>
  <c r="S66" i="2"/>
  <c r="V66" i="2"/>
  <c r="AA66" i="2"/>
  <c r="Z66" i="2"/>
  <c r="W48" i="2"/>
  <c r="V48" i="2"/>
  <c r="Y48" i="2"/>
  <c r="X48" i="2"/>
  <c r="T48" i="2"/>
  <c r="S48" i="2"/>
  <c r="Z48" i="2"/>
  <c r="U48" i="2"/>
  <c r="AA48" i="2"/>
  <c r="AC47" i="2"/>
  <c r="AB47" i="2"/>
  <c r="AB65" i="2"/>
  <c r="AC65" i="2"/>
  <c r="BN47" i="2" a="1"/>
  <c r="BN47" i="2" s="1"/>
  <c r="AU64" i="2" a="1"/>
  <c r="AU64" i="2" s="1"/>
  <c r="AV64" i="2" s="1"/>
  <c r="AT47" i="2" a="1"/>
  <c r="AT47" i="2" s="1"/>
  <c r="AS48" i="2"/>
  <c r="AT48" i="2" s="1" a="1"/>
  <c r="AT48" i="2" s="1"/>
  <c r="AS65" i="2"/>
  <c r="AT65" i="2" s="1" a="1"/>
  <c r="AT65" i="2" s="1"/>
  <c r="AY11" i="2"/>
  <c r="BA11" i="2"/>
  <c r="BC11" i="2"/>
  <c r="BD11" i="2"/>
  <c r="AX11" i="2"/>
  <c r="BE11" i="2"/>
  <c r="BF11" i="2"/>
  <c r="AZ11" i="2"/>
  <c r="BB11" i="2"/>
  <c r="BM9" i="2" a="1"/>
  <c r="BM9" i="2" s="1"/>
  <c r="BL65" i="2"/>
  <c r="BN65" i="2" s="1" a="1"/>
  <c r="BN65" i="2" s="1"/>
  <c r="BL10" i="2"/>
  <c r="BN10" i="2" s="1" a="1"/>
  <c r="BN10" i="2" s="1"/>
  <c r="AT9" i="2" a="1"/>
  <c r="AT9" i="2" s="1"/>
  <c r="AS10" i="2"/>
  <c r="AU10" i="2" s="1" a="1"/>
  <c r="AU10" i="2" s="1"/>
  <c r="BG10" i="2"/>
  <c r="BH10" i="2"/>
  <c r="BI10" i="2" s="1"/>
  <c r="BJ10" i="2" s="1" a="1"/>
  <c r="BJ10" i="2" s="1"/>
  <c r="BL48" i="2"/>
  <c r="BM48" i="2" s="1" a="1"/>
  <c r="BM48" i="2" s="1"/>
  <c r="G49" i="2"/>
  <c r="AM11" i="2"/>
  <c r="AE11" i="2"/>
  <c r="AK11" i="2"/>
  <c r="AF11" i="2"/>
  <c r="AL11" i="2"/>
  <c r="AG11" i="2"/>
  <c r="AH11" i="2"/>
  <c r="AI11" i="2"/>
  <c r="AJ11" i="2"/>
  <c r="BM10" i="2" a="1"/>
  <c r="BM10" i="2" s="1"/>
  <c r="AU48" i="2" a="1"/>
  <c r="AU48" i="2" s="1"/>
  <c r="AV47" i="2"/>
  <c r="BO47" i="2"/>
  <c r="AV9" i="2"/>
  <c r="BO9" i="2"/>
  <c r="AN10" i="2"/>
  <c r="AO10" i="2"/>
  <c r="AP10" i="2" s="1"/>
  <c r="AQ10" i="2" s="1" a="1"/>
  <c r="AQ10" i="2" s="1"/>
  <c r="BK66" i="2" a="1"/>
  <c r="BK66" i="2" s="1"/>
  <c r="AR66" i="2" a="1"/>
  <c r="AR66" i="2" s="1"/>
  <c r="AR49" i="2" a="1"/>
  <c r="AR49" i="2" s="1"/>
  <c r="BK49" i="2" a="1"/>
  <c r="BK49" i="2" s="1"/>
  <c r="E12" i="2"/>
  <c r="BK11" i="2" a="1"/>
  <c r="BK11" i="2" s="1"/>
  <c r="AR11" i="2" a="1"/>
  <c r="AR11" i="2" s="1"/>
  <c r="F69" i="2"/>
  <c r="F50" i="2"/>
  <c r="H29" i="2"/>
  <c r="H67" i="2" s="1"/>
  <c r="G67" i="2"/>
  <c r="H11" i="2"/>
  <c r="H49" i="2" s="1"/>
  <c r="F13" i="2"/>
  <c r="G12" i="2"/>
  <c r="AB66" i="2" l="1"/>
  <c r="AC66" i="2"/>
  <c r="AU65" i="2" a="1"/>
  <c r="AU65" i="2" s="1"/>
  <c r="W12" i="2"/>
  <c r="S12" i="2"/>
  <c r="Z12" i="2"/>
  <c r="AA12" i="2"/>
  <c r="Y12" i="2"/>
  <c r="X12" i="2"/>
  <c r="U12" i="2"/>
  <c r="T12" i="2"/>
  <c r="V12" i="2"/>
  <c r="Z49" i="2"/>
  <c r="Y49" i="2"/>
  <c r="U49" i="2"/>
  <c r="T49" i="2"/>
  <c r="X49" i="2"/>
  <c r="AA49" i="2"/>
  <c r="W49" i="2"/>
  <c r="V49" i="2"/>
  <c r="S49" i="2"/>
  <c r="AC48" i="2"/>
  <c r="AB48" i="2"/>
  <c r="AC11" i="2"/>
  <c r="AB11" i="2"/>
  <c r="BO64" i="2"/>
  <c r="BM65" i="2" a="1"/>
  <c r="BM65" i="2" s="1"/>
  <c r="BN48" i="2" a="1"/>
  <c r="BN48" i="2" s="1"/>
  <c r="BG11" i="2"/>
  <c r="BO10" i="2"/>
  <c r="AS66" i="2"/>
  <c r="AT66" i="2" s="1" a="1"/>
  <c r="AT66" i="2" s="1"/>
  <c r="BL66" i="2"/>
  <c r="BN66" i="2" s="1" a="1"/>
  <c r="BN66" i="2" s="1"/>
  <c r="BL49" i="2"/>
  <c r="BN49" i="2" s="1" a="1"/>
  <c r="BN49" i="2" s="1"/>
  <c r="BB12" i="2"/>
  <c r="BD12" i="2"/>
  <c r="BF12" i="2"/>
  <c r="AZ12" i="2"/>
  <c r="BA12" i="2"/>
  <c r="BC12" i="2"/>
  <c r="AX12" i="2"/>
  <c r="BE12" i="2"/>
  <c r="AY12" i="2"/>
  <c r="BH11" i="2"/>
  <c r="BI11" i="2" s="1"/>
  <c r="BJ11" i="2" s="1" a="1"/>
  <c r="BJ11" i="2" s="1"/>
  <c r="AS11" i="2"/>
  <c r="AU11" i="2" s="1" a="1"/>
  <c r="AU11" i="2" s="1"/>
  <c r="BL11" i="2"/>
  <c r="BN11" i="2" s="1" a="1"/>
  <c r="BN11" i="2" s="1"/>
  <c r="AT10" i="2" a="1"/>
  <c r="AT10" i="2" s="1"/>
  <c r="AV10" i="2" s="1"/>
  <c r="AS49" i="2"/>
  <c r="AU49" i="2" s="1" a="1"/>
  <c r="AU49" i="2" s="1"/>
  <c r="G50" i="2"/>
  <c r="AE12" i="2"/>
  <c r="AF12" i="2"/>
  <c r="AG12" i="2"/>
  <c r="AH12" i="2"/>
  <c r="AI12" i="2"/>
  <c r="AJ12" i="2"/>
  <c r="AK12" i="2"/>
  <c r="AL12" i="2"/>
  <c r="AM12" i="2"/>
  <c r="BM49" i="2" a="1"/>
  <c r="BM49" i="2" s="1"/>
  <c r="AV65" i="2"/>
  <c r="BO65" i="2"/>
  <c r="AN11" i="2"/>
  <c r="AO11" i="2"/>
  <c r="AP11" i="2" s="1"/>
  <c r="AQ11" i="2" s="1" a="1"/>
  <c r="AQ11" i="2" s="1"/>
  <c r="AR67" i="2" a="1"/>
  <c r="AR67" i="2" s="1"/>
  <c r="BK67" i="2" a="1"/>
  <c r="BK67" i="2" s="1"/>
  <c r="AR50" i="2" a="1"/>
  <c r="AR50" i="2" s="1"/>
  <c r="BK50" i="2" a="1"/>
  <c r="BK50" i="2" s="1"/>
  <c r="E13" i="2"/>
  <c r="AR12" i="2" a="1"/>
  <c r="AR12" i="2" s="1"/>
  <c r="BK12" i="2" a="1"/>
  <c r="BK12" i="2" s="1"/>
  <c r="F70" i="2"/>
  <c r="F51" i="2"/>
  <c r="H30" i="2"/>
  <c r="H68" i="2" s="1"/>
  <c r="G68" i="2"/>
  <c r="G31" i="2"/>
  <c r="H12" i="2"/>
  <c r="H50" i="2" s="1"/>
  <c r="F14" i="2"/>
  <c r="G13" i="2"/>
  <c r="Z13" i="2" l="1"/>
  <c r="U13" i="2"/>
  <c r="X13" i="2"/>
  <c r="W13" i="2"/>
  <c r="T13" i="2"/>
  <c r="S13" i="2"/>
  <c r="V13" i="2"/>
  <c r="AA13" i="2"/>
  <c r="Y13" i="2"/>
  <c r="T31" i="2"/>
  <c r="S31" i="2"/>
  <c r="AA31" i="2"/>
  <c r="Z31" i="2"/>
  <c r="Y31" i="2"/>
  <c r="X31" i="2"/>
  <c r="W31" i="2"/>
  <c r="V31" i="2"/>
  <c r="U31" i="2"/>
  <c r="X50" i="2"/>
  <c r="W50" i="2"/>
  <c r="Y50" i="2"/>
  <c r="V50" i="2"/>
  <c r="T50" i="2"/>
  <c r="S50" i="2"/>
  <c r="AB50" i="2" s="1"/>
  <c r="AA50" i="2"/>
  <c r="Z50" i="2"/>
  <c r="U50" i="2"/>
  <c r="AB49" i="2"/>
  <c r="AC49" i="2"/>
  <c r="AC12" i="2"/>
  <c r="AB12" i="2"/>
  <c r="AT49" i="2" a="1"/>
  <c r="AT49" i="2" s="1"/>
  <c r="BM66" i="2" a="1"/>
  <c r="BM66" i="2" s="1"/>
  <c r="AU66" i="2" a="1"/>
  <c r="AU66" i="2" s="1"/>
  <c r="AT11" i="2" a="1"/>
  <c r="AT11" i="2" s="1"/>
  <c r="AS12" i="2"/>
  <c r="AU12" i="2" s="1" a="1"/>
  <c r="AU12" i="2" s="1"/>
  <c r="BG12" i="2"/>
  <c r="BH12" i="2"/>
  <c r="BI12" i="2" s="1"/>
  <c r="BJ12" i="2" s="1" a="1"/>
  <c r="BJ12" i="2" s="1"/>
  <c r="BL50" i="2"/>
  <c r="BM50" i="2" s="1" a="1"/>
  <c r="BM50" i="2" s="1"/>
  <c r="BE13" i="2"/>
  <c r="AX13" i="2"/>
  <c r="AY13" i="2"/>
  <c r="AZ13" i="2"/>
  <c r="BA13" i="2"/>
  <c r="BB13" i="2"/>
  <c r="BC13" i="2"/>
  <c r="BD13" i="2"/>
  <c r="BF13" i="2"/>
  <c r="AS50" i="2"/>
  <c r="BL67" i="2"/>
  <c r="BN67" i="2" s="1" a="1"/>
  <c r="BN67" i="2" s="1"/>
  <c r="AS67" i="2"/>
  <c r="AU67" i="2" s="1" a="1"/>
  <c r="AU67" i="2" s="1"/>
  <c r="BM11" i="2" a="1"/>
  <c r="BM11" i="2" s="1"/>
  <c r="BO11" i="2" s="1"/>
  <c r="BL12" i="2"/>
  <c r="BM12" i="2" s="1" a="1"/>
  <c r="BM12" i="2" s="1"/>
  <c r="AV11" i="2"/>
  <c r="G51" i="2"/>
  <c r="AG13" i="2"/>
  <c r="AJ13" i="2"/>
  <c r="AH13" i="2"/>
  <c r="AI13" i="2"/>
  <c r="AK13" i="2"/>
  <c r="AL13" i="2"/>
  <c r="AM13" i="2"/>
  <c r="AE13" i="2"/>
  <c r="AF13" i="2"/>
  <c r="AU50" i="2" a="1"/>
  <c r="AU50" i="2" s="1"/>
  <c r="AT50" i="2" a="1"/>
  <c r="AT50" i="2" s="1"/>
  <c r="BM67" i="2" a="1"/>
  <c r="BM67" i="2" s="1"/>
  <c r="AT67" i="2" a="1"/>
  <c r="AT67" i="2" s="1"/>
  <c r="AV66" i="2"/>
  <c r="BO66" i="2"/>
  <c r="AN12" i="2"/>
  <c r="AO12" i="2"/>
  <c r="AP12" i="2" s="1"/>
  <c r="AQ12" i="2" s="1" a="1"/>
  <c r="AQ12" i="2" s="1"/>
  <c r="AR68" i="2" a="1"/>
  <c r="AR68" i="2" s="1"/>
  <c r="BK68" i="2" a="1"/>
  <c r="BK68" i="2" s="1"/>
  <c r="BK51" i="2" a="1"/>
  <c r="BK51" i="2" s="1"/>
  <c r="AR51" i="2" a="1"/>
  <c r="AR51" i="2" s="1"/>
  <c r="E14" i="2"/>
  <c r="AR13" i="2" a="1"/>
  <c r="AR13" i="2" s="1"/>
  <c r="BK13" i="2" a="1"/>
  <c r="BK13" i="2" s="1"/>
  <c r="F71" i="2"/>
  <c r="F52" i="2"/>
  <c r="H31" i="2"/>
  <c r="H69" i="2" s="1"/>
  <c r="G69" i="2"/>
  <c r="G32" i="2"/>
  <c r="H13" i="2"/>
  <c r="H51" i="2" s="1"/>
  <c r="F15" i="2"/>
  <c r="G14" i="2"/>
  <c r="AB31" i="2" l="1"/>
  <c r="AC31" i="2"/>
  <c r="AC13" i="2"/>
  <c r="AB13" i="2"/>
  <c r="AT12" i="2" a="1"/>
  <c r="AT12" i="2" s="1"/>
  <c r="AC50" i="2"/>
  <c r="X14" i="2"/>
  <c r="Z14" i="2"/>
  <c r="Y14" i="2"/>
  <c r="V14" i="2"/>
  <c r="W14" i="2"/>
  <c r="AA14" i="2"/>
  <c r="U14" i="2"/>
  <c r="AC14" i="2" s="1"/>
  <c r="T14" i="2"/>
  <c r="AB14" i="2" s="1"/>
  <c r="S14" i="2"/>
  <c r="W32" i="2"/>
  <c r="V32" i="2"/>
  <c r="Y32" i="2"/>
  <c r="X32" i="2"/>
  <c r="T32" i="2"/>
  <c r="S32" i="2"/>
  <c r="AA32" i="2"/>
  <c r="Z32" i="2"/>
  <c r="U32" i="2"/>
  <c r="Z69" i="2"/>
  <c r="Y69" i="2"/>
  <c r="U69" i="2"/>
  <c r="T69" i="2"/>
  <c r="AB69" i="2" s="1"/>
  <c r="V69" i="2"/>
  <c r="S69" i="2"/>
  <c r="AC69" i="2" s="1"/>
  <c r="X69" i="2"/>
  <c r="AA69" i="2"/>
  <c r="W69" i="2"/>
  <c r="T51" i="2"/>
  <c r="S51" i="2"/>
  <c r="AA51" i="2"/>
  <c r="Z51" i="2"/>
  <c r="Y51" i="2"/>
  <c r="X51" i="2"/>
  <c r="W51" i="2"/>
  <c r="V51" i="2"/>
  <c r="U51" i="2"/>
  <c r="BN50" i="2" a="1"/>
  <c r="BN50" i="2" s="1"/>
  <c r="BG13" i="2"/>
  <c r="AS51" i="2"/>
  <c r="AX14" i="2"/>
  <c r="AZ14" i="2"/>
  <c r="BA14" i="2"/>
  <c r="BB14" i="2"/>
  <c r="BC14" i="2"/>
  <c r="BF14" i="2"/>
  <c r="BD14" i="2"/>
  <c r="BE14" i="2"/>
  <c r="AY14" i="2"/>
  <c r="BH13" i="2"/>
  <c r="BI13" i="2" s="1"/>
  <c r="BJ13" i="2" s="1" a="1"/>
  <c r="BJ13" i="2" s="1"/>
  <c r="BL51" i="2"/>
  <c r="BN51" i="2" s="1" a="1"/>
  <c r="BN51" i="2" s="1"/>
  <c r="AS68" i="2"/>
  <c r="AT68" i="2" s="1" a="1"/>
  <c r="AT68" i="2" s="1"/>
  <c r="BN12" i="2" a="1"/>
  <c r="BN12" i="2" s="1"/>
  <c r="BL68" i="2"/>
  <c r="BN68" i="2" s="1" a="1"/>
  <c r="BN68" i="2" s="1"/>
  <c r="BL13" i="2"/>
  <c r="BN13" i="2" s="1" a="1"/>
  <c r="BN13" i="2" s="1"/>
  <c r="AS13" i="2"/>
  <c r="AU13" i="2" s="1" a="1"/>
  <c r="AU13" i="2" s="1"/>
  <c r="G52" i="2"/>
  <c r="AJ14" i="2"/>
  <c r="AK14" i="2"/>
  <c r="AM14" i="2"/>
  <c r="AL14" i="2"/>
  <c r="AE14" i="2"/>
  <c r="AH14" i="2"/>
  <c r="AI14" i="2"/>
  <c r="AF14" i="2"/>
  <c r="AG14" i="2"/>
  <c r="AT51" i="2" a="1"/>
  <c r="AT51" i="2" s="1"/>
  <c r="AU51" i="2" a="1"/>
  <c r="AU51" i="2" s="1"/>
  <c r="BM51" i="2" a="1"/>
  <c r="BM51" i="2" s="1"/>
  <c r="AV50" i="2"/>
  <c r="BO50" i="2"/>
  <c r="AV12" i="2"/>
  <c r="BO12" i="2"/>
  <c r="AN13" i="2"/>
  <c r="AO13" i="2"/>
  <c r="AP13" i="2" s="1"/>
  <c r="AQ13" i="2" s="1" a="1"/>
  <c r="AQ13" i="2" s="1"/>
  <c r="BK69" i="2" a="1"/>
  <c r="BK69" i="2" s="1"/>
  <c r="AR69" i="2" a="1"/>
  <c r="AR69" i="2" s="1"/>
  <c r="BK52" i="2" a="1"/>
  <c r="BK52" i="2" s="1"/>
  <c r="AR52" i="2" a="1"/>
  <c r="AR52" i="2" s="1"/>
  <c r="E15" i="2"/>
  <c r="AR14" i="2" a="1"/>
  <c r="AR14" i="2" s="1"/>
  <c r="BK14" i="2" a="1"/>
  <c r="BK14" i="2" s="1"/>
  <c r="F72" i="2"/>
  <c r="F53" i="2"/>
  <c r="H32" i="2"/>
  <c r="H70" i="2" s="1"/>
  <c r="G70" i="2"/>
  <c r="H14" i="2"/>
  <c r="H52" i="2" s="1"/>
  <c r="F16" i="2"/>
  <c r="G15" i="2"/>
  <c r="T15" i="2" l="1"/>
  <c r="AA15" i="2"/>
  <c r="U15" i="2"/>
  <c r="S15" i="2"/>
  <c r="Y15" i="2"/>
  <c r="X15" i="2"/>
  <c r="W15" i="2"/>
  <c r="V15" i="2"/>
  <c r="Z15" i="2"/>
  <c r="X70" i="2"/>
  <c r="W70" i="2"/>
  <c r="Z70" i="2"/>
  <c r="U70" i="2"/>
  <c r="Y70" i="2"/>
  <c r="V70" i="2"/>
  <c r="T70" i="2"/>
  <c r="S70" i="2"/>
  <c r="AA70" i="2"/>
  <c r="W52" i="2"/>
  <c r="V52" i="2"/>
  <c r="Y52" i="2"/>
  <c r="X52" i="2"/>
  <c r="T52" i="2"/>
  <c r="S52" i="2"/>
  <c r="AB52" i="2" s="1"/>
  <c r="AA52" i="2"/>
  <c r="Z52" i="2"/>
  <c r="U52" i="2"/>
  <c r="AC51" i="2"/>
  <c r="AB51" i="2"/>
  <c r="AC32" i="2"/>
  <c r="AB32" i="2"/>
  <c r="AU68" i="2" a="1"/>
  <c r="AU68" i="2" s="1"/>
  <c r="AT13" i="2" a="1"/>
  <c r="AT13" i="2" s="1"/>
  <c r="BM68" i="2" a="1"/>
  <c r="BM68" i="2" s="1"/>
  <c r="BL52" i="2"/>
  <c r="BN52" i="2" s="1" a="1"/>
  <c r="BN52" i="2" s="1"/>
  <c r="BL69" i="2"/>
  <c r="BM69" i="2" s="1" a="1"/>
  <c r="BM69" i="2" s="1"/>
  <c r="AS69" i="2"/>
  <c r="AT69" i="2" s="1" a="1"/>
  <c r="AT69" i="2" s="1"/>
  <c r="AS52" i="2"/>
  <c r="AU52" i="2" s="1" a="1"/>
  <c r="AU52" i="2" s="1"/>
  <c r="BG14" i="2"/>
  <c r="BH14" i="2"/>
  <c r="BI14" i="2" s="1"/>
  <c r="BJ14" i="2" s="1" a="1"/>
  <c r="BJ14" i="2" s="1"/>
  <c r="AY15" i="2"/>
  <c r="BA15" i="2"/>
  <c r="BC15" i="2"/>
  <c r="BD15" i="2"/>
  <c r="AX15" i="2"/>
  <c r="BE15" i="2"/>
  <c r="BF15" i="2"/>
  <c r="AZ15" i="2"/>
  <c r="BB15" i="2"/>
  <c r="BM13" i="2" a="1"/>
  <c r="BM13" i="2" s="1"/>
  <c r="BL14" i="2"/>
  <c r="BM14" i="2" s="1" a="1"/>
  <c r="BM14" i="2" s="1"/>
  <c r="AS14" i="2"/>
  <c r="AT14" i="2" s="1" a="1"/>
  <c r="AT14" i="2" s="1"/>
  <c r="G53" i="2"/>
  <c r="AM15" i="2"/>
  <c r="AE15" i="2"/>
  <c r="AK15" i="2"/>
  <c r="AF15" i="2"/>
  <c r="AG15" i="2"/>
  <c r="AL15" i="2"/>
  <c r="AH15" i="2"/>
  <c r="AI15" i="2"/>
  <c r="AJ15" i="2"/>
  <c r="BO51" i="2"/>
  <c r="AV51" i="2"/>
  <c r="BO13" i="2"/>
  <c r="AV13" i="2"/>
  <c r="AN14" i="2"/>
  <c r="AO14" i="2"/>
  <c r="AP14" i="2" s="1"/>
  <c r="AQ14" i="2" s="1" a="1"/>
  <c r="AQ14" i="2" s="1"/>
  <c r="BK70" i="2" a="1"/>
  <c r="BK70" i="2" s="1"/>
  <c r="AR70" i="2" a="1"/>
  <c r="AR70" i="2" s="1"/>
  <c r="BK53" i="2" a="1"/>
  <c r="BK53" i="2" s="1"/>
  <c r="AR53" i="2" a="1"/>
  <c r="AR53" i="2" s="1"/>
  <c r="E16" i="2"/>
  <c r="BK15" i="2" a="1"/>
  <c r="BK15" i="2" s="1"/>
  <c r="AR15" i="2" a="1"/>
  <c r="AR15" i="2" s="1"/>
  <c r="F73" i="2"/>
  <c r="F54" i="2"/>
  <c r="H33" i="2"/>
  <c r="H71" i="2" s="1"/>
  <c r="G71" i="2"/>
  <c r="H15" i="2"/>
  <c r="H53" i="2" s="1"/>
  <c r="F17" i="2"/>
  <c r="G16" i="2"/>
  <c r="AC52" i="2" l="1"/>
  <c r="BN69" i="2" a="1"/>
  <c r="BN69" i="2" s="1"/>
  <c r="AB70" i="2"/>
  <c r="BM52" i="2" a="1"/>
  <c r="BM52" i="2" s="1"/>
  <c r="AC70" i="2"/>
  <c r="AB15" i="2"/>
  <c r="AC15" i="2"/>
  <c r="W16" i="2"/>
  <c r="Z16" i="2"/>
  <c r="Y16" i="2"/>
  <c r="V16" i="2"/>
  <c r="U16" i="2"/>
  <c r="T16" i="2"/>
  <c r="S16" i="2"/>
  <c r="X16" i="2"/>
  <c r="AA16" i="2"/>
  <c r="Z53" i="2"/>
  <c r="Y53" i="2"/>
  <c r="U53" i="2"/>
  <c r="T53" i="2"/>
  <c r="W53" i="2"/>
  <c r="AA53" i="2"/>
  <c r="X53" i="2"/>
  <c r="V53" i="2"/>
  <c r="S53" i="2"/>
  <c r="AT52" i="2" a="1"/>
  <c r="AT52" i="2" s="1"/>
  <c r="AU69" i="2" a="1"/>
  <c r="AU69" i="2" s="1"/>
  <c r="AV69" i="2" s="1"/>
  <c r="AU14" i="2" a="1"/>
  <c r="AU14" i="2" s="1"/>
  <c r="BO14" i="2"/>
  <c r="AV14" i="2"/>
  <c r="AS53" i="2"/>
  <c r="AT53" i="2" s="1" a="1"/>
  <c r="AT53" i="2" s="1"/>
  <c r="BB16" i="2"/>
  <c r="BD16" i="2"/>
  <c r="BF16" i="2"/>
  <c r="AZ16" i="2"/>
  <c r="BA16" i="2"/>
  <c r="AX16" i="2"/>
  <c r="AY16" i="2"/>
  <c r="BC16" i="2"/>
  <c r="BE16" i="2"/>
  <c r="BG15" i="2"/>
  <c r="BH15" i="2"/>
  <c r="BI15" i="2" s="1"/>
  <c r="BJ15" i="2" s="1" a="1"/>
  <c r="BJ15" i="2" s="1"/>
  <c r="BL53" i="2"/>
  <c r="BN53" i="2" s="1" a="1"/>
  <c r="BN53" i="2" s="1"/>
  <c r="AS70" i="2"/>
  <c r="AT70" i="2" s="1" a="1"/>
  <c r="AT70" i="2" s="1"/>
  <c r="BN14" i="2" a="1"/>
  <c r="BN14" i="2" s="1"/>
  <c r="AS15" i="2"/>
  <c r="AT15" i="2" s="1" a="1"/>
  <c r="AT15" i="2" s="1"/>
  <c r="BL15" i="2"/>
  <c r="BN15" i="2" s="1" a="1"/>
  <c r="BN15" i="2" s="1"/>
  <c r="BL70" i="2"/>
  <c r="BN70" i="2" s="1" a="1"/>
  <c r="BN70" i="2" s="1"/>
  <c r="G54" i="2"/>
  <c r="AE16" i="2"/>
  <c r="AF16" i="2"/>
  <c r="AG16" i="2"/>
  <c r="AH16" i="2"/>
  <c r="AI16" i="2"/>
  <c r="AJ16" i="2"/>
  <c r="AK16" i="2"/>
  <c r="AL16" i="2"/>
  <c r="AM16" i="2"/>
  <c r="AU15" i="2" a="1"/>
  <c r="AU15" i="2" s="1"/>
  <c r="AU53" i="2" a="1"/>
  <c r="AU53" i="2" s="1"/>
  <c r="BO69" i="2"/>
  <c r="AN15" i="2"/>
  <c r="AO15" i="2"/>
  <c r="AP15" i="2" s="1"/>
  <c r="AQ15" i="2" s="1" a="1"/>
  <c r="AQ15" i="2" s="1"/>
  <c r="BK71" i="2" a="1"/>
  <c r="BK71" i="2" s="1"/>
  <c r="AR71" i="2" a="1"/>
  <c r="AR71" i="2" s="1"/>
  <c r="BK54" i="2" a="1"/>
  <c r="BK54" i="2" s="1"/>
  <c r="AR54" i="2" a="1"/>
  <c r="AR54" i="2" s="1"/>
  <c r="E17" i="2"/>
  <c r="BK16" i="2" a="1"/>
  <c r="BK16" i="2" s="1"/>
  <c r="AR16" i="2" a="1"/>
  <c r="AR16" i="2" s="1"/>
  <c r="F74" i="2"/>
  <c r="F55" i="2"/>
  <c r="H34" i="2"/>
  <c r="H72" i="2" s="1"/>
  <c r="G72" i="2"/>
  <c r="G35" i="2"/>
  <c r="H16" i="2"/>
  <c r="H54" i="2" s="1"/>
  <c r="F18" i="2"/>
  <c r="G17" i="2"/>
  <c r="AC53" i="2" l="1"/>
  <c r="AB53" i="2"/>
  <c r="Z17" i="2"/>
  <c r="U17" i="2"/>
  <c r="T17" i="2"/>
  <c r="AA17" i="2"/>
  <c r="Y17" i="2"/>
  <c r="X17" i="2"/>
  <c r="W17" i="2"/>
  <c r="V17" i="2"/>
  <c r="S17" i="2"/>
  <c r="AC17" i="2" s="1"/>
  <c r="T35" i="2"/>
  <c r="S35" i="2"/>
  <c r="AA35" i="2"/>
  <c r="Z35" i="2"/>
  <c r="X35" i="2"/>
  <c r="W35" i="2"/>
  <c r="U35" i="2"/>
  <c r="Y35" i="2"/>
  <c r="V35" i="2"/>
  <c r="X54" i="2"/>
  <c r="W54" i="2"/>
  <c r="Y54" i="2"/>
  <c r="V54" i="2"/>
  <c r="T54" i="2"/>
  <c r="S54" i="2"/>
  <c r="U54" i="2"/>
  <c r="AA54" i="2"/>
  <c r="Z54" i="2"/>
  <c r="AC16" i="2"/>
  <c r="AB16" i="2"/>
  <c r="AU70" i="2" a="1"/>
  <c r="AU70" i="2" s="1"/>
  <c r="BM53" i="2" a="1"/>
  <c r="BM53" i="2" s="1"/>
  <c r="BM15" i="2" a="1"/>
  <c r="BM15" i="2" s="1"/>
  <c r="BO15" i="2" s="1"/>
  <c r="BL16" i="2"/>
  <c r="BN16" i="2" s="1" a="1"/>
  <c r="BN16" i="2" s="1"/>
  <c r="BL54" i="2"/>
  <c r="BN54" i="2" s="1" a="1"/>
  <c r="BN54" i="2" s="1"/>
  <c r="BG16" i="2"/>
  <c r="BH16" i="2"/>
  <c r="BI16" i="2" s="1"/>
  <c r="BJ16" i="2" s="1" a="1"/>
  <c r="BJ16" i="2" s="1"/>
  <c r="AS54" i="2"/>
  <c r="AT54" i="2" s="1" a="1"/>
  <c r="AT54" i="2" s="1"/>
  <c r="BE17" i="2"/>
  <c r="AX17" i="2"/>
  <c r="AY17" i="2"/>
  <c r="AZ17" i="2"/>
  <c r="BA17" i="2"/>
  <c r="BC17" i="2"/>
  <c r="BF17" i="2"/>
  <c r="BB17" i="2"/>
  <c r="BD17" i="2"/>
  <c r="BL71" i="2"/>
  <c r="BN71" i="2" s="1" a="1"/>
  <c r="BN71" i="2" s="1"/>
  <c r="AS71" i="2"/>
  <c r="AU71" i="2" s="1" a="1"/>
  <c r="AU71" i="2" s="1"/>
  <c r="BM70" i="2" a="1"/>
  <c r="BM70" i="2" s="1"/>
  <c r="AS16" i="2"/>
  <c r="AT16" i="2" s="1" a="1"/>
  <c r="AT16" i="2" s="1"/>
  <c r="AV15" i="2"/>
  <c r="G55" i="2"/>
  <c r="AG17" i="2"/>
  <c r="AJ17" i="2"/>
  <c r="AH17" i="2"/>
  <c r="AI17" i="2"/>
  <c r="AK17" i="2"/>
  <c r="AL17" i="2"/>
  <c r="AM17" i="2"/>
  <c r="AF17" i="2"/>
  <c r="AE17" i="2"/>
  <c r="AV70" i="2"/>
  <c r="BO70" i="2"/>
  <c r="AN16" i="2"/>
  <c r="AO16" i="2"/>
  <c r="AP16" i="2" s="1"/>
  <c r="AQ16" i="2" s="1" a="1"/>
  <c r="AQ16" i="2" s="1"/>
  <c r="AR72" i="2" a="1"/>
  <c r="AR72" i="2" s="1"/>
  <c r="BK72" i="2" a="1"/>
  <c r="BK72" i="2" s="1"/>
  <c r="AR55" i="2" a="1"/>
  <c r="AR55" i="2" s="1"/>
  <c r="BK55" i="2" a="1"/>
  <c r="BK55" i="2" s="1"/>
  <c r="E18" i="2"/>
  <c r="BK17" i="2" a="1"/>
  <c r="BK17" i="2" s="1"/>
  <c r="AR17" i="2" a="1"/>
  <c r="AR17" i="2" s="1"/>
  <c r="F75" i="2"/>
  <c r="F56" i="2"/>
  <c r="H35" i="2"/>
  <c r="H73" i="2" s="1"/>
  <c r="G73" i="2"/>
  <c r="G36" i="2"/>
  <c r="H17" i="2"/>
  <c r="H55" i="2" s="1"/>
  <c r="F19" i="2"/>
  <c r="G18" i="2"/>
  <c r="BM54" i="2" l="1" a="1"/>
  <c r="BM54" i="2" s="1"/>
  <c r="AB17" i="2"/>
  <c r="BM16" i="2" a="1"/>
  <c r="BM16" i="2" s="1"/>
  <c r="AB54" i="2"/>
  <c r="AC54" i="2"/>
  <c r="X18" i="2"/>
  <c r="W18" i="2"/>
  <c r="Y18" i="2"/>
  <c r="V18" i="2"/>
  <c r="T18" i="2"/>
  <c r="S18" i="2"/>
  <c r="AA18" i="2"/>
  <c r="Z18" i="2"/>
  <c r="U18" i="2"/>
  <c r="W36" i="2"/>
  <c r="V36" i="2"/>
  <c r="AA36" i="2"/>
  <c r="Z36" i="2"/>
  <c r="Y36" i="2"/>
  <c r="U36" i="2"/>
  <c r="T36" i="2"/>
  <c r="S36" i="2"/>
  <c r="X36" i="2"/>
  <c r="Z73" i="2"/>
  <c r="Y73" i="2"/>
  <c r="U73" i="2"/>
  <c r="T73" i="2"/>
  <c r="AA73" i="2"/>
  <c r="S73" i="2"/>
  <c r="X73" i="2"/>
  <c r="W73" i="2"/>
  <c r="V73" i="2"/>
  <c r="T55" i="2"/>
  <c r="S55" i="2"/>
  <c r="AA55" i="2"/>
  <c r="Z55" i="2"/>
  <c r="Y55" i="2"/>
  <c r="X55" i="2"/>
  <c r="W55" i="2"/>
  <c r="V55" i="2"/>
  <c r="U55" i="2"/>
  <c r="AC35" i="2"/>
  <c r="AB35" i="2"/>
  <c r="AU54" i="2" a="1"/>
  <c r="AU54" i="2" s="1"/>
  <c r="AV54" i="2" s="1"/>
  <c r="BM71" i="2" a="1"/>
  <c r="BM71" i="2" s="1"/>
  <c r="AT71" i="2" a="1"/>
  <c r="AT71" i="2" s="1"/>
  <c r="AU16" i="2" a="1"/>
  <c r="AU16" i="2" s="1"/>
  <c r="BL17" i="2"/>
  <c r="BM17" i="2" s="1" a="1"/>
  <c r="BM17" i="2" s="1"/>
  <c r="BL72" i="2"/>
  <c r="BG17" i="2"/>
  <c r="BH17" i="2"/>
  <c r="BI17" i="2" s="1"/>
  <c r="BJ17" i="2" s="1" a="1"/>
  <c r="BJ17" i="2" s="1"/>
  <c r="BL55" i="2"/>
  <c r="BM55" i="2" s="1" a="1"/>
  <c r="BM55" i="2" s="1"/>
  <c r="AS55" i="2"/>
  <c r="AT55" i="2" s="1" a="1"/>
  <c r="AT55" i="2" s="1"/>
  <c r="AX18" i="2"/>
  <c r="AZ18" i="2"/>
  <c r="BA18" i="2"/>
  <c r="BB18" i="2"/>
  <c r="BC18" i="2"/>
  <c r="BF18" i="2"/>
  <c r="BD18" i="2"/>
  <c r="BE18" i="2"/>
  <c r="AY18" i="2"/>
  <c r="AS72" i="2"/>
  <c r="AS17" i="2"/>
  <c r="AU17" i="2" s="1" a="1"/>
  <c r="AU17" i="2" s="1"/>
  <c r="G56" i="2"/>
  <c r="AJ18" i="2"/>
  <c r="AK18" i="2"/>
  <c r="AM18" i="2"/>
  <c r="AL18" i="2"/>
  <c r="AH18" i="2"/>
  <c r="AI18" i="2"/>
  <c r="AE18" i="2"/>
  <c r="AF18" i="2"/>
  <c r="AG18" i="2"/>
  <c r="BN72" i="2" a="1"/>
  <c r="BN72" i="2" s="1"/>
  <c r="BM72" i="2" a="1"/>
  <c r="BM72" i="2" s="1"/>
  <c r="AU72" i="2" a="1"/>
  <c r="AU72" i="2" s="1"/>
  <c r="AT72" i="2" a="1"/>
  <c r="AT72" i="2" s="1"/>
  <c r="BO54" i="2"/>
  <c r="BO16" i="2"/>
  <c r="AV16" i="2"/>
  <c r="AN17" i="2"/>
  <c r="AO17" i="2"/>
  <c r="AP17" i="2" s="1"/>
  <c r="AQ17" i="2" s="1" a="1"/>
  <c r="AQ17" i="2" s="1"/>
  <c r="AR56" i="2" a="1"/>
  <c r="AR56" i="2" s="1"/>
  <c r="BK56" i="2" a="1"/>
  <c r="BK56" i="2" s="1"/>
  <c r="AR73" i="2" a="1"/>
  <c r="AR73" i="2" s="1"/>
  <c r="BK73" i="2" a="1"/>
  <c r="BK73" i="2" s="1"/>
  <c r="E19" i="2"/>
  <c r="BK18" i="2" a="1"/>
  <c r="BK18" i="2" s="1"/>
  <c r="AR18" i="2" a="1"/>
  <c r="AR18" i="2" s="1"/>
  <c r="F76" i="2"/>
  <c r="F57" i="2"/>
  <c r="H36" i="2"/>
  <c r="H74" i="2" s="1"/>
  <c r="G74" i="2"/>
  <c r="H18" i="2"/>
  <c r="H56" i="2" s="1"/>
  <c r="F20" i="2"/>
  <c r="G19" i="2"/>
  <c r="AB18" i="2" l="1"/>
  <c r="AB36" i="2"/>
  <c r="AC36" i="2"/>
  <c r="AC18" i="2"/>
  <c r="BN17" i="2" a="1"/>
  <c r="BN17" i="2" s="1"/>
  <c r="T19" i="2"/>
  <c r="AA19" i="2"/>
  <c r="Z19" i="2"/>
  <c r="Y19" i="2"/>
  <c r="X19" i="2"/>
  <c r="W19" i="2"/>
  <c r="V19" i="2"/>
  <c r="U19" i="2"/>
  <c r="S19" i="2"/>
  <c r="X74" i="2"/>
  <c r="W74" i="2"/>
  <c r="U74" i="2"/>
  <c r="T74" i="2"/>
  <c r="AA74" i="2"/>
  <c r="Y74" i="2"/>
  <c r="Z74" i="2"/>
  <c r="V74" i="2"/>
  <c r="S74" i="2"/>
  <c r="W56" i="2"/>
  <c r="V56" i="2"/>
  <c r="Y56" i="2"/>
  <c r="X56" i="2"/>
  <c r="T56" i="2"/>
  <c r="S56" i="2"/>
  <c r="AA56" i="2"/>
  <c r="Z56" i="2"/>
  <c r="U56" i="2"/>
  <c r="AC55" i="2"/>
  <c r="AB55" i="2"/>
  <c r="AB73" i="2"/>
  <c r="AC73" i="2"/>
  <c r="AU55" i="2" a="1"/>
  <c r="AU55" i="2" s="1"/>
  <c r="BN55" i="2" a="1"/>
  <c r="BN55" i="2" s="1"/>
  <c r="BL73" i="2"/>
  <c r="BG18" i="2"/>
  <c r="BH18" i="2"/>
  <c r="BI18" i="2" s="1"/>
  <c r="BJ18" i="2" s="1" a="1"/>
  <c r="BJ18" i="2" s="1"/>
  <c r="AS73" i="2"/>
  <c r="AS56" i="2"/>
  <c r="AT56" i="2" s="1" a="1"/>
  <c r="AT56" i="2" s="1"/>
  <c r="BL18" i="2"/>
  <c r="BN18" i="2" s="1" a="1"/>
  <c r="BN18" i="2" s="1"/>
  <c r="AY19" i="2"/>
  <c r="BA19" i="2"/>
  <c r="BC19" i="2"/>
  <c r="BD19" i="2"/>
  <c r="AX19" i="2"/>
  <c r="AZ19" i="2"/>
  <c r="BB19" i="2"/>
  <c r="BE19" i="2"/>
  <c r="BF19" i="2"/>
  <c r="BL56" i="2"/>
  <c r="BN56" i="2" s="1" a="1"/>
  <c r="BN56" i="2" s="1"/>
  <c r="AT17" i="2" a="1"/>
  <c r="AT17" i="2" s="1"/>
  <c r="AS18" i="2"/>
  <c r="AT18" i="2" s="1" a="1"/>
  <c r="AT18" i="2" s="1"/>
  <c r="G57" i="2"/>
  <c r="AM19" i="2"/>
  <c r="AE19" i="2"/>
  <c r="AF19" i="2"/>
  <c r="AL19" i="2"/>
  <c r="AG19" i="2"/>
  <c r="AH19" i="2"/>
  <c r="AI19" i="2"/>
  <c r="AJ19" i="2"/>
  <c r="AK19" i="2"/>
  <c r="AU18" i="2" a="1"/>
  <c r="AU18" i="2" s="1"/>
  <c r="BM73" i="2" a="1"/>
  <c r="BM73" i="2" s="1"/>
  <c r="BN73" i="2" a="1"/>
  <c r="BN73" i="2" s="1"/>
  <c r="AT73" i="2" a="1"/>
  <c r="AT73" i="2" s="1"/>
  <c r="AU73" i="2" a="1"/>
  <c r="AU73" i="2" s="1"/>
  <c r="BO55" i="2"/>
  <c r="AV55" i="2"/>
  <c r="AV17" i="2"/>
  <c r="BO17" i="2"/>
  <c r="AN18" i="2"/>
  <c r="AO18" i="2"/>
  <c r="AP18" i="2" s="1"/>
  <c r="AQ18" i="2" s="1" a="1"/>
  <c r="AQ18" i="2" s="1"/>
  <c r="BK57" i="2" a="1"/>
  <c r="BK57" i="2" s="1"/>
  <c r="AR57" i="2" a="1"/>
  <c r="AR57" i="2" s="1"/>
  <c r="BK74" i="2" a="1"/>
  <c r="BK74" i="2" s="1"/>
  <c r="AR74" i="2" a="1"/>
  <c r="AR74" i="2" s="1"/>
  <c r="E20" i="2"/>
  <c r="AR19" i="2" a="1"/>
  <c r="AR19" i="2" s="1"/>
  <c r="BK19" i="2" a="1"/>
  <c r="BK19" i="2" s="1"/>
  <c r="F77" i="2"/>
  <c r="F58" i="2"/>
  <c r="H37" i="2"/>
  <c r="H75" i="2" s="1"/>
  <c r="G75" i="2"/>
  <c r="H19" i="2"/>
  <c r="H57" i="2" s="1"/>
  <c r="F21" i="2"/>
  <c r="F59" i="2" s="1"/>
  <c r="G20" i="2"/>
  <c r="AB74" i="2" l="1"/>
  <c r="AC74" i="2"/>
  <c r="AU56" i="2" a="1"/>
  <c r="AU56" i="2" s="1"/>
  <c r="BM56" i="2" a="1"/>
  <c r="BM56" i="2" s="1"/>
  <c r="W20" i="2"/>
  <c r="V20" i="2"/>
  <c r="U20" i="2"/>
  <c r="S20" i="2"/>
  <c r="T20" i="2"/>
  <c r="AA20" i="2"/>
  <c r="Z20" i="2"/>
  <c r="Y20" i="2"/>
  <c r="X20" i="2"/>
  <c r="Z57" i="2"/>
  <c r="Y57" i="2"/>
  <c r="U57" i="2"/>
  <c r="T57" i="2"/>
  <c r="AA57" i="2"/>
  <c r="W57" i="2"/>
  <c r="X57" i="2"/>
  <c r="V57" i="2"/>
  <c r="S57" i="2"/>
  <c r="AC56" i="2"/>
  <c r="AB56" i="2"/>
  <c r="AC19" i="2"/>
  <c r="AB19" i="2"/>
  <c r="AS74" i="2"/>
  <c r="BB20" i="2"/>
  <c r="BD20" i="2"/>
  <c r="BF20" i="2"/>
  <c r="AZ20" i="2"/>
  <c r="BA20" i="2"/>
  <c r="BE20" i="2"/>
  <c r="BC20" i="2"/>
  <c r="AX20" i="2"/>
  <c r="AY20" i="2"/>
  <c r="BL57" i="2"/>
  <c r="AS57" i="2"/>
  <c r="AU57" i="2" s="1" a="1"/>
  <c r="AU57" i="2" s="1"/>
  <c r="BM18" i="2" a="1"/>
  <c r="BM18" i="2" s="1"/>
  <c r="BO18" i="2" s="1"/>
  <c r="BL74" i="2"/>
  <c r="BM74" i="2" s="1" a="1"/>
  <c r="BM74" i="2" s="1"/>
  <c r="BG19" i="2"/>
  <c r="BH19" i="2"/>
  <c r="BI19" i="2" s="1"/>
  <c r="BJ19" i="2" s="1" a="1"/>
  <c r="BJ19" i="2" s="1"/>
  <c r="BL19" i="2"/>
  <c r="BN19" i="2" s="1" a="1"/>
  <c r="BN19" i="2" s="1"/>
  <c r="AS19" i="2"/>
  <c r="AT19" i="2" s="1" a="1"/>
  <c r="AT19" i="2" s="1"/>
  <c r="AV18" i="2"/>
  <c r="G58" i="2"/>
  <c r="AE20" i="2"/>
  <c r="AF20" i="2"/>
  <c r="AG20" i="2"/>
  <c r="AH20" i="2"/>
  <c r="AI20" i="2"/>
  <c r="AJ20" i="2"/>
  <c r="AK20" i="2"/>
  <c r="AL20" i="2"/>
  <c r="AM20" i="2"/>
  <c r="AT74" i="2" a="1"/>
  <c r="AT74" i="2" s="1"/>
  <c r="AU74" i="2" a="1"/>
  <c r="AU74" i="2" s="1"/>
  <c r="BN74" i="2" a="1"/>
  <c r="BN74" i="2" s="1"/>
  <c r="BN57" i="2" a="1"/>
  <c r="BN57" i="2" s="1"/>
  <c r="BM57" i="2" a="1"/>
  <c r="BM57" i="2" s="1"/>
  <c r="AV73" i="2"/>
  <c r="BO73" i="2"/>
  <c r="AN19" i="2"/>
  <c r="AO19" i="2"/>
  <c r="AP19" i="2" s="1"/>
  <c r="AQ19" i="2" s="1" a="1"/>
  <c r="AQ19" i="2" s="1"/>
  <c r="BK75" i="2" a="1"/>
  <c r="BK75" i="2" s="1"/>
  <c r="AR75" i="2" a="1"/>
  <c r="AR75" i="2" s="1"/>
  <c r="BK58" i="2" a="1"/>
  <c r="BK58" i="2" s="1"/>
  <c r="AR58" i="2" a="1"/>
  <c r="AR58" i="2" s="1"/>
  <c r="E21" i="2"/>
  <c r="AR20" i="2" a="1"/>
  <c r="AR20" i="2" s="1"/>
  <c r="BK20" i="2" a="1"/>
  <c r="BK20" i="2" s="1"/>
  <c r="H38" i="2"/>
  <c r="H76" i="2" s="1"/>
  <c r="G76" i="2"/>
  <c r="G39" i="2"/>
  <c r="H20" i="2"/>
  <c r="H58" i="2" s="1"/>
  <c r="G21" i="2"/>
  <c r="F78" i="2"/>
  <c r="Z21" i="2" l="1"/>
  <c r="U21" i="2"/>
  <c r="T21" i="2"/>
  <c r="Y21" i="2"/>
  <c r="V21" i="2"/>
  <c r="X21" i="2"/>
  <c r="W21" i="2"/>
  <c r="AA21" i="2"/>
  <c r="S21" i="2"/>
  <c r="T39" i="2"/>
  <c r="S39" i="2"/>
  <c r="AA39" i="2"/>
  <c r="Z39" i="2"/>
  <c r="X39" i="2"/>
  <c r="Y39" i="2"/>
  <c r="W39" i="2"/>
  <c r="V39" i="2"/>
  <c r="U39" i="2"/>
  <c r="X58" i="2"/>
  <c r="W58" i="2"/>
  <c r="Y58" i="2"/>
  <c r="V58" i="2"/>
  <c r="T58" i="2"/>
  <c r="S58" i="2"/>
  <c r="AA58" i="2"/>
  <c r="Z58" i="2"/>
  <c r="U58" i="2"/>
  <c r="AC58" i="2" s="1"/>
  <c r="AB57" i="2"/>
  <c r="AC57" i="2"/>
  <c r="AC20" i="2"/>
  <c r="AB20" i="2"/>
  <c r="AT57" i="2" a="1"/>
  <c r="AT57" i="2" s="1"/>
  <c r="AV19" i="2"/>
  <c r="AU19" i="2" a="1"/>
  <c r="AU19" i="2" s="1"/>
  <c r="BM19" i="2" a="1"/>
  <c r="BM19" i="2" s="1"/>
  <c r="BO19" i="2" s="1"/>
  <c r="BG20" i="2"/>
  <c r="BH20" i="2"/>
  <c r="BI20" i="2" s="1"/>
  <c r="BJ20" i="2" s="1" a="1"/>
  <c r="BJ20" i="2" s="1"/>
  <c r="BL58" i="2"/>
  <c r="BN58" i="2" s="1" a="1"/>
  <c r="BN58" i="2" s="1"/>
  <c r="AS58" i="2"/>
  <c r="AT58" i="2" s="1" a="1"/>
  <c r="AT58" i="2" s="1"/>
  <c r="AS75" i="2"/>
  <c r="AT75" i="2" s="1" a="1"/>
  <c r="AT75" i="2" s="1"/>
  <c r="BE21" i="2"/>
  <c r="AX21" i="2"/>
  <c r="AY21" i="2"/>
  <c r="AZ21" i="2"/>
  <c r="BC21" i="2"/>
  <c r="BF21" i="2"/>
  <c r="BA21" i="2"/>
  <c r="BB21" i="2"/>
  <c r="BD21" i="2"/>
  <c r="BL75" i="2"/>
  <c r="BN75" i="2" s="1" a="1"/>
  <c r="BN75" i="2" s="1"/>
  <c r="BL20" i="2"/>
  <c r="BN20" i="2" s="1" a="1"/>
  <c r="BN20" i="2" s="1"/>
  <c r="AS20" i="2"/>
  <c r="AT20" i="2" s="1" a="1"/>
  <c r="AT20" i="2" s="1"/>
  <c r="G59" i="2"/>
  <c r="AG21" i="2"/>
  <c r="AJ21" i="2"/>
  <c r="AH21" i="2"/>
  <c r="AI21" i="2"/>
  <c r="AK21" i="2"/>
  <c r="AL21" i="2"/>
  <c r="AM21" i="2"/>
  <c r="AE21" i="2"/>
  <c r="AF21" i="2"/>
  <c r="BM58" i="2" a="1"/>
  <c r="BM58" i="2" s="1"/>
  <c r="BM75" i="2" a="1"/>
  <c r="BM75" i="2" s="1"/>
  <c r="AV74" i="2"/>
  <c r="BO74" i="2"/>
  <c r="AN20" i="2"/>
  <c r="AO20" i="2"/>
  <c r="AP20" i="2" s="1"/>
  <c r="AQ20" i="2" s="1" a="1"/>
  <c r="AQ20" i="2" s="1"/>
  <c r="BK76" i="2" a="1"/>
  <c r="BK76" i="2" s="1"/>
  <c r="AR76" i="2" a="1"/>
  <c r="AR76" i="2" s="1"/>
  <c r="E22" i="2"/>
  <c r="BK21" i="2" a="1"/>
  <c r="BK21" i="2" s="1"/>
  <c r="AR21" i="2" a="1"/>
  <c r="AR21" i="2" s="1"/>
  <c r="H39" i="2"/>
  <c r="H77" i="2" s="1"/>
  <c r="G77" i="2"/>
  <c r="G40" i="2"/>
  <c r="H21" i="2"/>
  <c r="H59" i="2" s="1"/>
  <c r="AB58" i="2" l="1"/>
  <c r="AB39" i="2"/>
  <c r="AC39" i="2"/>
  <c r="AB21" i="2"/>
  <c r="AU58" i="2" a="1"/>
  <c r="AU58" i="2" s="1"/>
  <c r="AC21" i="2"/>
  <c r="W40" i="2"/>
  <c r="V40" i="2"/>
  <c r="Y40" i="2"/>
  <c r="X40" i="2"/>
  <c r="T40" i="2"/>
  <c r="S40" i="2"/>
  <c r="Z40" i="2"/>
  <c r="U40" i="2"/>
  <c r="AA40" i="2"/>
  <c r="Z77" i="2"/>
  <c r="Y77" i="2"/>
  <c r="U77" i="2"/>
  <c r="T77" i="2"/>
  <c r="V77" i="2"/>
  <c r="S77" i="2"/>
  <c r="AA77" i="2"/>
  <c r="X77" i="2"/>
  <c r="W77" i="2"/>
  <c r="T59" i="2"/>
  <c r="S59" i="2"/>
  <c r="AA59" i="2"/>
  <c r="Z59" i="2"/>
  <c r="X59" i="2"/>
  <c r="Y59" i="2"/>
  <c r="W59" i="2"/>
  <c r="V59" i="2"/>
  <c r="U59" i="2"/>
  <c r="AU75" i="2" a="1"/>
  <c r="AU75" i="2" s="1"/>
  <c r="BM20" i="2" a="1"/>
  <c r="BM20" i="2" s="1"/>
  <c r="BG21" i="2"/>
  <c r="BH21" i="2"/>
  <c r="BI21" i="2" s="1"/>
  <c r="BJ21" i="2" s="1" a="1"/>
  <c r="BJ21" i="2" s="1"/>
  <c r="AS21" i="2"/>
  <c r="AT21" i="2" s="1" a="1"/>
  <c r="AT21" i="2" s="1"/>
  <c r="AU20" i="2" a="1"/>
  <c r="AU20" i="2" s="1"/>
  <c r="AV20" i="2" s="1"/>
  <c r="BL21" i="2"/>
  <c r="BN21" i="2" s="1" a="1"/>
  <c r="BN21" i="2" s="1"/>
  <c r="AS76" i="2"/>
  <c r="AT76" i="2" s="1" a="1"/>
  <c r="AT76" i="2" s="1"/>
  <c r="BL76" i="2"/>
  <c r="BN76" i="2" s="1" a="1"/>
  <c r="BN76" i="2" s="1"/>
  <c r="AD22" i="2" a="1"/>
  <c r="AD22" i="2" s="1"/>
  <c r="AX22" i="2" s="1"/>
  <c r="AW22" i="2" a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BO58" i="2"/>
  <c r="AV58" i="2"/>
  <c r="AN21" i="2"/>
  <c r="AO21" i="2"/>
  <c r="AP21" i="2" s="1"/>
  <c r="AQ21" i="2" s="1" a="1"/>
  <c r="AQ21" i="2" s="1"/>
  <c r="AD42" i="2"/>
  <c r="AF41" i="2"/>
  <c r="AH41" i="2"/>
  <c r="AI41" i="2"/>
  <c r="AJ41" i="2"/>
  <c r="AK41" i="2"/>
  <c r="AL41" i="2"/>
  <c r="AM41" i="2"/>
  <c r="AG41" i="2"/>
  <c r="AE41" i="2"/>
  <c r="BK59" i="2" a="1"/>
  <c r="BK59" i="2" s="1"/>
  <c r="AR59" i="2" a="1"/>
  <c r="AR59" i="2" s="1"/>
  <c r="BK77" i="2" a="1"/>
  <c r="BK77" i="2" s="1"/>
  <c r="AR77" i="2" a="1"/>
  <c r="AR77" i="2" s="1"/>
  <c r="E23" i="2"/>
  <c r="BK22" i="2" a="1"/>
  <c r="BK22" i="2" s="1"/>
  <c r="AR22" i="2" a="1"/>
  <c r="AR22" i="2" s="1"/>
  <c r="H40" i="2"/>
  <c r="H78" i="2" s="1"/>
  <c r="G78" i="2"/>
  <c r="BO20" i="2" l="1"/>
  <c r="X78" i="2"/>
  <c r="W78" i="2"/>
  <c r="AA78" i="2"/>
  <c r="Z78" i="2"/>
  <c r="Y78" i="2"/>
  <c r="U78" i="2"/>
  <c r="T78" i="2"/>
  <c r="V78" i="2"/>
  <c r="S78" i="2"/>
  <c r="AC59" i="2"/>
  <c r="AB59" i="2"/>
  <c r="AC77" i="2"/>
  <c r="AB77" i="2"/>
  <c r="AC40" i="2"/>
  <c r="AB40" i="2"/>
  <c r="BM21" i="2" a="1"/>
  <c r="BM21" i="2" s="1"/>
  <c r="AU76" i="2" a="1"/>
  <c r="AU76" i="2" s="1"/>
  <c r="BM76" i="2" a="1"/>
  <c r="BM76" i="2" s="1"/>
  <c r="AU21" i="2" a="1"/>
  <c r="AU21" i="2" s="1"/>
  <c r="BO21" i="2" s="1"/>
  <c r="AF22" i="2"/>
  <c r="BE22" i="2"/>
  <c r="AH22" i="2"/>
  <c r="BD22" i="2"/>
  <c r="AE22" i="2"/>
  <c r="AY22" i="2"/>
  <c r="BL59" i="2"/>
  <c r="AG22" i="2"/>
  <c r="AL22" i="2"/>
  <c r="BF22" i="2"/>
  <c r="AS59" i="2"/>
  <c r="AU59" i="2" s="1" a="1"/>
  <c r="AU59" i="2" s="1"/>
  <c r="AK22" i="2"/>
  <c r="AJ22" i="2"/>
  <c r="BC22" i="2"/>
  <c r="AS22" i="2"/>
  <c r="AU22" i="2" s="1" a="1"/>
  <c r="AU22" i="2" s="1"/>
  <c r="AD23" i="2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BL22" i="2"/>
  <c r="BM22" i="2" s="1" a="1"/>
  <c r="BM22" i="2" s="1"/>
  <c r="AS77" i="2"/>
  <c r="AU77" i="2" s="1" a="1"/>
  <c r="AU77" i="2" s="1"/>
  <c r="AM22" i="2"/>
  <c r="BB22" i="2"/>
  <c r="BL77" i="2"/>
  <c r="BM77" i="2" s="1" a="1"/>
  <c r="BM77" i="2" s="1"/>
  <c r="AX42" i="2"/>
  <c r="AZ42" i="2"/>
  <c r="BA42" i="2"/>
  <c r="BB42" i="2"/>
  <c r="BC42" i="2"/>
  <c r="BF42" i="2"/>
  <c r="BD42" i="2"/>
  <c r="BE42" i="2"/>
  <c r="AY42" i="2"/>
  <c r="AI22" i="2"/>
  <c r="BA22" i="2"/>
  <c r="AZ22" i="2"/>
  <c r="AE23" i="2"/>
  <c r="AH23" i="2"/>
  <c r="AI23" i="2"/>
  <c r="AJ23" i="2"/>
  <c r="AF23" i="2"/>
  <c r="BN59" i="2" a="1"/>
  <c r="BN59" i="2" s="1"/>
  <c r="BM59" i="2" a="1"/>
  <c r="BM59" i="2" s="1"/>
  <c r="AN41" i="2"/>
  <c r="AO41" i="2"/>
  <c r="AP41" i="2" s="1"/>
  <c r="AQ41" i="2" s="1" a="1"/>
  <c r="AQ41" i="2" s="1"/>
  <c r="AD43" i="2"/>
  <c r="AI42" i="2"/>
  <c r="AK42" i="2"/>
  <c r="AL42" i="2"/>
  <c r="AM42" i="2"/>
  <c r="AE42" i="2"/>
  <c r="AF42" i="2"/>
  <c r="AG42" i="2"/>
  <c r="AH42" i="2"/>
  <c r="AJ42" i="2"/>
  <c r="BK78" i="2" a="1"/>
  <c r="BK78" i="2" s="1"/>
  <c r="AR78" i="2" a="1"/>
  <c r="AR78" i="2" s="1"/>
  <c r="E24" i="2"/>
  <c r="BK23" i="2" a="1"/>
  <c r="BK23" i="2" s="1"/>
  <c r="AR23" i="2" a="1"/>
  <c r="AR23" i="2" s="1"/>
  <c r="AV21" i="2" l="1"/>
  <c r="AC78" i="2"/>
  <c r="AB78" i="2"/>
  <c r="BN22" i="2" a="1"/>
  <c r="BN22" i="2" s="1"/>
  <c r="AT22" i="2" a="1"/>
  <c r="AT22" i="2" s="1"/>
  <c r="BF23" i="2"/>
  <c r="BC23" i="2"/>
  <c r="BA23" i="2"/>
  <c r="AK23" i="2"/>
  <c r="AN22" i="2"/>
  <c r="BG22" i="2"/>
  <c r="BD23" i="2"/>
  <c r="AS78" i="2"/>
  <c r="AT59" i="2" a="1"/>
  <c r="AT59" i="2" s="1"/>
  <c r="AS23" i="2"/>
  <c r="BN77" i="2" a="1"/>
  <c r="BN77" i="2" s="1"/>
  <c r="AL23" i="2"/>
  <c r="AY23" i="2"/>
  <c r="BL23" i="2"/>
  <c r="BN23" i="2" s="1" a="1"/>
  <c r="BN23" i="2" s="1"/>
  <c r="AT77" i="2" a="1"/>
  <c r="AT77" i="2" s="1"/>
  <c r="AG23" i="2"/>
  <c r="BE23" i="2"/>
  <c r="BE24" i="2"/>
  <c r="BB24" i="2"/>
  <c r="BD24" i="2"/>
  <c r="BF24" i="2"/>
  <c r="BA24" i="2"/>
  <c r="BC24" i="2"/>
  <c r="AZ24" i="2"/>
  <c r="AY24" i="2"/>
  <c r="AX24" i="2"/>
  <c r="BE43" i="2"/>
  <c r="BF43" i="2"/>
  <c r="AY43" i="2"/>
  <c r="BC43" i="2"/>
  <c r="BD43" i="2"/>
  <c r="BA43" i="2"/>
  <c r="AX43" i="2"/>
  <c r="AZ43" i="2"/>
  <c r="BB43" i="2"/>
  <c r="AM23" i="2"/>
  <c r="BB23" i="2"/>
  <c r="AZ23" i="2"/>
  <c r="BH22" i="2"/>
  <c r="BI22" i="2" s="1"/>
  <c r="BJ22" i="2" s="1" a="1"/>
  <c r="BJ22" i="2" s="1"/>
  <c r="BL78" i="2"/>
  <c r="BM78" i="2" s="1" a="1"/>
  <c r="BM78" i="2" s="1"/>
  <c r="AO22" i="2"/>
  <c r="AP22" i="2" s="1"/>
  <c r="AQ22" i="2" s="1" a="1"/>
  <c r="AQ22" i="2" s="1"/>
  <c r="BG42" i="2"/>
  <c r="BH42" i="2"/>
  <c r="BI42" i="2" s="1"/>
  <c r="BJ42" i="2" s="1" a="1"/>
  <c r="BJ42" i="2" s="1"/>
  <c r="AX23" i="2"/>
  <c r="AU23" i="2" a="1"/>
  <c r="AU23" i="2" s="1"/>
  <c r="AT23" i="2" a="1"/>
  <c r="AT23" i="2" s="1"/>
  <c r="AH24" i="2"/>
  <c r="AL24" i="2"/>
  <c r="AE24" i="2"/>
  <c r="AF24" i="2"/>
  <c r="AG24" i="2"/>
  <c r="AI24" i="2"/>
  <c r="AM24" i="2"/>
  <c r="AJ24" i="2"/>
  <c r="AK24" i="2"/>
  <c r="AT78" i="2" a="1"/>
  <c r="AT78" i="2" s="1"/>
  <c r="AU78" i="2" a="1"/>
  <c r="AU78" i="2" s="1"/>
  <c r="AV59" i="2"/>
  <c r="BO59" i="2"/>
  <c r="BO77" i="2"/>
  <c r="AV77" i="2"/>
  <c r="BO22" i="2"/>
  <c r="AV22" i="2"/>
  <c r="AN42" i="2"/>
  <c r="AO42" i="2"/>
  <c r="AP42" i="2" s="1"/>
  <c r="AQ42" i="2" s="1" a="1"/>
  <c r="AQ42" i="2" s="1"/>
  <c r="AD44" i="2"/>
  <c r="AL43" i="2"/>
  <c r="AE43" i="2"/>
  <c r="AF43" i="2"/>
  <c r="AH43" i="2"/>
  <c r="AK43" i="2"/>
  <c r="AG43" i="2"/>
  <c r="AJ43" i="2"/>
  <c r="AM43" i="2"/>
  <c r="AI43" i="2"/>
  <c r="E25" i="2"/>
  <c r="AR24" i="2" a="1"/>
  <c r="AR24" i="2" s="1"/>
  <c r="BK24" i="2" a="1"/>
  <c r="BK24" i="2" s="1"/>
  <c r="AO23" i="2" l="1"/>
  <c r="AP23" i="2" s="1"/>
  <c r="AQ23" i="2" s="1" a="1"/>
  <c r="AQ23" i="2" s="1"/>
  <c r="AN23" i="2"/>
  <c r="BN78" i="2" a="1"/>
  <c r="BN78" i="2" s="1"/>
  <c r="BM23" i="2" a="1"/>
  <c r="BM23" i="2" s="1"/>
  <c r="AY44" i="2"/>
  <c r="BB44" i="2"/>
  <c r="BD44" i="2"/>
  <c r="BF44" i="2"/>
  <c r="AZ44" i="2"/>
  <c r="BA44" i="2"/>
  <c r="BC44" i="2"/>
  <c r="BE44" i="2"/>
  <c r="AX44" i="2"/>
  <c r="BG24" i="2"/>
  <c r="BH24" i="2"/>
  <c r="BI24" i="2" s="1"/>
  <c r="BJ24" i="2" s="1" a="1"/>
  <c r="BJ24" i="2" s="1"/>
  <c r="AS24" i="2"/>
  <c r="AU24" i="2" s="1" a="1"/>
  <c r="AU24" i="2" s="1"/>
  <c r="BL24" i="2"/>
  <c r="BM24" i="2" s="1" a="1"/>
  <c r="BM24" i="2" s="1"/>
  <c r="BE25" i="2"/>
  <c r="AX25" i="2"/>
  <c r="AY25" i="2"/>
  <c r="AZ25" i="2"/>
  <c r="BB25" i="2"/>
  <c r="BA25" i="2"/>
  <c r="BC25" i="2"/>
  <c r="BF25" i="2"/>
  <c r="BD25" i="2"/>
  <c r="BG43" i="2"/>
  <c r="BH43" i="2"/>
  <c r="BI43" i="2" s="1"/>
  <c r="BJ43" i="2" s="1" a="1"/>
  <c r="BJ43" i="2" s="1"/>
  <c r="BO43" i="2" s="1"/>
  <c r="BG23" i="2"/>
  <c r="BH23" i="2"/>
  <c r="BI23" i="2" s="1"/>
  <c r="BJ23" i="2" s="1" a="1"/>
  <c r="BJ23" i="2" s="1"/>
  <c r="AO24" i="2"/>
  <c r="AP24" i="2" s="1"/>
  <c r="AQ24" i="2" s="1" a="1"/>
  <c r="AQ24" i="2" s="1"/>
  <c r="AN24" i="2"/>
  <c r="AK25" i="2"/>
  <c r="AI25" i="2"/>
  <c r="AL25" i="2"/>
  <c r="AM25" i="2"/>
  <c r="AG25" i="2"/>
  <c r="AE25" i="2"/>
  <c r="AJ25" i="2"/>
  <c r="AF25" i="2"/>
  <c r="AH25" i="2"/>
  <c r="BO78" i="2"/>
  <c r="AV78" i="2"/>
  <c r="AV23" i="2"/>
  <c r="BO23" i="2"/>
  <c r="AD45" i="2"/>
  <c r="AE44" i="2"/>
  <c r="AF44" i="2"/>
  <c r="AG44" i="2"/>
  <c r="AH44" i="2"/>
  <c r="AI44" i="2"/>
  <c r="AJ44" i="2"/>
  <c r="AK44" i="2"/>
  <c r="AL44" i="2"/>
  <c r="AM44" i="2"/>
  <c r="AN43" i="2"/>
  <c r="AO43" i="2"/>
  <c r="AP43" i="2" s="1"/>
  <c r="AQ43" i="2" s="1" a="1"/>
  <c r="AQ43" i="2" s="1"/>
  <c r="AV43" i="2" s="1"/>
  <c r="E26" i="2"/>
  <c r="AR25" i="2" a="1"/>
  <c r="AR25" i="2" s="1"/>
  <c r="BK25" i="2" a="1"/>
  <c r="BK25" i="2" s="1"/>
  <c r="AT24" i="2" l="1" a="1"/>
  <c r="AT24" i="2" s="1"/>
  <c r="BO24" i="2"/>
  <c r="BN24" i="2" a="1"/>
  <c r="BN24" i="2" s="1"/>
  <c r="BL25" i="2"/>
  <c r="AZ26" i="2"/>
  <c r="BA26" i="2"/>
  <c r="BB26" i="2"/>
  <c r="BC26" i="2"/>
  <c r="BF26" i="2"/>
  <c r="BE26" i="2"/>
  <c r="BD26" i="2"/>
  <c r="AY26" i="2"/>
  <c r="AX26" i="2"/>
  <c r="BA45" i="2"/>
  <c r="BD45" i="2"/>
  <c r="BB45" i="2"/>
  <c r="BE45" i="2"/>
  <c r="AX45" i="2"/>
  <c r="AY45" i="2"/>
  <c r="AZ45" i="2"/>
  <c r="BF45" i="2"/>
  <c r="BC45" i="2"/>
  <c r="BG44" i="2"/>
  <c r="BH44" i="2"/>
  <c r="BI44" i="2" s="1"/>
  <c r="BJ44" i="2" s="1" a="1"/>
  <c r="BJ44" i="2" s="1"/>
  <c r="BG25" i="2"/>
  <c r="BH25" i="2"/>
  <c r="BI25" i="2" s="1"/>
  <c r="BJ25" i="2" s="1" a="1"/>
  <c r="BJ25" i="2" s="1"/>
  <c r="AS25" i="2"/>
  <c r="AT25" i="2" s="1" a="1"/>
  <c r="AT25" i="2" s="1"/>
  <c r="AV24" i="2"/>
  <c r="AH26" i="2"/>
  <c r="AJ26" i="2"/>
  <c r="AM26" i="2"/>
  <c r="AE26" i="2"/>
  <c r="AG26" i="2"/>
  <c r="AK26" i="2"/>
  <c r="AF26" i="2"/>
  <c r="AI26" i="2"/>
  <c r="AL26" i="2"/>
  <c r="AO25" i="2"/>
  <c r="AP25" i="2" s="1"/>
  <c r="AQ25" i="2" s="1" a="1"/>
  <c r="AQ25" i="2" s="1"/>
  <c r="AN25" i="2"/>
  <c r="BM25" i="2" a="1"/>
  <c r="BM25" i="2" s="1"/>
  <c r="BN25" i="2" a="1"/>
  <c r="BN25" i="2" s="1"/>
  <c r="AN44" i="2"/>
  <c r="AO44" i="2"/>
  <c r="AP44" i="2" s="1"/>
  <c r="AQ44" i="2" s="1" a="1"/>
  <c r="AQ44" i="2" s="1"/>
  <c r="AD46" i="2"/>
  <c r="AF45" i="2"/>
  <c r="AH45" i="2"/>
  <c r="AI45" i="2"/>
  <c r="AJ45" i="2"/>
  <c r="AK45" i="2"/>
  <c r="AL45" i="2"/>
  <c r="AM45" i="2"/>
  <c r="AE45" i="2"/>
  <c r="AG45" i="2"/>
  <c r="E27" i="2"/>
  <c r="AR26" i="2" a="1"/>
  <c r="AR26" i="2" s="1"/>
  <c r="BK26" i="2" a="1"/>
  <c r="BK26" i="2" s="1"/>
  <c r="AU25" i="2" l="1" a="1"/>
  <c r="AU25" i="2" s="1"/>
  <c r="BG26" i="2"/>
  <c r="BH26" i="2"/>
  <c r="BI26" i="2" s="1"/>
  <c r="BJ26" i="2" s="1" a="1"/>
  <c r="BJ26" i="2" s="1"/>
  <c r="BL26" i="2"/>
  <c r="BM26" i="2" s="1" a="1"/>
  <c r="BM26" i="2" s="1"/>
  <c r="BA46" i="2"/>
  <c r="BB46" i="2"/>
  <c r="BC46" i="2"/>
  <c r="BF46" i="2"/>
  <c r="AY46" i="2"/>
  <c r="BD46" i="2"/>
  <c r="BE46" i="2"/>
  <c r="AX46" i="2"/>
  <c r="AZ46" i="2"/>
  <c r="BD27" i="2"/>
  <c r="AX27" i="2"/>
  <c r="BE27" i="2"/>
  <c r="AZ27" i="2"/>
  <c r="BF27" i="2"/>
  <c r="BB27" i="2"/>
  <c r="AY27" i="2"/>
  <c r="BA27" i="2"/>
  <c r="BC27" i="2"/>
  <c r="AS26" i="2"/>
  <c r="AU26" i="2" s="1" a="1"/>
  <c r="AU26" i="2" s="1"/>
  <c r="BG45" i="2"/>
  <c r="BH45" i="2"/>
  <c r="BI45" i="2" s="1"/>
  <c r="BJ45" i="2" s="1" a="1"/>
  <c r="BJ45" i="2" s="1"/>
  <c r="AI27" i="2"/>
  <c r="AJ27" i="2"/>
  <c r="AG27" i="2"/>
  <c r="AE27" i="2"/>
  <c r="AH27" i="2"/>
  <c r="AF27" i="2"/>
  <c r="AK27" i="2"/>
  <c r="AM27" i="2"/>
  <c r="AL27" i="2"/>
  <c r="AO26" i="2"/>
  <c r="AP26" i="2" s="1"/>
  <c r="AQ26" i="2" s="1" a="1"/>
  <c r="AQ26" i="2" s="1"/>
  <c r="AN26" i="2"/>
  <c r="BO25" i="2"/>
  <c r="AV25" i="2"/>
  <c r="AN45" i="2"/>
  <c r="AO45" i="2"/>
  <c r="AP45" i="2" s="1"/>
  <c r="AQ45" i="2" s="1" a="1"/>
  <c r="AQ45" i="2" s="1"/>
  <c r="AD47" i="2"/>
  <c r="AI46" i="2"/>
  <c r="AK46" i="2"/>
  <c r="AL46" i="2"/>
  <c r="AM46" i="2"/>
  <c r="AH46" i="2"/>
  <c r="AJ46" i="2"/>
  <c r="AE46" i="2"/>
  <c r="AF46" i="2"/>
  <c r="AG46" i="2"/>
  <c r="E28" i="2"/>
  <c r="BK27" i="2" a="1"/>
  <c r="BK27" i="2" s="1"/>
  <c r="AR27" i="2" a="1"/>
  <c r="AR27" i="2" s="1"/>
  <c r="BN26" i="2" l="1" a="1"/>
  <c r="BN26" i="2" s="1"/>
  <c r="AS27" i="2"/>
  <c r="BA47" i="2"/>
  <c r="BC47" i="2"/>
  <c r="AX47" i="2"/>
  <c r="BD47" i="2"/>
  <c r="BE47" i="2"/>
  <c r="AZ47" i="2"/>
  <c r="BF47" i="2"/>
  <c r="BB47" i="2"/>
  <c r="AY47" i="2"/>
  <c r="BG46" i="2"/>
  <c r="BH46" i="2"/>
  <c r="BI46" i="2" s="1"/>
  <c r="BJ46" i="2" s="1" a="1"/>
  <c r="BJ46" i="2" s="1"/>
  <c r="BL27" i="2"/>
  <c r="AT26" i="2" a="1"/>
  <c r="AT26" i="2" s="1"/>
  <c r="BG27" i="2"/>
  <c r="BH27" i="2"/>
  <c r="BI27" i="2" s="1"/>
  <c r="BJ27" i="2" s="1" a="1"/>
  <c r="BJ27" i="2" s="1"/>
  <c r="BE28" i="2"/>
  <c r="BB28" i="2"/>
  <c r="BD28" i="2"/>
  <c r="BF28" i="2"/>
  <c r="AZ28" i="2"/>
  <c r="BA28" i="2"/>
  <c r="AX28" i="2"/>
  <c r="AY28" i="2"/>
  <c r="BC28" i="2"/>
  <c r="AE28" i="2"/>
  <c r="AF28" i="2"/>
  <c r="AM28" i="2"/>
  <c r="AL28" i="2"/>
  <c r="AK28" i="2"/>
  <c r="AJ28" i="2"/>
  <c r="AH28" i="2"/>
  <c r="AI28" i="2"/>
  <c r="AG28" i="2"/>
  <c r="AN27" i="2"/>
  <c r="AO27" i="2"/>
  <c r="AP27" i="2" s="1"/>
  <c r="AQ27" i="2" s="1" a="1"/>
  <c r="AQ27" i="2" s="1"/>
  <c r="AU27" i="2" a="1"/>
  <c r="AU27" i="2" s="1"/>
  <c r="AT27" i="2" a="1"/>
  <c r="AT27" i="2" s="1"/>
  <c r="BN27" i="2" a="1"/>
  <c r="BN27" i="2" s="1"/>
  <c r="BM27" i="2" a="1"/>
  <c r="BM27" i="2" s="1"/>
  <c r="AV26" i="2"/>
  <c r="BO26" i="2"/>
  <c r="AD48" i="2"/>
  <c r="AL47" i="2"/>
  <c r="AE47" i="2"/>
  <c r="AF47" i="2"/>
  <c r="AG47" i="2"/>
  <c r="AH47" i="2"/>
  <c r="AI47" i="2"/>
  <c r="AJ47" i="2"/>
  <c r="AK47" i="2"/>
  <c r="AM47" i="2"/>
  <c r="AN46" i="2"/>
  <c r="AO46" i="2"/>
  <c r="AP46" i="2" s="1"/>
  <c r="AQ46" i="2" s="1" a="1"/>
  <c r="AQ46" i="2" s="1"/>
  <c r="E29" i="2"/>
  <c r="BK28" i="2" a="1"/>
  <c r="BK28" i="2" s="1"/>
  <c r="AR28" i="2" a="1"/>
  <c r="AR28" i="2" s="1"/>
  <c r="BE29" i="2" l="1"/>
  <c r="AX29" i="2"/>
  <c r="AY29" i="2"/>
  <c r="AZ29" i="2"/>
  <c r="BC29" i="2"/>
  <c r="BD29" i="2"/>
  <c r="BF29" i="2"/>
  <c r="BA29" i="2"/>
  <c r="BB29" i="2"/>
  <c r="BB48" i="2"/>
  <c r="BF48" i="2"/>
  <c r="BD48" i="2"/>
  <c r="AZ48" i="2"/>
  <c r="BA48" i="2"/>
  <c r="BC48" i="2"/>
  <c r="BE48" i="2"/>
  <c r="AX48" i="2"/>
  <c r="AY48" i="2"/>
  <c r="AS28" i="2"/>
  <c r="AT28" i="2" s="1" a="1"/>
  <c r="AT28" i="2" s="1"/>
  <c r="BG47" i="2"/>
  <c r="BH47" i="2"/>
  <c r="BI47" i="2" s="1"/>
  <c r="BJ47" i="2" s="1" a="1"/>
  <c r="BJ47" i="2" s="1"/>
  <c r="BL28" i="2"/>
  <c r="BM28" i="2" s="1" a="1"/>
  <c r="BM28" i="2" s="1"/>
  <c r="BG28" i="2"/>
  <c r="BH28" i="2"/>
  <c r="BI28" i="2" s="1"/>
  <c r="BJ28" i="2" s="1" a="1"/>
  <c r="BJ28" i="2" s="1"/>
  <c r="AF29" i="2"/>
  <c r="AM29" i="2"/>
  <c r="AE29" i="2"/>
  <c r="AG29" i="2"/>
  <c r="AH29" i="2"/>
  <c r="AI29" i="2"/>
  <c r="AJ29" i="2"/>
  <c r="AK29" i="2"/>
  <c r="AL29" i="2"/>
  <c r="AN28" i="2"/>
  <c r="AO28" i="2"/>
  <c r="AP28" i="2" s="1"/>
  <c r="AQ28" i="2" s="1" a="1"/>
  <c r="AQ28" i="2" s="1"/>
  <c r="BO27" i="2"/>
  <c r="AV27" i="2"/>
  <c r="AN47" i="2"/>
  <c r="AO47" i="2"/>
  <c r="AP47" i="2" s="1"/>
  <c r="AQ47" i="2" s="1" a="1"/>
  <c r="AQ47" i="2" s="1"/>
  <c r="AD49" i="2"/>
  <c r="AE48" i="2"/>
  <c r="AF48" i="2"/>
  <c r="AG48" i="2"/>
  <c r="AI48" i="2"/>
  <c r="AH48" i="2"/>
  <c r="AL48" i="2"/>
  <c r="AM48" i="2"/>
  <c r="AK48" i="2"/>
  <c r="AJ48" i="2"/>
  <c r="E30" i="2"/>
  <c r="BK29" i="2" a="1"/>
  <c r="BK29" i="2" s="1"/>
  <c r="AR29" i="2" a="1"/>
  <c r="AR29" i="2" s="1"/>
  <c r="AU28" i="2" l="1" a="1"/>
  <c r="AU28" i="2" s="1"/>
  <c r="BL29" i="2"/>
  <c r="AS29" i="2"/>
  <c r="AU29" i="2" s="1" a="1"/>
  <c r="AU29" i="2" s="1"/>
  <c r="BE49" i="2"/>
  <c r="BB49" i="2"/>
  <c r="BC49" i="2"/>
  <c r="BF49" i="2"/>
  <c r="AX49" i="2"/>
  <c r="AY49" i="2"/>
  <c r="AZ49" i="2"/>
  <c r="BA49" i="2"/>
  <c r="BD49" i="2"/>
  <c r="AY30" i="2"/>
  <c r="AX30" i="2"/>
  <c r="AZ30" i="2"/>
  <c r="BA30" i="2"/>
  <c r="BB30" i="2"/>
  <c r="BC30" i="2"/>
  <c r="BF30" i="2"/>
  <c r="BD30" i="2"/>
  <c r="BE30" i="2"/>
  <c r="BN28" i="2" a="1"/>
  <c r="BN28" i="2" s="1"/>
  <c r="BG48" i="2"/>
  <c r="BH48" i="2"/>
  <c r="BI48" i="2" s="1"/>
  <c r="BJ48" i="2" s="1" a="1"/>
  <c r="BJ48" i="2" s="1"/>
  <c r="BO48" i="2" s="1"/>
  <c r="BG29" i="2"/>
  <c r="BH29" i="2"/>
  <c r="BI29" i="2" s="1"/>
  <c r="BJ29" i="2" s="1" a="1"/>
  <c r="BJ29" i="2" s="1"/>
  <c r="AI30" i="2"/>
  <c r="AG30" i="2"/>
  <c r="AM30" i="2"/>
  <c r="AL30" i="2"/>
  <c r="AF30" i="2"/>
  <c r="AH30" i="2"/>
  <c r="AE30" i="2"/>
  <c r="AJ30" i="2"/>
  <c r="AK30" i="2"/>
  <c r="AN29" i="2"/>
  <c r="AO29" i="2"/>
  <c r="AP29" i="2" s="1"/>
  <c r="AQ29" i="2" s="1" a="1"/>
  <c r="AQ29" i="2" s="1"/>
  <c r="BN29" i="2" a="1"/>
  <c r="BN29" i="2" s="1"/>
  <c r="BM29" i="2" a="1"/>
  <c r="BM29" i="2" s="1"/>
  <c r="BO29" i="2" s="1"/>
  <c r="BO28" i="2"/>
  <c r="AV28" i="2"/>
  <c r="AN48" i="2"/>
  <c r="AO48" i="2"/>
  <c r="AP48" i="2" s="1"/>
  <c r="AQ48" i="2" s="1" a="1"/>
  <c r="AQ48" i="2" s="1"/>
  <c r="AV48" i="2" s="1"/>
  <c r="AD50" i="2"/>
  <c r="AH49" i="2"/>
  <c r="AI49" i="2"/>
  <c r="AJ49" i="2"/>
  <c r="AK49" i="2"/>
  <c r="AL49" i="2"/>
  <c r="AG49" i="2"/>
  <c r="AM49" i="2"/>
  <c r="AE49" i="2"/>
  <c r="AF49" i="2"/>
  <c r="E31" i="2"/>
  <c r="BK30" i="2" a="1"/>
  <c r="BK30" i="2" s="1"/>
  <c r="AR30" i="2" a="1"/>
  <c r="AR30" i="2" s="1"/>
  <c r="AT29" i="2" l="1" a="1"/>
  <c r="AT29" i="2" s="1"/>
  <c r="AS30" i="2"/>
  <c r="AU30" i="2" s="1" a="1"/>
  <c r="AU30" i="2" s="1"/>
  <c r="BC50" i="2"/>
  <c r="BF50" i="2"/>
  <c r="BE50" i="2"/>
  <c r="AZ50" i="2"/>
  <c r="AY50" i="2"/>
  <c r="AX50" i="2"/>
  <c r="BD50" i="2"/>
  <c r="BA50" i="2"/>
  <c r="BB50" i="2"/>
  <c r="BG49" i="2"/>
  <c r="BH49" i="2"/>
  <c r="BI49" i="2" s="1"/>
  <c r="BJ49" i="2" s="1" a="1"/>
  <c r="BJ49" i="2" s="1"/>
  <c r="BO49" i="2" s="1"/>
  <c r="BL30" i="2"/>
  <c r="BG30" i="2"/>
  <c r="BH30" i="2"/>
  <c r="BI30" i="2" s="1"/>
  <c r="BJ30" i="2" s="1" a="1"/>
  <c r="BJ30" i="2" s="1"/>
  <c r="BE31" i="2"/>
  <c r="BF31" i="2"/>
  <c r="AX31" i="2"/>
  <c r="BD31" i="2"/>
  <c r="BA31" i="2"/>
  <c r="AY31" i="2"/>
  <c r="BC31" i="2"/>
  <c r="BB31" i="2"/>
  <c r="AZ31" i="2"/>
  <c r="AV29" i="2"/>
  <c r="AI31" i="2"/>
  <c r="AJ31" i="2"/>
  <c r="AG31" i="2"/>
  <c r="AH31" i="2"/>
  <c r="AL31" i="2"/>
  <c r="AM31" i="2"/>
  <c r="AK31" i="2"/>
  <c r="AF31" i="2"/>
  <c r="AE31" i="2"/>
  <c r="AO30" i="2"/>
  <c r="AP30" i="2" s="1"/>
  <c r="AQ30" i="2" s="1" a="1"/>
  <c r="AQ30" i="2" s="1"/>
  <c r="AN30" i="2"/>
  <c r="AT30" i="2" a="1"/>
  <c r="AT30" i="2" s="1"/>
  <c r="BM30" i="2" a="1"/>
  <c r="BM30" i="2" s="1"/>
  <c r="BN30" i="2" a="1"/>
  <c r="BN30" i="2" s="1"/>
  <c r="AN49" i="2"/>
  <c r="AO49" i="2"/>
  <c r="AP49" i="2" s="1"/>
  <c r="AQ49" i="2" s="1" a="1"/>
  <c r="AQ49" i="2" s="1"/>
  <c r="AV49" i="2" s="1"/>
  <c r="AD51" i="2"/>
  <c r="AK50" i="2"/>
  <c r="AL50" i="2"/>
  <c r="AM50" i="2"/>
  <c r="AI50" i="2"/>
  <c r="AJ50" i="2"/>
  <c r="AE50" i="2"/>
  <c r="AF50" i="2"/>
  <c r="AG50" i="2"/>
  <c r="AH50" i="2"/>
  <c r="E32" i="2"/>
  <c r="AR31" i="2" a="1"/>
  <c r="AR31" i="2" s="1"/>
  <c r="BK31" i="2" a="1"/>
  <c r="BK31" i="2" s="1"/>
  <c r="BO30" i="2" l="1"/>
  <c r="BL31" i="2"/>
  <c r="BF51" i="2"/>
  <c r="AZ51" i="2"/>
  <c r="BA51" i="2"/>
  <c r="AY51" i="2"/>
  <c r="BC51" i="2"/>
  <c r="BD51" i="2"/>
  <c r="AX51" i="2"/>
  <c r="BE51" i="2"/>
  <c r="BB51" i="2"/>
  <c r="BG50" i="2"/>
  <c r="BH50" i="2"/>
  <c r="BI50" i="2" s="1"/>
  <c r="BJ50" i="2" s="1" a="1"/>
  <c r="BJ50" i="2" s="1"/>
  <c r="BG31" i="2"/>
  <c r="BH31" i="2"/>
  <c r="BI31" i="2" s="1"/>
  <c r="BJ31" i="2" s="1" a="1"/>
  <c r="BJ31" i="2" s="1"/>
  <c r="AS31" i="2"/>
  <c r="AT31" i="2" s="1" a="1"/>
  <c r="AT31" i="2" s="1"/>
  <c r="BB32" i="2"/>
  <c r="BD32" i="2"/>
  <c r="BF32" i="2"/>
  <c r="BA32" i="2"/>
  <c r="BE32" i="2"/>
  <c r="AZ32" i="2"/>
  <c r="BC32" i="2"/>
  <c r="AX32" i="2"/>
  <c r="AY32" i="2"/>
  <c r="AV30" i="2"/>
  <c r="AI32" i="2"/>
  <c r="AE32" i="2"/>
  <c r="AL32" i="2"/>
  <c r="AF32" i="2"/>
  <c r="AH32" i="2"/>
  <c r="AG32" i="2"/>
  <c r="AM32" i="2"/>
  <c r="AJ32" i="2"/>
  <c r="AK32" i="2"/>
  <c r="AN31" i="2"/>
  <c r="AO31" i="2"/>
  <c r="AP31" i="2" s="1"/>
  <c r="AQ31" i="2" s="1" a="1"/>
  <c r="AQ31" i="2" s="1"/>
  <c r="BN31" i="2" a="1"/>
  <c r="BN31" i="2" s="1"/>
  <c r="BM31" i="2" a="1"/>
  <c r="BM31" i="2" s="1"/>
  <c r="AU31" i="2" a="1"/>
  <c r="AU31" i="2" s="1"/>
  <c r="AN50" i="2"/>
  <c r="AO50" i="2"/>
  <c r="AP50" i="2" s="1"/>
  <c r="AQ50" i="2" s="1" a="1"/>
  <c r="AQ50" i="2" s="1"/>
  <c r="AD52" i="2"/>
  <c r="AE51" i="2"/>
  <c r="AF51" i="2"/>
  <c r="AK51" i="2"/>
  <c r="AJ51" i="2"/>
  <c r="AL51" i="2"/>
  <c r="AM51" i="2"/>
  <c r="AG51" i="2"/>
  <c r="AH51" i="2"/>
  <c r="AI51" i="2"/>
  <c r="E33" i="2"/>
  <c r="AR32" i="2" a="1"/>
  <c r="AR32" i="2" s="1"/>
  <c r="BK32" i="2" a="1"/>
  <c r="BK32" i="2" s="1"/>
  <c r="BL32" i="2" l="1"/>
  <c r="AZ52" i="2"/>
  <c r="BA52" i="2"/>
  <c r="BB52" i="2"/>
  <c r="BD52" i="2"/>
  <c r="BF52" i="2"/>
  <c r="AX52" i="2"/>
  <c r="BC52" i="2"/>
  <c r="AY52" i="2"/>
  <c r="BE52" i="2"/>
  <c r="BG51" i="2"/>
  <c r="BH51" i="2"/>
  <c r="BI51" i="2" s="1"/>
  <c r="BJ51" i="2" s="1" a="1"/>
  <c r="BJ51" i="2" s="1"/>
  <c r="AS32" i="2"/>
  <c r="BF33" i="2"/>
  <c r="AX33" i="2"/>
  <c r="BD33" i="2"/>
  <c r="BB33" i="2"/>
  <c r="BA33" i="2"/>
  <c r="BE33" i="2"/>
  <c r="AY33" i="2"/>
  <c r="AZ33" i="2"/>
  <c r="BC33" i="2"/>
  <c r="BG32" i="2"/>
  <c r="BH32" i="2"/>
  <c r="BI32" i="2" s="1"/>
  <c r="BJ32" i="2" s="1" a="1"/>
  <c r="BJ32" i="2" s="1"/>
  <c r="AF33" i="2"/>
  <c r="AH33" i="2"/>
  <c r="AG33" i="2"/>
  <c r="AM33" i="2"/>
  <c r="AL33" i="2"/>
  <c r="AK33" i="2"/>
  <c r="AE33" i="2"/>
  <c r="AJ33" i="2"/>
  <c r="AI33" i="2"/>
  <c r="AO32" i="2"/>
  <c r="AP32" i="2" s="1"/>
  <c r="AQ32" i="2" s="1" a="1"/>
  <c r="AQ32" i="2" s="1"/>
  <c r="AN32" i="2"/>
  <c r="BN32" i="2" a="1"/>
  <c r="BN32" i="2" s="1"/>
  <c r="BM32" i="2" a="1"/>
  <c r="BM32" i="2" s="1"/>
  <c r="AT32" i="2" a="1"/>
  <c r="AT32" i="2" s="1"/>
  <c r="AU32" i="2" a="1"/>
  <c r="AU32" i="2" s="1"/>
  <c r="BO31" i="2"/>
  <c r="AV31" i="2"/>
  <c r="AN51" i="2"/>
  <c r="AO51" i="2"/>
  <c r="AP51" i="2" s="1"/>
  <c r="AQ51" i="2" s="1" a="1"/>
  <c r="AQ51" i="2" s="1"/>
  <c r="AD53" i="2"/>
  <c r="AE52" i="2"/>
  <c r="AF52" i="2"/>
  <c r="AG52" i="2"/>
  <c r="AH52" i="2"/>
  <c r="AI52" i="2"/>
  <c r="AJ52" i="2"/>
  <c r="AM52" i="2"/>
  <c r="AK52" i="2"/>
  <c r="AL52" i="2"/>
  <c r="E34" i="2"/>
  <c r="BK33" i="2" a="1"/>
  <c r="BK33" i="2" s="1"/>
  <c r="AR33" i="2" a="1"/>
  <c r="AR33" i="2" s="1"/>
  <c r="BL33" i="2" l="1"/>
  <c r="BG52" i="2"/>
  <c r="BH52" i="2"/>
  <c r="BI52" i="2" s="1"/>
  <c r="BJ52" i="2" s="1" a="1"/>
  <c r="BJ52" i="2" s="1"/>
  <c r="BO52" i="2" s="1"/>
  <c r="AS33" i="2"/>
  <c r="AU33" i="2" s="1" a="1"/>
  <c r="AU33" i="2" s="1"/>
  <c r="BE53" i="2"/>
  <c r="AX53" i="2"/>
  <c r="AY53" i="2"/>
  <c r="AZ53" i="2"/>
  <c r="BD53" i="2"/>
  <c r="BF53" i="2"/>
  <c r="BA53" i="2"/>
  <c r="BC53" i="2"/>
  <c r="BB53" i="2"/>
  <c r="BF34" i="2"/>
  <c r="AY34" i="2"/>
  <c r="BD34" i="2"/>
  <c r="BE34" i="2"/>
  <c r="AX34" i="2"/>
  <c r="AZ34" i="2"/>
  <c r="BA34" i="2"/>
  <c r="BB34" i="2"/>
  <c r="BC34" i="2"/>
  <c r="BG33" i="2"/>
  <c r="BH33" i="2"/>
  <c r="BI33" i="2" s="1"/>
  <c r="BJ33" i="2" s="1" a="1"/>
  <c r="BJ33" i="2" s="1"/>
  <c r="AF34" i="2"/>
  <c r="AJ34" i="2"/>
  <c r="AH34" i="2"/>
  <c r="AG34" i="2"/>
  <c r="AI34" i="2"/>
  <c r="AK34" i="2"/>
  <c r="AL34" i="2"/>
  <c r="AM34" i="2"/>
  <c r="AE34" i="2"/>
  <c r="AN33" i="2"/>
  <c r="AO33" i="2"/>
  <c r="AP33" i="2" s="1"/>
  <c r="AQ33" i="2" s="1" a="1"/>
  <c r="AQ33" i="2" s="1"/>
  <c r="AT33" i="2" a="1"/>
  <c r="AT33" i="2" s="1"/>
  <c r="BN33" i="2" a="1"/>
  <c r="BN33" i="2" s="1"/>
  <c r="BM33" i="2" a="1"/>
  <c r="BM33" i="2" s="1"/>
  <c r="BO32" i="2"/>
  <c r="AV32" i="2"/>
  <c r="AN52" i="2"/>
  <c r="AO52" i="2"/>
  <c r="AP52" i="2" s="1"/>
  <c r="AQ52" i="2" s="1" a="1"/>
  <c r="AQ52" i="2" s="1"/>
  <c r="AV52" i="2" s="1"/>
  <c r="AD54" i="2"/>
  <c r="AH53" i="2"/>
  <c r="AI53" i="2"/>
  <c r="AJ53" i="2"/>
  <c r="AK53" i="2"/>
  <c r="AL53" i="2"/>
  <c r="AM53" i="2"/>
  <c r="AE53" i="2"/>
  <c r="AG53" i="2"/>
  <c r="AF53" i="2"/>
  <c r="E35" i="2"/>
  <c r="BK34" i="2" a="1"/>
  <c r="BK34" i="2" s="1"/>
  <c r="AR34" i="2" a="1"/>
  <c r="AR34" i="2" s="1"/>
  <c r="BG53" i="2" l="1"/>
  <c r="BH53" i="2"/>
  <c r="BI53" i="2" s="1"/>
  <c r="BJ53" i="2" s="1" a="1"/>
  <c r="BJ53" i="2" s="1"/>
  <c r="BO53" i="2" s="1"/>
  <c r="BL34" i="2"/>
  <c r="BN34" i="2" s="1" a="1"/>
  <c r="BN34" i="2" s="1"/>
  <c r="AX35" i="2"/>
  <c r="AZ35" i="2"/>
  <c r="BE35" i="2"/>
  <c r="BC35" i="2"/>
  <c r="BD35" i="2"/>
  <c r="BB35" i="2"/>
  <c r="BF35" i="2"/>
  <c r="AY35" i="2"/>
  <c r="BA35" i="2"/>
  <c r="BG34" i="2"/>
  <c r="BH34" i="2"/>
  <c r="BI34" i="2" s="1"/>
  <c r="BJ34" i="2" s="1" a="1"/>
  <c r="BJ34" i="2" s="1"/>
  <c r="BO33" i="2"/>
  <c r="AS34" i="2"/>
  <c r="AT34" i="2" s="1" a="1"/>
  <c r="AT34" i="2" s="1"/>
  <c r="AY54" i="2"/>
  <c r="BD54" i="2"/>
  <c r="BE54" i="2"/>
  <c r="AX54" i="2"/>
  <c r="AZ54" i="2"/>
  <c r="BF54" i="2"/>
  <c r="BA54" i="2"/>
  <c r="BB54" i="2"/>
  <c r="BC54" i="2"/>
  <c r="AV33" i="2"/>
  <c r="AO34" i="2"/>
  <c r="AP34" i="2" s="1"/>
  <c r="AQ34" i="2" s="1" a="1"/>
  <c r="AQ34" i="2" s="1"/>
  <c r="AN34" i="2"/>
  <c r="AM35" i="2"/>
  <c r="AG35" i="2"/>
  <c r="AI35" i="2"/>
  <c r="AK35" i="2"/>
  <c r="AH35" i="2"/>
  <c r="AF35" i="2"/>
  <c r="AJ35" i="2"/>
  <c r="AL35" i="2"/>
  <c r="AE35" i="2"/>
  <c r="AN53" i="2"/>
  <c r="AO53" i="2"/>
  <c r="AP53" i="2" s="1"/>
  <c r="AQ53" i="2" s="1" a="1"/>
  <c r="AQ53" i="2" s="1"/>
  <c r="AV53" i="2" s="1"/>
  <c r="AD55" i="2"/>
  <c r="AK54" i="2"/>
  <c r="AL54" i="2"/>
  <c r="AM54" i="2"/>
  <c r="AF54" i="2"/>
  <c r="AG54" i="2"/>
  <c r="AH54" i="2"/>
  <c r="AI54" i="2"/>
  <c r="AJ54" i="2"/>
  <c r="AE54" i="2"/>
  <c r="E36" i="2"/>
  <c r="BK35" i="2" a="1"/>
  <c r="BK35" i="2" s="1"/>
  <c r="AR35" i="2" a="1"/>
  <c r="AR35" i="2" s="1"/>
  <c r="BM34" i="2" l="1" a="1"/>
  <c r="BM34" i="2" s="1"/>
  <c r="BO34" i="2" s="1"/>
  <c r="AU34" i="2" a="1"/>
  <c r="AU34" i="2" s="1"/>
  <c r="BG54" i="2"/>
  <c r="BH54" i="2"/>
  <c r="BI54" i="2" s="1"/>
  <c r="BJ54" i="2" s="1" a="1"/>
  <c r="BJ54" i="2" s="1"/>
  <c r="BL35" i="2"/>
  <c r="BG35" i="2"/>
  <c r="BH35" i="2"/>
  <c r="BI35" i="2" s="1"/>
  <c r="BJ35" i="2" s="1" a="1"/>
  <c r="BJ35" i="2" s="1"/>
  <c r="AS35" i="2"/>
  <c r="AT35" i="2" s="1" a="1"/>
  <c r="AT35" i="2" s="1"/>
  <c r="AY55" i="2"/>
  <c r="BA55" i="2"/>
  <c r="BC55" i="2"/>
  <c r="BD55" i="2"/>
  <c r="AX55" i="2"/>
  <c r="AZ55" i="2"/>
  <c r="BB55" i="2"/>
  <c r="BE55" i="2"/>
  <c r="BF55" i="2"/>
  <c r="AZ36" i="2"/>
  <c r="BA36" i="2"/>
  <c r="BC36" i="2"/>
  <c r="BE36" i="2"/>
  <c r="AX36" i="2"/>
  <c r="AY36" i="2"/>
  <c r="BB36" i="2"/>
  <c r="BD36" i="2"/>
  <c r="BF36" i="2"/>
  <c r="AN35" i="2"/>
  <c r="AO35" i="2"/>
  <c r="AP35" i="2" s="1"/>
  <c r="AQ35" i="2" s="1" a="1"/>
  <c r="AQ35" i="2" s="1"/>
  <c r="AI36" i="2"/>
  <c r="AJ36" i="2"/>
  <c r="AK36" i="2"/>
  <c r="AE36" i="2"/>
  <c r="AF36" i="2"/>
  <c r="AG36" i="2"/>
  <c r="AH36" i="2"/>
  <c r="AL36" i="2"/>
  <c r="AM36" i="2"/>
  <c r="AV34" i="2"/>
  <c r="BN35" i="2" a="1"/>
  <c r="BN35" i="2" s="1"/>
  <c r="BM35" i="2" a="1"/>
  <c r="BM35" i="2" s="1"/>
  <c r="AN54" i="2"/>
  <c r="AO54" i="2"/>
  <c r="AP54" i="2" s="1"/>
  <c r="AQ54" i="2" s="1" a="1"/>
  <c r="AQ54" i="2" s="1"/>
  <c r="AD56" i="2"/>
  <c r="AE55" i="2"/>
  <c r="AM55" i="2"/>
  <c r="AJ55" i="2"/>
  <c r="AL55" i="2"/>
  <c r="AG55" i="2"/>
  <c r="AI55" i="2"/>
  <c r="AH55" i="2"/>
  <c r="AK55" i="2"/>
  <c r="AF55" i="2"/>
  <c r="E37" i="2"/>
  <c r="AR36" i="2" a="1"/>
  <c r="AR36" i="2" s="1"/>
  <c r="BK36" i="2" a="1"/>
  <c r="BK36" i="2" s="1"/>
  <c r="AU35" i="2" l="1" a="1"/>
  <c r="AU35" i="2" s="1"/>
  <c r="BL36" i="2"/>
  <c r="AY56" i="2"/>
  <c r="BF56" i="2"/>
  <c r="AZ56" i="2"/>
  <c r="BB56" i="2"/>
  <c r="BD56" i="2"/>
  <c r="BE56" i="2"/>
  <c r="BA56" i="2"/>
  <c r="BC56" i="2"/>
  <c r="AX56" i="2"/>
  <c r="BG36" i="2"/>
  <c r="BH36" i="2"/>
  <c r="BI36" i="2" s="1"/>
  <c r="BJ36" i="2" s="1" a="1"/>
  <c r="BJ36" i="2" s="1"/>
  <c r="AS36" i="2"/>
  <c r="AY37" i="2"/>
  <c r="AZ37" i="2"/>
  <c r="BB37" i="2"/>
  <c r="BA37" i="2"/>
  <c r="BC37" i="2"/>
  <c r="BF37" i="2"/>
  <c r="AX37" i="2"/>
  <c r="BD37" i="2"/>
  <c r="BE37" i="2"/>
  <c r="BG55" i="2"/>
  <c r="BH55" i="2"/>
  <c r="BI55" i="2" s="1"/>
  <c r="BJ55" i="2" s="1" a="1"/>
  <c r="BJ55" i="2" s="1"/>
  <c r="AO36" i="2"/>
  <c r="AP36" i="2" s="1"/>
  <c r="AQ36" i="2" s="1" a="1"/>
  <c r="AQ36" i="2" s="1"/>
  <c r="AN36" i="2"/>
  <c r="AF37" i="2"/>
  <c r="AH37" i="2"/>
  <c r="AI37" i="2"/>
  <c r="AJ37" i="2"/>
  <c r="AG37" i="2"/>
  <c r="AE37" i="2"/>
  <c r="AM37" i="2"/>
  <c r="AL37" i="2"/>
  <c r="AK37" i="2"/>
  <c r="BN36" i="2" a="1"/>
  <c r="BN36" i="2" s="1"/>
  <c r="BM36" i="2" a="1"/>
  <c r="BM36" i="2" s="1"/>
  <c r="AT36" i="2" a="1"/>
  <c r="AT36" i="2" s="1"/>
  <c r="AU36" i="2" a="1"/>
  <c r="AU36" i="2" s="1"/>
  <c r="BO35" i="2"/>
  <c r="AV35" i="2"/>
  <c r="AN55" i="2"/>
  <c r="AO55" i="2"/>
  <c r="AP55" i="2" s="1"/>
  <c r="AQ55" i="2" s="1" a="1"/>
  <c r="AQ55" i="2" s="1"/>
  <c r="AD57" i="2"/>
  <c r="AE56" i="2"/>
  <c r="AF56" i="2"/>
  <c r="AG56" i="2"/>
  <c r="AH56" i="2"/>
  <c r="AI56" i="2"/>
  <c r="AJ56" i="2"/>
  <c r="AK56" i="2"/>
  <c r="AL56" i="2"/>
  <c r="AM56" i="2"/>
  <c r="E38" i="2"/>
  <c r="AR37" i="2" a="1"/>
  <c r="AR37" i="2" s="1"/>
  <c r="BK37" i="2" a="1"/>
  <c r="BK37" i="2" s="1"/>
  <c r="BG56" i="2" l="1"/>
  <c r="BH56" i="2"/>
  <c r="BI56" i="2" s="1"/>
  <c r="BJ56" i="2" s="1" a="1"/>
  <c r="BJ56" i="2" s="1"/>
  <c r="BO56" i="2" s="1"/>
  <c r="BG37" i="2"/>
  <c r="BH37" i="2"/>
  <c r="BI37" i="2" s="1"/>
  <c r="BJ37" i="2" s="1" a="1"/>
  <c r="BJ37" i="2" s="1"/>
  <c r="AX57" i="2"/>
  <c r="AY57" i="2"/>
  <c r="AZ57" i="2"/>
  <c r="BC57" i="2"/>
  <c r="BF57" i="2"/>
  <c r="BB57" i="2"/>
  <c r="BD57" i="2"/>
  <c r="BA57" i="2"/>
  <c r="BE57" i="2"/>
  <c r="AS37" i="2"/>
  <c r="AT37" i="2" s="1" a="1"/>
  <c r="AT37" i="2" s="1"/>
  <c r="BL37" i="2"/>
  <c r="BM37" i="2" s="1" a="1"/>
  <c r="BM37" i="2" s="1"/>
  <c r="BO37" i="2" s="1"/>
  <c r="BD38" i="2"/>
  <c r="AX38" i="2"/>
  <c r="AZ38" i="2"/>
  <c r="BA38" i="2"/>
  <c r="BB38" i="2"/>
  <c r="BC38" i="2"/>
  <c r="BF38" i="2"/>
  <c r="BE38" i="2"/>
  <c r="AY38" i="2"/>
  <c r="AO37" i="2"/>
  <c r="AP37" i="2" s="1"/>
  <c r="AQ37" i="2" s="1" a="1"/>
  <c r="AQ37" i="2" s="1"/>
  <c r="AN37" i="2"/>
  <c r="AI38" i="2"/>
  <c r="AJ38" i="2"/>
  <c r="AE38" i="2"/>
  <c r="AH38" i="2"/>
  <c r="AF38" i="2"/>
  <c r="AG38" i="2"/>
  <c r="AM38" i="2"/>
  <c r="AL38" i="2"/>
  <c r="AK38" i="2"/>
  <c r="AU37" i="2" a="1"/>
  <c r="AU37" i="2" s="1"/>
  <c r="BO36" i="2"/>
  <c r="AV36" i="2"/>
  <c r="AD58" i="2"/>
  <c r="AH57" i="2"/>
  <c r="AI57" i="2"/>
  <c r="AJ57" i="2"/>
  <c r="AK57" i="2"/>
  <c r="AG57" i="2"/>
  <c r="AE57" i="2"/>
  <c r="AL57" i="2"/>
  <c r="AM57" i="2"/>
  <c r="AF57" i="2"/>
  <c r="AN56" i="2"/>
  <c r="AO56" i="2"/>
  <c r="AP56" i="2" s="1"/>
  <c r="AQ56" i="2" s="1" a="1"/>
  <c r="AQ56" i="2" s="1"/>
  <c r="AV56" i="2" s="1"/>
  <c r="E39" i="2"/>
  <c r="AR38" i="2" a="1"/>
  <c r="AR38" i="2" s="1"/>
  <c r="BK38" i="2" a="1"/>
  <c r="BK38" i="2" s="1"/>
  <c r="BN37" i="2" l="1" a="1"/>
  <c r="BN37" i="2" s="1"/>
  <c r="AS38" i="2"/>
  <c r="AU38" i="2" s="1" a="1"/>
  <c r="AU38" i="2" s="1"/>
  <c r="BL38" i="2"/>
  <c r="BM38" i="2" s="1" a="1"/>
  <c r="BM38" i="2" s="1"/>
  <c r="BG57" i="2"/>
  <c r="BH57" i="2"/>
  <c r="BI57" i="2" s="1"/>
  <c r="BJ57" i="2" s="1" a="1"/>
  <c r="BJ57" i="2" s="1"/>
  <c r="BO57" i="2" s="1"/>
  <c r="BG38" i="2"/>
  <c r="BH38" i="2"/>
  <c r="BI38" i="2" s="1"/>
  <c r="BJ38" i="2" s="1" a="1"/>
  <c r="BJ38" i="2" s="1"/>
  <c r="BF39" i="2"/>
  <c r="AZ39" i="2"/>
  <c r="BB39" i="2"/>
  <c r="AY39" i="2"/>
  <c r="BE39" i="2"/>
  <c r="BA39" i="2"/>
  <c r="AX39" i="2"/>
  <c r="BC39" i="2"/>
  <c r="BD39" i="2"/>
  <c r="BF58" i="2"/>
  <c r="BD58" i="2"/>
  <c r="AY58" i="2"/>
  <c r="BE58" i="2"/>
  <c r="BA58" i="2"/>
  <c r="BB58" i="2"/>
  <c r="AZ58" i="2"/>
  <c r="AX58" i="2"/>
  <c r="BC58" i="2"/>
  <c r="AV37" i="2"/>
  <c r="AO38" i="2"/>
  <c r="AP38" i="2" s="1"/>
  <c r="AQ38" i="2" s="1" a="1"/>
  <c r="AQ38" i="2" s="1"/>
  <c r="AN38" i="2"/>
  <c r="AL39" i="2"/>
  <c r="AE39" i="2"/>
  <c r="AF39" i="2"/>
  <c r="AG39" i="2"/>
  <c r="AK39" i="2"/>
  <c r="AH39" i="2"/>
  <c r="AM39" i="2"/>
  <c r="AI39" i="2"/>
  <c r="AJ39" i="2"/>
  <c r="BN38" i="2" a="1"/>
  <c r="BN38" i="2" s="1"/>
  <c r="AT38" i="2" a="1"/>
  <c r="AT38" i="2" s="1"/>
  <c r="AN57" i="2"/>
  <c r="AO57" i="2"/>
  <c r="AP57" i="2" s="1"/>
  <c r="AQ57" i="2" s="1" a="1"/>
  <c r="AQ57" i="2" s="1"/>
  <c r="AV57" i="2" s="1"/>
  <c r="AD59" i="2"/>
  <c r="AK58" i="2"/>
  <c r="AL58" i="2"/>
  <c r="AM58" i="2"/>
  <c r="AF58" i="2"/>
  <c r="AG58" i="2"/>
  <c r="AH58" i="2"/>
  <c r="AI58" i="2"/>
  <c r="AJ58" i="2"/>
  <c r="AE58" i="2"/>
  <c r="E40" i="2"/>
  <c r="BK39" i="2" a="1"/>
  <c r="BK39" i="2" s="1"/>
  <c r="AR39" i="2" a="1"/>
  <c r="AR39" i="2" s="1"/>
  <c r="BO38" i="2" l="1"/>
  <c r="AS39" i="2"/>
  <c r="BB59" i="2"/>
  <c r="AY59" i="2"/>
  <c r="BA59" i="2"/>
  <c r="BC59" i="2"/>
  <c r="BD59" i="2"/>
  <c r="AX59" i="2"/>
  <c r="BE59" i="2"/>
  <c r="BF59" i="2"/>
  <c r="AZ59" i="2"/>
  <c r="BL39" i="2"/>
  <c r="BN39" i="2" s="1" a="1"/>
  <c r="BN39" i="2" s="1"/>
  <c r="BC40" i="2"/>
  <c r="BE40" i="2"/>
  <c r="BB40" i="2"/>
  <c r="BD40" i="2"/>
  <c r="BF40" i="2"/>
  <c r="AZ40" i="2"/>
  <c r="BA40" i="2"/>
  <c r="AX40" i="2"/>
  <c r="AY40" i="2"/>
  <c r="BG39" i="2"/>
  <c r="BH39" i="2"/>
  <c r="BI39" i="2" s="1"/>
  <c r="BJ39" i="2" s="1" a="1"/>
  <c r="BJ39" i="2" s="1"/>
  <c r="BG58" i="2"/>
  <c r="BH58" i="2"/>
  <c r="BI58" i="2" s="1"/>
  <c r="BJ58" i="2" s="1" a="1"/>
  <c r="BJ58" i="2" s="1"/>
  <c r="AN39" i="2"/>
  <c r="AO39" i="2"/>
  <c r="AP39" i="2" s="1"/>
  <c r="AQ39" i="2" s="1" a="1"/>
  <c r="AQ39" i="2" s="1"/>
  <c r="AF40" i="2"/>
  <c r="AG40" i="2"/>
  <c r="AH40" i="2"/>
  <c r="AK40" i="2"/>
  <c r="AL40" i="2"/>
  <c r="AI40" i="2"/>
  <c r="AE40" i="2"/>
  <c r="AJ40" i="2"/>
  <c r="AM40" i="2"/>
  <c r="AV38" i="2"/>
  <c r="AU39" i="2" a="1"/>
  <c r="AU39" i="2" s="1"/>
  <c r="AT39" i="2" a="1"/>
  <c r="AT39" i="2" s="1"/>
  <c r="AN58" i="2"/>
  <c r="AO58" i="2"/>
  <c r="AP58" i="2" s="1"/>
  <c r="AQ58" i="2" s="1" a="1"/>
  <c r="AQ58" i="2" s="1"/>
  <c r="AE59" i="2"/>
  <c r="AM59" i="2"/>
  <c r="AK59" i="2"/>
  <c r="AL59" i="2"/>
  <c r="AH59" i="2"/>
  <c r="AG59" i="2"/>
  <c r="AI59" i="2"/>
  <c r="AF59" i="2"/>
  <c r="AJ59" i="2"/>
  <c r="BK40" i="2" a="1"/>
  <c r="BK40" i="2" s="1"/>
  <c r="AR40" i="2" a="1"/>
  <c r="AR40" i="2" s="1"/>
  <c r="BM39" i="2" l="1" a="1"/>
  <c r="BM39" i="2" s="1"/>
  <c r="BL40" i="2"/>
  <c r="BN40" i="2" s="1" a="1"/>
  <c r="BN40" i="2" s="1"/>
  <c r="BG40" i="2"/>
  <c r="BH40" i="2"/>
  <c r="BI40" i="2" s="1"/>
  <c r="BJ40" i="2" s="1" a="1"/>
  <c r="BJ40" i="2" s="1"/>
  <c r="BG59" i="2"/>
  <c r="BH59" i="2"/>
  <c r="BI59" i="2" s="1"/>
  <c r="BJ59" i="2" s="1" a="1"/>
  <c r="BJ59" i="2" s="1"/>
  <c r="AS40" i="2"/>
  <c r="AT40" i="2" s="1" a="1"/>
  <c r="AT40" i="2" s="1"/>
  <c r="AN40" i="2"/>
  <c r="AO40" i="2"/>
  <c r="AP40" i="2" s="1"/>
  <c r="AQ40" i="2" s="1" a="1"/>
  <c r="AQ40" i="2" s="1"/>
  <c r="AU40" i="2" a="1"/>
  <c r="AU40" i="2" s="1"/>
  <c r="AV39" i="2"/>
  <c r="BO39" i="2"/>
  <c r="AN59" i="2"/>
  <c r="AO59" i="2"/>
  <c r="AP59" i="2" s="1"/>
  <c r="AQ59" i="2" s="1" a="1"/>
  <c r="AQ59" i="2" s="1"/>
  <c r="AD61" i="2"/>
  <c r="AE60" i="2"/>
  <c r="AF60" i="2"/>
  <c r="AG60" i="2"/>
  <c r="AH60" i="2"/>
  <c r="AI60" i="2"/>
  <c r="AJ60" i="2"/>
  <c r="AK60" i="2"/>
  <c r="AL60" i="2"/>
  <c r="AM60" i="2"/>
  <c r="BM40" i="2" l="1" a="1"/>
  <c r="BM40" i="2" s="1"/>
  <c r="AZ61" i="2"/>
  <c r="BF61" i="2"/>
  <c r="BA61" i="2"/>
  <c r="BB61" i="2"/>
  <c r="BC61" i="2"/>
  <c r="BD61" i="2"/>
  <c r="BE61" i="2"/>
  <c r="AY61" i="2"/>
  <c r="AX61" i="2"/>
  <c r="AV40" i="2"/>
  <c r="BO40" i="2"/>
  <c r="AN60" i="2"/>
  <c r="AO60" i="2"/>
  <c r="AP60" i="2" s="1"/>
  <c r="AQ60" i="2" s="1" a="1"/>
  <c r="AQ60" i="2" s="1"/>
  <c r="AD62" i="2"/>
  <c r="AH61" i="2"/>
  <c r="AI61" i="2"/>
  <c r="AJ61" i="2"/>
  <c r="AK61" i="2"/>
  <c r="AF61" i="2"/>
  <c r="AG61" i="2"/>
  <c r="AM61" i="2"/>
  <c r="AL61" i="2"/>
  <c r="AE61" i="2"/>
  <c r="BH61" i="2" l="1"/>
  <c r="BI61" i="2" s="1"/>
  <c r="BJ61" i="2" s="1" a="1"/>
  <c r="BJ61" i="2" s="1"/>
  <c r="BB62" i="2"/>
  <c r="BC62" i="2"/>
  <c r="BF62" i="2"/>
  <c r="BE62" i="2"/>
  <c r="AY62" i="2"/>
  <c r="BD62" i="2"/>
  <c r="BA62" i="2"/>
  <c r="AZ62" i="2"/>
  <c r="AX62" i="2"/>
  <c r="BG61" i="2"/>
  <c r="AD63" i="2"/>
  <c r="AK62" i="2"/>
  <c r="AL62" i="2"/>
  <c r="AM62" i="2"/>
  <c r="AF62" i="2"/>
  <c r="AH62" i="2"/>
  <c r="AG62" i="2"/>
  <c r="AI62" i="2"/>
  <c r="AJ62" i="2"/>
  <c r="AE62" i="2"/>
  <c r="AN61" i="2"/>
  <c r="AO61" i="2"/>
  <c r="AP61" i="2" s="1"/>
  <c r="AQ61" i="2" s="1" a="1"/>
  <c r="AQ61" i="2" s="1"/>
  <c r="AX63" i="2" l="1"/>
  <c r="BE63" i="2"/>
  <c r="BF63" i="2"/>
  <c r="BB63" i="2"/>
  <c r="AZ63" i="2"/>
  <c r="AY63" i="2"/>
  <c r="BA63" i="2"/>
  <c r="BC63" i="2"/>
  <c r="BD63" i="2"/>
  <c r="BG62" i="2"/>
  <c r="BH62" i="2"/>
  <c r="BI62" i="2" s="1"/>
  <c r="BJ62" i="2" s="1" a="1"/>
  <c r="BJ62" i="2" s="1"/>
  <c r="BO62" i="2" s="1"/>
  <c r="AN62" i="2"/>
  <c r="AO62" i="2"/>
  <c r="AP62" i="2" s="1"/>
  <c r="AQ62" i="2" s="1" a="1"/>
  <c r="AQ62" i="2" s="1"/>
  <c r="AV62" i="2" s="1"/>
  <c r="AD64" i="2"/>
  <c r="AE63" i="2"/>
  <c r="AM63" i="2"/>
  <c r="AJ63" i="2"/>
  <c r="AL63" i="2"/>
  <c r="AI63" i="2"/>
  <c r="AG63" i="2"/>
  <c r="AH63" i="2"/>
  <c r="AK63" i="2"/>
  <c r="AF63" i="2"/>
  <c r="BB64" i="2" l="1"/>
  <c r="BD64" i="2"/>
  <c r="BF64" i="2"/>
  <c r="AZ64" i="2"/>
  <c r="BA64" i="2"/>
  <c r="AX64" i="2"/>
  <c r="AY64" i="2"/>
  <c r="BC64" i="2"/>
  <c r="BE64" i="2"/>
  <c r="BG63" i="2"/>
  <c r="BH63" i="2"/>
  <c r="BI63" i="2" s="1"/>
  <c r="BJ63" i="2" s="1" a="1"/>
  <c r="BJ63" i="2" s="1"/>
  <c r="AN63" i="2"/>
  <c r="AO63" i="2"/>
  <c r="AP63" i="2" s="1"/>
  <c r="AQ63" i="2" s="1" a="1"/>
  <c r="AQ63" i="2" s="1"/>
  <c r="AD65" i="2"/>
  <c r="AE64" i="2"/>
  <c r="AF64" i="2"/>
  <c r="AG64" i="2"/>
  <c r="AH64" i="2"/>
  <c r="AI64" i="2"/>
  <c r="AJ64" i="2"/>
  <c r="AK64" i="2"/>
  <c r="AL64" i="2"/>
  <c r="AM64" i="2"/>
  <c r="AY65" i="2" l="1"/>
  <c r="AZ65" i="2"/>
  <c r="BC65" i="2"/>
  <c r="BA65" i="2"/>
  <c r="BF65" i="2"/>
  <c r="BB65" i="2"/>
  <c r="BD65" i="2"/>
  <c r="BE65" i="2"/>
  <c r="AX65" i="2"/>
  <c r="BG64" i="2"/>
  <c r="BH64" i="2"/>
  <c r="BI64" i="2" s="1"/>
  <c r="BJ64" i="2" s="1" a="1"/>
  <c r="BJ64" i="2" s="1"/>
  <c r="AN64" i="2"/>
  <c r="AO64" i="2"/>
  <c r="AP64" i="2" s="1"/>
  <c r="AQ64" i="2" s="1" a="1"/>
  <c r="AQ64" i="2" s="1"/>
  <c r="AD66" i="2"/>
  <c r="AH65" i="2"/>
  <c r="AI65" i="2"/>
  <c r="AJ65" i="2"/>
  <c r="AK65" i="2"/>
  <c r="AM65" i="2"/>
  <c r="AE65" i="2"/>
  <c r="AF65" i="2"/>
  <c r="AL65" i="2"/>
  <c r="AG65" i="2"/>
  <c r="BG65" i="2" l="1"/>
  <c r="BH65" i="2"/>
  <c r="BI65" i="2" s="1"/>
  <c r="BJ65" i="2" s="1" a="1"/>
  <c r="BJ65" i="2" s="1"/>
  <c r="AY66" i="2"/>
  <c r="AX66" i="2"/>
  <c r="AZ66" i="2"/>
  <c r="BA66" i="2"/>
  <c r="BB66" i="2"/>
  <c r="BC66" i="2"/>
  <c r="BF66" i="2"/>
  <c r="BD66" i="2"/>
  <c r="BE66" i="2"/>
  <c r="AD67" i="2"/>
  <c r="AK66" i="2"/>
  <c r="AL66" i="2"/>
  <c r="AM66" i="2"/>
  <c r="AF66" i="2"/>
  <c r="AG66" i="2"/>
  <c r="AH66" i="2"/>
  <c r="AI66" i="2"/>
  <c r="AJ66" i="2"/>
  <c r="AE66" i="2"/>
  <c r="AN65" i="2"/>
  <c r="AO65" i="2"/>
  <c r="AP65" i="2" s="1"/>
  <c r="AQ65" i="2" s="1" a="1"/>
  <c r="AQ65" i="2" s="1"/>
  <c r="BD67" i="2" l="1"/>
  <c r="AX67" i="2"/>
  <c r="BB67" i="2"/>
  <c r="AY67" i="2"/>
  <c r="BA67" i="2"/>
  <c r="BC67" i="2"/>
  <c r="AZ67" i="2"/>
  <c r="BE67" i="2"/>
  <c r="BF67" i="2"/>
  <c r="BG66" i="2"/>
  <c r="BH66" i="2"/>
  <c r="BI66" i="2" s="1"/>
  <c r="BJ66" i="2" s="1" a="1"/>
  <c r="BJ66" i="2" s="1"/>
  <c r="AN66" i="2"/>
  <c r="AO66" i="2"/>
  <c r="AP66" i="2" s="1"/>
  <c r="AQ66" i="2" s="1" a="1"/>
  <c r="AQ66" i="2" s="1"/>
  <c r="AD68" i="2"/>
  <c r="AE67" i="2"/>
  <c r="AM67" i="2"/>
  <c r="AL67" i="2"/>
  <c r="AH67" i="2"/>
  <c r="AK67" i="2"/>
  <c r="AG67" i="2"/>
  <c r="AI67" i="2"/>
  <c r="AF67" i="2"/>
  <c r="AJ67" i="2"/>
  <c r="BF68" i="2" l="1"/>
  <c r="AZ68" i="2"/>
  <c r="BA68" i="2"/>
  <c r="BC68" i="2"/>
  <c r="BE68" i="2"/>
  <c r="AX68" i="2"/>
  <c r="AY68" i="2"/>
  <c r="BB68" i="2"/>
  <c r="BD68" i="2"/>
  <c r="BG67" i="2"/>
  <c r="BH67" i="2"/>
  <c r="BI67" i="2" s="1"/>
  <c r="BJ67" i="2" s="1" a="1"/>
  <c r="BJ67" i="2" s="1"/>
  <c r="BO67" i="2" s="1"/>
  <c r="AN67" i="2"/>
  <c r="AO67" i="2"/>
  <c r="AP67" i="2" s="1"/>
  <c r="AQ67" i="2" s="1" a="1"/>
  <c r="AQ67" i="2" s="1"/>
  <c r="AV67" i="2" s="1"/>
  <c r="AD69" i="2"/>
  <c r="AE68" i="2"/>
  <c r="AF68" i="2"/>
  <c r="AG68" i="2"/>
  <c r="AH68" i="2"/>
  <c r="AI68" i="2"/>
  <c r="AJ68" i="2"/>
  <c r="AK68" i="2"/>
  <c r="AL68" i="2"/>
  <c r="AM68" i="2"/>
  <c r="BE69" i="2" l="1"/>
  <c r="AX69" i="2"/>
  <c r="AY69" i="2"/>
  <c r="BC69" i="2"/>
  <c r="AZ69" i="2"/>
  <c r="BF69" i="2"/>
  <c r="BB69" i="2"/>
  <c r="BA69" i="2"/>
  <c r="BD69" i="2"/>
  <c r="BG68" i="2"/>
  <c r="BH68" i="2"/>
  <c r="BI68" i="2" s="1"/>
  <c r="BJ68" i="2" s="1" a="1"/>
  <c r="BJ68" i="2" s="1"/>
  <c r="BO68" i="2" s="1"/>
  <c r="AN68" i="2"/>
  <c r="AO68" i="2"/>
  <c r="AP68" i="2" s="1"/>
  <c r="AQ68" i="2" s="1" a="1"/>
  <c r="AQ68" i="2" s="1"/>
  <c r="AV68" i="2" s="1"/>
  <c r="AD70" i="2"/>
  <c r="AH69" i="2"/>
  <c r="AI69" i="2"/>
  <c r="AJ69" i="2"/>
  <c r="AK69" i="2"/>
  <c r="AG69" i="2"/>
  <c r="AE69" i="2"/>
  <c r="AL69" i="2"/>
  <c r="AM69" i="2"/>
  <c r="AF69" i="2"/>
  <c r="BE70" i="2" l="1"/>
  <c r="BC70" i="2"/>
  <c r="AZ70" i="2"/>
  <c r="AX70" i="2"/>
  <c r="BA70" i="2"/>
  <c r="BB70" i="2"/>
  <c r="BF70" i="2"/>
  <c r="AY70" i="2"/>
  <c r="BD70" i="2"/>
  <c r="BG69" i="2"/>
  <c r="BH69" i="2"/>
  <c r="BI69" i="2" s="1"/>
  <c r="BJ69" i="2" s="1" a="1"/>
  <c r="BJ69" i="2" s="1"/>
  <c r="AN69" i="2"/>
  <c r="AO69" i="2"/>
  <c r="AP69" i="2" s="1"/>
  <c r="AQ69" i="2" s="1" a="1"/>
  <c r="AQ69" i="2" s="1"/>
  <c r="AD71" i="2"/>
  <c r="AK70" i="2"/>
  <c r="AL70" i="2"/>
  <c r="AM70" i="2"/>
  <c r="AF70" i="2"/>
  <c r="AG70" i="2"/>
  <c r="AH70" i="2"/>
  <c r="AI70" i="2"/>
  <c r="AJ70" i="2"/>
  <c r="AE70" i="2"/>
  <c r="AY71" i="2" l="1"/>
  <c r="BA71" i="2"/>
  <c r="BC71" i="2"/>
  <c r="AX71" i="2"/>
  <c r="BD71" i="2"/>
  <c r="BE71" i="2"/>
  <c r="AZ71" i="2"/>
  <c r="BF71" i="2"/>
  <c r="BB71" i="2"/>
  <c r="BG70" i="2"/>
  <c r="BH70" i="2"/>
  <c r="BI70" i="2" s="1"/>
  <c r="BJ70" i="2" s="1" a="1"/>
  <c r="BJ70" i="2" s="1"/>
  <c r="AN70" i="2"/>
  <c r="AO70" i="2"/>
  <c r="AP70" i="2" s="1"/>
  <c r="AQ70" i="2" s="1" a="1"/>
  <c r="AQ70" i="2" s="1"/>
  <c r="AD72" i="2"/>
  <c r="AE71" i="2"/>
  <c r="AM71" i="2"/>
  <c r="AJ71" i="2"/>
  <c r="AK71" i="2"/>
  <c r="AL71" i="2"/>
  <c r="AH71" i="2"/>
  <c r="AI71" i="2"/>
  <c r="AF71" i="2"/>
  <c r="AG71" i="2"/>
  <c r="BG71" i="2" l="1"/>
  <c r="BH71" i="2"/>
  <c r="BI71" i="2" s="1"/>
  <c r="BJ71" i="2" s="1" a="1"/>
  <c r="BJ71" i="2" s="1"/>
  <c r="BO71" i="2" s="1"/>
  <c r="BC72" i="2"/>
  <c r="BE72" i="2"/>
  <c r="AX72" i="2"/>
  <c r="AZ72" i="2"/>
  <c r="BA72" i="2"/>
  <c r="AY72" i="2"/>
  <c r="BB72" i="2"/>
  <c r="BD72" i="2"/>
  <c r="BF72" i="2"/>
  <c r="AN71" i="2"/>
  <c r="AO71" i="2"/>
  <c r="AP71" i="2" s="1"/>
  <c r="AQ71" i="2" s="1" a="1"/>
  <c r="AQ71" i="2" s="1"/>
  <c r="AV71" i="2" s="1"/>
  <c r="AD73" i="2"/>
  <c r="AE72" i="2"/>
  <c r="AF72" i="2"/>
  <c r="AG72" i="2"/>
  <c r="AH72" i="2"/>
  <c r="AI72" i="2"/>
  <c r="AJ72" i="2"/>
  <c r="AK72" i="2"/>
  <c r="AL72" i="2"/>
  <c r="AM72" i="2"/>
  <c r="BG72" i="2" l="1"/>
  <c r="BH72" i="2"/>
  <c r="BI72" i="2" s="1"/>
  <c r="BJ72" i="2" s="1" a="1"/>
  <c r="BJ72" i="2" s="1"/>
  <c r="BO72" i="2" s="1"/>
  <c r="BB73" i="2"/>
  <c r="BC73" i="2"/>
  <c r="BD73" i="2"/>
  <c r="BE73" i="2"/>
  <c r="AX73" i="2"/>
  <c r="AY73" i="2"/>
  <c r="AZ73" i="2"/>
  <c r="BF73" i="2"/>
  <c r="BA73" i="2"/>
  <c r="AN72" i="2"/>
  <c r="AO72" i="2"/>
  <c r="AP72" i="2" s="1"/>
  <c r="AQ72" i="2" s="1" a="1"/>
  <c r="AQ72" i="2" s="1"/>
  <c r="AV72" i="2" s="1"/>
  <c r="AD74" i="2"/>
  <c r="AH73" i="2"/>
  <c r="AI73" i="2"/>
  <c r="AJ73" i="2"/>
  <c r="AK73" i="2"/>
  <c r="AE73" i="2"/>
  <c r="AF73" i="2"/>
  <c r="AG73" i="2"/>
  <c r="AL73" i="2"/>
  <c r="AM73" i="2"/>
  <c r="BG73" i="2" l="1"/>
  <c r="BH73" i="2"/>
  <c r="BI73" i="2" s="1"/>
  <c r="BJ73" i="2" s="1" a="1"/>
  <c r="BJ73" i="2" s="1"/>
  <c r="BF74" i="2"/>
  <c r="BD74" i="2"/>
  <c r="BE74" i="2"/>
  <c r="AY74" i="2"/>
  <c r="BC74" i="2"/>
  <c r="AX74" i="2"/>
  <c r="AZ74" i="2"/>
  <c r="BA74" i="2"/>
  <c r="BB74" i="2"/>
  <c r="AN73" i="2"/>
  <c r="AO73" i="2"/>
  <c r="AP73" i="2" s="1"/>
  <c r="AQ73" i="2" s="1" a="1"/>
  <c r="AQ73" i="2" s="1"/>
  <c r="AD75" i="2"/>
  <c r="AK74" i="2"/>
  <c r="AL74" i="2"/>
  <c r="AM74" i="2"/>
  <c r="AF74" i="2"/>
  <c r="AH74" i="2"/>
  <c r="AG74" i="2"/>
  <c r="AI74" i="2"/>
  <c r="AJ74" i="2"/>
  <c r="AE74" i="2"/>
  <c r="BG74" i="2" l="1"/>
  <c r="BH74" i="2"/>
  <c r="BI74" i="2" s="1"/>
  <c r="BJ74" i="2" s="1" a="1"/>
  <c r="BJ74" i="2" s="1"/>
  <c r="AY75" i="2"/>
  <c r="BA75" i="2"/>
  <c r="BC75" i="2"/>
  <c r="BD75" i="2"/>
  <c r="AX75" i="2"/>
  <c r="BE75" i="2"/>
  <c r="BF75" i="2"/>
  <c r="AZ75" i="2"/>
  <c r="BB75" i="2"/>
  <c r="AN74" i="2"/>
  <c r="AO74" i="2"/>
  <c r="AP74" i="2" s="1"/>
  <c r="AQ74" i="2" s="1" a="1"/>
  <c r="AQ74" i="2" s="1"/>
  <c r="AD76" i="2"/>
  <c r="AE75" i="2"/>
  <c r="AM75" i="2"/>
  <c r="AG75" i="2"/>
  <c r="AL75" i="2"/>
  <c r="AH75" i="2"/>
  <c r="AI75" i="2"/>
  <c r="AK75" i="2"/>
  <c r="AF75" i="2"/>
  <c r="AJ75" i="2"/>
  <c r="BG75" i="2" l="1"/>
  <c r="BH75" i="2"/>
  <c r="BI75" i="2" s="1"/>
  <c r="BJ75" i="2" s="1" a="1"/>
  <c r="BJ75" i="2" s="1"/>
  <c r="BO75" i="2" s="1"/>
  <c r="BD76" i="2"/>
  <c r="BB76" i="2"/>
  <c r="BF76" i="2"/>
  <c r="AZ76" i="2"/>
  <c r="BA76" i="2"/>
  <c r="BC76" i="2"/>
  <c r="BE76" i="2"/>
  <c r="AX76" i="2"/>
  <c r="AY76" i="2"/>
  <c r="AN75" i="2"/>
  <c r="AO75" i="2"/>
  <c r="AP75" i="2" s="1"/>
  <c r="AQ75" i="2" s="1" a="1"/>
  <c r="AQ75" i="2" s="1"/>
  <c r="AV75" i="2" s="1"/>
  <c r="AD77" i="2"/>
  <c r="AE76" i="2"/>
  <c r="AF76" i="2"/>
  <c r="AG76" i="2"/>
  <c r="AH76" i="2"/>
  <c r="AI76" i="2"/>
  <c r="AJ76" i="2"/>
  <c r="AK76" i="2"/>
  <c r="AL76" i="2"/>
  <c r="AM76" i="2"/>
  <c r="BG76" i="2" l="1"/>
  <c r="BH76" i="2"/>
  <c r="BI76" i="2" s="1"/>
  <c r="BJ76" i="2" s="1" a="1"/>
  <c r="BJ76" i="2" s="1"/>
  <c r="BO76" i="2" s="1"/>
  <c r="BE77" i="2"/>
  <c r="AX77" i="2"/>
  <c r="AY77" i="2"/>
  <c r="BC77" i="2"/>
  <c r="BD77" i="2"/>
  <c r="BF77" i="2"/>
  <c r="AZ77" i="2"/>
  <c r="BA77" i="2"/>
  <c r="BB77" i="2"/>
  <c r="AN76" i="2"/>
  <c r="AO76" i="2"/>
  <c r="AP76" i="2" s="1"/>
  <c r="AQ76" i="2" s="1" a="1"/>
  <c r="AQ76" i="2" s="1"/>
  <c r="AV76" i="2" s="1"/>
  <c r="AD78" i="2"/>
  <c r="AH77" i="2"/>
  <c r="AI77" i="2"/>
  <c r="AJ77" i="2"/>
  <c r="AK77" i="2"/>
  <c r="AM77" i="2"/>
  <c r="AE77" i="2"/>
  <c r="AF77" i="2"/>
  <c r="AL77" i="2"/>
  <c r="AG77" i="2"/>
  <c r="BG77" i="2" l="1"/>
  <c r="BH77" i="2"/>
  <c r="BI77" i="2" s="1"/>
  <c r="BJ77" i="2" s="1" a="1"/>
  <c r="BJ77" i="2" s="1"/>
  <c r="AZ78" i="2"/>
  <c r="BA78" i="2"/>
  <c r="BB78" i="2"/>
  <c r="BC78" i="2"/>
  <c r="BD78" i="2"/>
  <c r="BF78" i="2"/>
  <c r="AY78" i="2"/>
  <c r="BE78" i="2"/>
  <c r="AX78" i="2"/>
  <c r="AN77" i="2"/>
  <c r="AO77" i="2"/>
  <c r="AP77" i="2" s="1"/>
  <c r="AQ77" i="2" s="1" a="1"/>
  <c r="AQ77" i="2" s="1"/>
  <c r="AK78" i="2"/>
  <c r="AM78" i="2"/>
  <c r="AF78" i="2"/>
  <c r="AG78" i="2"/>
  <c r="AH78" i="2"/>
  <c r="AI78" i="2"/>
  <c r="AJ78" i="2"/>
  <c r="AE78" i="2"/>
  <c r="AL78" i="2"/>
  <c r="BG78" i="2" l="1"/>
  <c r="BH78" i="2"/>
  <c r="BI78" i="2" s="1"/>
  <c r="BJ78" i="2" s="1" a="1"/>
  <c r="BJ78" i="2" s="1"/>
  <c r="AN78" i="2"/>
  <c r="AO78" i="2"/>
  <c r="AP78" i="2" s="1"/>
  <c r="AQ78" i="2" s="1" a="1"/>
  <c r="AQ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tc={EBF08C14-1025-4A84-ADF6-1D55D43F9AE0}</author>
  </authors>
  <commentList>
    <comment ref="V7" authorId="0" shapeId="0" xr:uid="{EBF08C14-1025-4A84-ADF6-1D55D43F9AE0}">
      <text>
        <t>[對話串註解]
您的 Excel 版本可讓您讀取此對話串註解; 但若以較新的 Excel 版本開啟此檔案，將會移除對它進行的所有編輯。深入了解: https://go.microsoft.com/fwlink/?linkid=870924。
註解:
    快車道2慢車道2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<sst xmlns="http://schemas.openxmlformats.org/spreadsheetml/2006/main" count="9662" uniqueCount="244">
  <si>
    <t>路名</t>
  </si>
  <si>
    <t>位置</t>
  </si>
  <si>
    <t>平日路段調查時數</t>
  </si>
  <si>
    <t>平日乘載率調查時數</t>
  </si>
  <si>
    <t>速率調查編號</t>
  </si>
  <si>
    <t>MotoPCE</t>
  </si>
  <si>
    <t>TourBusPCE</t>
  </si>
  <si>
    <t>BigTruckPCE</t>
  </si>
  <si>
    <t>TrailerPCE</t>
  </si>
  <si>
    <t>LOS</t>
  </si>
  <si>
    <t>SL1</t>
  </si>
  <si>
    <t>SL1-1</t>
  </si>
  <si>
    <t>台61線</t>
  </si>
  <si>
    <t>後龍觀海大橋</t>
  </si>
  <si>
    <t>-</t>
  </si>
  <si>
    <t>郊區幹道</t>
  </si>
  <si>
    <t>N</t>
  </si>
  <si>
    <t>類型II</t>
  </si>
  <si>
    <t>VL2</t>
  </si>
  <si>
    <t>SL1-2</t>
  </si>
  <si>
    <t>台1線</t>
  </si>
  <si>
    <t>後龍溪橋</t>
  </si>
  <si>
    <t>類型I</t>
  </si>
  <si>
    <t>0.36 或郊區多車道類型I機車之小車當量</t>
  </si>
  <si>
    <t>SL1-3</t>
  </si>
  <si>
    <t/>
  </si>
  <si>
    <t>高速公路基本路段</t>
  </si>
  <si>
    <t>Y</t>
  </si>
  <si>
    <t>VC+VL1</t>
  </si>
  <si>
    <t>SL1-4</t>
  </si>
  <si>
    <t>苗栗鄉道13號</t>
  </si>
  <si>
    <t>新港大橋</t>
  </si>
  <si>
    <t>SL1-5</t>
  </si>
  <si>
    <t>台13甲線</t>
  </si>
  <si>
    <t>北勢大橋</t>
  </si>
  <si>
    <t>SL2</t>
  </si>
  <si>
    <t>SL2-1</t>
  </si>
  <si>
    <t>大安溪橋</t>
  </si>
  <si>
    <t>SL2-2</t>
  </si>
  <si>
    <t>SL2-3</t>
  </si>
  <si>
    <t>SL2-4</t>
  </si>
  <si>
    <t>SL3</t>
  </si>
  <si>
    <t>SL3-1</t>
  </si>
  <si>
    <t>大甲溪橋</t>
  </si>
  <si>
    <t>SL3-2</t>
  </si>
  <si>
    <t>https://maps.app.goo.gl/PhPjvvce7Ua3XdFh7</t>
  </si>
  <si>
    <t>SL3-3</t>
  </si>
  <si>
    <t>SL3-4</t>
  </si>
  <si>
    <t>SL4</t>
  </si>
  <si>
    <t>SL4-1</t>
  </si>
  <si>
    <t>中彰大橋</t>
  </si>
  <si>
    <t>SL4-2</t>
  </si>
  <si>
    <t>台17線</t>
  </si>
  <si>
    <t>SL4-3</t>
  </si>
  <si>
    <t>烏溪橋</t>
  </si>
  <si>
    <t>SL4-4</t>
  </si>
  <si>
    <t>SL4-5</t>
  </si>
  <si>
    <t>大度橋</t>
  </si>
  <si>
    <t>SL4-6</t>
  </si>
  <si>
    <t>台74線</t>
  </si>
  <si>
    <t>屏柵線編號</t>
    <phoneticPr fontId="2" type="noConversion"/>
  </si>
  <si>
    <t>調查點位編號</t>
    <phoneticPr fontId="2" type="noConversion"/>
  </si>
  <si>
    <t>新編號
（給調查計畫書）</t>
    <phoneticPr fontId="2" type="noConversion"/>
  </si>
  <si>
    <t>調查點位
（給調查計畫書）</t>
    <phoneticPr fontId="2" type="noConversion"/>
  </si>
  <si>
    <t>經度</t>
    <phoneticPr fontId="2" type="noConversion"/>
  </si>
  <si>
    <t>緯度</t>
    <phoneticPr fontId="2" type="noConversion"/>
  </si>
  <si>
    <t>ETagPairID</t>
    <phoneticPr fontId="5" type="noConversion"/>
  </si>
  <si>
    <t>速率調查編號</t>
    <phoneticPr fontId="2" type="noConversion"/>
  </si>
  <si>
    <t>對應速率調查起點</t>
    <phoneticPr fontId="2" type="noConversion"/>
  </si>
  <si>
    <t>起點經度</t>
    <phoneticPr fontId="2" type="noConversion"/>
  </si>
  <si>
    <t>起點緯度</t>
    <phoneticPr fontId="2" type="noConversion"/>
  </si>
  <si>
    <t>對應速率調查終點</t>
    <phoneticPr fontId="2" type="noConversion"/>
  </si>
  <si>
    <t>迄點經度</t>
    <phoneticPr fontId="2" type="noConversion"/>
  </si>
  <si>
    <t>迄點緯度</t>
    <phoneticPr fontId="2" type="noConversion"/>
  </si>
  <si>
    <t>公里數</t>
    <phoneticPr fontId="2" type="noConversion"/>
  </si>
  <si>
    <t>Google Map 路徑連結</t>
    <phoneticPr fontId="2" type="noConversion"/>
  </si>
  <si>
    <t>RoadType</t>
    <phoneticPr fontId="5" type="noConversion"/>
  </si>
  <si>
    <t>Lane
(unidirectional)</t>
    <phoneticPr fontId="5" type="noConversion"/>
  </si>
  <si>
    <t>Shoulder</t>
    <phoneticPr fontId="5" type="noConversion"/>
  </si>
  <si>
    <t>LaneType</t>
    <phoneticPr fontId="5" type="noConversion"/>
  </si>
  <si>
    <t>LaneWidth</t>
    <phoneticPr fontId="5" type="noConversion"/>
  </si>
  <si>
    <t>V0
(km/hr)</t>
    <phoneticPr fontId="5" type="noConversion"/>
  </si>
  <si>
    <t>VL
(km/hr)</t>
    <phoneticPr fontId="5" type="noConversion"/>
  </si>
  <si>
    <t>Capacity
(car/hr/lane)</t>
    <phoneticPr fontId="5" type="noConversion"/>
  </si>
  <si>
    <t>Capicity(All)</t>
    <phoneticPr fontId="5" type="noConversion"/>
  </si>
  <si>
    <t>SL1-1</t>
    <phoneticPr fontId="2" type="noConversion"/>
  </si>
  <si>
    <t>大山腳路/台61線(後龍交流道)</t>
    <phoneticPr fontId="2" type="noConversion"/>
  </si>
  <si>
    <t>苗32/台61線(赤土崎交流道)</t>
    <phoneticPr fontId="2" type="noConversion"/>
  </si>
  <si>
    <t>https://maps.app.goo.gl/cARiBXyrjaV19iaeA</t>
    <phoneticPr fontId="2" type="noConversion"/>
  </si>
  <si>
    <t>SL1-2</t>
    <phoneticPr fontId="2" type="noConversion"/>
  </si>
  <si>
    <t>東門街/台1線</t>
    <phoneticPr fontId="2" type="noConversion"/>
  </si>
  <si>
    <t>台1線/台6線</t>
    <phoneticPr fontId="2" type="noConversion"/>
  </si>
  <si>
    <t>https://maps.app.goo.gl/KBs4UQSeWxkcSM6Q7</t>
    <phoneticPr fontId="2" type="noConversion"/>
  </si>
  <si>
    <t>SL1-3</t>
    <phoneticPr fontId="2" type="noConversion"/>
  </si>
  <si>
    <t xml:space="preserve"> 新港七路/高鐵六路</t>
    <phoneticPr fontId="2" type="noConversion"/>
  </si>
  <si>
    <t>經國路五段/宜春路</t>
    <phoneticPr fontId="2" type="noConversion"/>
  </si>
  <si>
    <t>https://maps.app.goo.gl/gA9hg1UmUiSf5JeR6</t>
    <phoneticPr fontId="2" type="noConversion"/>
  </si>
  <si>
    <t>SL1-4</t>
    <phoneticPr fontId="2" type="noConversion"/>
  </si>
  <si>
    <t>新港三路/台13甲</t>
    <phoneticPr fontId="2" type="noConversion"/>
  </si>
  <si>
    <t>中華路/宜春路</t>
    <phoneticPr fontId="2" type="noConversion"/>
  </si>
  <si>
    <t>https://maps.app.goo.gl/YCwXxt4PsTNGVp419</t>
    <phoneticPr fontId="2" type="noConversion"/>
  </si>
  <si>
    <t>臨江路/台61線)</t>
    <phoneticPr fontId="2" type="noConversion"/>
  </si>
  <si>
    <t>東西五路二段/南北九路</t>
    <phoneticPr fontId="2" type="noConversion"/>
  </si>
  <si>
    <t>https://maps.app.goo.gl/E3SdMZWrG6k8PxTn6</t>
    <phoneticPr fontId="2" type="noConversion"/>
  </si>
  <si>
    <t>臨江路/台1線</t>
    <phoneticPr fontId="2" type="noConversion"/>
  </si>
  <si>
    <t>東西八路/台1線</t>
    <phoneticPr fontId="2" type="noConversion"/>
  </si>
  <si>
    <t>https://maps.app.goo.gl/5g1x2YsKK4koeXvd7</t>
    <phoneticPr fontId="2" type="noConversion"/>
  </si>
  <si>
    <t>南埔路/台61線</t>
    <phoneticPr fontId="2" type="noConversion"/>
  </si>
  <si>
    <t>三順路/港埠路五段</t>
    <phoneticPr fontId="2" type="noConversion"/>
  </si>
  <si>
    <t>https://maps.app.goo.gl/GcaULMzWWniHG12GA</t>
    <phoneticPr fontId="2" type="noConversion"/>
  </si>
  <si>
    <t>東安路/台1線</t>
    <phoneticPr fontId="2" type="noConversion"/>
  </si>
  <si>
    <t>台17線/台1線</t>
    <phoneticPr fontId="2" type="noConversion"/>
  </si>
  <si>
    <t>向上路九段/台61線</t>
    <phoneticPr fontId="2" type="noConversion"/>
  </si>
  <si>
    <t>濱二路/台61線</t>
    <phoneticPr fontId="2" type="noConversion"/>
  </si>
  <si>
    <t>https://maps.app.goo.gl/gz3rybEHAPXDyQeQ7</t>
    <phoneticPr fontId="2" type="noConversion"/>
  </si>
  <si>
    <t>臨港東路二段/台17線</t>
    <phoneticPr fontId="2" type="noConversion"/>
  </si>
  <si>
    <t>台17線/興工路</t>
    <phoneticPr fontId="2" type="noConversion"/>
  </si>
  <si>
    <t>https://maps.app.goo.gl/1JGVpULZMGdBpYnAA</t>
    <phoneticPr fontId="2" type="noConversion"/>
  </si>
  <si>
    <t>振興街/長壽路</t>
    <phoneticPr fontId="2" type="noConversion"/>
  </si>
  <si>
    <t>台1線/大竹排水溝</t>
    <phoneticPr fontId="2" type="noConversion"/>
  </si>
  <si>
    <t>https://maps.app.goo.gl/uJUbRxSp4p2ZaS2q8</t>
    <phoneticPr fontId="2" type="noConversion"/>
  </si>
  <si>
    <t>新興路/台74線</t>
    <phoneticPr fontId="2" type="noConversion"/>
  </si>
  <si>
    <t>台1線/台14線</t>
    <phoneticPr fontId="2" type="noConversion"/>
  </si>
  <si>
    <t>https://maps.app.goo.gl/PtsSwhwwGprADoTD6</t>
    <phoneticPr fontId="2" type="noConversion"/>
  </si>
  <si>
    <t>03F1257S, 03F1257N</t>
  </si>
  <si>
    <t>03F1633S, 03F1633N</t>
  </si>
  <si>
    <t>01F1572S, 01F1572N</t>
  </si>
  <si>
    <t>03F1651S, 03F1651N</t>
  </si>
  <si>
    <t>01F1621S, 01F1621N</t>
  </si>
  <si>
    <t>03F1860S, 03F1860N</t>
  </si>
  <si>
    <t>01F1906S, 01F1906N</t>
  </si>
  <si>
    <t>國道3號</t>
    <phoneticPr fontId="2" type="noConversion"/>
  </si>
  <si>
    <t>國道1號</t>
    <phoneticPr fontId="2" type="noConversion"/>
  </si>
  <si>
    <t>方向</t>
  </si>
  <si>
    <t>方向</t>
    <phoneticPr fontId="2" type="noConversion"/>
  </si>
  <si>
    <t>往南</t>
  </si>
  <si>
    <t>往南</t>
    <phoneticPr fontId="2" type="noConversion"/>
  </si>
  <si>
    <t>往北</t>
  </si>
  <si>
    <t>往北</t>
    <phoneticPr fontId="2" type="noConversion"/>
  </si>
  <si>
    <t>對照點位</t>
    <phoneticPr fontId="2" type="noConversion"/>
  </si>
  <si>
    <t>小客車</t>
    <phoneticPr fontId="2" type="noConversion"/>
  </si>
  <si>
    <t>小型車</t>
  </si>
  <si>
    <t>聯結車</t>
  </si>
  <si>
    <t>大貨車</t>
  </si>
  <si>
    <t>大客車(客運)</t>
  </si>
  <si>
    <t>遊覽車</t>
  </si>
  <si>
    <t>機車</t>
  </si>
  <si>
    <t>自行車&amp;行人</t>
  </si>
  <si>
    <t>PCU</t>
    <phoneticPr fontId="2" type="noConversion"/>
  </si>
  <si>
    <t>平假日</t>
  </si>
  <si>
    <t>平假日</t>
    <phoneticPr fontId="2" type="noConversion"/>
  </si>
  <si>
    <t>晨峰</t>
  </si>
  <si>
    <t>晨峰</t>
    <phoneticPr fontId="2" type="noConversion"/>
  </si>
  <si>
    <t>晨昏峰</t>
  </si>
  <si>
    <t>晨昏峰</t>
    <phoneticPr fontId="2" type="noConversion"/>
  </si>
  <si>
    <t>小時</t>
  </si>
  <si>
    <t>小時</t>
    <phoneticPr fontId="2" type="noConversion"/>
  </si>
  <si>
    <t>平日</t>
  </si>
  <si>
    <t>平日</t>
    <phoneticPr fontId="2" type="noConversion"/>
  </si>
  <si>
    <t>假日</t>
  </si>
  <si>
    <t>假日</t>
    <phoneticPr fontId="2" type="noConversion"/>
  </si>
  <si>
    <t>昏峰</t>
  </si>
  <si>
    <t>昏峰</t>
    <phoneticPr fontId="2" type="noConversion"/>
  </si>
  <si>
    <t>對照速率點位</t>
    <phoneticPr fontId="2" type="noConversion"/>
  </si>
  <si>
    <t>速率</t>
    <phoneticPr fontId="2" type="noConversion"/>
  </si>
  <si>
    <t>V/VL</t>
    <phoneticPr fontId="2" type="noConversion"/>
  </si>
  <si>
    <t>V/C</t>
    <phoneticPr fontId="2" type="noConversion"/>
  </si>
  <si>
    <t>VL1</t>
    <phoneticPr fontId="2" type="noConversion"/>
  </si>
  <si>
    <t>VL2</t>
    <phoneticPr fontId="2" type="noConversion"/>
  </si>
  <si>
    <t>LOS</t>
    <phoneticPr fontId="2" type="noConversion"/>
  </si>
  <si>
    <t>選擇的LOS</t>
    <phoneticPr fontId="2" type="noConversion"/>
  </si>
  <si>
    <t>VC LOS</t>
    <phoneticPr fontId="2" type="noConversion"/>
  </si>
  <si>
    <t>小貨車</t>
    <phoneticPr fontId="2" type="noConversion"/>
  </si>
  <si>
    <t>Volume</t>
    <phoneticPr fontId="2" type="noConversion"/>
  </si>
  <si>
    <t>路線長度(公尺)</t>
  </si>
  <si>
    <t>旅行時間(秒)</t>
  </si>
  <si>
    <t>行駛時間(秒)</t>
  </si>
  <si>
    <t>延滯時間(秒)</t>
  </si>
  <si>
    <t>旅行速率(公里/小時)</t>
  </si>
  <si>
    <t>行駛速率(公里/小時)</t>
  </si>
  <si>
    <t>速限</t>
  </si>
  <si>
    <t>原始資料</t>
  </si>
  <si>
    <t>分頁</t>
  </si>
  <si>
    <t>~\台北鼎漢(B_6740)\6787臺鐵海線雙軌化綜合規劃\Technical\06_交通量調查\02_原始資料\02_路段旅行速率\SL1-1台61線-路段旅行時間.xlsx</t>
  </si>
  <si>
    <t>資料分析(假日昏峰)</t>
  </si>
  <si>
    <t>資料分析(假日晨峰)</t>
  </si>
  <si>
    <t>資料分析(平日昏峰)</t>
  </si>
  <si>
    <t>資料分析(平日晨峰)</t>
  </si>
  <si>
    <t>~\台北鼎漢(B_6740)\6787臺鐵海線雙軌化綜合規劃\Technical\06_交通量調查\02_原始資料\02_路段旅行速率\SL1-2台1線-路段旅行時間.xlsx</t>
  </si>
  <si>
    <t>~\台北鼎漢(B_6740)\6787臺鐵海線雙軌化綜合規劃\Technical\06_交通量調查\02_原始資料\02_路段旅行速率\SL1-3苗栗鄉道-路段旅行時間.xlsx</t>
  </si>
  <si>
    <t>~\台北鼎漢(B_6740)\6787臺鐵海線雙軌化綜合規劃\Technical\06_交通量調查\02_原始資料\02_路段旅行速率\SL1-4台13甲線-路段旅行時間.xlsx</t>
  </si>
  <si>
    <t>~\台北鼎漢(B_6740)\6787臺鐵海線雙軌化綜合規劃\Technical\06_交通量調查\02_原始資料\02_路段旅行速率\SL2-1台61線-路段旅行時間.xlsx</t>
  </si>
  <si>
    <t>~\台北鼎漢(B_6740)\6787臺鐵海線雙軌化綜合規劃\Technical\06_交通量調查\02_原始資料\02_路段旅行速率\SL2-2台1線-路段旅行時間.xlsx</t>
  </si>
  <si>
    <t>~\台北鼎漢(B_6740)\6787臺鐵海線雙軌化綜合規劃\Technical\06_交通量調查\02_原始資料\02_路段旅行速率\SL3-1台61線-路段旅行時間.xlsx</t>
  </si>
  <si>
    <t>~\台北鼎漢(B_6740)\6787臺鐵海線雙軌化綜合規劃\Technical\06_交通量調查\02_原始資料\02_路段旅行速率\SL3-2台1線-路段旅行時間.xlsx</t>
  </si>
  <si>
    <t>~\台北鼎漢(B_6740)\6787臺鐵海線雙軌化綜合規劃\Technical\06_交通量調查\02_原始資料\02_路段旅行速率\SL4-1台61線-路段旅行時間.xlsx</t>
  </si>
  <si>
    <t>~\台北鼎漢(B_6740)\6787臺鐵海線雙軌化綜合規劃\Technical\06_交通量調查\02_原始資料\02_路段旅行速率\SL4-2台17線-路段旅行時間.xlsx</t>
  </si>
  <si>
    <t>~\台北鼎漢(B_6740)\6787臺鐵海線雙軌化綜合規劃\Technical\06_交通量調查\02_原始資料\02_路段旅行速率\SL4-3台1線-路段旅行時間.xlsx</t>
  </si>
  <si>
    <t>~\台北鼎漢(B_6740)\6787臺鐵海線雙軌化綜合規劃\Technical\06_交通量調查\02_原始資料\02_路段旅行速率\SL4-4台74線-路段旅行時間.xlsx</t>
  </si>
  <si>
    <t>調查計畫書點位編號</t>
  </si>
  <si>
    <t>調查路段</t>
  </si>
  <si>
    <t>快慢車道</t>
  </si>
  <si>
    <t>台61線-後龍觀海大橋</t>
  </si>
  <si>
    <t>快車道</t>
  </si>
  <si>
    <t>~\台北鼎漢(B_6740)\6787臺鐵海線雙軌化綜合規劃\Technical\06_交通量調查\02_原始資料\01_路段交通量\SL1-1.台61線-後龍觀海大橋.xlsx</t>
  </si>
  <si>
    <t>慢車道</t>
  </si>
  <si>
    <t>台1線-後龍溪橋</t>
  </si>
  <si>
    <t>~\台北鼎漢(B_6740)\6787臺鐵海線雙軌化綜合規劃\Technical\06_交通量調查\02_原始資料\01_路段交通量\SL1-2.台1線-後龍溪橋.xlsx</t>
  </si>
  <si>
    <t>苗栗鄉道13號-新港大橋</t>
  </si>
  <si>
    <t>~\台北鼎漢(B_6740)\6787臺鐵海線雙軌化綜合規劃\Technical\06_交通量調查\02_原始資料\01_路段交通量\SL1-3.苗栗鄉道13號-新港大橋.xlsx</t>
  </si>
  <si>
    <t>台13甲線-北勢大橋</t>
  </si>
  <si>
    <t>~\台北鼎漢(B_6740)\6787臺鐵海線雙軌化綜合規劃\Technical\06_交通量調查\02_原始資料\01_路段交通量\SL1-4.台13甲線-北勢大橋.xlsx</t>
  </si>
  <si>
    <t>台61線-大安溪橋</t>
  </si>
  <si>
    <t>~\台北鼎漢(B_6740)\6787臺鐵海線雙軌化綜合規劃\Technical\06_交通量調查\02_原始資料\01_路段交通量\SL2-1.台61線-大安溪橋.xlsx</t>
  </si>
  <si>
    <t>台1線-大安溪橋</t>
  </si>
  <si>
    <t>~\台北鼎漢(B_6740)\6787臺鐵海線雙軌化綜合規劃\Technical\06_交通量調查\02_原始資料\01_路段交通量\SL2-2.台1線-大安溪橋.xlsx</t>
  </si>
  <si>
    <t>台61線-大甲溪橋</t>
  </si>
  <si>
    <t>~\台北鼎漢(B_6740)\6787臺鐵海線雙軌化綜合規劃\Technical\06_交通量調查\02_原始資料\01_路段交通量\SL3-1.台61線-大甲溪橋.xlsx</t>
  </si>
  <si>
    <t>台1線-大甲溪橋</t>
  </si>
  <si>
    <t>~\台北鼎漢(B_6740)\6787臺鐵海線雙軌化綜合規劃\Technical\06_交通量調查\02_原始資料\01_路段交通量\SL3-2.台1線-大甲溪橋.xlsx</t>
  </si>
  <si>
    <t>台61線-中彰大橋</t>
  </si>
  <si>
    <t>~\台北鼎漢(B_6740)\6787臺鐵海線雙軌化綜合規劃\Technical\06_交通量調查\02_原始資料\01_路段交通量\SL4-1.台61線-中彰大橋.xlsx</t>
  </si>
  <si>
    <t>台17線-中彰大橋</t>
  </si>
  <si>
    <t>~\台北鼎漢(B_6740)\6787臺鐵海線雙軌化綜合規劃\Technical\06_交通量調查\02_原始資料\01_路段交通量\SL4-2.台17線-中彰大橋.xlsx</t>
  </si>
  <si>
    <t>台1線-大度橋</t>
  </si>
  <si>
    <t>~\台北鼎漢(B_6740)\6787臺鐵海線雙軌化綜合規劃\Technical\06_交通量調查\02_原始資料\01_路段交通量\SL4-3.台1線-大度橋.xlsx</t>
  </si>
  <si>
    <t>台74線-烏溪橋</t>
  </si>
  <si>
    <t>~\台北鼎漢(B_6740)\6787臺鐵海線雙軌化綜合規劃\Technical\06_交通量調查\02_原始資料\01_路段交通量\SL4-4.台74線-烏溪橋.xlsx</t>
  </si>
  <si>
    <t>日期</t>
    <phoneticPr fontId="2" type="noConversion"/>
  </si>
  <si>
    <t>星期</t>
    <phoneticPr fontId="2" type="noConversion"/>
  </si>
  <si>
    <t>03F1257N</t>
    <phoneticPr fontId="2" type="noConversion"/>
  </si>
  <si>
    <t>03F1633N</t>
    <phoneticPr fontId="2" type="noConversion"/>
  </si>
  <si>
    <t>01F1572N</t>
    <phoneticPr fontId="2" type="noConversion"/>
  </si>
  <si>
    <t>03F1651N</t>
    <phoneticPr fontId="2" type="noConversion"/>
  </si>
  <si>
    <t>01F1621N</t>
    <phoneticPr fontId="2" type="noConversion"/>
  </si>
  <si>
    <t>03F1860N</t>
    <phoneticPr fontId="2" type="noConversion"/>
  </si>
  <si>
    <t>01F1906N</t>
    <phoneticPr fontId="2" type="noConversion"/>
  </si>
  <si>
    <t>小客車</t>
  </si>
  <si>
    <t>小貨車</t>
  </si>
  <si>
    <t>Volume</t>
  </si>
  <si>
    <t>PCU</t>
  </si>
  <si>
    <t>全日</t>
    <phoneticPr fontId="2" type="noConversion"/>
  </si>
  <si>
    <t>道路容量</t>
    <phoneticPr fontId="2" type="noConversion"/>
  </si>
  <si>
    <t>速限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</si>
</sst>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_-* #,##0.00000_-;\-* #,##0.00000_-;_-* &quot;-&quot;??_-;_-@_-"/>
    <numFmt numFmtId="177" formatCode="#,##0_ "/>
    <numFmt numFmtId="178" formatCode="#,##0.00_ "/>
    <numFmt numFmtId="179" formatCode="0.0_ "/>
    <numFmt numFmtId="180" formatCode="0.00_ "/>
  </numFmts>
  <fonts count="11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rgb="FF242424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rgb="FF242424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4" fillId="2" borderId="2" xfId="1" applyNumberFormat="1" applyFont="1" applyFill="1" applyBorder="1" applyAlignment="1">
      <alignment horizontal="center" vertical="center" wrapText="1"/>
    </xf>
    <xf numFmtId="176" fontId="4" fillId="2" borderId="3" xfId="1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76" fontId="6" fillId="0" borderId="1" xfId="1" applyNumberFormat="1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5" xfId="2" applyBorder="1" applyAlignment="1"/>
    <xf numFmtId="0" fontId="3" fillId="0" borderId="0" xfId="2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6" fillId="4" borderId="1" xfId="0" applyFont="1" applyFill="1" applyBorder="1"/>
    <xf numFmtId="0" fontId="3" fillId="0" borderId="0" xfId="2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6" fillId="0" borderId="6" xfId="0" applyFont="1" applyBorder="1" applyAlignment="1">
      <alignment horizontal="center"/>
    </xf>
    <xf numFmtId="177" fontId="6" fillId="0" borderId="7" xfId="0" applyNumberFormat="1" applyFont="1" applyBorder="1" applyAlignment="1">
      <alignment horizontal="right"/>
    </xf>
    <xf numFmtId="177" fontId="6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179" fontId="0" fillId="0" borderId="0" xfId="0" applyNumberFormat="1"/>
    <xf numFmtId="180" fontId="0" fillId="0" borderId="0" xfId="0" applyNumberFormat="1"/>
    <xf numFmtId="177" fontId="6" fillId="0" borderId="7" xfId="0" applyNumberFormat="1" applyFont="1" applyBorder="1"/>
    <xf numFmtId="178" fontId="6" fillId="0" borderId="7" xfId="0" applyNumberFormat="1" applyFont="1" applyBorder="1"/>
    <xf numFmtId="179" fontId="6" fillId="0" borderId="7" xfId="0" applyNumberFormat="1" applyFont="1" applyBorder="1"/>
    <xf numFmtId="180" fontId="6" fillId="0" borderId="7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79" fontId="6" fillId="0" borderId="6" xfId="0" applyNumberFormat="1" applyFont="1" applyBorder="1"/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78" fontId="6" fillId="0" borderId="8" xfId="0" applyNumberFormat="1" applyFont="1" applyBorder="1"/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77" fontId="6" fillId="0" borderId="6" xfId="0" applyNumberFormat="1" applyFont="1" applyBorder="1" applyAlignment="1">
      <alignment horizontal="right"/>
    </xf>
    <xf numFmtId="177" fontId="6" fillId="0" borderId="8" xfId="0" applyNumberFormat="1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177" fontId="6" fillId="0" borderId="16" xfId="0" applyNumberFormat="1" applyFont="1" applyBorder="1" applyAlignment="1">
      <alignment horizontal="center"/>
    </xf>
    <xf numFmtId="177" fontId="6" fillId="0" borderId="12" xfId="0" applyNumberFormat="1" applyFont="1" applyBorder="1" applyAlignment="1">
      <alignment horizontal="center"/>
    </xf>
    <xf numFmtId="177" fontId="6" fillId="0" borderId="14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0" xfId="0" applyFont="1"/>
    <xf numFmtId="177" fontId="6" fillId="0" borderId="10" xfId="0" applyNumberFormat="1" applyFont="1" applyBorder="1" applyAlignment="1">
      <alignment horizontal="right"/>
    </xf>
    <xf numFmtId="177" fontId="6" fillId="0" borderId="9" xfId="0" applyNumberFormat="1" applyFont="1" applyBorder="1" applyAlignment="1">
      <alignment horizontal="center"/>
    </xf>
    <xf numFmtId="177" fontId="6" fillId="0" borderId="10" xfId="0" applyNumberFormat="1" applyFont="1" applyBorder="1"/>
    <xf numFmtId="178" fontId="6" fillId="0" borderId="10" xfId="0" applyNumberFormat="1" applyFont="1" applyBorder="1"/>
    <xf numFmtId="179" fontId="6" fillId="0" borderId="10" xfId="0" applyNumberFormat="1" applyFont="1" applyBorder="1"/>
    <xf numFmtId="180" fontId="6" fillId="0" borderId="10" xfId="0" applyNumberFormat="1" applyFont="1" applyBorder="1"/>
    <xf numFmtId="0" fontId="6" fillId="0" borderId="10" xfId="0" applyFont="1" applyBorder="1"/>
    <xf numFmtId="180" fontId="6" fillId="0" borderId="8" xfId="0" applyNumberFormat="1" applyFont="1" applyBorder="1"/>
    <xf numFmtId="0" fontId="9" fillId="4" borderId="1" xfId="0" applyFont="1" applyFill="1" applyBorder="1" applyAlignment="1">
      <alignment horizontal="center" vertical="top"/>
    </xf>
    <xf numFmtId="179" fontId="6" fillId="0" borderId="8" xfId="0" applyNumberFormat="1" applyFont="1" applyBorder="1"/>
    <xf numFmtId="177" fontId="6" fillId="0" borderId="19" xfId="0" applyNumberFormat="1" applyFont="1" applyBorder="1" applyAlignment="1">
      <alignment horizontal="right"/>
    </xf>
    <xf numFmtId="177" fontId="6" fillId="0" borderId="20" xfId="0" applyNumberFormat="1" applyFont="1" applyBorder="1" applyAlignment="1">
      <alignment horizontal="right"/>
    </xf>
    <xf numFmtId="177" fontId="6" fillId="0" borderId="21" xfId="0" applyNumberFormat="1" applyFont="1" applyBorder="1" applyAlignment="1">
      <alignment horizontal="right"/>
    </xf>
    <xf numFmtId="177" fontId="6" fillId="0" borderId="22" xfId="0" applyNumberFormat="1" applyFont="1" applyBorder="1" applyAlignment="1">
      <alignment horizontal="right"/>
    </xf>
    <xf numFmtId="0" fontId="4" fillId="5" borderId="6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79" fontId="4" fillId="3" borderId="6" xfId="0" applyNumberFormat="1" applyFont="1" applyFill="1" applyBorder="1" applyAlignment="1">
      <alignment horizontal="center" vertical="center" wrapText="1"/>
    </xf>
    <xf numFmtId="180" fontId="4" fillId="3" borderId="6" xfId="0" applyNumberFormat="1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179" fontId="4" fillId="6" borderId="6" xfId="0" applyNumberFormat="1" applyFont="1" applyFill="1" applyBorder="1" applyAlignment="1">
      <alignment horizontal="center" vertical="center" wrapText="1"/>
    </xf>
    <xf numFmtId="180" fontId="4" fillId="6" borderId="6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7" fontId="4" fillId="5" borderId="10" xfId="0" applyNumberFormat="1" applyFont="1" applyFill="1" applyBorder="1" applyAlignment="1">
      <alignment horizontal="center" vertical="center" wrapText="1"/>
    </xf>
    <xf numFmtId="177" fontId="4" fillId="5" borderId="6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</cellXfs>
  <cellStyles count="3">
    <cellStyle name="一般" xfId="0" builtinId="0"/>
    <cellStyle name="千分位" xfId="1" builtinId="3"/>
    <cellStyle name="超連結" xfId="2" builtinId="8"/>
  </cellStyles>
  <dxfs count="1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  <color theme="0"/>
      </font>
      <fill>
        <patternFill>
          <bgColor rgb="FFFF7C80"/>
        </patternFill>
      </fill>
    </dxf>
    <dxf>
      <font>
        <b/>
        <i val="0"/>
        <color theme="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張愷傑 (Kai  Chieh Chang)" id="{CE368949-71B4-4FDA-96B0-87FA5828AF7D}" userId="S::kjchang@thi.com.tw::0d6a214e-3f21-4de6-bb41-e75bf0dd5a4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7" dT="2025-08-09T11:15:17.06" personId="{CE368949-71B4-4FDA-96B0-87FA5828AF7D}" id="{EBF08C14-1025-4A84-ADF6-1D55D43F9AE0}">
    <text>快車道2慢車道2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maps.app.goo.gl/E3SdMZWrG6k8PxTn6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maps.app.goo.gl/GcaULMzWWniHG12GA" TargetMode="External"/><Relationship Id="rId1" Type="http://schemas.openxmlformats.org/officeDocument/2006/relationships/hyperlink" Target="https://maps.app.goo.gl/cARiBXyrjaV19iaeA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maps.app.goo.gl/KBs4UQSeWxkcSM6Q7" TargetMode="External"/><Relationship Id="rId4" Type="http://schemas.openxmlformats.org/officeDocument/2006/relationships/hyperlink" Target="https://maps.app.goo.gl/gz3rybEHAPXDyQeQ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F73B-57D8-4160-9184-356E4CA9605D}">
  <sheetPr>
    <tabColor rgb="FFFFFF00"/>
  </sheetPr>
  <dimension ref="A1:BO78"/>
  <sheetViews>
    <sheetView workbookViewId="0">
      <pane xSplit="6" ySplit="2" topLeftCell="AP3" activePane="bottomRight" state="frozen"/>
      <selection pane="topRight" activeCell="G1" sqref="G1"/>
      <selection pane="bottomLeft" activeCell="A3" sqref="A3"/>
      <selection pane="bottomRight" activeCell="BB12" sqref="BB12"/>
    </sheetView>
  </sheetViews>
  <sheetFormatPr defaultRowHeight="15.75" x14ac:dyDescent="0.25"/>
  <cols>
    <col min="1" max="1" width="13" bestFit="1" customWidth="1"/>
    <col min="2" max="2" width="15.42578125" bestFit="1" customWidth="1"/>
    <col min="3" max="3" width="15.85546875" style="24" bestFit="1" customWidth="1"/>
    <col min="4" max="4" width="15.42578125" style="24" bestFit="1" customWidth="1"/>
    <col min="5" max="5" width="8.140625" style="24" customWidth="1"/>
    <col min="6" max="6" width="8.42578125" style="24" customWidth="1"/>
    <col min="7" max="8" width="20.85546875" hidden="1" customWidth="1"/>
    <col min="9" max="9" width="9.140625" style="30" hidden="1" customWidth="1"/>
    <col min="10" max="10" width="9" style="30" hidden="1" customWidth="1"/>
    <col min="11" max="11" width="9" style="30" customWidth="1"/>
    <col min="12" max="12" width="15.5703125" style="30" hidden="1" customWidth="1"/>
    <col min="13" max="13" width="9.5703125" style="30" bestFit="1" customWidth="1"/>
    <col min="14" max="14" width="11.85546875" hidden="1" customWidth="1"/>
    <col min="15" max="15" width="14.85546875" hidden="1" customWidth="1"/>
    <col min="16" max="16" width="15.5703125" hidden="1" customWidth="1"/>
    <col min="17" max="17" width="12.7109375" hidden="1" customWidth="1"/>
    <col min="18" max="28" width="13.7109375" hidden="1" customWidth="1"/>
    <col min="29" max="29" width="13.7109375" customWidth="1"/>
    <col min="30" max="30" width="8.140625" bestFit="1" customWidth="1"/>
    <col min="31" max="31" width="8.140625" customWidth="1"/>
    <col min="32" max="32" width="8.140625" bestFit="1" customWidth="1"/>
    <col min="33" max="33" width="14.28515625" bestFit="1" customWidth="1"/>
    <col min="39" max="40" width="14.7109375" customWidth="1"/>
    <col min="43" max="43" width="12.140625" hidden="1" customWidth="1"/>
    <col min="44" max="44" width="9.140625" style="32"/>
    <col min="45" max="45" width="9.140625" style="33"/>
    <col min="46" max="47" width="0" hidden="1" customWidth="1"/>
    <col min="62" max="62" width="0" hidden="1" customWidth="1"/>
    <col min="65" max="66" width="0" hidden="1" customWidth="1"/>
  </cols>
  <sheetData>
    <row r="1" spans="1:67" x14ac:dyDescent="0.25">
      <c r="A1" s="96" t="s">
        <v>60</v>
      </c>
      <c r="B1" s="88" t="s">
        <v>61</v>
      </c>
      <c r="C1" s="88" t="s">
        <v>0</v>
      </c>
      <c r="D1" s="88" t="s">
        <v>1</v>
      </c>
      <c r="E1" s="88" t="s">
        <v>150</v>
      </c>
      <c r="F1" s="88" t="s">
        <v>134</v>
      </c>
      <c r="G1" s="88" t="s">
        <v>139</v>
      </c>
      <c r="H1" s="88" t="s">
        <v>163</v>
      </c>
      <c r="I1" s="86" t="str">
        <f>交通量調查點位!Z1</f>
        <v>V0
(km/hr)</v>
      </c>
      <c r="J1" s="86" t="str">
        <f>交通量調查點位!AA1</f>
        <v>VL
(km/hr)</v>
      </c>
      <c r="K1" s="86" t="s">
        <v>243</v>
      </c>
      <c r="L1" s="86" t="str">
        <f>交通量調查點位!AB1</f>
        <v>Capacity
(car/hr/lane)</v>
      </c>
      <c r="M1" s="86" t="s">
        <v>242</v>
      </c>
      <c r="N1" s="88" t="str">
        <f>交通量調查點位!AD1</f>
        <v>MotoPCE</v>
      </c>
      <c r="O1" s="88" t="str">
        <f>交通量調查點位!AE1</f>
        <v>TourBusPCE</v>
      </c>
      <c r="P1" s="88" t="str">
        <f>交通量調查點位!AF1</f>
        <v>BigTruckPCE</v>
      </c>
      <c r="Q1" s="88" t="str">
        <f>交通量調查點位!AG1</f>
        <v>TrailerPCE</v>
      </c>
      <c r="R1" s="99" t="s">
        <v>170</v>
      </c>
      <c r="S1" s="98" t="s">
        <v>241</v>
      </c>
      <c r="T1" s="98"/>
      <c r="U1" s="98"/>
      <c r="V1" s="98"/>
      <c r="W1" s="98"/>
      <c r="X1" s="98"/>
      <c r="Y1" s="98"/>
      <c r="Z1" s="98"/>
      <c r="AA1" s="98"/>
      <c r="AB1" s="98"/>
      <c r="AC1" s="98"/>
      <c r="AD1" s="90" t="str">
        <f>"晨峰(" &amp; TEXT(AD3,"00") &amp; ":00~" &amp; TEXT(AD3+1,"00") &amp; ":00)"</f>
        <v>晨峰(07:00~08:00)</v>
      </c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2"/>
      <c r="AW1" s="93" t="str">
        <f>"昏峰(" &amp; TEXT(AW3,"00") &amp; ":00~" &amp; TEXT(AW3+1,"00") &amp; ":00)"</f>
        <v>昏峰(17:00~18:00)</v>
      </c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5"/>
    </row>
    <row r="2" spans="1:67" ht="30.75" thickBot="1" x14ac:dyDescent="0.3">
      <c r="A2" s="97"/>
      <c r="B2" s="89"/>
      <c r="C2" s="89"/>
      <c r="D2" s="89"/>
      <c r="E2" s="89"/>
      <c r="F2" s="89"/>
      <c r="G2" s="89"/>
      <c r="H2" s="89"/>
      <c r="I2" s="87"/>
      <c r="J2" s="87"/>
      <c r="K2" s="87"/>
      <c r="L2" s="87"/>
      <c r="M2" s="87"/>
      <c r="N2" s="89"/>
      <c r="O2" s="89"/>
      <c r="P2" s="89"/>
      <c r="Q2" s="89"/>
      <c r="R2" s="100"/>
      <c r="S2" s="73" t="s">
        <v>142</v>
      </c>
      <c r="T2" s="73" t="s">
        <v>143</v>
      </c>
      <c r="U2" s="73" t="s">
        <v>144</v>
      </c>
      <c r="V2" s="73" t="s">
        <v>145</v>
      </c>
      <c r="W2" s="73" t="s">
        <v>237</v>
      </c>
      <c r="X2" s="73" t="s">
        <v>238</v>
      </c>
      <c r="Y2" s="73" t="s">
        <v>141</v>
      </c>
      <c r="Z2" s="73" t="s">
        <v>146</v>
      </c>
      <c r="AA2" s="73" t="s">
        <v>147</v>
      </c>
      <c r="AB2" s="73" t="s">
        <v>239</v>
      </c>
      <c r="AC2" s="73" t="s">
        <v>240</v>
      </c>
      <c r="AD2" s="74" t="s">
        <v>156</v>
      </c>
      <c r="AE2" s="75" t="s">
        <v>142</v>
      </c>
      <c r="AF2" s="75" t="s">
        <v>143</v>
      </c>
      <c r="AG2" s="75" t="s">
        <v>144</v>
      </c>
      <c r="AH2" s="75" t="s">
        <v>145</v>
      </c>
      <c r="AI2" s="75" t="s">
        <v>140</v>
      </c>
      <c r="AJ2" s="75" t="s">
        <v>172</v>
      </c>
      <c r="AK2" s="75" t="s">
        <v>141</v>
      </c>
      <c r="AL2" s="75" t="s">
        <v>146</v>
      </c>
      <c r="AM2" s="75" t="s">
        <v>147</v>
      </c>
      <c r="AN2" s="75" t="s">
        <v>173</v>
      </c>
      <c r="AO2" s="75" t="s">
        <v>148</v>
      </c>
      <c r="AP2" s="76" t="s">
        <v>166</v>
      </c>
      <c r="AQ2" s="76" t="s">
        <v>171</v>
      </c>
      <c r="AR2" s="77" t="s">
        <v>164</v>
      </c>
      <c r="AS2" s="78" t="s">
        <v>165</v>
      </c>
      <c r="AT2" s="76" t="s">
        <v>167</v>
      </c>
      <c r="AU2" s="76" t="s">
        <v>168</v>
      </c>
      <c r="AV2" s="79" t="s">
        <v>169</v>
      </c>
      <c r="AW2" s="80" t="s">
        <v>156</v>
      </c>
      <c r="AX2" s="81" t="s">
        <v>142</v>
      </c>
      <c r="AY2" s="81" t="s">
        <v>143</v>
      </c>
      <c r="AZ2" s="81" t="s">
        <v>144</v>
      </c>
      <c r="BA2" s="81" t="s">
        <v>145</v>
      </c>
      <c r="BB2" s="81" t="s">
        <v>140</v>
      </c>
      <c r="BC2" s="81" t="s">
        <v>172</v>
      </c>
      <c r="BD2" s="81" t="s">
        <v>141</v>
      </c>
      <c r="BE2" s="81" t="s">
        <v>146</v>
      </c>
      <c r="BF2" s="81" t="s">
        <v>147</v>
      </c>
      <c r="BG2" s="81" t="s">
        <v>173</v>
      </c>
      <c r="BH2" s="81" t="s">
        <v>148</v>
      </c>
      <c r="BI2" s="81" t="s">
        <v>166</v>
      </c>
      <c r="BJ2" s="81" t="s">
        <v>171</v>
      </c>
      <c r="BK2" s="82" t="s">
        <v>164</v>
      </c>
      <c r="BL2" s="83" t="s">
        <v>165</v>
      </c>
      <c r="BM2" s="81" t="s">
        <v>167</v>
      </c>
      <c r="BN2" s="81" t="s">
        <v>168</v>
      </c>
      <c r="BO2" s="84" t="s">
        <v>169</v>
      </c>
    </row>
    <row r="3" spans="1:67" x14ac:dyDescent="0.25">
      <c r="A3" s="38" t="str">
        <f>交通量調查點位!A2</f>
        <v>SL1</v>
      </c>
      <c r="B3" s="39" t="str">
        <f>交通量調查點位!B2</f>
        <v>SL1-1</v>
      </c>
      <c r="C3" s="39" t="str">
        <f>交通量調查點位!E2</f>
        <v>台61線</v>
      </c>
      <c r="D3" s="39" t="str">
        <f>交通量調查點位!F2</f>
        <v>後龍觀海大橋</v>
      </c>
      <c r="E3" s="39" t="s">
        <v>158</v>
      </c>
      <c r="F3" s="39" t="s">
        <v>136</v>
      </c>
      <c r="G3" s="39" t="str">
        <f>IFERROR(IF(F3="往南", LEFT(交通量調查點位!K2,FIND(",",交通量調查點位!K2)-1),RIGHT(交通量調查點位!K2, LEN(交通量調查點位!K2) - FIND(",",交通量調查點位!K2)-1)),交通量調查點位!D2)</f>
        <v>SL1-1</v>
      </c>
      <c r="H3" s="39" t="str">
        <f>G3</f>
        <v>SL1-1</v>
      </c>
      <c r="I3" s="59">
        <f>交通量調查點位!Z2</f>
        <v>60</v>
      </c>
      <c r="J3" s="59">
        <f>交通量調查點位!AA2</f>
        <v>50</v>
      </c>
      <c r="K3" s="59">
        <v>50</v>
      </c>
      <c r="L3" s="59">
        <f>交通量調查點位!AB2</f>
        <v>1950</v>
      </c>
      <c r="M3" s="59">
        <f>交通量調查點位!AC2</f>
        <v>5850</v>
      </c>
      <c r="N3" s="39">
        <f>VALUE(LEFT(交通量調查點位!AD2,4))</f>
        <v>0.33</v>
      </c>
      <c r="O3" s="39">
        <f>交通量調查點位!AE2</f>
        <v>1.4</v>
      </c>
      <c r="P3" s="39">
        <f>交通量調查點位!AF2</f>
        <v>1.4</v>
      </c>
      <c r="Q3" s="39">
        <f>交通量調查點位!AG2</f>
        <v>1.4</v>
      </c>
      <c r="R3" s="40" t="str">
        <f>交通量調查點位!AH2</f>
        <v>VL2</v>
      </c>
      <c r="S3" s="72">
        <f>SUMIFS(交通量調查結果!I:I,交通量調查結果!$A:$A,服務水準列表!$G3,交通量調查結果!$G:$G,服務水準列表!$E3,交通量調查結果!$D:$D,服務水準列表!$F3)</f>
        <v>1164</v>
      </c>
      <c r="T3" s="72">
        <f>SUMIFS(交通量調查結果!J:J,交通量調查結果!$A:$A,服務水準列表!$G3,交通量調查結果!$G:$G,服務水準列表!$E3,交通量調查結果!$D:$D,服務水準列表!$F3)</f>
        <v>516</v>
      </c>
      <c r="U3" s="72">
        <f>SUMIFS(交通量調查結果!K:K,交通量調查結果!$A:$A,服務水準列表!$G3,交通量調查結果!$G:$G,服務水準列表!$E3,交通量調查結果!$D:$D,服務水準列表!$F3)</f>
        <v>0</v>
      </c>
      <c r="V3" s="72">
        <f>SUMIFS(交通量調查結果!L:L,交通量調查結果!$A:$A,服務水準列表!$G3,交通量調查結果!$G:$G,服務水準列表!$E3,交通量調查結果!$D:$D,服務水準列表!$F3)</f>
        <v>32</v>
      </c>
      <c r="W3" s="72">
        <f>SUMIFS(交通量調查結果!M:M,交通量調查結果!$A:$A,服務水準列表!$G3,交通量調查結果!$G:$G,服務水準列表!$E3,交通量調查結果!$D:$D,服務水準列表!$F3)</f>
        <v>0</v>
      </c>
      <c r="X3" s="72">
        <f>SUMIFS(交通量調查結果!N:N,交通量調查結果!$A:$A,服務水準列表!$G3,交通量調查結果!$G:$G,服務水準列表!$E3,交通量調查結果!$D:$D,服務水準列表!$F3)</f>
        <v>0</v>
      </c>
      <c r="Y3" s="72">
        <f>SUMIFS(交通量調查結果!O:O,交通量調查結果!$A:$A,服務水準列表!$G3,交通量調查結果!$G:$G,服務水準列表!$E3,交通量調查結果!$D:$D,服務水準列表!$F3)</f>
        <v>3960</v>
      </c>
      <c r="Z3" s="72">
        <f>SUMIFS(交通量調查結果!P:P,交通量調查結果!$A:$A,服務水準列表!$G3,交通量調查結果!$G:$G,服務水準列表!$E3,交通量調查結果!$D:$D,服務水準列表!$F3)</f>
        <v>752</v>
      </c>
      <c r="AA3" s="72">
        <f>SUMIFS(交通量調查結果!Q:Q,交通量調查結果!$A:$A,服務水準列表!$G3,交通量調查結果!$G:$G,服務水準列表!$E3,交通量調查結果!$D:$D,服務水準列表!$F3)</f>
        <v>25</v>
      </c>
      <c r="AB3" s="28">
        <f>SUM(S3:AA3)</f>
        <v>6449</v>
      </c>
      <c r="AC3" s="28">
        <f>S3*$Q3 + T3* $P3 +(U3 + V3) * $O3 +  (W3+X3+Y3)  + Z3 * $N3</f>
        <v>6604.96</v>
      </c>
      <c r="AD3" s="60" cm="1">
        <f t="array" ref="AD3">INDEX(選定時間!A:C,MATCH(1,(服務水準列表!$E3 = 選定時間!$A:$A) * (選定時間!$B:$B = "晨峰"),0), 3)</f>
        <v>7</v>
      </c>
      <c r="AE3" s="61">
        <f>SUMIFS(交通量調查結果!I:I,交通量調查結果!$A:$A,服務水準列表!$G3,交通量調查結果!$G:$G,服務水準列表!$E3,交通量調查結果!$D:$D,服務水準列表!$F3,交通量調查結果!$H:$H,服務水準列表!$AD3)</f>
        <v>67</v>
      </c>
      <c r="AF3" s="61">
        <f>SUMIFS(交通量調查結果!J:J,交通量調查結果!$A:$A,服務水準列表!$G3,交通量調查結果!$G:$G,服務水準列表!$E3,交通量調查結果!$D:$D,服務水準列表!$F3,交通量調查結果!$H:$H,服務水準列表!$AD3)</f>
        <v>37</v>
      </c>
      <c r="AG3" s="61">
        <f>SUMIFS(交通量調查結果!K:K,交通量調查結果!$A:$A,服務水準列表!$G3,交通量調查結果!$G:$G,服務水準列表!$E3,交通量調查結果!$D:$D,服務水準列表!$F3,交通量調查結果!$H:$H,服務水準列表!$AD3)</f>
        <v>0</v>
      </c>
      <c r="AH3" s="61">
        <f>SUMIFS(交通量調查結果!L:L,交通量調查結果!$A:$A,服務水準列表!$G3,交通量調查結果!$G:$G,服務水準列表!$E3,交通量調查結果!$D:$D,服務水準列表!$F3,交通量調查結果!$H:$H,服務水準列表!$AD3)</f>
        <v>4</v>
      </c>
      <c r="AI3" s="61">
        <f>SUMIFS(交通量調查結果!M:M,交通量調查結果!$A:$A,服務水準列表!$G3,交通量調查結果!$G:$G,服務水準列表!$E3,交通量調查結果!$D:$D,服務水準列表!$F3,交通量調查結果!$H:$H,服務水準列表!$AD3)</f>
        <v>0</v>
      </c>
      <c r="AJ3" s="61">
        <f>SUMIFS(交通量調查結果!N:N,交通量調查結果!$A:$A,服務水準列表!$G3,交通量調查結果!$G:$G,服務水準列表!$E3,交通量調查結果!$D:$D,服務水準列表!$F3,交通量調查結果!$H:$H,服務水準列表!$AD3)</f>
        <v>0</v>
      </c>
      <c r="AK3" s="61">
        <f>SUMIFS(交通量調查結果!O:O,交通量調查結果!$A:$A,服務水準列表!$G3,交通量調查結果!$G:$G,服務水準列表!$E3,交通量調查結果!$D:$D,服務水準列表!$F3,交通量調查結果!$H:$H,服務水準列表!$AD3)</f>
        <v>309</v>
      </c>
      <c r="AL3" s="61">
        <f>SUMIFS(交通量調查結果!P:P,交通量調查結果!$A:$A,服務水準列表!$G3,交通量調查結果!$G:$G,服務水準列表!$E3,交通量調查結果!$D:$D,服務水準列表!$F3,交通量調查結果!$H:$H,服務水準列表!$AD3)</f>
        <v>48</v>
      </c>
      <c r="AM3" s="61">
        <f>SUMIFS(交通量調查結果!Q:Q,交通量調查結果!$A:$A,服務水準列表!$G3,交通量調查結果!$G:$G,服務水準列表!$E3,交通量調查結果!$D:$D,服務水準列表!$F3,交通量調查結果!$H:$H,服務水準列表!$AD3)</f>
        <v>10</v>
      </c>
      <c r="AN3" s="61">
        <f>SUM(AE3:AM3)</f>
        <v>475</v>
      </c>
      <c r="AO3" s="61">
        <f>AE3*$Q3 + AF3* $P3 +(AG3 + AH3) * $O3 +  (AI3+AJ3+AK3)  + AL3 * $N3</f>
        <v>476.03999999999996</v>
      </c>
      <c r="AP3" s="62">
        <f>ROUND(AO3/$M3,2)</f>
        <v>0.08</v>
      </c>
      <c r="AQ3" s="39" t="str" cm="1">
        <f t="array" ref="AQ3">IF(OR(AP3="",AP3="-"), "-", _xlfn.IFS(
    AP3&lt;=0.25, "A",
    AP3&lt;=0.5, "B",
    AP3&lt;=0.8, "C",
    AP3&lt;=0.9, "D",
    AP3&lt;=1, "E",
    AP3&gt;1, "F"
))</f>
        <v>A</v>
      </c>
      <c r="AR3" s="63" cm="1">
        <f t="array" ref="AR3">INDEX(旅行速率調查結果!$A:$M,
       MATCH(1, (旅行速率調查結果!$D:$D = 服務水準列表!$E3) * (旅行速率調查結果!$F:$F = 服務水準列表!$F3) * (旅行速率調查結果!$E:$E = "晨峰") * (旅行速率調查結果!$A:$A = 服務水準列表!$H3),0),
       COLUMN(旅行速率調查結果!$K$1))</f>
        <v>55.12287334593573</v>
      </c>
      <c r="AS3" s="64">
        <f>ROUND(AR3/$K3,2)</f>
        <v>1.1000000000000001</v>
      </c>
      <c r="AT3" s="65" cm="1">
        <f t="array" ref="AT3">IF(OR(AS3=0,AS3=""), "-", _xlfn.IFS(
    AS3&gt;=0.9, 1,
    AS3&gt;=0.8, 2,
    AS3&gt;=0.6, 3,
    AS3&gt;=0.4, 4,
    AS3&gt;=0.2, 5,
    AS3&lt;0.2, 6
))</f>
        <v>1</v>
      </c>
      <c r="AU3" s="65" t="str" cm="1">
        <f t="array" ref="AU3">IF(OR(AS3=0,AS3=""), "-", _xlfn.IFS(
    AS3&gt;=0.8, "A",
    AS3&gt;=0.6, "B",
    AS3&gt;=0.5, "C",
    AS3&gt;=0.4, "D",
    AS3&gt;=0.2, "E",
    AS3&lt;0.2, "F"
))</f>
        <v>A</v>
      </c>
      <c r="AV3" s="40" t="str">
        <f t="shared" ref="AV3:AV34" si="0">IF($R3 = "VL2", $AU3, IF($R3 = "VC+VL1", AQ3&amp;AT3))</f>
        <v>A</v>
      </c>
      <c r="AW3" s="60" cm="1">
        <f t="array" ref="AW3">INDEX(選定時間!A:C,MATCH(1,(服務水準列表!$E3 = 選定時間!$A:$A) * (選定時間!$B:$B = "昏峰"),0), 3)</f>
        <v>17</v>
      </c>
      <c r="AX3" s="61">
        <f>SUMIFS(交通量調查結果!I:I,交通量調查結果!$A:$A,服務水準列表!$G3,交通量調查結果!$G:$G,服務水準列表!$E3,交通量調查結果!$D:$D,服務水準列表!$F3,交通量調查結果!$H:$H,服務水準列表!$AD3)</f>
        <v>67</v>
      </c>
      <c r="AY3" s="61">
        <f>SUMIFS(交通量調查結果!J:J,交通量調查結果!$A:$A,服務水準列表!$G3,交通量調查結果!$G:$G,服務水準列表!$E3,交通量調查結果!$D:$D,服務水準列表!$F3,交通量調查結果!$H:$H,服務水準列表!$AD3)</f>
        <v>37</v>
      </c>
      <c r="AZ3" s="61">
        <f>SUMIFS(交通量調查結果!K:K,交通量調查結果!$A:$A,服務水準列表!$G3,交通量調查結果!$G:$G,服務水準列表!$E3,交通量調查結果!$D:$D,服務水準列表!$F3,交通量調查結果!$H:$H,服務水準列表!$AD3)</f>
        <v>0</v>
      </c>
      <c r="BA3" s="61">
        <f>SUMIFS(交通量調查結果!L:L,交通量調查結果!$A:$A,服務水準列表!$G3,交通量調查結果!$G:$G,服務水準列表!$E3,交通量調查結果!$D:$D,服務水準列表!$F3,交通量調查結果!$H:$H,服務水準列表!$AD3)</f>
        <v>4</v>
      </c>
      <c r="BB3" s="61">
        <f>SUMIFS(交通量調查結果!M:M,交通量調查結果!$A:$A,服務水準列表!$G3,交通量調查結果!$G:$G,服務水準列表!$E3,交通量調查結果!$D:$D,服務水準列表!$F3,交通量調查結果!$H:$H,服務水準列表!$AD3)</f>
        <v>0</v>
      </c>
      <c r="BC3" s="61">
        <f>SUMIFS(交通量調查結果!N:N,交通量調查結果!$A:$A,服務水準列表!$G3,交通量調查結果!$G:$G,服務水準列表!$E3,交通量調查結果!$D:$D,服務水準列表!$F3,交通量調查結果!$H:$H,服務水準列表!$AD3)</f>
        <v>0</v>
      </c>
      <c r="BD3" s="61">
        <f>SUMIFS(交通量調查結果!O:O,交通量調查結果!$A:$A,服務水準列表!$G3,交通量調查結果!$G:$G,服務水準列表!$E3,交通量調查結果!$D:$D,服務水準列表!$F3,交通量調查結果!$H:$H,服務水準列表!$AD3)</f>
        <v>309</v>
      </c>
      <c r="BE3" s="61">
        <f>SUMIFS(交通量調查結果!P:P,交通量調查結果!$A:$A,服務水準列表!$G3,交通量調查結果!$G:$G,服務水準列表!$E3,交通量調查結果!$D:$D,服務水準列表!$F3,交通量調查結果!$H:$H,服務水準列表!$AD3)</f>
        <v>48</v>
      </c>
      <c r="BF3" s="61">
        <f>SUMIFS(交通量調查結果!Q:Q,交通量調查結果!$A:$A,服務水準列表!$G3,交通量調查結果!$G:$G,服務水準列表!$E3,交通量調查結果!$D:$D,服務水準列表!$F3,交通量調查結果!$H:$H,服務水準列表!$AD3)</f>
        <v>10</v>
      </c>
      <c r="BG3" s="61">
        <f>SUM(AX3:BF3)</f>
        <v>475</v>
      </c>
      <c r="BH3" s="61">
        <f>AX3*$Q3 + AY3* $P3 +(AZ3 + BA3) * $O3 +  (BB3+BC3+BD3)  + BE3 * $N3</f>
        <v>476.03999999999996</v>
      </c>
      <c r="BI3" s="62">
        <f>ROUND(BH3/$M3,2)</f>
        <v>0.08</v>
      </c>
      <c r="BJ3" s="39" t="str" cm="1">
        <f t="array" ref="BJ3">IF(OR(BI3="",BI3="-"), "-", _xlfn.IFS(
    BI3&lt;=0.25, "A",
    BI3&lt;=0.5, "B",
    BI3&lt;=0.8, "C",
    BI3&lt;=0.9, "D",
    BI3&lt;=1, "E",
    BI3&gt;1, "F"
))</f>
        <v>A</v>
      </c>
      <c r="BK3" s="63" cm="1">
        <f t="array" ref="BK3">INDEX(旅行速率調查結果!$A:$M,
       MATCH(1, (旅行速率調查結果!$D:$D = 服務水準列表!$E3) * (旅行速率調查結果!$F:$F = 服務水準列表!$F3) * (旅行速率調查結果!$E:$E = "晨峰") * (旅行速率調查結果!$A:$A = 服務水準列表!$H3),0),
       COLUMN(旅行速率調查結果!$K$1))</f>
        <v>55.12287334593573</v>
      </c>
      <c r="BL3" s="64">
        <f>ROUND(BK3/$K3,2)</f>
        <v>1.1000000000000001</v>
      </c>
      <c r="BM3" s="65" cm="1">
        <f t="array" ref="BM3">IF(OR(BL3=0,BL3=""), "-", _xlfn.IFS(
    BL3&gt;=0.9, 1,
    BL3&gt;=0.8, 2,
    BL3&gt;=0.6, 3,
    BL3&gt;=0.4, 4,
    BL3&gt;=0.2, 5,
    BL3&lt;0.2, 6
))</f>
        <v>1</v>
      </c>
      <c r="BN3" s="65" t="str" cm="1">
        <f t="array" ref="BN3">IF(OR(BL3=0,BL3=""), "-", _xlfn.IFS(
    BL3&gt;=0.8, "A",
    BL3&gt;=0.6, "B",
    BL3&gt;=0.5, "C",
    BL3&gt;=0.4, "D",
    BL3&gt;=0.2, "E",
    BL3&lt;0.2, "F"
))</f>
        <v>A</v>
      </c>
      <c r="BO3" s="40" t="str">
        <f t="shared" ref="BO3:BO34" si="1">IF($R3 = "VL2", $AU3, IF($R3 = "VC+VL1", BJ3&amp;BM3))</f>
        <v>A</v>
      </c>
    </row>
    <row r="4" spans="1:67" x14ac:dyDescent="0.25">
      <c r="A4" s="48" t="str">
        <f>交通量調查點位!A3</f>
        <v>SL1</v>
      </c>
      <c r="B4" s="14" t="str">
        <f>交通量調查點位!B3</f>
        <v>SL1-2</v>
      </c>
      <c r="C4" s="14" t="str">
        <f>交通量調查點位!E3</f>
        <v>台1線</v>
      </c>
      <c r="D4" s="14" t="str">
        <f>交通量調查點位!F3</f>
        <v>後龍溪橋</v>
      </c>
      <c r="E4" s="14" t="str">
        <f>E3</f>
        <v>平日</v>
      </c>
      <c r="F4" s="14" t="str">
        <f>F3</f>
        <v>往南</v>
      </c>
      <c r="G4" s="14" t="str">
        <f>IFERROR(IF(F4="往南", LEFT(交通量調查點位!K3,FIND(",",交通量調查點位!K3)-1),RIGHT(交通量調查點位!K3, LEN(交通量調查點位!K3) - FIND(",",交通量調查點位!K3)-1)),交通量調查點位!D3)</f>
        <v>SL1-2</v>
      </c>
      <c r="H4" s="14" t="str">
        <f t="shared" ref="H4:H40" si="2">G4</f>
        <v>SL1-2</v>
      </c>
      <c r="I4" s="29">
        <f>交通量調查點位!Z3</f>
        <v>70</v>
      </c>
      <c r="J4" s="29">
        <f>交通量調查點位!AA3</f>
        <v>60</v>
      </c>
      <c r="K4" s="29">
        <v>60</v>
      </c>
      <c r="L4" s="29">
        <f>交通量調查點位!AB3</f>
        <v>1620</v>
      </c>
      <c r="M4" s="29">
        <f>交通量調查點位!AC3</f>
        <v>4860</v>
      </c>
      <c r="N4" s="14">
        <f>VALUE(LEFT(交通量調查點位!AD3,4))</f>
        <v>0.36</v>
      </c>
      <c r="O4" s="14">
        <f>交通量調查點位!AE3</f>
        <v>1.2</v>
      </c>
      <c r="P4" s="14">
        <f>交通量調查點位!AF3</f>
        <v>1.25</v>
      </c>
      <c r="Q4" s="14">
        <f>交通量調查點位!AG3</f>
        <v>1.5</v>
      </c>
      <c r="R4" s="41" t="str">
        <f>交通量調查點位!AH3</f>
        <v>VL2</v>
      </c>
      <c r="S4" s="70">
        <f>SUMIFS(交通量調查結果!I:I,交通量調查結果!$A:$A,服務水準列表!$G4,交通量調查結果!$G:$G,服務水準列表!$E4,交通量調查結果!$D:$D,服務水準列表!$F4)</f>
        <v>104</v>
      </c>
      <c r="T4" s="70">
        <f>SUMIFS(交通量調查結果!J:J,交通量調查結果!$A:$A,服務水準列表!$G4,交通量調查結果!$G:$G,服務水準列表!$E4,交通量調查結果!$D:$D,服務水準列表!$F4)</f>
        <v>216</v>
      </c>
      <c r="U4" s="70">
        <f>SUMIFS(交通量調查結果!K:K,交通量調查結果!$A:$A,服務水準列表!$G4,交通量調查結果!$G:$G,服務水準列表!$E4,交通量調查結果!$D:$D,服務水準列表!$F4)</f>
        <v>33</v>
      </c>
      <c r="V4" s="70">
        <f>SUMIFS(交通量調查結果!L:L,交通量調查結果!$A:$A,服務水準列表!$G4,交通量調查結果!$G:$G,服務水準列表!$E4,交通量調查結果!$D:$D,服務水準列表!$F4)</f>
        <v>165</v>
      </c>
      <c r="W4" s="70">
        <f>SUMIFS(交通量調查結果!M:M,交通量調查結果!$A:$A,服務水準列表!$G4,交通量調查結果!$G:$G,服務水準列表!$E4,交通量調查結果!$D:$D,服務水準列表!$F4)</f>
        <v>0</v>
      </c>
      <c r="X4" s="70">
        <f>SUMIFS(交通量調查結果!N:N,交通量調查結果!$A:$A,服務水準列表!$G4,交通量調查結果!$G:$G,服務水準列表!$E4,交通量調查結果!$D:$D,服務水準列表!$F4)</f>
        <v>0</v>
      </c>
      <c r="Y4" s="70">
        <f>SUMIFS(交通量調查結果!O:O,交通量調查結果!$A:$A,服務水準列表!$G4,交通量調查結果!$G:$G,服務水準列表!$E4,交通量調查結果!$D:$D,服務水準列表!$F4)</f>
        <v>5587</v>
      </c>
      <c r="Z4" s="70">
        <f>SUMIFS(交通量調查結果!P:P,交通量調查結果!$A:$A,服務水準列表!$G4,交通量調查結果!$G:$G,服務水準列表!$E4,交通量調查結果!$D:$D,服務水準列表!$F4)</f>
        <v>2145</v>
      </c>
      <c r="AA4" s="70">
        <f>SUMIFS(交通量調查結果!Q:Q,交通量調查結果!$A:$A,服務水準列表!$G4,交通量調查結果!$G:$G,服務水準列表!$E4,交通量調查結果!$D:$D,服務水準列表!$F4)</f>
        <v>43</v>
      </c>
      <c r="AB4" s="70">
        <f t="shared" ref="AB4:AB67" si="3">SUM(S4:AA4)</f>
        <v>8293</v>
      </c>
      <c r="AC4" s="70">
        <f t="shared" ref="AC4:AC67" si="4">S4*$Q4 + T4* $P4 +(U4 + V4) * $O4 +  (W4+X4+Y4)  + Z4 * $N4</f>
        <v>7022.8</v>
      </c>
      <c r="AD4" s="55">
        <f>AD3</f>
        <v>7</v>
      </c>
      <c r="AE4" s="34">
        <f>SUMIFS(交通量調查結果!I:I,交通量調查結果!$A:$A,服務水準列表!$G4,交通量調查結果!$G:$G,服務水準列表!$E4,交通量調查結果!$D:$D,服務水準列表!$F4,交通量調查結果!$H:$H,服務水準列表!$AD4)</f>
        <v>7</v>
      </c>
      <c r="AF4" s="34">
        <f>SUMIFS(交通量調查結果!J:J,交通量調查結果!$A:$A,服務水準列表!$G4,交通量調查結果!$G:$G,服務水準列表!$E4,交通量調查結果!$D:$D,服務水準列表!$F4,交通量調查結果!$H:$H,服務水準列表!$AD4)</f>
        <v>13</v>
      </c>
      <c r="AG4" s="34">
        <f>SUMIFS(交通量調查結果!K:K,交通量調查結果!$A:$A,服務水準列表!$G4,交通量調查結果!$G:$G,服務水準列表!$E4,交通量調查結果!$D:$D,服務水準列表!$F4,交通量調查結果!$H:$H,服務水準列表!$AD4)</f>
        <v>6</v>
      </c>
      <c r="AH4" s="34">
        <f>SUMIFS(交通量調查結果!L:L,交通量調查結果!$A:$A,服務水準列表!$G4,交通量調查結果!$G:$G,服務水準列表!$E4,交通量調查結果!$D:$D,服務水準列表!$F4,交通量調查結果!$H:$H,服務水準列表!$AD4)</f>
        <v>2</v>
      </c>
      <c r="AI4" s="34">
        <f>SUMIFS(交通量調查結果!M:M,交通量調查結果!$A:$A,服務水準列表!$G4,交通量調查結果!$G:$G,服務水準列表!$E4,交通量調查結果!$D:$D,服務水準列表!$F4,交通量調查結果!$H:$H,服務水準列表!$AD4)</f>
        <v>0</v>
      </c>
      <c r="AJ4" s="34">
        <f>SUMIFS(交通量調查結果!N:N,交通量調查結果!$A:$A,服務水準列表!$G4,交通量調查結果!$G:$G,服務水準列表!$E4,交通量調查結果!$D:$D,服務水準列表!$F4,交通量調查結果!$H:$H,服務水準列表!$AD4)</f>
        <v>0</v>
      </c>
      <c r="AK4" s="34">
        <f>SUMIFS(交通量調查結果!O:O,交通量調查結果!$A:$A,服務水準列表!$G4,交通量調查結果!$G:$G,服務水準列表!$E4,交通量調查結果!$D:$D,服務水準列表!$F4,交通量調查結果!$H:$H,服務水準列表!$AD4)</f>
        <v>489</v>
      </c>
      <c r="AL4" s="34">
        <f>SUMIFS(交通量調查結果!P:P,交通量調查結果!$A:$A,服務水準列表!$G4,交通量調查結果!$G:$G,服務水準列表!$E4,交通量調查結果!$D:$D,服務水準列表!$F4,交通量調查結果!$H:$H,服務水準列表!$AD4)</f>
        <v>236</v>
      </c>
      <c r="AM4" s="34">
        <f>SUMIFS(交通量調查結果!Q:Q,交通量調查結果!$A:$A,服務水準列表!$G4,交通量調查結果!$G:$G,服務水準列表!$E4,交通量調查結果!$D:$D,服務水準列表!$F4,交通量調查結果!$H:$H,服務水準列表!$AD4)</f>
        <v>4</v>
      </c>
      <c r="AN4" s="34">
        <f t="shared" ref="AN4:AN67" si="5">SUM(AE4:AL4)</f>
        <v>753</v>
      </c>
      <c r="AO4" s="34">
        <f t="shared" ref="AO4:AO67" si="6">AE4*$Q4 + AF4* $P4 +(AG4 + AH4) * $O4 +  (AI4+AJ4+AK4)  + AL4 * $N4</f>
        <v>610.31000000000006</v>
      </c>
      <c r="AP4" s="35">
        <f t="shared" ref="AP4:AP67" si="7">ROUND(AO4/$M4,2)</f>
        <v>0.13</v>
      </c>
      <c r="AQ4" s="25" t="str" cm="1">
        <f t="array" ref="AQ4">IF(OR(AP4="",AP4="-"), "-", _xlfn.IFS(
    AP4&lt;=0.25, "A",
    AP4&lt;=0.5, "B",
    AP4&lt;=0.8, "C",
    AP4&lt;=0.9, "D",
    AP4&lt;=1, "E",
    AP4&gt;1, "F"
))</f>
        <v>A</v>
      </c>
      <c r="AR4" s="36" cm="1">
        <f t="array" ref="AR4">INDEX(旅行速率調查結果!$A:$M,
       MATCH(1, (旅行速率調查結果!$D:$D = 服務水準列表!$E4) * (旅行速率調查結果!$F:$F = 服務水準列表!$F4) * (旅行速率調查結果!$E:$E = "晨峰") * (旅行速率調查結果!$A:$A = 服務水準列表!$H4),0),
       COLUMN(旅行速率調查結果!$K$1))</f>
        <v>39.922854387656699</v>
      </c>
      <c r="AS4" s="37">
        <f t="shared" ref="AS4:AS67" si="8">ROUND(AR4/$K4,2)</f>
        <v>0.67</v>
      </c>
      <c r="AT4" s="26" cm="1">
        <f t="array" ref="AT4">IF(OR(AS4=0,AS4=""), "-", _xlfn.IFS(
    AS4&gt;=0.9, 1,
    AS4&gt;=0.8, 2,
    AS4&gt;=0.6, 3,
    AS4&gt;=0.4, 4,
    AS4&gt;=0.2, 5,
    AS4&lt;0.2, 6
))</f>
        <v>3</v>
      </c>
      <c r="AU4" s="26" t="str" cm="1">
        <f t="array" ref="AU4">IF(OR(AS4=0,AS4=""), "-", _xlfn.IFS(
    AS4&gt;=0.8, "A",
    AS4&gt;=0.6, "B",
    AS4&gt;=0.5, "C",
    AS4&gt;=0.4, "D",
    AS4&gt;=0.2, "E",
    AS4&lt;0.2, "F"
))</f>
        <v>B</v>
      </c>
      <c r="AV4" s="44" t="str">
        <f t="shared" si="0"/>
        <v>B</v>
      </c>
      <c r="AW4" s="55">
        <f>AW3</f>
        <v>17</v>
      </c>
      <c r="AX4" s="34">
        <f>SUMIFS(交通量調查結果!I:I,交通量調查結果!$A:$A,服務水準列表!$G4,交通量調查結果!$G:$G,服務水準列表!$E4,交通量調查結果!$D:$D,服務水準列表!$F4,交通量調查結果!$H:$H,服務水準列表!$AD4)</f>
        <v>7</v>
      </c>
      <c r="AY4" s="34">
        <f>SUMIFS(交通量調查結果!J:J,交通量調查結果!$A:$A,服務水準列表!$G4,交通量調查結果!$G:$G,服務水準列表!$E4,交通量調查結果!$D:$D,服務水準列表!$F4,交通量調查結果!$H:$H,服務水準列表!$AD4)</f>
        <v>13</v>
      </c>
      <c r="AZ4" s="34">
        <f>SUMIFS(交通量調查結果!K:K,交通量調查結果!$A:$A,服務水準列表!$G4,交通量調查結果!$G:$G,服務水準列表!$E4,交通量調查結果!$D:$D,服務水準列表!$F4,交通量調查結果!$H:$H,服務水準列表!$AD4)</f>
        <v>6</v>
      </c>
      <c r="BA4" s="34">
        <f>SUMIFS(交通量調查結果!L:L,交通量調查結果!$A:$A,服務水準列表!$G4,交通量調查結果!$G:$G,服務水準列表!$E4,交通量調查結果!$D:$D,服務水準列表!$F4,交通量調查結果!$H:$H,服務水準列表!$AD4)</f>
        <v>2</v>
      </c>
      <c r="BB4" s="34">
        <f>SUMIFS(交通量調查結果!M:M,交通量調查結果!$A:$A,服務水準列表!$G4,交通量調查結果!$G:$G,服務水準列表!$E4,交通量調查結果!$D:$D,服務水準列表!$F4,交通量調查結果!$H:$H,服務水準列表!$AD4)</f>
        <v>0</v>
      </c>
      <c r="BC4" s="34">
        <f>SUMIFS(交通量調查結果!N:N,交通量調查結果!$A:$A,服務水準列表!$G4,交通量調查結果!$G:$G,服務水準列表!$E4,交通量調查結果!$D:$D,服務水準列表!$F4,交通量調查結果!$H:$H,服務水準列表!$AD4)</f>
        <v>0</v>
      </c>
      <c r="BD4" s="34">
        <f>SUMIFS(交通量調查結果!O:O,交通量調查結果!$A:$A,服務水準列表!$G4,交通量調查結果!$G:$G,服務水準列表!$E4,交通量調查結果!$D:$D,服務水準列表!$F4,交通量調查結果!$H:$H,服務水準列表!$AD4)</f>
        <v>489</v>
      </c>
      <c r="BE4" s="34">
        <f>SUMIFS(交通量調查結果!P:P,交通量調查結果!$A:$A,服務水準列表!$G4,交通量調查結果!$G:$G,服務水準列表!$E4,交通量調查結果!$D:$D,服務水準列表!$F4,交通量調查結果!$H:$H,服務水準列表!$AD4)</f>
        <v>236</v>
      </c>
      <c r="BF4" s="34">
        <f>SUMIFS(交通量調查結果!Q:Q,交通量調查結果!$A:$A,服務水準列表!$G4,交通量調查結果!$G:$G,服務水準列表!$E4,交通量調查結果!$D:$D,服務水準列表!$F4,交通量調查結果!$H:$H,服務水準列表!$AD4)</f>
        <v>4</v>
      </c>
      <c r="BG4" s="34">
        <f t="shared" ref="BG4:BG67" si="9">SUM(AX4:BE4)</f>
        <v>753</v>
      </c>
      <c r="BH4" s="34">
        <f t="shared" ref="BH4:BH67" si="10">AX4*$Q4 + AY4* $P4 +(AZ4 + BA4) * $O4 +  (BB4+BC4+BD4)  + BE4 * $N4</f>
        <v>610.31000000000006</v>
      </c>
      <c r="BI4" s="35">
        <f t="shared" ref="BI4:BI67" si="11">ROUND(BH4/$M4,2)</f>
        <v>0.13</v>
      </c>
      <c r="BJ4" s="25" t="str" cm="1">
        <f t="array" ref="BJ4">IF(OR(BI4="",BI4="-"), "-", _xlfn.IFS(
    BI4&lt;=0.25, "A",
    BI4&lt;=0.5, "B",
    BI4&lt;=0.8, "C",
    BI4&lt;=0.9, "D",
    BI4&lt;=1, "E",
    BI4&gt;1, "F"
))</f>
        <v>A</v>
      </c>
      <c r="BK4" s="36" cm="1">
        <f t="array" ref="BK4">INDEX(旅行速率調查結果!$A:$M,
       MATCH(1, (旅行速率調查結果!$D:$D = 服務水準列表!$E4) * (旅行速率調查結果!$F:$F = 服務水準列表!$F4) * (旅行速率調查結果!$E:$E = "晨峰") * (旅行速率調查結果!$A:$A = 服務水準列表!$H4),0),
       COLUMN(旅行速率調查結果!$K$1))</f>
        <v>39.922854387656699</v>
      </c>
      <c r="BL4" s="37">
        <f t="shared" ref="BL4:BL67" si="12">ROUND(BK4/$K4,2)</f>
        <v>0.67</v>
      </c>
      <c r="BM4" s="26" cm="1">
        <f t="array" ref="BM4">IF(OR(BL4=0,BL4=""), "-", _xlfn.IFS(
    BL4&gt;=0.9, 1,
    BL4&gt;=0.8, 2,
    BL4&gt;=0.6, 3,
    BL4&gt;=0.4, 4,
    BL4&gt;=0.2, 5,
    BL4&lt;0.2, 6
))</f>
        <v>3</v>
      </c>
      <c r="BN4" s="26" t="str" cm="1">
        <f t="array" ref="BN4">IF(OR(BL4=0,BL4=""), "-", _xlfn.IFS(
    BL4&gt;=0.8, "A",
    BL4&gt;=0.6, "B",
    BL4&gt;=0.5, "C",
    BL4&gt;=0.4, "D",
    BL4&gt;=0.2, "E",
    BL4&lt;0.2, "F"
))</f>
        <v>B</v>
      </c>
      <c r="BO4" s="44" t="str">
        <f t="shared" si="1"/>
        <v>B</v>
      </c>
    </row>
    <row r="5" spans="1:67" x14ac:dyDescent="0.25">
      <c r="A5" s="48" t="str">
        <f>交通量調查點位!A4</f>
        <v>SL1</v>
      </c>
      <c r="B5" s="14" t="str">
        <f>交通量調查點位!B4</f>
        <v>SL1-3</v>
      </c>
      <c r="C5" s="14" t="str">
        <f>交通量調查點位!E4</f>
        <v>國道3號</v>
      </c>
      <c r="D5" s="14" t="str">
        <f>交通量調查點位!F4</f>
        <v>後龍溪橋</v>
      </c>
      <c r="E5" s="14" t="str">
        <f t="shared" ref="E5:E40" si="13">E4</f>
        <v>平日</v>
      </c>
      <c r="F5" s="14" t="str">
        <f t="shared" ref="F5:F21" si="14">F4</f>
        <v>往南</v>
      </c>
      <c r="G5" s="14" t="str">
        <f>IFERROR(IF(F5="往南", LEFT(交通量調查點位!K4,FIND(",",交通量調查點位!K4)-1),RIGHT(交通量調查點位!K4, LEN(交通量調查點位!K4) - FIND(",",交通量調查點位!K4)-1)),交通量調查點位!D4)</f>
        <v>03F1257S</v>
      </c>
      <c r="H5" s="14" t="str">
        <f t="shared" si="2"/>
        <v>03F1257S</v>
      </c>
      <c r="I5" s="29">
        <f>交通量調查點位!Z4</f>
        <v>115</v>
      </c>
      <c r="J5" s="29">
        <f>交通量調查點位!AA4</f>
        <v>110</v>
      </c>
      <c r="K5" s="29">
        <v>110</v>
      </c>
      <c r="L5" s="29">
        <f>交通量調查點位!AB4</f>
        <v>1760</v>
      </c>
      <c r="M5" s="29">
        <f>交通量調查點位!AC4</f>
        <v>5280</v>
      </c>
      <c r="N5" s="14">
        <f>VALUE(LEFT(交通量調查點位!AD4,4))</f>
        <v>0</v>
      </c>
      <c r="O5" s="14">
        <f>交通量調查點位!AE4</f>
        <v>1.4</v>
      </c>
      <c r="P5" s="14">
        <f>交通量調查點位!AF4</f>
        <v>1.4</v>
      </c>
      <c r="Q5" s="14">
        <f>交通量調查點位!AG4</f>
        <v>1.4</v>
      </c>
      <c r="R5" s="41" t="str">
        <f>交通量調查點位!AH4</f>
        <v>VC+VL1</v>
      </c>
      <c r="S5" s="70">
        <f>SUMIFS(交通量調查結果!I:I,交通量調查結果!$A:$A,服務水準列表!$G5,交通量調查結果!$G:$G,服務水準列表!$E5,交通量調查結果!$D:$D,服務水準列表!$F5)</f>
        <v>0</v>
      </c>
      <c r="T5" s="70">
        <f>SUMIFS(交通量調查結果!J:J,交通量調查結果!$A:$A,服務水準列表!$G5,交通量調查結果!$G:$G,服務水準列表!$E5,交通量調查結果!$D:$D,服務水準列表!$F5)</f>
        <v>0</v>
      </c>
      <c r="U5" s="70">
        <f>SUMIFS(交通量調查結果!K:K,交通量調查結果!$A:$A,服務水準列表!$G5,交通量調查結果!$G:$G,服務水準列表!$E5,交通量調查結果!$D:$D,服務水準列表!$F5)</f>
        <v>0</v>
      </c>
      <c r="V5" s="70">
        <f>SUMIFS(交通量調查結果!L:L,交通量調查結果!$A:$A,服務水準列表!$G5,交通量調查結果!$G:$G,服務水準列表!$E5,交通量調查結果!$D:$D,服務水準列表!$F5)</f>
        <v>0</v>
      </c>
      <c r="W5" s="70">
        <f>SUMIFS(交通量調查結果!M:M,交通量調查結果!$A:$A,服務水準列表!$G5,交通量調查結果!$G:$G,服務水準列表!$E5,交通量調查結果!$D:$D,服務水準列表!$F5)</f>
        <v>0</v>
      </c>
      <c r="X5" s="70">
        <f>SUMIFS(交通量調查結果!N:N,交通量調查結果!$A:$A,服務水準列表!$G5,交通量調查結果!$G:$G,服務水準列表!$E5,交通量調查結果!$D:$D,服務水準列表!$F5)</f>
        <v>0</v>
      </c>
      <c r="Y5" s="70">
        <f>SUMIFS(交通量調查結果!O:O,交通量調查結果!$A:$A,服務水準列表!$G5,交通量調查結果!$G:$G,服務水準列表!$E5,交通量調查結果!$D:$D,服務水準列表!$F5)</f>
        <v>0</v>
      </c>
      <c r="Z5" s="70">
        <f>SUMIFS(交通量調查結果!P:P,交通量調查結果!$A:$A,服務水準列表!$G5,交通量調查結果!$G:$G,服務水準列表!$E5,交通量調查結果!$D:$D,服務水準列表!$F5)</f>
        <v>0</v>
      </c>
      <c r="AA5" s="70">
        <f>SUMIFS(交通量調查結果!Q:Q,交通量調查結果!$A:$A,服務水準列表!$G5,交通量調查結果!$G:$G,服務水準列表!$E5,交通量調查結果!$D:$D,服務水準列表!$F5)</f>
        <v>0</v>
      </c>
      <c r="AB5" s="70">
        <f t="shared" si="3"/>
        <v>0</v>
      </c>
      <c r="AC5" s="70">
        <f t="shared" si="4"/>
        <v>0</v>
      </c>
      <c r="AD5" s="55">
        <f t="shared" ref="AD5:AD40" si="15">AD4</f>
        <v>7</v>
      </c>
      <c r="AE5" s="34">
        <f>SUMIFS(交通量調查結果!I:I,交通量調查結果!$A:$A,服務水準列表!$G5,交通量調查結果!$G:$G,服務水準列表!$E5,交通量調查結果!$D:$D,服務水準列表!$F5,交通量調查結果!$H:$H,服務水準列表!$AD5)</f>
        <v>0</v>
      </c>
      <c r="AF5" s="34">
        <f>SUMIFS(交通量調查結果!J:J,交通量調查結果!$A:$A,服務水準列表!$G5,交通量調查結果!$G:$G,服務水準列表!$E5,交通量調查結果!$D:$D,服務水準列表!$F5,交通量調查結果!$H:$H,服務水準列表!$AD5)</f>
        <v>0</v>
      </c>
      <c r="AG5" s="34">
        <f>SUMIFS(交通量調查結果!K:K,交通量調查結果!$A:$A,服務水準列表!$G5,交通量調查結果!$G:$G,服務水準列表!$E5,交通量調查結果!$D:$D,服務水準列表!$F5,交通量調查結果!$H:$H,服務水準列表!$AD5)</f>
        <v>0</v>
      </c>
      <c r="AH5" s="34">
        <f>SUMIFS(交通量調查結果!L:L,交通量調查結果!$A:$A,服務水準列表!$G5,交通量調查結果!$G:$G,服務水準列表!$E5,交通量調查結果!$D:$D,服務水準列表!$F5,交通量調查結果!$H:$H,服務水準列表!$AD5)</f>
        <v>0</v>
      </c>
      <c r="AI5" s="34">
        <f>SUMIFS(交通量調查結果!M:M,交通量調查結果!$A:$A,服務水準列表!$G5,交通量調查結果!$G:$G,服務水準列表!$E5,交通量調查結果!$D:$D,服務水準列表!$F5,交通量調查結果!$H:$H,服務水準列表!$AD5)</f>
        <v>0</v>
      </c>
      <c r="AJ5" s="34">
        <f>SUMIFS(交通量調查結果!N:N,交通量調查結果!$A:$A,服務水準列表!$G5,交通量調查結果!$G:$G,服務水準列表!$E5,交通量調查結果!$D:$D,服務水準列表!$F5,交通量調查結果!$H:$H,服務水準列表!$AD5)</f>
        <v>0</v>
      </c>
      <c r="AK5" s="34">
        <f>SUMIFS(交通量調查結果!O:O,交通量調查結果!$A:$A,服務水準列表!$G5,交通量調查結果!$G:$G,服務水準列表!$E5,交通量調查結果!$D:$D,服務水準列表!$F5,交通量調查結果!$H:$H,服務水準列表!$AD5)</f>
        <v>0</v>
      </c>
      <c r="AL5" s="34">
        <f>SUMIFS(交通量調查結果!P:P,交通量調查結果!$A:$A,服務水準列表!$G5,交通量調查結果!$G:$G,服務水準列表!$E5,交通量調查結果!$D:$D,服務水準列表!$F5,交通量調查結果!$H:$H,服務水準列表!$AD5)</f>
        <v>0</v>
      </c>
      <c r="AM5" s="34">
        <f>SUMIFS(交通量調查結果!Q:Q,交通量調查結果!$A:$A,服務水準列表!$G5,交通量調查結果!$G:$G,服務水準列表!$E5,交通量調查結果!$D:$D,服務水準列表!$F5,交通量調查結果!$H:$H,服務水準列表!$AD5)</f>
        <v>0</v>
      </c>
      <c r="AN5" s="34">
        <f t="shared" si="5"/>
        <v>0</v>
      </c>
      <c r="AO5" s="34">
        <f t="shared" si="6"/>
        <v>0</v>
      </c>
      <c r="AP5" s="35">
        <f t="shared" si="7"/>
        <v>0</v>
      </c>
      <c r="AQ5" s="25" t="str" cm="1">
        <f t="array" ref="AQ5">IF(OR(AP5="",AP5="-"), "-", _xlfn.IFS(
    AP5&lt;=0.25, "A",
    AP5&lt;=0.5, "B",
    AP5&lt;=0.8, "C",
    AP5&lt;=0.9, "D",
    AP5&lt;=1, "E",
    AP5&gt;1, "F"
))</f>
        <v>A</v>
      </c>
      <c r="AR5" s="36" t="e" cm="1">
        <f t="array" ref="AR5">INDEX(旅行速率調查結果!$A:$M,
       MATCH(1, (旅行速率調查結果!$D:$D = 服務水準列表!$E5) * (旅行速率調查結果!$F:$F = 服務水準列表!$F5) * (旅行速率調查結果!$E:$E = "晨峰") * (旅行速率調查結果!$A:$A = 服務水準列表!$H5),0),
       COLUMN(旅行速率調查結果!$K$1))</f>
        <v>#N/A</v>
      </c>
      <c r="AS5" s="37" t="e">
        <f t="shared" si="8"/>
        <v>#N/A</v>
      </c>
      <c r="AT5" s="26" t="e" cm="1">
        <f t="array" ref="AT5">IF(OR(AS5=0,AS5=""), "-", _xlfn.IFS(
    AS5&gt;=0.9, 1,
    AS5&gt;=0.8, 2,
    AS5&gt;=0.6, 3,
    AS5&gt;=0.4, 4,
    AS5&gt;=0.2, 5,
    AS5&lt;0.2, 6
))</f>
        <v>#N/A</v>
      </c>
      <c r="AU5" s="26" t="e" cm="1">
        <f t="array" ref="AU5">IF(OR(AS5=0,AS5=""), "-", _xlfn.IFS(
    AS5&gt;=0.8, "A",
    AS5&gt;=0.6, "B",
    AS5&gt;=0.5, "C",
    AS5&gt;=0.4, "D",
    AS5&gt;=0.2, "E",
    AS5&lt;0.2, "F"
))</f>
        <v>#N/A</v>
      </c>
      <c r="AV5" s="44" t="e">
        <f t="shared" si="0"/>
        <v>#N/A</v>
      </c>
      <c r="AW5" s="55">
        <f t="shared" ref="AW5:AW40" si="16">AW4</f>
        <v>17</v>
      </c>
      <c r="AX5" s="34">
        <f>SUMIFS(交通量調查結果!I:I,交通量調查結果!$A:$A,服務水準列表!$G5,交通量調查結果!$G:$G,服務水準列表!$E5,交通量調查結果!$D:$D,服務水準列表!$F5,交通量調查結果!$H:$H,服務水準列表!$AD5)</f>
        <v>0</v>
      </c>
      <c r="AY5" s="34">
        <f>SUMIFS(交通量調查結果!J:J,交通量調查結果!$A:$A,服務水準列表!$G5,交通量調查結果!$G:$G,服務水準列表!$E5,交通量調查結果!$D:$D,服務水準列表!$F5,交通量調查結果!$H:$H,服務水準列表!$AD5)</f>
        <v>0</v>
      </c>
      <c r="AZ5" s="34">
        <f>SUMIFS(交通量調查結果!K:K,交通量調查結果!$A:$A,服務水準列表!$G5,交通量調查結果!$G:$G,服務水準列表!$E5,交通量調查結果!$D:$D,服務水準列表!$F5,交通量調查結果!$H:$H,服務水準列表!$AD5)</f>
        <v>0</v>
      </c>
      <c r="BA5" s="34">
        <f>SUMIFS(交通量調查結果!L:L,交通量調查結果!$A:$A,服務水準列表!$G5,交通量調查結果!$G:$G,服務水準列表!$E5,交通量調查結果!$D:$D,服務水準列表!$F5,交通量調查結果!$H:$H,服務水準列表!$AD5)</f>
        <v>0</v>
      </c>
      <c r="BB5" s="34">
        <f>SUMIFS(交通量調查結果!M:M,交通量調查結果!$A:$A,服務水準列表!$G5,交通量調查結果!$G:$G,服務水準列表!$E5,交通量調查結果!$D:$D,服務水準列表!$F5,交通量調查結果!$H:$H,服務水準列表!$AD5)</f>
        <v>0</v>
      </c>
      <c r="BC5" s="34">
        <f>SUMIFS(交通量調查結果!N:N,交通量調查結果!$A:$A,服務水準列表!$G5,交通量調查結果!$G:$G,服務水準列表!$E5,交通量調查結果!$D:$D,服務水準列表!$F5,交通量調查結果!$H:$H,服務水準列表!$AD5)</f>
        <v>0</v>
      </c>
      <c r="BD5" s="34">
        <f>SUMIFS(交通量調查結果!O:O,交通量調查結果!$A:$A,服務水準列表!$G5,交通量調查結果!$G:$G,服務水準列表!$E5,交通量調查結果!$D:$D,服務水準列表!$F5,交通量調查結果!$H:$H,服務水準列表!$AD5)</f>
        <v>0</v>
      </c>
      <c r="BE5" s="34">
        <f>SUMIFS(交通量調查結果!P:P,交通量調查結果!$A:$A,服務水準列表!$G5,交通量調查結果!$G:$G,服務水準列表!$E5,交通量調查結果!$D:$D,服務水準列表!$F5,交通量調查結果!$H:$H,服務水準列表!$AD5)</f>
        <v>0</v>
      </c>
      <c r="BF5" s="34">
        <f>SUMIFS(交通量調查結果!Q:Q,交通量調查結果!$A:$A,服務水準列表!$G5,交通量調查結果!$G:$G,服務水準列表!$E5,交通量調查結果!$D:$D,服務水準列表!$F5,交通量調查結果!$H:$H,服務水準列表!$AD5)</f>
        <v>0</v>
      </c>
      <c r="BG5" s="34">
        <f t="shared" si="9"/>
        <v>0</v>
      </c>
      <c r="BH5" s="34">
        <f t="shared" si="10"/>
        <v>0</v>
      </c>
      <c r="BI5" s="35">
        <f t="shared" si="11"/>
        <v>0</v>
      </c>
      <c r="BJ5" s="25" t="str" cm="1">
        <f t="array" ref="BJ5">IF(OR(BI5="",BI5="-"), "-", _xlfn.IFS(
    BI5&lt;=0.25, "A",
    BI5&lt;=0.5, "B",
    BI5&lt;=0.8, "C",
    BI5&lt;=0.9, "D",
    BI5&lt;=1, "E",
    BI5&gt;1, "F"
))</f>
        <v>A</v>
      </c>
      <c r="BK5" s="36" t="e" cm="1">
        <f t="array" ref="BK5">INDEX(旅行速率調查結果!$A:$M,
       MATCH(1, (旅行速率調查結果!$D:$D = 服務水準列表!$E5) * (旅行速率調查結果!$F:$F = 服務水準列表!$F5) * (旅行速率調查結果!$E:$E = "晨峰") * (旅行速率調查結果!$A:$A = 服務水準列表!$H5),0),
       COLUMN(旅行速率調查結果!$K$1))</f>
        <v>#N/A</v>
      </c>
      <c r="BL5" s="37" t="e">
        <f t="shared" si="12"/>
        <v>#N/A</v>
      </c>
      <c r="BM5" s="26" t="e" cm="1">
        <f t="array" ref="BM5">IF(OR(BL5=0,BL5=""), "-", _xlfn.IFS(
    BL5&gt;=0.9, 1,
    BL5&gt;=0.8, 2,
    BL5&gt;=0.6, 3,
    BL5&gt;=0.4, 4,
    BL5&gt;=0.2, 5,
    BL5&lt;0.2, 6
))</f>
        <v>#N/A</v>
      </c>
      <c r="BN5" s="26" t="e" cm="1">
        <f t="array" ref="BN5">IF(OR(BL5=0,BL5=""), "-", _xlfn.IFS(
    BL5&gt;=0.8, "A",
    BL5&gt;=0.6, "B",
    BL5&gt;=0.5, "C",
    BL5&gt;=0.4, "D",
    BL5&gt;=0.2, "E",
    BL5&lt;0.2, "F"
))</f>
        <v>#N/A</v>
      </c>
      <c r="BO5" s="44" t="e">
        <f t="shared" si="1"/>
        <v>#N/A</v>
      </c>
    </row>
    <row r="6" spans="1:67" x14ac:dyDescent="0.25">
      <c r="A6" s="48" t="str">
        <f>交通量調查點位!A5</f>
        <v>SL1</v>
      </c>
      <c r="B6" s="14" t="str">
        <f>交通量調查點位!B5</f>
        <v>SL1-4</v>
      </c>
      <c r="C6" s="14" t="str">
        <f>交通量調查點位!E5</f>
        <v>苗栗鄉道13號</v>
      </c>
      <c r="D6" s="14" t="str">
        <f>交通量調查點位!F5</f>
        <v>新港大橋</v>
      </c>
      <c r="E6" s="14" t="str">
        <f t="shared" si="13"/>
        <v>平日</v>
      </c>
      <c r="F6" s="14" t="str">
        <f t="shared" si="14"/>
        <v>往南</v>
      </c>
      <c r="G6" s="14" t="str">
        <f>IFERROR(IF(F6="往南", LEFT(交通量調查點位!K5,FIND(",",交通量調查點位!K5)-1),RIGHT(交通量調查點位!K5, LEN(交通量調查點位!K5) - FIND(",",交通量調查點位!K5)-1)),交通量調查點位!D5)</f>
        <v>SL1-3</v>
      </c>
      <c r="H6" s="14" t="str">
        <f t="shared" si="2"/>
        <v>SL1-3</v>
      </c>
      <c r="I6" s="29">
        <f>交通量調查點位!Z5</f>
        <v>60</v>
      </c>
      <c r="J6" s="29">
        <f>交通量調查點位!AA5</f>
        <v>50</v>
      </c>
      <c r="K6" s="29">
        <v>50</v>
      </c>
      <c r="L6" s="29">
        <f>交通量調查點位!AB5</f>
        <v>1580</v>
      </c>
      <c r="M6" s="29">
        <f>交通量調查點位!AC5</f>
        <v>3160</v>
      </c>
      <c r="N6" s="14">
        <f>VALUE(LEFT(交通量調查點位!AD5,4))</f>
        <v>0.36</v>
      </c>
      <c r="O6" s="14">
        <f>交通量調查點位!AE5</f>
        <v>1.2</v>
      </c>
      <c r="P6" s="14">
        <f>交通量調查點位!AF5</f>
        <v>1.25</v>
      </c>
      <c r="Q6" s="14">
        <f>交通量調查點位!AG5</f>
        <v>1.5</v>
      </c>
      <c r="R6" s="41" t="str">
        <f>交通量調查點位!AH5</f>
        <v>VL2</v>
      </c>
      <c r="S6" s="70">
        <f>SUMIFS(交通量調查結果!I:I,交通量調查結果!$A:$A,服務水準列表!$G6,交通量調查結果!$G:$G,服務水準列表!$E6,交通量調查結果!$D:$D,服務水準列表!$F6)</f>
        <v>16</v>
      </c>
      <c r="T6" s="70">
        <f>SUMIFS(交通量調查結果!J:J,交通量調查結果!$A:$A,服務水準列表!$G6,交通量調查結果!$G:$G,服務水準列表!$E6,交通量調查結果!$D:$D,服務水準列表!$F6)</f>
        <v>84</v>
      </c>
      <c r="U6" s="70">
        <f>SUMIFS(交通量調查結果!K:K,交通量調查結果!$A:$A,服務水準列表!$G6,交通量調查結果!$G:$G,服務水準列表!$E6,交通量調查結果!$D:$D,服務水準列表!$F6)</f>
        <v>39</v>
      </c>
      <c r="V6" s="70">
        <f>SUMIFS(交通量調查結果!L:L,交通量調查結果!$A:$A,服務水準列表!$G6,交通量調查結果!$G:$G,服務水準列表!$E6,交通量調查結果!$D:$D,服務水準列表!$F6)</f>
        <v>25</v>
      </c>
      <c r="W6" s="70">
        <f>SUMIFS(交通量調查結果!M:M,交通量調查結果!$A:$A,服務水準列表!$G6,交通量調查結果!$G:$G,服務水準列表!$E6,交通量調查結果!$D:$D,服務水準列表!$F6)</f>
        <v>0</v>
      </c>
      <c r="X6" s="70">
        <f>SUMIFS(交通量調查結果!N:N,交通量調查結果!$A:$A,服務水準列表!$G6,交通量調查結果!$G:$G,服務水準列表!$E6,交通量調查結果!$D:$D,服務水準列表!$F6)</f>
        <v>0</v>
      </c>
      <c r="Y6" s="70">
        <f>SUMIFS(交通量調查結果!O:O,交通量調查結果!$A:$A,服務水準列表!$G6,交通量調查結果!$G:$G,服務水準列表!$E6,交通量調查結果!$D:$D,服務水準列表!$F6)</f>
        <v>2940</v>
      </c>
      <c r="Z6" s="70">
        <f>SUMIFS(交通量調查結果!P:P,交通量調查結果!$A:$A,服務水準列表!$G6,交通量調查結果!$G:$G,服務水準列表!$E6,交通量調查結果!$D:$D,服務水準列表!$F6)</f>
        <v>1893</v>
      </c>
      <c r="AA6" s="70">
        <f>SUMIFS(交通量調查結果!Q:Q,交通量調查結果!$A:$A,服務水準列表!$G6,交通量調查結果!$G:$G,服務水準列表!$E6,交通量調查結果!$D:$D,服務水準列表!$F6)</f>
        <v>2</v>
      </c>
      <c r="AB6" s="70">
        <f t="shared" si="3"/>
        <v>4999</v>
      </c>
      <c r="AC6" s="70">
        <f t="shared" si="4"/>
        <v>3827.28</v>
      </c>
      <c r="AD6" s="55">
        <f t="shared" si="15"/>
        <v>7</v>
      </c>
      <c r="AE6" s="34">
        <f>SUMIFS(交通量調查結果!I:I,交通量調查結果!$A:$A,服務水準列表!$G6,交通量調查結果!$G:$G,服務水準列表!$E6,交通量調查結果!$D:$D,服務水準列表!$F6,交通量調查結果!$H:$H,服務水準列表!$AD6)</f>
        <v>1</v>
      </c>
      <c r="AF6" s="34">
        <f>SUMIFS(交通量調查結果!J:J,交通量調查結果!$A:$A,服務水準列表!$G6,交通量調查結果!$G:$G,服務水準列表!$E6,交通量調查結果!$D:$D,服務水準列表!$F6,交通量調查結果!$H:$H,服務水準列表!$AD6)</f>
        <v>4</v>
      </c>
      <c r="AG6" s="34">
        <f>SUMIFS(交通量調查結果!K:K,交通量調查結果!$A:$A,服務水準列表!$G6,交通量調查結果!$G:$G,服務水準列表!$E6,交通量調查結果!$D:$D,服務水準列表!$F6,交通量調查結果!$H:$H,服務水準列表!$AD6)</f>
        <v>3</v>
      </c>
      <c r="AH6" s="34">
        <f>SUMIFS(交通量調查結果!L:L,交通量調查結果!$A:$A,服務水準列表!$G6,交通量調查結果!$G:$G,服務水準列表!$E6,交通量調查結果!$D:$D,服務水準列表!$F6,交通量調查結果!$H:$H,服務水準列表!$AD6)</f>
        <v>0</v>
      </c>
      <c r="AI6" s="34">
        <f>SUMIFS(交通量調查結果!M:M,交通量調查結果!$A:$A,服務水準列表!$G6,交通量調查結果!$G:$G,服務水準列表!$E6,交通量調查結果!$D:$D,服務水準列表!$F6,交通量調查結果!$H:$H,服務水準列表!$AD6)</f>
        <v>0</v>
      </c>
      <c r="AJ6" s="34">
        <f>SUMIFS(交通量調查結果!N:N,交通量調查結果!$A:$A,服務水準列表!$G6,交通量調查結果!$G:$G,服務水準列表!$E6,交通量調查結果!$D:$D,服務水準列表!$F6,交通量調查結果!$H:$H,服務水準列表!$AD6)</f>
        <v>0</v>
      </c>
      <c r="AK6" s="34">
        <f>SUMIFS(交通量調查結果!O:O,交通量調查結果!$A:$A,服務水準列表!$G6,交通量調查結果!$G:$G,服務水準列表!$E6,交通量調查結果!$D:$D,服務水準列表!$F6,交通量調查結果!$H:$H,服務水準列表!$AD6)</f>
        <v>346</v>
      </c>
      <c r="AL6" s="34">
        <f>SUMIFS(交通量調查結果!P:P,交通量調查結果!$A:$A,服務水準列表!$G6,交通量調查結果!$G:$G,服務水準列表!$E6,交通量調查結果!$D:$D,服務水準列表!$F6,交通量調查結果!$H:$H,服務水準列表!$AD6)</f>
        <v>341</v>
      </c>
      <c r="AM6" s="34">
        <f>SUMIFS(交通量調查結果!Q:Q,交通量調查結果!$A:$A,服務水準列表!$G6,交通量調查結果!$G:$G,服務水準列表!$E6,交通量調查結果!$D:$D,服務水準列表!$F6,交通量調查結果!$H:$H,服務水準列表!$AD6)</f>
        <v>0</v>
      </c>
      <c r="AN6" s="34">
        <f t="shared" si="5"/>
        <v>695</v>
      </c>
      <c r="AO6" s="34">
        <f t="shared" si="6"/>
        <v>478.86</v>
      </c>
      <c r="AP6" s="35">
        <f t="shared" si="7"/>
        <v>0.15</v>
      </c>
      <c r="AQ6" s="25" t="str" cm="1">
        <f t="array" ref="AQ6">IF(OR(AP6="",AP6="-"), "-", _xlfn.IFS(
    AP6&lt;=0.25, "A",
    AP6&lt;=0.5, "B",
    AP6&lt;=0.8, "C",
    AP6&lt;=0.9, "D",
    AP6&lt;=1, "E",
    AP6&gt;1, "F"
))</f>
        <v>A</v>
      </c>
      <c r="AR6" s="36" cm="1">
        <f t="array" ref="AR6">INDEX(旅行速率調查結果!$A:$M,
       MATCH(1, (旅行速率調查結果!$D:$D = 服務水準列表!$E6) * (旅行速率調查結果!$F:$F = 服務水準列表!$F6) * (旅行速率調查結果!$E:$E = "晨峰") * (旅行速率調查結果!$A:$A = 服務水準列表!$H6),0),
       COLUMN(旅行速率調查結果!$K$1))</f>
        <v>18.35920177383592</v>
      </c>
      <c r="AS6" s="37">
        <f t="shared" si="8"/>
        <v>0.37</v>
      </c>
      <c r="AT6" s="26" cm="1">
        <f t="array" ref="AT6">IF(OR(AS6=0,AS6=""), "-", _xlfn.IFS(
    AS6&gt;=0.9, 1,
    AS6&gt;=0.8, 2,
    AS6&gt;=0.6, 3,
    AS6&gt;=0.4, 4,
    AS6&gt;=0.2, 5,
    AS6&lt;0.2, 6
))</f>
        <v>5</v>
      </c>
      <c r="AU6" s="26" t="str" cm="1">
        <f t="array" ref="AU6">IF(OR(AS6=0,AS6=""), "-", _xlfn.IFS(
    AS6&gt;=0.8, "A",
    AS6&gt;=0.6, "B",
    AS6&gt;=0.5, "C",
    AS6&gt;=0.4, "D",
    AS6&gt;=0.2, "E",
    AS6&lt;0.2, "F"
))</f>
        <v>E</v>
      </c>
      <c r="AV6" s="44" t="str">
        <f t="shared" si="0"/>
        <v>E</v>
      </c>
      <c r="AW6" s="55">
        <f t="shared" si="16"/>
        <v>17</v>
      </c>
      <c r="AX6" s="34">
        <f>SUMIFS(交通量調查結果!I:I,交通量調查結果!$A:$A,服務水準列表!$G6,交通量調查結果!$G:$G,服務水準列表!$E6,交通量調查結果!$D:$D,服務水準列表!$F6,交通量調查結果!$H:$H,服務水準列表!$AD6)</f>
        <v>1</v>
      </c>
      <c r="AY6" s="34">
        <f>SUMIFS(交通量調查結果!J:J,交通量調查結果!$A:$A,服務水準列表!$G6,交通量調查結果!$G:$G,服務水準列表!$E6,交通量調查結果!$D:$D,服務水準列表!$F6,交通量調查結果!$H:$H,服務水準列表!$AD6)</f>
        <v>4</v>
      </c>
      <c r="AZ6" s="34">
        <f>SUMIFS(交通量調查結果!K:K,交通量調查結果!$A:$A,服務水準列表!$G6,交通量調查結果!$G:$G,服務水準列表!$E6,交通量調查結果!$D:$D,服務水準列表!$F6,交通量調查結果!$H:$H,服務水準列表!$AD6)</f>
        <v>3</v>
      </c>
      <c r="BA6" s="34">
        <f>SUMIFS(交通量調查結果!L:L,交通量調查結果!$A:$A,服務水準列表!$G6,交通量調查結果!$G:$G,服務水準列表!$E6,交通量調查結果!$D:$D,服務水準列表!$F6,交通量調查結果!$H:$H,服務水準列表!$AD6)</f>
        <v>0</v>
      </c>
      <c r="BB6" s="34">
        <f>SUMIFS(交通量調查結果!M:M,交通量調查結果!$A:$A,服務水準列表!$G6,交通量調查結果!$G:$G,服務水準列表!$E6,交通量調查結果!$D:$D,服務水準列表!$F6,交通量調查結果!$H:$H,服務水準列表!$AD6)</f>
        <v>0</v>
      </c>
      <c r="BC6" s="34">
        <f>SUMIFS(交通量調查結果!N:N,交通量調查結果!$A:$A,服務水準列表!$G6,交通量調查結果!$G:$G,服務水準列表!$E6,交通量調查結果!$D:$D,服務水準列表!$F6,交通量調查結果!$H:$H,服務水準列表!$AD6)</f>
        <v>0</v>
      </c>
      <c r="BD6" s="34">
        <f>SUMIFS(交通量調查結果!O:O,交通量調查結果!$A:$A,服務水準列表!$G6,交通量調查結果!$G:$G,服務水準列表!$E6,交通量調查結果!$D:$D,服務水準列表!$F6,交通量調查結果!$H:$H,服務水準列表!$AD6)</f>
        <v>346</v>
      </c>
      <c r="BE6" s="34">
        <f>SUMIFS(交通量調查結果!P:P,交通量調查結果!$A:$A,服務水準列表!$G6,交通量調查結果!$G:$G,服務水準列表!$E6,交通量調查結果!$D:$D,服務水準列表!$F6,交通量調查結果!$H:$H,服務水準列表!$AD6)</f>
        <v>341</v>
      </c>
      <c r="BF6" s="34">
        <f>SUMIFS(交通量調查結果!Q:Q,交通量調查結果!$A:$A,服務水準列表!$G6,交通量調查結果!$G:$G,服務水準列表!$E6,交通量調查結果!$D:$D,服務水準列表!$F6,交通量調查結果!$H:$H,服務水準列表!$AD6)</f>
        <v>0</v>
      </c>
      <c r="BG6" s="34">
        <f t="shared" si="9"/>
        <v>695</v>
      </c>
      <c r="BH6" s="34">
        <f t="shared" si="10"/>
        <v>478.86</v>
      </c>
      <c r="BI6" s="35">
        <f t="shared" si="11"/>
        <v>0.15</v>
      </c>
      <c r="BJ6" s="25" t="str" cm="1">
        <f t="array" ref="BJ6">IF(OR(BI6="",BI6="-"), "-", _xlfn.IFS(
    BI6&lt;=0.25, "A",
    BI6&lt;=0.5, "B",
    BI6&lt;=0.8, "C",
    BI6&lt;=0.9, "D",
    BI6&lt;=1, "E",
    BI6&gt;1, "F"
))</f>
        <v>A</v>
      </c>
      <c r="BK6" s="36" cm="1">
        <f t="array" ref="BK6">INDEX(旅行速率調查結果!$A:$M,
       MATCH(1, (旅行速率調查結果!$D:$D = 服務水準列表!$E6) * (旅行速率調查結果!$F:$F = 服務水準列表!$F6) * (旅行速率調查結果!$E:$E = "晨峰") * (旅行速率調查結果!$A:$A = 服務水準列表!$H6),0),
       COLUMN(旅行速率調查結果!$K$1))</f>
        <v>18.35920177383592</v>
      </c>
      <c r="BL6" s="37">
        <f t="shared" si="12"/>
        <v>0.37</v>
      </c>
      <c r="BM6" s="26" cm="1">
        <f t="array" ref="BM6">IF(OR(BL6=0,BL6=""), "-", _xlfn.IFS(
    BL6&gt;=0.9, 1,
    BL6&gt;=0.8, 2,
    BL6&gt;=0.6, 3,
    BL6&gt;=0.4, 4,
    BL6&gt;=0.2, 5,
    BL6&lt;0.2, 6
))</f>
        <v>5</v>
      </c>
      <c r="BN6" s="26" t="str" cm="1">
        <f t="array" ref="BN6">IF(OR(BL6=0,BL6=""), "-", _xlfn.IFS(
    BL6&gt;=0.8, "A",
    BL6&gt;=0.6, "B",
    BL6&gt;=0.5, "C",
    BL6&gt;=0.4, "D",
    BL6&gt;=0.2, "E",
    BL6&lt;0.2, "F"
))</f>
        <v>E</v>
      </c>
      <c r="BO6" s="44" t="str">
        <f t="shared" si="1"/>
        <v>E</v>
      </c>
    </row>
    <row r="7" spans="1:67" x14ac:dyDescent="0.25">
      <c r="A7" s="48" t="str">
        <f>交通量調查點位!A6</f>
        <v>SL1</v>
      </c>
      <c r="B7" s="14" t="str">
        <f>交通量調查點位!B6</f>
        <v>SL1-5</v>
      </c>
      <c r="C7" s="14" t="str">
        <f>交通量調查點位!E6</f>
        <v>台13甲線</v>
      </c>
      <c r="D7" s="14" t="str">
        <f>交通量調查點位!F6</f>
        <v>北勢大橋</v>
      </c>
      <c r="E7" s="14" t="str">
        <f t="shared" si="13"/>
        <v>平日</v>
      </c>
      <c r="F7" s="14" t="str">
        <f t="shared" si="14"/>
        <v>往南</v>
      </c>
      <c r="G7" s="14" t="str">
        <f>IFERROR(IF(F7="往南", LEFT(交通量調查點位!K6,FIND(",",交通量調查點位!K6)-1),RIGHT(交通量調查點位!K6, LEN(交通量調查點位!K6) - FIND(",",交通量調查點位!K6)-1)),交通量調查點位!D6)</f>
        <v>SL1-4</v>
      </c>
      <c r="H7" s="14" t="str">
        <f t="shared" si="2"/>
        <v>SL1-4</v>
      </c>
      <c r="I7" s="29">
        <f>交通量調查點位!Z6</f>
        <v>70</v>
      </c>
      <c r="J7" s="29">
        <f>交通量調查點位!AA6</f>
        <v>60</v>
      </c>
      <c r="K7" s="29">
        <v>60</v>
      </c>
      <c r="L7" s="29">
        <f>交通量調查點位!AB6</f>
        <v>1650</v>
      </c>
      <c r="M7" s="29">
        <f>交通量調查點位!AC6</f>
        <v>3300</v>
      </c>
      <c r="N7" s="14">
        <f>VALUE(LEFT(交通量調查點位!AD6,4))</f>
        <v>0.36</v>
      </c>
      <c r="O7" s="14">
        <f>交通量調查點位!AE6</f>
        <v>1.2</v>
      </c>
      <c r="P7" s="14">
        <f>交通量調查點位!AF6</f>
        <v>1.25</v>
      </c>
      <c r="Q7" s="14">
        <f>交通量調查點位!AG6</f>
        <v>1.5</v>
      </c>
      <c r="R7" s="41" t="str">
        <f>交通量調查點位!AH6</f>
        <v>VL2</v>
      </c>
      <c r="S7" s="70">
        <f>SUMIFS(交通量調查結果!I:I,交通量調查結果!$A:$A,服務水準列表!$G7,交通量調查結果!$G:$G,服務水準列表!$E7,交通量調查結果!$D:$D,服務水準列表!$F7)</f>
        <v>5</v>
      </c>
      <c r="T7" s="70">
        <f>SUMIFS(交通量調查結果!J:J,交通量調查結果!$A:$A,服務水準列表!$G7,交通量調查結果!$G:$G,服務水準列表!$E7,交通量調查結果!$D:$D,服務水準列表!$F7)</f>
        <v>230</v>
      </c>
      <c r="U7" s="70">
        <f>SUMIFS(交通量調查結果!K:K,交通量調查結果!$A:$A,服務水準列表!$G7,交通量調查結果!$G:$G,服務水準列表!$E7,交通量調查結果!$D:$D,服務水準列表!$F7)</f>
        <v>32</v>
      </c>
      <c r="V7" s="70">
        <f>SUMIFS(交通量調查結果!L:L,交通量調查結果!$A:$A,服務水準列表!$G7,交通量調查結果!$G:$G,服務水準列表!$E7,交通量調查結果!$D:$D,服務水準列表!$F7)</f>
        <v>52</v>
      </c>
      <c r="W7" s="70">
        <f>SUMIFS(交通量調查結果!M:M,交通量調查結果!$A:$A,服務水準列表!$G7,交通量調查結果!$G:$G,服務水準列表!$E7,交通量調查結果!$D:$D,服務水準列表!$F7)</f>
        <v>0</v>
      </c>
      <c r="X7" s="70">
        <f>SUMIFS(交通量調查結果!N:N,交通量調查結果!$A:$A,服務水準列表!$G7,交通量調查結果!$G:$G,服務水準列表!$E7,交通量調查結果!$D:$D,服務水準列表!$F7)</f>
        <v>0</v>
      </c>
      <c r="Y7" s="70">
        <f>SUMIFS(交通量調查結果!O:O,交通量調查結果!$A:$A,服務水準列表!$G7,交通量調查結果!$G:$G,服務水準列表!$E7,交通量調查結果!$D:$D,服務水準列表!$F7)</f>
        <v>5286</v>
      </c>
      <c r="Z7" s="70">
        <f>SUMIFS(交通量調查結果!P:P,交通量調查結果!$A:$A,服務水準列表!$G7,交通量調查結果!$G:$G,服務水準列表!$E7,交通量調查結果!$D:$D,服務水準列表!$F7)</f>
        <v>2936</v>
      </c>
      <c r="AA7" s="70">
        <f>SUMIFS(交通量調查結果!Q:Q,交通量調查結果!$A:$A,服務水準列表!$G7,交通量調查結果!$G:$G,服務水準列表!$E7,交通量調查結果!$D:$D,服務水準列表!$F7)</f>
        <v>36</v>
      </c>
      <c r="AB7" s="70">
        <f t="shared" si="3"/>
        <v>8577</v>
      </c>
      <c r="AC7" s="70">
        <f t="shared" si="4"/>
        <v>6738.76</v>
      </c>
      <c r="AD7" s="55">
        <f t="shared" si="15"/>
        <v>7</v>
      </c>
      <c r="AE7" s="34">
        <f>SUMIFS(交通量調查結果!I:I,交通量調查結果!$A:$A,服務水準列表!$G7,交通量調查結果!$G:$G,服務水準列表!$E7,交通量調查結果!$D:$D,服務水準列表!$F7,交通量調查結果!$H:$H,服務水準列表!$AD7)</f>
        <v>1</v>
      </c>
      <c r="AF7" s="34">
        <f>SUMIFS(交通量調查結果!J:J,交通量調查結果!$A:$A,服務水準列表!$G7,交通量調查結果!$G:$G,服務水準列表!$E7,交通量調查結果!$D:$D,服務水準列表!$F7,交通量調查結果!$H:$H,服務水準列表!$AD7)</f>
        <v>5</v>
      </c>
      <c r="AG7" s="34">
        <f>SUMIFS(交通量調查結果!K:K,交通量調查結果!$A:$A,服務水準列表!$G7,交通量調查結果!$G:$G,服務水準列表!$E7,交通量調查結果!$D:$D,服務水準列表!$F7,交通量調查結果!$H:$H,服務水準列表!$AD7)</f>
        <v>6</v>
      </c>
      <c r="AH7" s="34">
        <f>SUMIFS(交通量調查結果!L:L,交通量調查結果!$A:$A,服務水準列表!$G7,交通量調查結果!$G:$G,服務水準列表!$E7,交通量調查結果!$D:$D,服務水準列表!$F7,交通量調查結果!$H:$H,服務水準列表!$AD7)</f>
        <v>3</v>
      </c>
      <c r="AI7" s="34">
        <f>SUMIFS(交通量調查結果!M:M,交通量調查結果!$A:$A,服務水準列表!$G7,交通量調查結果!$G:$G,服務水準列表!$E7,交通量調查結果!$D:$D,服務水準列表!$F7,交通量調查結果!$H:$H,服務水準列表!$AD7)</f>
        <v>0</v>
      </c>
      <c r="AJ7" s="34">
        <f>SUMIFS(交通量調查結果!N:N,交通量調查結果!$A:$A,服務水準列表!$G7,交通量調查結果!$G:$G,服務水準列表!$E7,交通量調查結果!$D:$D,服務水準列表!$F7,交通量調查結果!$H:$H,服務水準列表!$AD7)</f>
        <v>0</v>
      </c>
      <c r="AK7" s="34">
        <f>SUMIFS(交通量調查結果!O:O,交通量調查結果!$A:$A,服務水準列表!$G7,交通量調查結果!$G:$G,服務水準列表!$E7,交通量調查結果!$D:$D,服務水準列表!$F7,交通量調查結果!$H:$H,服務水準列表!$AD7)</f>
        <v>522</v>
      </c>
      <c r="AL7" s="34">
        <f>SUMIFS(交通量調查結果!P:P,交通量調查結果!$A:$A,服務水準列表!$G7,交通量調查結果!$G:$G,服務水準列表!$E7,交通量調查結果!$D:$D,服務水準列表!$F7,交通量調查結果!$H:$H,服務水準列表!$AD7)</f>
        <v>323</v>
      </c>
      <c r="AM7" s="34">
        <f>SUMIFS(交通量調查結果!Q:Q,交通量調查結果!$A:$A,服務水準列表!$G7,交通量調查結果!$G:$G,服務水準列表!$E7,交通量調查結果!$D:$D,服務水準列表!$F7,交通量調查結果!$H:$H,服務水準列表!$AD7)</f>
        <v>1</v>
      </c>
      <c r="AN7" s="34">
        <f t="shared" si="5"/>
        <v>860</v>
      </c>
      <c r="AO7" s="34">
        <f t="shared" si="6"/>
        <v>656.82999999999993</v>
      </c>
      <c r="AP7" s="35">
        <f t="shared" si="7"/>
        <v>0.2</v>
      </c>
      <c r="AQ7" s="25" t="str" cm="1">
        <f t="array" ref="AQ7">IF(OR(AP7="",AP7="-"), "-", _xlfn.IFS(
    AP7&lt;=0.25, "A",
    AP7&lt;=0.5, "B",
    AP7&lt;=0.8, "C",
    AP7&lt;=0.9, "D",
    AP7&lt;=1, "E",
    AP7&gt;1, "F"
))</f>
        <v>A</v>
      </c>
      <c r="AR7" s="36" cm="1">
        <f t="array" ref="AR7">INDEX(旅行速率調查結果!$A:$M,
       MATCH(1, (旅行速率調查結果!$D:$D = 服務水準列表!$E7) * (旅行速率調查結果!$F:$F = 服務水準列表!$F7) * (旅行速率調查結果!$E:$E = "晨峰") * (旅行速率調查結果!$A:$A = 服務水準列表!$H7),0),
       COLUMN(旅行速率調查結果!$K$1))</f>
        <v>43.278688524590159</v>
      </c>
      <c r="AS7" s="37">
        <f t="shared" si="8"/>
        <v>0.72</v>
      </c>
      <c r="AT7" s="26" cm="1">
        <f t="array" ref="AT7">IF(OR(AS7=0,AS7=""), "-", _xlfn.IFS(
    AS7&gt;=0.9, 1,
    AS7&gt;=0.8, 2,
    AS7&gt;=0.6, 3,
    AS7&gt;=0.4, 4,
    AS7&gt;=0.2, 5,
    AS7&lt;0.2, 6
))</f>
        <v>3</v>
      </c>
      <c r="AU7" s="26" t="str" cm="1">
        <f t="array" ref="AU7">IF(OR(AS7=0,AS7=""), "-", _xlfn.IFS(
    AS7&gt;=0.8, "A",
    AS7&gt;=0.6, "B",
    AS7&gt;=0.5, "C",
    AS7&gt;=0.4, "D",
    AS7&gt;=0.2, "E",
    AS7&lt;0.2, "F"
))</f>
        <v>B</v>
      </c>
      <c r="AV7" s="44" t="str">
        <f t="shared" si="0"/>
        <v>B</v>
      </c>
      <c r="AW7" s="55">
        <f t="shared" si="16"/>
        <v>17</v>
      </c>
      <c r="AX7" s="34">
        <f>SUMIFS(交通量調查結果!I:I,交通量調查結果!$A:$A,服務水準列表!$G7,交通量調查結果!$G:$G,服務水準列表!$E7,交通量調查結果!$D:$D,服務水準列表!$F7,交通量調查結果!$H:$H,服務水準列表!$AD7)</f>
        <v>1</v>
      </c>
      <c r="AY7" s="34">
        <f>SUMIFS(交通量調查結果!J:J,交通量調查結果!$A:$A,服務水準列表!$G7,交通量調查結果!$G:$G,服務水準列表!$E7,交通量調查結果!$D:$D,服務水準列表!$F7,交通量調查結果!$H:$H,服務水準列表!$AD7)</f>
        <v>5</v>
      </c>
      <c r="AZ7" s="34">
        <f>SUMIFS(交通量調查結果!K:K,交通量調查結果!$A:$A,服務水準列表!$G7,交通量調查結果!$G:$G,服務水準列表!$E7,交通量調查結果!$D:$D,服務水準列表!$F7,交通量調查結果!$H:$H,服務水準列表!$AD7)</f>
        <v>6</v>
      </c>
      <c r="BA7" s="34">
        <f>SUMIFS(交通量調查結果!L:L,交通量調查結果!$A:$A,服務水準列表!$G7,交通量調查結果!$G:$G,服務水準列表!$E7,交通量調查結果!$D:$D,服務水準列表!$F7,交通量調查結果!$H:$H,服務水準列表!$AD7)</f>
        <v>3</v>
      </c>
      <c r="BB7" s="34">
        <f>SUMIFS(交通量調查結果!M:M,交通量調查結果!$A:$A,服務水準列表!$G7,交通量調查結果!$G:$G,服務水準列表!$E7,交通量調查結果!$D:$D,服務水準列表!$F7,交通量調查結果!$H:$H,服務水準列表!$AD7)</f>
        <v>0</v>
      </c>
      <c r="BC7" s="34">
        <f>SUMIFS(交通量調查結果!N:N,交通量調查結果!$A:$A,服務水準列表!$G7,交通量調查結果!$G:$G,服務水準列表!$E7,交通量調查結果!$D:$D,服務水準列表!$F7,交通量調查結果!$H:$H,服務水準列表!$AD7)</f>
        <v>0</v>
      </c>
      <c r="BD7" s="34">
        <f>SUMIFS(交通量調查結果!O:O,交通量調查結果!$A:$A,服務水準列表!$G7,交通量調查結果!$G:$G,服務水準列表!$E7,交通量調查結果!$D:$D,服務水準列表!$F7,交通量調查結果!$H:$H,服務水準列表!$AD7)</f>
        <v>522</v>
      </c>
      <c r="BE7" s="34">
        <f>SUMIFS(交通量調查結果!P:P,交通量調查結果!$A:$A,服務水準列表!$G7,交通量調查結果!$G:$G,服務水準列表!$E7,交通量調查結果!$D:$D,服務水準列表!$F7,交通量調查結果!$H:$H,服務水準列表!$AD7)</f>
        <v>323</v>
      </c>
      <c r="BF7" s="34">
        <f>SUMIFS(交通量調查結果!Q:Q,交通量調查結果!$A:$A,服務水準列表!$G7,交通量調查結果!$G:$G,服務水準列表!$E7,交通量調查結果!$D:$D,服務水準列表!$F7,交通量調查結果!$H:$H,服務水準列表!$AD7)</f>
        <v>1</v>
      </c>
      <c r="BG7" s="34">
        <f t="shared" si="9"/>
        <v>860</v>
      </c>
      <c r="BH7" s="34">
        <f t="shared" si="10"/>
        <v>656.82999999999993</v>
      </c>
      <c r="BI7" s="35">
        <f t="shared" si="11"/>
        <v>0.2</v>
      </c>
      <c r="BJ7" s="25" t="str" cm="1">
        <f t="array" ref="BJ7">IF(OR(BI7="",BI7="-"), "-", _xlfn.IFS(
    BI7&lt;=0.25, "A",
    BI7&lt;=0.5, "B",
    BI7&lt;=0.8, "C",
    BI7&lt;=0.9, "D",
    BI7&lt;=1, "E",
    BI7&gt;1, "F"
))</f>
        <v>A</v>
      </c>
      <c r="BK7" s="36" cm="1">
        <f t="array" ref="BK7">INDEX(旅行速率調查結果!$A:$M,
       MATCH(1, (旅行速率調查結果!$D:$D = 服務水準列表!$E7) * (旅行速率調查結果!$F:$F = 服務水準列表!$F7) * (旅行速率調查結果!$E:$E = "晨峰") * (旅行速率調查結果!$A:$A = 服務水準列表!$H7),0),
       COLUMN(旅行速率調查結果!$K$1))</f>
        <v>43.278688524590159</v>
      </c>
      <c r="BL7" s="37">
        <f t="shared" si="12"/>
        <v>0.72</v>
      </c>
      <c r="BM7" s="26" cm="1">
        <f t="array" ref="BM7">IF(OR(BL7=0,BL7=""), "-", _xlfn.IFS(
    BL7&gt;=0.9, 1,
    BL7&gt;=0.8, 2,
    BL7&gt;=0.6, 3,
    BL7&gt;=0.4, 4,
    BL7&gt;=0.2, 5,
    BL7&lt;0.2, 6
))</f>
        <v>3</v>
      </c>
      <c r="BN7" s="26" t="str" cm="1">
        <f t="array" ref="BN7">IF(OR(BL7=0,BL7=""), "-", _xlfn.IFS(
    BL7&gt;=0.8, "A",
    BL7&gt;=0.6, "B",
    BL7&gt;=0.5, "C",
    BL7&gt;=0.4, "D",
    BL7&gt;=0.2, "E",
    BL7&lt;0.2, "F"
))</f>
        <v>B</v>
      </c>
      <c r="BO7" s="44" t="str">
        <f t="shared" si="1"/>
        <v>B</v>
      </c>
    </row>
    <row r="8" spans="1:67" x14ac:dyDescent="0.25">
      <c r="A8" s="48" t="str">
        <f>交通量調查點位!A7</f>
        <v>SL2</v>
      </c>
      <c r="B8" s="14" t="str">
        <f>交通量調查點位!B7</f>
        <v>SL2-1</v>
      </c>
      <c r="C8" s="14" t="str">
        <f>交通量調查點位!E7</f>
        <v>台61線</v>
      </c>
      <c r="D8" s="14" t="str">
        <f>交通量調查點位!F7</f>
        <v>大安溪橋</v>
      </c>
      <c r="E8" s="14" t="str">
        <f t="shared" si="13"/>
        <v>平日</v>
      </c>
      <c r="F8" s="14" t="str">
        <f t="shared" si="14"/>
        <v>往南</v>
      </c>
      <c r="G8" s="14" t="str">
        <f>IFERROR(IF(F8="往南", LEFT(交通量調查點位!K7,FIND(",",交通量調查點位!K7)-1),RIGHT(交通量調查點位!K7, LEN(交通量調查點位!K7) - FIND(",",交通量調查點位!K7)-1)),交通量調查點位!D7)</f>
        <v>SL2-1</v>
      </c>
      <c r="H8" s="14" t="str">
        <f t="shared" si="2"/>
        <v>SL2-1</v>
      </c>
      <c r="I8" s="29">
        <f>交通量調查點位!Z7</f>
        <v>90</v>
      </c>
      <c r="J8" s="29">
        <f>交通量調查點位!AA7</f>
        <v>80</v>
      </c>
      <c r="K8" s="29">
        <v>90</v>
      </c>
      <c r="L8" s="29">
        <f>交通量調查點位!AB7</f>
        <v>1710</v>
      </c>
      <c r="M8" s="29">
        <f>交通量調查點位!AC7</f>
        <v>6840</v>
      </c>
      <c r="N8" s="14">
        <f>VALUE(LEFT(交通量調查點位!AD7,4))</f>
        <v>0.36</v>
      </c>
      <c r="O8" s="14">
        <f>交通量調查點位!AE7</f>
        <v>1.2</v>
      </c>
      <c r="P8" s="14">
        <f>交通量調查點位!AF7</f>
        <v>1.25</v>
      </c>
      <c r="Q8" s="14">
        <f>交通量調查點位!AG7</f>
        <v>1.5</v>
      </c>
      <c r="R8" s="41" t="str">
        <f>交通量調查點位!AH7</f>
        <v>VL2</v>
      </c>
      <c r="S8" s="70">
        <f>SUMIFS(交通量調查結果!I:I,交通量調查結果!$A:$A,服務水準列表!$G8,交通量調查結果!$G:$G,服務水準列表!$E8,交通量調查結果!$D:$D,服務水準列表!$F8)</f>
        <v>2316</v>
      </c>
      <c r="T8" s="70">
        <f>SUMIFS(交通量調查結果!J:J,交通量調查結果!$A:$A,服務水準列表!$G8,交通量調查結果!$G:$G,服務水準列表!$E8,交通量調查結果!$D:$D,服務水準列表!$F8)</f>
        <v>745</v>
      </c>
      <c r="U8" s="70">
        <f>SUMIFS(交通量調查結果!K:K,交通量調查結果!$A:$A,服務水準列表!$G8,交通量調查結果!$G:$G,服務水準列表!$E8,交通量調查結果!$D:$D,服務水準列表!$F8)</f>
        <v>0</v>
      </c>
      <c r="V8" s="70">
        <f>SUMIFS(交通量調查結果!L:L,交通量調查結果!$A:$A,服務水準列表!$G8,交通量調查結果!$G:$G,服務水準列表!$E8,交通量調查結果!$D:$D,服務水準列表!$F8)</f>
        <v>23</v>
      </c>
      <c r="W8" s="70">
        <f>SUMIFS(交通量調查結果!M:M,交通量調查結果!$A:$A,服務水準列表!$G8,交通量調查結果!$G:$G,服務水準列表!$E8,交通量調查結果!$D:$D,服務水準列表!$F8)</f>
        <v>0</v>
      </c>
      <c r="X8" s="70">
        <f>SUMIFS(交通量調查結果!N:N,交通量調查結果!$A:$A,服務水準列表!$G8,交通量調查結果!$G:$G,服務水準列表!$E8,交通量調查結果!$D:$D,服務水準列表!$F8)</f>
        <v>0</v>
      </c>
      <c r="Y8" s="70">
        <f>SUMIFS(交通量調查結果!O:O,交通量調查結果!$A:$A,服務水準列表!$G8,交通量調查結果!$G:$G,服務水準列表!$E8,交通量調查結果!$D:$D,服務水準列表!$F8)</f>
        <v>6638</v>
      </c>
      <c r="Z8" s="70">
        <f>SUMIFS(交通量調查結果!P:P,交通量調查結果!$A:$A,服務水準列表!$G8,交通量調查結果!$G:$G,服務水準列表!$E8,交通量調查結果!$D:$D,服務水準列表!$F8)</f>
        <v>788</v>
      </c>
      <c r="AA8" s="70">
        <f>SUMIFS(交通量調查結果!Q:Q,交通量調查結果!$A:$A,服務水準列表!$G8,交通量調查結果!$G:$G,服務水準列表!$E8,交通量調查結果!$D:$D,服務水準列表!$F8)</f>
        <v>29</v>
      </c>
      <c r="AB8" s="70">
        <f t="shared" si="3"/>
        <v>10539</v>
      </c>
      <c r="AC8" s="70">
        <f t="shared" si="4"/>
        <v>11354.53</v>
      </c>
      <c r="AD8" s="55">
        <f t="shared" si="15"/>
        <v>7</v>
      </c>
      <c r="AE8" s="34">
        <f>SUMIFS(交通量調查結果!I:I,交通量調查結果!$A:$A,服務水準列表!$G8,交通量調查結果!$G:$G,服務水準列表!$E8,交通量調查結果!$D:$D,服務水準列表!$F8,交通量調查結果!$H:$H,服務水準列表!$AD8)</f>
        <v>127</v>
      </c>
      <c r="AF8" s="34">
        <f>SUMIFS(交通量調查結果!J:J,交通量調查結果!$A:$A,服務水準列表!$G8,交通量調查結果!$G:$G,服務水準列表!$E8,交通量調查結果!$D:$D,服務水準列表!$F8,交通量調查結果!$H:$H,服務水準列表!$AD8)</f>
        <v>56</v>
      </c>
      <c r="AG8" s="34">
        <f>SUMIFS(交通量調查結果!K:K,交通量調查結果!$A:$A,服務水準列表!$G8,交通量調查結果!$G:$G,服務水準列表!$E8,交通量調查結果!$D:$D,服務水準列表!$F8,交通量調查結果!$H:$H,服務水準列表!$AD8)</f>
        <v>0</v>
      </c>
      <c r="AH8" s="34">
        <f>SUMIFS(交通量調查結果!L:L,交通量調查結果!$A:$A,服務水準列表!$G8,交通量調查結果!$G:$G,服務水準列表!$E8,交通量調查結果!$D:$D,服務水準列表!$F8,交通量調查結果!$H:$H,服務水準列表!$AD8)</f>
        <v>1</v>
      </c>
      <c r="AI8" s="34">
        <f>SUMIFS(交通量調查結果!M:M,交通量調查結果!$A:$A,服務水準列表!$G8,交通量調查結果!$G:$G,服務水準列表!$E8,交通量調查結果!$D:$D,服務水準列表!$F8,交通量調查結果!$H:$H,服務水準列表!$AD8)</f>
        <v>0</v>
      </c>
      <c r="AJ8" s="34">
        <f>SUMIFS(交通量調查結果!N:N,交通量調查結果!$A:$A,服務水準列表!$G8,交通量調查結果!$G:$G,服務水準列表!$E8,交通量調查結果!$D:$D,服務水準列表!$F8,交通量調查結果!$H:$H,服務水準列表!$AD8)</f>
        <v>0</v>
      </c>
      <c r="AK8" s="34">
        <f>SUMIFS(交通量調查結果!O:O,交通量調查結果!$A:$A,服務水準列表!$G8,交通量調查結果!$G:$G,服務水準列表!$E8,交通量調查結果!$D:$D,服務水準列表!$F8,交通量調查結果!$H:$H,服務水準列表!$AD8)</f>
        <v>654</v>
      </c>
      <c r="AL8" s="34">
        <f>SUMIFS(交通量調查結果!P:P,交通量調查結果!$A:$A,服務水準列表!$G8,交通量調查結果!$G:$G,服務水準列表!$E8,交通量調查結果!$D:$D,服務水準列表!$F8,交通量調查結果!$H:$H,服務水準列表!$AD8)</f>
        <v>81</v>
      </c>
      <c r="AM8" s="34">
        <f>SUMIFS(交通量調查結果!Q:Q,交通量調查結果!$A:$A,服務水準列表!$G8,交通量調查結果!$G:$G,服務水準列表!$E8,交通量調查結果!$D:$D,服務水準列表!$F8,交通量調查結果!$H:$H,服務水準列表!$AD8)</f>
        <v>0</v>
      </c>
      <c r="AN8" s="34">
        <f t="shared" si="5"/>
        <v>919</v>
      </c>
      <c r="AO8" s="34">
        <f t="shared" si="6"/>
        <v>944.86</v>
      </c>
      <c r="AP8" s="35">
        <f t="shared" si="7"/>
        <v>0.14000000000000001</v>
      </c>
      <c r="AQ8" s="25" t="str" cm="1">
        <f t="array" ref="AQ8">IF(OR(AP8="",AP8="-"), "-", _xlfn.IFS(
    AP8&lt;=0.25, "A",
    AP8&lt;=0.5, "B",
    AP8&lt;=0.8, "C",
    AP8&lt;=0.9, "D",
    AP8&lt;=1, "E",
    AP8&gt;1, "F"
))</f>
        <v>A</v>
      </c>
      <c r="AR8" s="36" cm="1">
        <f t="array" ref="AR8">INDEX(旅行速率調查結果!$A:$M,
       MATCH(1, (旅行速率調查結果!$D:$D = 服務水準列表!$E8) * (旅行速率調查結果!$F:$F = 服務水準列表!$F8) * (旅行速率調查結果!$E:$E = "晨峰") * (旅行速率調查結果!$A:$A = 服務水準列表!$H8),0),
       COLUMN(旅行速率調查結果!$K$1))</f>
        <v>82</v>
      </c>
      <c r="AS8" s="37">
        <f t="shared" si="8"/>
        <v>0.91</v>
      </c>
      <c r="AT8" s="26" cm="1">
        <f t="array" ref="AT8">IF(OR(AS8=0,AS8=""), "-", _xlfn.IFS(
    AS8&gt;=0.9, 1,
    AS8&gt;=0.8, 2,
    AS8&gt;=0.6, 3,
    AS8&gt;=0.4, 4,
    AS8&gt;=0.2, 5,
    AS8&lt;0.2, 6
))</f>
        <v>1</v>
      </c>
      <c r="AU8" s="26" t="str" cm="1">
        <f t="array" ref="AU8">IF(OR(AS8=0,AS8=""), "-", _xlfn.IFS(
    AS8&gt;=0.8, "A",
    AS8&gt;=0.6, "B",
    AS8&gt;=0.5, "C",
    AS8&gt;=0.4, "D",
    AS8&gt;=0.2, "E",
    AS8&lt;0.2, "F"
))</f>
        <v>A</v>
      </c>
      <c r="AV8" s="44" t="str">
        <f t="shared" si="0"/>
        <v>A</v>
      </c>
      <c r="AW8" s="55">
        <f t="shared" si="16"/>
        <v>17</v>
      </c>
      <c r="AX8" s="34">
        <f>SUMIFS(交通量調查結果!I:I,交通量調查結果!$A:$A,服務水準列表!$G8,交通量調查結果!$G:$G,服務水準列表!$E8,交通量調查結果!$D:$D,服務水準列表!$F8,交通量調查結果!$H:$H,服務水準列表!$AD8)</f>
        <v>127</v>
      </c>
      <c r="AY8" s="34">
        <f>SUMIFS(交通量調查結果!J:J,交通量調查結果!$A:$A,服務水準列表!$G8,交通量調查結果!$G:$G,服務水準列表!$E8,交通量調查結果!$D:$D,服務水準列表!$F8,交通量調查結果!$H:$H,服務水準列表!$AD8)</f>
        <v>56</v>
      </c>
      <c r="AZ8" s="34">
        <f>SUMIFS(交通量調查結果!K:K,交通量調查結果!$A:$A,服務水準列表!$G8,交通量調查結果!$G:$G,服務水準列表!$E8,交通量調查結果!$D:$D,服務水準列表!$F8,交通量調查結果!$H:$H,服務水準列表!$AD8)</f>
        <v>0</v>
      </c>
      <c r="BA8" s="34">
        <f>SUMIFS(交通量調查結果!L:L,交通量調查結果!$A:$A,服務水準列表!$G8,交通量調查結果!$G:$G,服務水準列表!$E8,交通量調查結果!$D:$D,服務水準列表!$F8,交通量調查結果!$H:$H,服務水準列表!$AD8)</f>
        <v>1</v>
      </c>
      <c r="BB8" s="34">
        <f>SUMIFS(交通量調查結果!M:M,交通量調查結果!$A:$A,服務水準列表!$G8,交通量調查結果!$G:$G,服務水準列表!$E8,交通量調查結果!$D:$D,服務水準列表!$F8,交通量調查結果!$H:$H,服務水準列表!$AD8)</f>
        <v>0</v>
      </c>
      <c r="BC8" s="34">
        <f>SUMIFS(交通量調查結果!N:N,交通量調查結果!$A:$A,服務水準列表!$G8,交通量調查結果!$G:$G,服務水準列表!$E8,交通量調查結果!$D:$D,服務水準列表!$F8,交通量調查結果!$H:$H,服務水準列表!$AD8)</f>
        <v>0</v>
      </c>
      <c r="BD8" s="34">
        <f>SUMIFS(交通量調查結果!O:O,交通量調查結果!$A:$A,服務水準列表!$G8,交通量調查結果!$G:$G,服務水準列表!$E8,交通量調查結果!$D:$D,服務水準列表!$F8,交通量調查結果!$H:$H,服務水準列表!$AD8)</f>
        <v>654</v>
      </c>
      <c r="BE8" s="34">
        <f>SUMIFS(交通量調查結果!P:P,交通量調查結果!$A:$A,服務水準列表!$G8,交通量調查結果!$G:$G,服務水準列表!$E8,交通量調查結果!$D:$D,服務水準列表!$F8,交通量調查結果!$H:$H,服務水準列表!$AD8)</f>
        <v>81</v>
      </c>
      <c r="BF8" s="34">
        <f>SUMIFS(交通量調查結果!Q:Q,交通量調查結果!$A:$A,服務水準列表!$G8,交通量調查結果!$G:$G,服務水準列表!$E8,交通量調查結果!$D:$D,服務水準列表!$F8,交通量調查結果!$H:$H,服務水準列表!$AD8)</f>
        <v>0</v>
      </c>
      <c r="BG8" s="34">
        <f t="shared" si="9"/>
        <v>919</v>
      </c>
      <c r="BH8" s="34">
        <f t="shared" si="10"/>
        <v>944.86</v>
      </c>
      <c r="BI8" s="35">
        <f t="shared" si="11"/>
        <v>0.14000000000000001</v>
      </c>
      <c r="BJ8" s="25" t="str" cm="1">
        <f t="array" ref="BJ8">IF(OR(BI8="",BI8="-"), "-", _xlfn.IFS(
    BI8&lt;=0.25, "A",
    BI8&lt;=0.5, "B",
    BI8&lt;=0.8, "C",
    BI8&lt;=0.9, "D",
    BI8&lt;=1, "E",
    BI8&gt;1, "F"
))</f>
        <v>A</v>
      </c>
      <c r="BK8" s="36" cm="1">
        <f t="array" ref="BK8">INDEX(旅行速率調查結果!$A:$M,
       MATCH(1, (旅行速率調查結果!$D:$D = 服務水準列表!$E8) * (旅行速率調查結果!$F:$F = 服務水準列表!$F8) * (旅行速率調查結果!$E:$E = "晨峰") * (旅行速率調查結果!$A:$A = 服務水準列表!$H8),0),
       COLUMN(旅行速率調查結果!$K$1))</f>
        <v>82</v>
      </c>
      <c r="BL8" s="37">
        <f t="shared" si="12"/>
        <v>0.91</v>
      </c>
      <c r="BM8" s="26" cm="1">
        <f t="array" ref="BM8">IF(OR(BL8=0,BL8=""), "-", _xlfn.IFS(
    BL8&gt;=0.9, 1,
    BL8&gt;=0.8, 2,
    BL8&gt;=0.6, 3,
    BL8&gt;=0.4, 4,
    BL8&gt;=0.2, 5,
    BL8&lt;0.2, 6
))</f>
        <v>1</v>
      </c>
      <c r="BN8" s="26" t="str" cm="1">
        <f t="array" ref="BN8">IF(OR(BL8=0,BL8=""), "-", _xlfn.IFS(
    BL8&gt;=0.8, "A",
    BL8&gt;=0.6, "B",
    BL8&gt;=0.5, "C",
    BL8&gt;=0.4, "D",
    BL8&gt;=0.2, "E",
    BL8&lt;0.2, "F"
))</f>
        <v>A</v>
      </c>
      <c r="BO8" s="44" t="str">
        <f t="shared" si="1"/>
        <v>A</v>
      </c>
    </row>
    <row r="9" spans="1:67" x14ac:dyDescent="0.25">
      <c r="A9" s="48" t="str">
        <f>交通量調查點位!A8</f>
        <v>SL2</v>
      </c>
      <c r="B9" s="14" t="str">
        <f>交通量調查點位!B8</f>
        <v>SL2-2</v>
      </c>
      <c r="C9" s="14" t="str">
        <f>交通量調查點位!E8</f>
        <v>台1線</v>
      </c>
      <c r="D9" s="14" t="str">
        <f>交通量調查點位!F8</f>
        <v>大安溪橋</v>
      </c>
      <c r="E9" s="14" t="str">
        <f t="shared" si="13"/>
        <v>平日</v>
      </c>
      <c r="F9" s="14" t="str">
        <f t="shared" si="14"/>
        <v>往南</v>
      </c>
      <c r="G9" s="14" t="str">
        <f>IFERROR(IF(F9="往南", LEFT(交通量調查點位!K8,FIND(",",交通量調查點位!K8)-1),RIGHT(交通量調查點位!K8, LEN(交通量調查點位!K8) - FIND(",",交通量調查點位!K8)-1)),交通量調查點位!D8)</f>
        <v>SL2-2</v>
      </c>
      <c r="H9" s="14" t="str">
        <f t="shared" si="2"/>
        <v>SL2-2</v>
      </c>
      <c r="I9" s="29">
        <f>交通量調查點位!Z8</f>
        <v>80</v>
      </c>
      <c r="J9" s="29">
        <f>交通量調查點位!AA8</f>
        <v>70</v>
      </c>
      <c r="K9" s="29">
        <v>70</v>
      </c>
      <c r="L9" s="29">
        <f>交通量調查點位!AB8</f>
        <v>1680</v>
      </c>
      <c r="M9" s="29">
        <f>交通量調查點位!AC8</f>
        <v>5040</v>
      </c>
      <c r="N9" s="14">
        <f>VALUE(LEFT(交通量調查點位!AD8,4))</f>
        <v>0.36</v>
      </c>
      <c r="O9" s="14">
        <f>交通量調查點位!AE8</f>
        <v>1.2</v>
      </c>
      <c r="P9" s="14">
        <f>交通量調查點位!AF8</f>
        <v>1.25</v>
      </c>
      <c r="Q9" s="14">
        <f>交通量調查點位!AG8</f>
        <v>1.5</v>
      </c>
      <c r="R9" s="41" t="str">
        <f>交通量調查點位!AH8</f>
        <v>VL2</v>
      </c>
      <c r="S9" s="70">
        <f>SUMIFS(交通量調查結果!I:I,交通量調查結果!$A:$A,服務水準列表!$G9,交通量調查結果!$G:$G,服務水準列表!$E9,交通量調查結果!$D:$D,服務水準列表!$F9)</f>
        <v>60</v>
      </c>
      <c r="T9" s="70">
        <f>SUMIFS(交通量調查結果!J:J,交通量調查結果!$A:$A,服務水準列表!$G9,交通量調查結果!$G:$G,服務水準列表!$E9,交通量調查結果!$D:$D,服務水準列表!$F9)</f>
        <v>231</v>
      </c>
      <c r="U9" s="70">
        <f>SUMIFS(交通量調查結果!K:K,交通量調查結果!$A:$A,服務水準列表!$G9,交通量調查結果!$G:$G,服務水準列表!$E9,交通量調查結果!$D:$D,服務水準列表!$F9)</f>
        <v>160</v>
      </c>
      <c r="V9" s="70">
        <f>SUMIFS(交通量調查結果!L:L,交通量調查結果!$A:$A,服務水準列表!$G9,交通量調查結果!$G:$G,服務水準列表!$E9,交通量調查結果!$D:$D,服務水準列表!$F9)</f>
        <v>35</v>
      </c>
      <c r="W9" s="70">
        <f>SUMIFS(交通量調查結果!M:M,交通量調查結果!$A:$A,服務水準列表!$G9,交通量調查結果!$G:$G,服務水準列表!$E9,交通量調查結果!$D:$D,服務水準列表!$F9)</f>
        <v>0</v>
      </c>
      <c r="X9" s="70">
        <f>SUMIFS(交通量調查結果!N:N,交通量調查結果!$A:$A,服務水準列表!$G9,交通量調查結果!$G:$G,服務水準列表!$E9,交通量調查結果!$D:$D,服務水準列表!$F9)</f>
        <v>0</v>
      </c>
      <c r="Y9" s="70">
        <f>SUMIFS(交通量調查結果!O:O,交通量調查結果!$A:$A,服務水準列表!$G9,交通量調查結果!$G:$G,服務水準列表!$E9,交通量調查結果!$D:$D,服務水準列表!$F9)</f>
        <v>10197</v>
      </c>
      <c r="Z9" s="70">
        <f>SUMIFS(交通量調查結果!P:P,交通量調查結果!$A:$A,服務水準列表!$G9,交通量調查結果!$G:$G,服務水準列表!$E9,交通量調查結果!$D:$D,服務水準列表!$F9)</f>
        <v>6475</v>
      </c>
      <c r="AA9" s="70">
        <f>SUMIFS(交通量調查結果!Q:Q,交通量調查結果!$A:$A,服務水準列表!$G9,交通量調查結果!$G:$G,服務水準列表!$E9,交通量調查結果!$D:$D,服務水準列表!$F9)</f>
        <v>61</v>
      </c>
      <c r="AB9" s="70">
        <f t="shared" si="3"/>
        <v>17219</v>
      </c>
      <c r="AC9" s="70">
        <f t="shared" si="4"/>
        <v>13140.75</v>
      </c>
      <c r="AD9" s="55">
        <f t="shared" si="15"/>
        <v>7</v>
      </c>
      <c r="AE9" s="34">
        <f>SUMIFS(交通量調查結果!I:I,交通量調查結果!$A:$A,服務水準列表!$G9,交通量調查結果!$G:$G,服務水準列表!$E9,交通量調查結果!$D:$D,服務水準列表!$F9,交通量調查結果!$H:$H,服務水準列表!$AD9)</f>
        <v>8</v>
      </c>
      <c r="AF9" s="34">
        <f>SUMIFS(交通量調查結果!J:J,交通量調查結果!$A:$A,服務水準列表!$G9,交通量調查結果!$G:$G,服務水準列表!$E9,交通量調查結果!$D:$D,服務水準列表!$F9,交通量調查結果!$H:$H,服務水準列表!$AD9)</f>
        <v>21</v>
      </c>
      <c r="AG9" s="34">
        <f>SUMIFS(交通量調查結果!K:K,交通量調查結果!$A:$A,服務水準列表!$G9,交通量調查結果!$G:$G,服務水準列表!$E9,交通量調查結果!$D:$D,服務水準列表!$F9,交通量調查結果!$H:$H,服務水準列表!$AD9)</f>
        <v>10</v>
      </c>
      <c r="AH9" s="34">
        <f>SUMIFS(交通量調查結果!L:L,交通量調查結果!$A:$A,服務水準列表!$G9,交通量調查結果!$G:$G,服務水準列表!$E9,交通量調查結果!$D:$D,服務水準列表!$F9,交通量調查結果!$H:$H,服務水準列表!$AD9)</f>
        <v>6</v>
      </c>
      <c r="AI9" s="34">
        <f>SUMIFS(交通量調查結果!M:M,交通量調查結果!$A:$A,服務水準列表!$G9,交通量調查結果!$G:$G,服務水準列表!$E9,交通量調查結果!$D:$D,服務水準列表!$F9,交通量調查結果!$H:$H,服務水準列表!$AD9)</f>
        <v>0</v>
      </c>
      <c r="AJ9" s="34">
        <f>SUMIFS(交通量調查結果!N:N,交通量調查結果!$A:$A,服務水準列表!$G9,交通量調查結果!$G:$G,服務水準列表!$E9,交通量調查結果!$D:$D,服務水準列表!$F9,交通量調查結果!$H:$H,服務水準列表!$AD9)</f>
        <v>0</v>
      </c>
      <c r="AK9" s="34">
        <f>SUMIFS(交通量調查結果!O:O,交通量調查結果!$A:$A,服務水準列表!$G9,交通量調查結果!$G:$G,服務水準列表!$E9,交通量調查結果!$D:$D,服務水準列表!$F9,交通量調查結果!$H:$H,服務水準列表!$AD9)</f>
        <v>908</v>
      </c>
      <c r="AL9" s="34">
        <f>SUMIFS(交通量調查結果!P:P,交通量調查結果!$A:$A,服務水準列表!$G9,交通量調查結果!$G:$G,服務水準列表!$E9,交通量調查結果!$D:$D,服務水準列表!$F9,交通量調查結果!$H:$H,服務水準列表!$AD9)</f>
        <v>811</v>
      </c>
      <c r="AM9" s="34">
        <f>SUMIFS(交通量調查結果!Q:Q,交通量調查結果!$A:$A,服務水準列表!$G9,交通量調查結果!$G:$G,服務水準列表!$E9,交通量調查結果!$D:$D,服務水準列表!$F9,交通量調查結果!$H:$H,服務水準列表!$AD9)</f>
        <v>4</v>
      </c>
      <c r="AN9" s="34">
        <f t="shared" si="5"/>
        <v>1764</v>
      </c>
      <c r="AO9" s="34">
        <f t="shared" si="6"/>
        <v>1257.4100000000001</v>
      </c>
      <c r="AP9" s="35">
        <f t="shared" si="7"/>
        <v>0.25</v>
      </c>
      <c r="AQ9" s="25" t="str" cm="1">
        <f t="array" ref="AQ9">IF(OR(AP9="",AP9="-"), "-", _xlfn.IFS(
    AP9&lt;=0.25, "A",
    AP9&lt;=0.5, "B",
    AP9&lt;=0.8, "C",
    AP9&lt;=0.9, "D",
    AP9&lt;=1, "E",
    AP9&gt;1, "F"
))</f>
        <v>A</v>
      </c>
      <c r="AR9" s="36" cm="1">
        <f t="array" ref="AR9">INDEX(旅行速率調查結果!$A:$M,
       MATCH(1, (旅行速率調查結果!$D:$D = 服務水準列表!$E9) * (旅行速率調查結果!$F:$F = 服務水準列表!$F9) * (旅行速率調查結果!$E:$E = "晨峰") * (旅行速率調查結果!$A:$A = 服務水準列表!$H9),0),
       COLUMN(旅行速率調查結果!$K$1))</f>
        <v>40.976412506856818</v>
      </c>
      <c r="AS9" s="37">
        <f t="shared" si="8"/>
        <v>0.59</v>
      </c>
      <c r="AT9" s="26" cm="1">
        <f t="array" ref="AT9">IF(OR(AS9=0,AS9=""), "-", _xlfn.IFS(
    AS9&gt;=0.9, 1,
    AS9&gt;=0.8, 2,
    AS9&gt;=0.6, 3,
    AS9&gt;=0.4, 4,
    AS9&gt;=0.2, 5,
    AS9&lt;0.2, 6
))</f>
        <v>4</v>
      </c>
      <c r="AU9" s="26" t="str" cm="1">
        <f t="array" ref="AU9">IF(OR(AS9=0,AS9=""), "-", _xlfn.IFS(
    AS9&gt;=0.8, "A",
    AS9&gt;=0.6, "B",
    AS9&gt;=0.5, "C",
    AS9&gt;=0.4, "D",
    AS9&gt;=0.2, "E",
    AS9&lt;0.2, "F"
))</f>
        <v>C</v>
      </c>
      <c r="AV9" s="44" t="str">
        <f t="shared" si="0"/>
        <v>C</v>
      </c>
      <c r="AW9" s="55">
        <f t="shared" si="16"/>
        <v>17</v>
      </c>
      <c r="AX9" s="34">
        <f>SUMIFS(交通量調查結果!I:I,交通量調查結果!$A:$A,服務水準列表!$G9,交通量調查結果!$G:$G,服務水準列表!$E9,交通量調查結果!$D:$D,服務水準列表!$F9,交通量調查結果!$H:$H,服務水準列表!$AD9)</f>
        <v>8</v>
      </c>
      <c r="AY9" s="34">
        <f>SUMIFS(交通量調查結果!J:J,交通量調查結果!$A:$A,服務水準列表!$G9,交通量調查結果!$G:$G,服務水準列表!$E9,交通量調查結果!$D:$D,服務水準列表!$F9,交通量調查結果!$H:$H,服務水準列表!$AD9)</f>
        <v>21</v>
      </c>
      <c r="AZ9" s="34">
        <f>SUMIFS(交通量調查結果!K:K,交通量調查結果!$A:$A,服務水準列表!$G9,交通量調查結果!$G:$G,服務水準列表!$E9,交通量調查結果!$D:$D,服務水準列表!$F9,交通量調查結果!$H:$H,服務水準列表!$AD9)</f>
        <v>10</v>
      </c>
      <c r="BA9" s="34">
        <f>SUMIFS(交通量調查結果!L:L,交通量調查結果!$A:$A,服務水準列表!$G9,交通量調查結果!$G:$G,服務水準列表!$E9,交通量調查結果!$D:$D,服務水準列表!$F9,交通量調查結果!$H:$H,服務水準列表!$AD9)</f>
        <v>6</v>
      </c>
      <c r="BB9" s="34">
        <f>SUMIFS(交通量調查結果!M:M,交通量調查結果!$A:$A,服務水準列表!$G9,交通量調查結果!$G:$G,服務水準列表!$E9,交通量調查結果!$D:$D,服務水準列表!$F9,交通量調查結果!$H:$H,服務水準列表!$AD9)</f>
        <v>0</v>
      </c>
      <c r="BC9" s="34">
        <f>SUMIFS(交通量調查結果!N:N,交通量調查結果!$A:$A,服務水準列表!$G9,交通量調查結果!$G:$G,服務水準列表!$E9,交通量調查結果!$D:$D,服務水準列表!$F9,交通量調查結果!$H:$H,服務水準列表!$AD9)</f>
        <v>0</v>
      </c>
      <c r="BD9" s="34">
        <f>SUMIFS(交通量調查結果!O:O,交通量調查結果!$A:$A,服務水準列表!$G9,交通量調查結果!$G:$G,服務水準列表!$E9,交通量調查結果!$D:$D,服務水準列表!$F9,交通量調查結果!$H:$H,服務水準列表!$AD9)</f>
        <v>908</v>
      </c>
      <c r="BE9" s="34">
        <f>SUMIFS(交通量調查結果!P:P,交通量調查結果!$A:$A,服務水準列表!$G9,交通量調查結果!$G:$G,服務水準列表!$E9,交通量調查結果!$D:$D,服務水準列表!$F9,交通量調查結果!$H:$H,服務水準列表!$AD9)</f>
        <v>811</v>
      </c>
      <c r="BF9" s="34">
        <f>SUMIFS(交通量調查結果!Q:Q,交通量調查結果!$A:$A,服務水準列表!$G9,交通量調查結果!$G:$G,服務水準列表!$E9,交通量調查結果!$D:$D,服務水準列表!$F9,交通量調查結果!$H:$H,服務水準列表!$AD9)</f>
        <v>4</v>
      </c>
      <c r="BG9" s="34">
        <f t="shared" si="9"/>
        <v>1764</v>
      </c>
      <c r="BH9" s="34">
        <f t="shared" si="10"/>
        <v>1257.4100000000001</v>
      </c>
      <c r="BI9" s="35">
        <f t="shared" si="11"/>
        <v>0.25</v>
      </c>
      <c r="BJ9" s="25" t="str" cm="1">
        <f t="array" ref="BJ9">IF(OR(BI9="",BI9="-"), "-", _xlfn.IFS(
    BI9&lt;=0.25, "A",
    BI9&lt;=0.5, "B",
    BI9&lt;=0.8, "C",
    BI9&lt;=0.9, "D",
    BI9&lt;=1, "E",
    BI9&gt;1, "F"
))</f>
        <v>A</v>
      </c>
      <c r="BK9" s="36" cm="1">
        <f t="array" ref="BK9">INDEX(旅行速率調查結果!$A:$M,
       MATCH(1, (旅行速率調查結果!$D:$D = 服務水準列表!$E9) * (旅行速率調查結果!$F:$F = 服務水準列表!$F9) * (旅行速率調查結果!$E:$E = "晨峰") * (旅行速率調查結果!$A:$A = 服務水準列表!$H9),0),
       COLUMN(旅行速率調查結果!$K$1))</f>
        <v>40.976412506856818</v>
      </c>
      <c r="BL9" s="37">
        <f t="shared" si="12"/>
        <v>0.59</v>
      </c>
      <c r="BM9" s="26" cm="1">
        <f t="array" ref="BM9">IF(OR(BL9=0,BL9=""), "-", _xlfn.IFS(
    BL9&gt;=0.9, 1,
    BL9&gt;=0.8, 2,
    BL9&gt;=0.6, 3,
    BL9&gt;=0.4, 4,
    BL9&gt;=0.2, 5,
    BL9&lt;0.2, 6
))</f>
        <v>4</v>
      </c>
      <c r="BN9" s="26" t="str" cm="1">
        <f t="array" ref="BN9">IF(OR(BL9=0,BL9=""), "-", _xlfn.IFS(
    BL9&gt;=0.8, "A",
    BL9&gt;=0.6, "B",
    BL9&gt;=0.5, "C",
    BL9&gt;=0.4, "D",
    BL9&gt;=0.2, "E",
    BL9&lt;0.2, "F"
))</f>
        <v>C</v>
      </c>
      <c r="BO9" s="44" t="str">
        <f t="shared" si="1"/>
        <v>C</v>
      </c>
    </row>
    <row r="10" spans="1:67" x14ac:dyDescent="0.25">
      <c r="A10" s="48" t="str">
        <f>交通量調查點位!A9</f>
        <v>SL2</v>
      </c>
      <c r="B10" s="14" t="str">
        <f>交通量調查點位!B9</f>
        <v>SL2-3</v>
      </c>
      <c r="C10" s="14" t="str">
        <f>交通量調查點位!E9</f>
        <v>國道3號</v>
      </c>
      <c r="D10" s="14" t="str">
        <f>交通量調查點位!F9</f>
        <v>大安溪橋</v>
      </c>
      <c r="E10" s="14" t="str">
        <f t="shared" si="13"/>
        <v>平日</v>
      </c>
      <c r="F10" s="14" t="str">
        <f t="shared" si="14"/>
        <v>往南</v>
      </c>
      <c r="G10" s="14" t="str">
        <f>IFERROR(IF(F10="往南", LEFT(交通量調查點位!K9,FIND(",",交通量調查點位!K9)-1),RIGHT(交通量調查點位!K9, LEN(交通量調查點位!K9) - FIND(",",交通量調查點位!K9)-1)),交通量調查點位!D9)</f>
        <v>03F1633S</v>
      </c>
      <c r="H10" s="14" t="str">
        <f t="shared" si="2"/>
        <v>03F1633S</v>
      </c>
      <c r="I10" s="29">
        <f>交通量調查點位!Z9</f>
        <v>115</v>
      </c>
      <c r="J10" s="29">
        <f>交通量調查點位!AA9</f>
        <v>110</v>
      </c>
      <c r="K10" s="29">
        <v>110</v>
      </c>
      <c r="L10" s="29">
        <f>交通量調查點位!AB9</f>
        <v>1760</v>
      </c>
      <c r="M10" s="29">
        <f>交通量調查點位!AC9</f>
        <v>5280</v>
      </c>
      <c r="N10" s="14">
        <f>VALUE(LEFT(交通量調查點位!AD9,4))</f>
        <v>0</v>
      </c>
      <c r="O10" s="14">
        <f>交通量調查點位!AE9</f>
        <v>1.4</v>
      </c>
      <c r="P10" s="14">
        <f>交通量調查點位!AF9</f>
        <v>1.4</v>
      </c>
      <c r="Q10" s="14">
        <f>交通量調查點位!AG9</f>
        <v>1.4</v>
      </c>
      <c r="R10" s="41" t="str">
        <f>交通量調查點位!AH9</f>
        <v>VC+VL1</v>
      </c>
      <c r="S10" s="70">
        <f>SUMIFS(交通量調查結果!I:I,交通量調查結果!$A:$A,服務水準列表!$G10,交通量調查結果!$G:$G,服務水準列表!$E10,交通量調查結果!$D:$D,服務水準列表!$F10)</f>
        <v>0</v>
      </c>
      <c r="T10" s="70">
        <f>SUMIFS(交通量調查結果!J:J,交通量調查結果!$A:$A,服務水準列表!$G10,交通量調查結果!$G:$G,服務水準列表!$E10,交通量調查結果!$D:$D,服務水準列表!$F10)</f>
        <v>0</v>
      </c>
      <c r="U10" s="70">
        <f>SUMIFS(交通量調查結果!K:K,交通量調查結果!$A:$A,服務水準列表!$G10,交通量調查結果!$G:$G,服務水準列表!$E10,交通量調查結果!$D:$D,服務水準列表!$F10)</f>
        <v>0</v>
      </c>
      <c r="V10" s="70">
        <f>SUMIFS(交通量調查結果!L:L,交通量調查結果!$A:$A,服務水準列表!$G10,交通量調查結果!$G:$G,服務水準列表!$E10,交通量調查結果!$D:$D,服務水準列表!$F10)</f>
        <v>0</v>
      </c>
      <c r="W10" s="70">
        <f>SUMIFS(交通量調查結果!M:M,交通量調查結果!$A:$A,服務水準列表!$G10,交通量調查結果!$G:$G,服務水準列表!$E10,交通量調查結果!$D:$D,服務水準列表!$F10)</f>
        <v>0</v>
      </c>
      <c r="X10" s="70">
        <f>SUMIFS(交通量調查結果!N:N,交通量調查結果!$A:$A,服務水準列表!$G10,交通量調查結果!$G:$G,服務水準列表!$E10,交通量調查結果!$D:$D,服務水準列表!$F10)</f>
        <v>0</v>
      </c>
      <c r="Y10" s="70">
        <f>SUMIFS(交通量調查結果!O:O,交通量調查結果!$A:$A,服務水準列表!$G10,交通量調查結果!$G:$G,服務水準列表!$E10,交通量調查結果!$D:$D,服務水準列表!$F10)</f>
        <v>0</v>
      </c>
      <c r="Z10" s="70">
        <f>SUMIFS(交通量調查結果!P:P,交通量調查結果!$A:$A,服務水準列表!$G10,交通量調查結果!$G:$G,服務水準列表!$E10,交通量調查結果!$D:$D,服務水準列表!$F10)</f>
        <v>0</v>
      </c>
      <c r="AA10" s="70">
        <f>SUMIFS(交通量調查結果!Q:Q,交通量調查結果!$A:$A,服務水準列表!$G10,交通量調查結果!$G:$G,服務水準列表!$E10,交通量調查結果!$D:$D,服務水準列表!$F10)</f>
        <v>0</v>
      </c>
      <c r="AB10" s="70">
        <f t="shared" si="3"/>
        <v>0</v>
      </c>
      <c r="AC10" s="70">
        <f t="shared" si="4"/>
        <v>0</v>
      </c>
      <c r="AD10" s="55">
        <f t="shared" si="15"/>
        <v>7</v>
      </c>
      <c r="AE10" s="34">
        <f>SUMIFS(交通量調查結果!I:I,交通量調查結果!$A:$A,服務水準列表!$G10,交通量調查結果!$G:$G,服務水準列表!$E10,交通量調查結果!$D:$D,服務水準列表!$F10,交通量調查結果!$H:$H,服務水準列表!$AD10)</f>
        <v>0</v>
      </c>
      <c r="AF10" s="34">
        <f>SUMIFS(交通量調查結果!J:J,交通量調查結果!$A:$A,服務水準列表!$G10,交通量調查結果!$G:$G,服務水準列表!$E10,交通量調查結果!$D:$D,服務水準列表!$F10,交通量調查結果!$H:$H,服務水準列表!$AD10)</f>
        <v>0</v>
      </c>
      <c r="AG10" s="34">
        <f>SUMIFS(交通量調查結果!K:K,交通量調查結果!$A:$A,服務水準列表!$G10,交通量調查結果!$G:$G,服務水準列表!$E10,交通量調查結果!$D:$D,服務水準列表!$F10,交通量調查結果!$H:$H,服務水準列表!$AD10)</f>
        <v>0</v>
      </c>
      <c r="AH10" s="34">
        <f>SUMIFS(交通量調查結果!L:L,交通量調查結果!$A:$A,服務水準列表!$G10,交通量調查結果!$G:$G,服務水準列表!$E10,交通量調查結果!$D:$D,服務水準列表!$F10,交通量調查結果!$H:$H,服務水準列表!$AD10)</f>
        <v>0</v>
      </c>
      <c r="AI10" s="34">
        <f>SUMIFS(交通量調查結果!M:M,交通量調查結果!$A:$A,服務水準列表!$G10,交通量調查結果!$G:$G,服務水準列表!$E10,交通量調查結果!$D:$D,服務水準列表!$F10,交通量調查結果!$H:$H,服務水準列表!$AD10)</f>
        <v>0</v>
      </c>
      <c r="AJ10" s="34">
        <f>SUMIFS(交通量調查結果!N:N,交通量調查結果!$A:$A,服務水準列表!$G10,交通量調查結果!$G:$G,服務水準列表!$E10,交通量調查結果!$D:$D,服務水準列表!$F10,交通量調查結果!$H:$H,服務水準列表!$AD10)</f>
        <v>0</v>
      </c>
      <c r="AK10" s="34">
        <f>SUMIFS(交通量調查結果!O:O,交通量調查結果!$A:$A,服務水準列表!$G10,交通量調查結果!$G:$G,服務水準列表!$E10,交通量調查結果!$D:$D,服務水準列表!$F10,交通量調查結果!$H:$H,服務水準列表!$AD10)</f>
        <v>0</v>
      </c>
      <c r="AL10" s="34">
        <f>SUMIFS(交通量調查結果!P:P,交通量調查結果!$A:$A,服務水準列表!$G10,交通量調查結果!$G:$G,服務水準列表!$E10,交通量調查結果!$D:$D,服務水準列表!$F10,交通量調查結果!$H:$H,服務水準列表!$AD10)</f>
        <v>0</v>
      </c>
      <c r="AM10" s="34">
        <f>SUMIFS(交通量調查結果!Q:Q,交通量調查結果!$A:$A,服務水準列表!$G10,交通量調查結果!$G:$G,服務水準列表!$E10,交通量調查結果!$D:$D,服務水準列表!$F10,交通量調查結果!$H:$H,服務水準列表!$AD10)</f>
        <v>0</v>
      </c>
      <c r="AN10" s="34">
        <f t="shared" si="5"/>
        <v>0</v>
      </c>
      <c r="AO10" s="34">
        <f t="shared" si="6"/>
        <v>0</v>
      </c>
      <c r="AP10" s="35">
        <f t="shared" si="7"/>
        <v>0</v>
      </c>
      <c r="AQ10" s="25" t="str" cm="1">
        <f t="array" ref="AQ10">IF(OR(AP10="",AP10="-"), "-", _xlfn.IFS(
    AP10&lt;=0.25, "A",
    AP10&lt;=0.5, "B",
    AP10&lt;=0.8, "C",
    AP10&lt;=0.9, "D",
    AP10&lt;=1, "E",
    AP10&gt;1, "F"
))</f>
        <v>A</v>
      </c>
      <c r="AR10" s="36" t="e" cm="1">
        <f t="array" ref="AR10">INDEX(旅行速率調查結果!$A:$M,
       MATCH(1, (旅行速率調查結果!$D:$D = 服務水準列表!$E10) * (旅行速率調查結果!$F:$F = 服務水準列表!$F10) * (旅行速率調查結果!$E:$E = "晨峰") * (旅行速率調查結果!$A:$A = 服務水準列表!$H10),0),
       COLUMN(旅行速率調查結果!$K$1))</f>
        <v>#N/A</v>
      </c>
      <c r="AS10" s="37" t="e">
        <f t="shared" si="8"/>
        <v>#N/A</v>
      </c>
      <c r="AT10" s="26" t="e" cm="1">
        <f t="array" ref="AT10">IF(OR(AS10=0,AS10=""), "-", _xlfn.IFS(
    AS10&gt;=0.9, 1,
    AS10&gt;=0.8, 2,
    AS10&gt;=0.6, 3,
    AS10&gt;=0.4, 4,
    AS10&gt;=0.2, 5,
    AS10&lt;0.2, 6
))</f>
        <v>#N/A</v>
      </c>
      <c r="AU10" s="26" t="e" cm="1">
        <f t="array" ref="AU10">IF(OR(AS10=0,AS10=""), "-", _xlfn.IFS(
    AS10&gt;=0.8, "A",
    AS10&gt;=0.6, "B",
    AS10&gt;=0.5, "C",
    AS10&gt;=0.4, "D",
    AS10&gt;=0.2, "E",
    AS10&lt;0.2, "F"
))</f>
        <v>#N/A</v>
      </c>
      <c r="AV10" s="44" t="e">
        <f t="shared" si="0"/>
        <v>#N/A</v>
      </c>
      <c r="AW10" s="55">
        <f t="shared" si="16"/>
        <v>17</v>
      </c>
      <c r="AX10" s="34">
        <f>SUMIFS(交通量調查結果!I:I,交通量調查結果!$A:$A,服務水準列表!$G10,交通量調查結果!$G:$G,服務水準列表!$E10,交通量調查結果!$D:$D,服務水準列表!$F10,交通量調查結果!$H:$H,服務水準列表!$AD10)</f>
        <v>0</v>
      </c>
      <c r="AY10" s="34">
        <f>SUMIFS(交通量調查結果!J:J,交通量調查結果!$A:$A,服務水準列表!$G10,交通量調查結果!$G:$G,服務水準列表!$E10,交通量調查結果!$D:$D,服務水準列表!$F10,交通量調查結果!$H:$H,服務水準列表!$AD10)</f>
        <v>0</v>
      </c>
      <c r="AZ10" s="34">
        <f>SUMIFS(交通量調查結果!K:K,交通量調查結果!$A:$A,服務水準列表!$G10,交通量調查結果!$G:$G,服務水準列表!$E10,交通量調查結果!$D:$D,服務水準列表!$F10,交通量調查結果!$H:$H,服務水準列表!$AD10)</f>
        <v>0</v>
      </c>
      <c r="BA10" s="34">
        <f>SUMIFS(交通量調查結果!L:L,交通量調查結果!$A:$A,服務水準列表!$G10,交通量調查結果!$G:$G,服務水準列表!$E10,交通量調查結果!$D:$D,服務水準列表!$F10,交通量調查結果!$H:$H,服務水準列表!$AD10)</f>
        <v>0</v>
      </c>
      <c r="BB10" s="34">
        <f>SUMIFS(交通量調查結果!M:M,交通量調查結果!$A:$A,服務水準列表!$G10,交通量調查結果!$G:$G,服務水準列表!$E10,交通量調查結果!$D:$D,服務水準列表!$F10,交通量調查結果!$H:$H,服務水準列表!$AD10)</f>
        <v>0</v>
      </c>
      <c r="BC10" s="34">
        <f>SUMIFS(交通量調查結果!N:N,交通量調查結果!$A:$A,服務水準列表!$G10,交通量調查結果!$G:$G,服務水準列表!$E10,交通量調查結果!$D:$D,服務水準列表!$F10,交通量調查結果!$H:$H,服務水準列表!$AD10)</f>
        <v>0</v>
      </c>
      <c r="BD10" s="34">
        <f>SUMIFS(交通量調查結果!O:O,交通量調查結果!$A:$A,服務水準列表!$G10,交通量調查結果!$G:$G,服務水準列表!$E10,交通量調查結果!$D:$D,服務水準列表!$F10,交通量調查結果!$H:$H,服務水準列表!$AD10)</f>
        <v>0</v>
      </c>
      <c r="BE10" s="34">
        <f>SUMIFS(交通量調查結果!P:P,交通量調查結果!$A:$A,服務水準列表!$G10,交通量調查結果!$G:$G,服務水準列表!$E10,交通量調查結果!$D:$D,服務水準列表!$F10,交通量調查結果!$H:$H,服務水準列表!$AD10)</f>
        <v>0</v>
      </c>
      <c r="BF10" s="34">
        <f>SUMIFS(交通量調查結果!Q:Q,交通量調查結果!$A:$A,服務水準列表!$G10,交通量調查結果!$G:$G,服務水準列表!$E10,交通量調查結果!$D:$D,服務水準列表!$F10,交通量調查結果!$H:$H,服務水準列表!$AD10)</f>
        <v>0</v>
      </c>
      <c r="BG10" s="34">
        <f t="shared" si="9"/>
        <v>0</v>
      </c>
      <c r="BH10" s="34">
        <f t="shared" si="10"/>
        <v>0</v>
      </c>
      <c r="BI10" s="35">
        <f t="shared" si="11"/>
        <v>0</v>
      </c>
      <c r="BJ10" s="25" t="str" cm="1">
        <f t="array" ref="BJ10">IF(OR(BI10="",BI10="-"), "-", _xlfn.IFS(
    BI10&lt;=0.25, "A",
    BI10&lt;=0.5, "B",
    BI10&lt;=0.8, "C",
    BI10&lt;=0.9, "D",
    BI10&lt;=1, "E",
    BI10&gt;1, "F"
))</f>
        <v>A</v>
      </c>
      <c r="BK10" s="36" t="e" cm="1">
        <f t="array" ref="BK10">INDEX(旅行速率調查結果!$A:$M,
       MATCH(1, (旅行速率調查結果!$D:$D = 服務水準列表!$E10) * (旅行速率調查結果!$F:$F = 服務水準列表!$F10) * (旅行速率調查結果!$E:$E = "晨峰") * (旅行速率調查結果!$A:$A = 服務水準列表!$H10),0),
       COLUMN(旅行速率調查結果!$K$1))</f>
        <v>#N/A</v>
      </c>
      <c r="BL10" s="37" t="e">
        <f t="shared" si="12"/>
        <v>#N/A</v>
      </c>
      <c r="BM10" s="26" t="e" cm="1">
        <f t="array" ref="BM10">IF(OR(BL10=0,BL10=""), "-", _xlfn.IFS(
    BL10&gt;=0.9, 1,
    BL10&gt;=0.8, 2,
    BL10&gt;=0.6, 3,
    BL10&gt;=0.4, 4,
    BL10&gt;=0.2, 5,
    BL10&lt;0.2, 6
))</f>
        <v>#N/A</v>
      </c>
      <c r="BN10" s="26" t="e" cm="1">
        <f t="array" ref="BN10">IF(OR(BL10=0,BL10=""), "-", _xlfn.IFS(
    BL10&gt;=0.8, "A",
    BL10&gt;=0.6, "B",
    BL10&gt;=0.5, "C",
    BL10&gt;=0.4, "D",
    BL10&gt;=0.2, "E",
    BL10&lt;0.2, "F"
))</f>
        <v>#N/A</v>
      </c>
      <c r="BO10" s="44" t="e">
        <f t="shared" si="1"/>
        <v>#N/A</v>
      </c>
    </row>
    <row r="11" spans="1:67" x14ac:dyDescent="0.25">
      <c r="A11" s="48" t="str">
        <f>交通量調查點位!A10</f>
        <v>SL2</v>
      </c>
      <c r="B11" s="14" t="str">
        <f>交通量調查點位!B10</f>
        <v>SL2-4</v>
      </c>
      <c r="C11" s="14" t="str">
        <f>交通量調查點位!E10</f>
        <v>國道1號</v>
      </c>
      <c r="D11" s="14" t="str">
        <f>交通量調查點位!F10</f>
        <v>大安溪橋</v>
      </c>
      <c r="E11" s="14" t="str">
        <f t="shared" si="13"/>
        <v>平日</v>
      </c>
      <c r="F11" s="14" t="str">
        <f t="shared" si="14"/>
        <v>往南</v>
      </c>
      <c r="G11" s="14" t="str">
        <f>IFERROR(IF(F11="往南", LEFT(交通量調查點位!K10,FIND(",",交通量調查點位!K10)-1),RIGHT(交通量調查點位!K10, LEN(交通量調查點位!K10) - FIND(",",交通量調查點位!K10)-1)),交通量調查點位!D10)</f>
        <v>01F1572S</v>
      </c>
      <c r="H11" s="14" t="str">
        <f t="shared" si="2"/>
        <v>01F1572S</v>
      </c>
      <c r="I11" s="29">
        <f>交通量調查點位!Z10</f>
        <v>115</v>
      </c>
      <c r="J11" s="29">
        <f>交通量調查點位!AA10</f>
        <v>110</v>
      </c>
      <c r="K11" s="29">
        <v>110</v>
      </c>
      <c r="L11" s="29">
        <f>交通量調查點位!AB10</f>
        <v>1760</v>
      </c>
      <c r="M11" s="29">
        <f>交通量調查點位!AC10</f>
        <v>5280</v>
      </c>
      <c r="N11" s="14">
        <f>VALUE(LEFT(交通量調查點位!AD10,4))</f>
        <v>0</v>
      </c>
      <c r="O11" s="14">
        <f>交通量調查點位!AE10</f>
        <v>1.4</v>
      </c>
      <c r="P11" s="14">
        <f>交通量調查點位!AF10</f>
        <v>1.4</v>
      </c>
      <c r="Q11" s="14">
        <f>交通量調查點位!AG10</f>
        <v>1.4</v>
      </c>
      <c r="R11" s="41" t="str">
        <f>交通量調查點位!AH10</f>
        <v>VC+VL1</v>
      </c>
      <c r="S11" s="70">
        <f>SUMIFS(交通量調查結果!I:I,交通量調查結果!$A:$A,服務水準列表!$G11,交通量調查結果!$G:$G,服務水準列表!$E11,交通量調查結果!$D:$D,服務水準列表!$F11)</f>
        <v>0</v>
      </c>
      <c r="T11" s="70">
        <f>SUMIFS(交通量調查結果!J:J,交通量調查結果!$A:$A,服務水準列表!$G11,交通量調查結果!$G:$G,服務水準列表!$E11,交通量調查結果!$D:$D,服務水準列表!$F11)</f>
        <v>0</v>
      </c>
      <c r="U11" s="70">
        <f>SUMIFS(交通量調查結果!K:K,交通量調查結果!$A:$A,服務水準列表!$G11,交通量調查結果!$G:$G,服務水準列表!$E11,交通量調查結果!$D:$D,服務水準列表!$F11)</f>
        <v>0</v>
      </c>
      <c r="V11" s="70">
        <f>SUMIFS(交通量調查結果!L:L,交通量調查結果!$A:$A,服務水準列表!$G11,交通量調查結果!$G:$G,服務水準列表!$E11,交通量調查結果!$D:$D,服務水準列表!$F11)</f>
        <v>0</v>
      </c>
      <c r="W11" s="70">
        <f>SUMIFS(交通量調查結果!M:M,交通量調查結果!$A:$A,服務水準列表!$G11,交通量調查結果!$G:$G,服務水準列表!$E11,交通量調查結果!$D:$D,服務水準列表!$F11)</f>
        <v>0</v>
      </c>
      <c r="X11" s="70">
        <f>SUMIFS(交通量調查結果!N:N,交通量調查結果!$A:$A,服務水準列表!$G11,交通量調查結果!$G:$G,服務水準列表!$E11,交通量調查結果!$D:$D,服務水準列表!$F11)</f>
        <v>0</v>
      </c>
      <c r="Y11" s="70">
        <f>SUMIFS(交通量調查結果!O:O,交通量調查結果!$A:$A,服務水準列表!$G11,交通量調查結果!$G:$G,服務水準列表!$E11,交通量調查結果!$D:$D,服務水準列表!$F11)</f>
        <v>0</v>
      </c>
      <c r="Z11" s="70">
        <f>SUMIFS(交通量調查結果!P:P,交通量調查結果!$A:$A,服務水準列表!$G11,交通量調查結果!$G:$G,服務水準列表!$E11,交通量調查結果!$D:$D,服務水準列表!$F11)</f>
        <v>0</v>
      </c>
      <c r="AA11" s="70">
        <f>SUMIFS(交通量調查結果!Q:Q,交通量調查結果!$A:$A,服務水準列表!$G11,交通量調查結果!$G:$G,服務水準列表!$E11,交通量調查結果!$D:$D,服務水準列表!$F11)</f>
        <v>0</v>
      </c>
      <c r="AB11" s="70">
        <f t="shared" si="3"/>
        <v>0</v>
      </c>
      <c r="AC11" s="70">
        <f t="shared" si="4"/>
        <v>0</v>
      </c>
      <c r="AD11" s="55">
        <f t="shared" si="15"/>
        <v>7</v>
      </c>
      <c r="AE11" s="34">
        <f>SUMIFS(交通量調查結果!I:I,交通量調查結果!$A:$A,服務水準列表!$G11,交通量調查結果!$G:$G,服務水準列表!$E11,交通量調查結果!$D:$D,服務水準列表!$F11,交通量調查結果!$H:$H,服務水準列表!$AD11)</f>
        <v>0</v>
      </c>
      <c r="AF11" s="34">
        <f>SUMIFS(交通量調查結果!J:J,交通量調查結果!$A:$A,服務水準列表!$G11,交通量調查結果!$G:$G,服務水準列表!$E11,交通量調查結果!$D:$D,服務水準列表!$F11,交通量調查結果!$H:$H,服務水準列表!$AD11)</f>
        <v>0</v>
      </c>
      <c r="AG11" s="34">
        <f>SUMIFS(交通量調查結果!K:K,交通量調查結果!$A:$A,服務水準列表!$G11,交通量調查結果!$G:$G,服務水準列表!$E11,交通量調查結果!$D:$D,服務水準列表!$F11,交通量調查結果!$H:$H,服務水準列表!$AD11)</f>
        <v>0</v>
      </c>
      <c r="AH11" s="34">
        <f>SUMIFS(交通量調查結果!L:L,交通量調查結果!$A:$A,服務水準列表!$G11,交通量調查結果!$G:$G,服務水準列表!$E11,交通量調查結果!$D:$D,服務水準列表!$F11,交通量調查結果!$H:$H,服務水準列表!$AD11)</f>
        <v>0</v>
      </c>
      <c r="AI11" s="34">
        <f>SUMIFS(交通量調查結果!M:M,交通量調查結果!$A:$A,服務水準列表!$G11,交通量調查結果!$G:$G,服務水準列表!$E11,交通量調查結果!$D:$D,服務水準列表!$F11,交通量調查結果!$H:$H,服務水準列表!$AD11)</f>
        <v>0</v>
      </c>
      <c r="AJ11" s="34">
        <f>SUMIFS(交通量調查結果!N:N,交通量調查結果!$A:$A,服務水準列表!$G11,交通量調查結果!$G:$G,服務水準列表!$E11,交通量調查結果!$D:$D,服務水準列表!$F11,交通量調查結果!$H:$H,服務水準列表!$AD11)</f>
        <v>0</v>
      </c>
      <c r="AK11" s="34">
        <f>SUMIFS(交通量調查結果!O:O,交通量調查結果!$A:$A,服務水準列表!$G11,交通量調查結果!$G:$G,服務水準列表!$E11,交通量調查結果!$D:$D,服務水準列表!$F11,交通量調查結果!$H:$H,服務水準列表!$AD11)</f>
        <v>0</v>
      </c>
      <c r="AL11" s="34">
        <f>SUMIFS(交通量調查結果!P:P,交通量調查結果!$A:$A,服務水準列表!$G11,交通量調查結果!$G:$G,服務水準列表!$E11,交通量調查結果!$D:$D,服務水準列表!$F11,交通量調查結果!$H:$H,服務水準列表!$AD11)</f>
        <v>0</v>
      </c>
      <c r="AM11" s="34">
        <f>SUMIFS(交通量調查結果!Q:Q,交通量調查結果!$A:$A,服務水準列表!$G11,交通量調查結果!$G:$G,服務水準列表!$E11,交通量調查結果!$D:$D,服務水準列表!$F11,交通量調查結果!$H:$H,服務水準列表!$AD11)</f>
        <v>0</v>
      </c>
      <c r="AN11" s="34">
        <f t="shared" si="5"/>
        <v>0</v>
      </c>
      <c r="AO11" s="34">
        <f t="shared" si="6"/>
        <v>0</v>
      </c>
      <c r="AP11" s="35">
        <f t="shared" si="7"/>
        <v>0</v>
      </c>
      <c r="AQ11" s="25" t="str" cm="1">
        <f t="array" ref="AQ11">IF(OR(AP11="",AP11="-"), "-", _xlfn.IFS(
    AP11&lt;=0.25, "A",
    AP11&lt;=0.5, "B",
    AP11&lt;=0.8, "C",
    AP11&lt;=0.9, "D",
    AP11&lt;=1, "E",
    AP11&gt;1, "F"
))</f>
        <v>A</v>
      </c>
      <c r="AR11" s="36" t="e" cm="1">
        <f t="array" ref="AR11">INDEX(旅行速率調查結果!$A:$M,
       MATCH(1, (旅行速率調查結果!$D:$D = 服務水準列表!$E11) * (旅行速率調查結果!$F:$F = 服務水準列表!$F11) * (旅行速率調查結果!$E:$E = "晨峰") * (旅行速率調查結果!$A:$A = 服務水準列表!$H11),0),
       COLUMN(旅行速率調查結果!$K$1))</f>
        <v>#N/A</v>
      </c>
      <c r="AS11" s="37" t="e">
        <f t="shared" si="8"/>
        <v>#N/A</v>
      </c>
      <c r="AT11" s="26" t="e" cm="1">
        <f t="array" ref="AT11">IF(OR(AS11=0,AS11=""), "-", _xlfn.IFS(
    AS11&gt;=0.9, 1,
    AS11&gt;=0.8, 2,
    AS11&gt;=0.6, 3,
    AS11&gt;=0.4, 4,
    AS11&gt;=0.2, 5,
    AS11&lt;0.2, 6
))</f>
        <v>#N/A</v>
      </c>
      <c r="AU11" s="26" t="e" cm="1">
        <f t="array" ref="AU11">IF(OR(AS11=0,AS11=""), "-", _xlfn.IFS(
    AS11&gt;=0.8, "A",
    AS11&gt;=0.6, "B",
    AS11&gt;=0.5, "C",
    AS11&gt;=0.4, "D",
    AS11&gt;=0.2, "E",
    AS11&lt;0.2, "F"
))</f>
        <v>#N/A</v>
      </c>
      <c r="AV11" s="44" t="e">
        <f t="shared" si="0"/>
        <v>#N/A</v>
      </c>
      <c r="AW11" s="55">
        <f t="shared" si="16"/>
        <v>17</v>
      </c>
      <c r="AX11" s="34">
        <f>SUMIFS(交通量調查結果!I:I,交通量調查結果!$A:$A,服務水準列表!$G11,交通量調查結果!$G:$G,服務水準列表!$E11,交通量調查結果!$D:$D,服務水準列表!$F11,交通量調查結果!$H:$H,服務水準列表!$AD11)</f>
        <v>0</v>
      </c>
      <c r="AY11" s="34">
        <f>SUMIFS(交通量調查結果!J:J,交通量調查結果!$A:$A,服務水準列表!$G11,交通量調查結果!$G:$G,服務水準列表!$E11,交通量調查結果!$D:$D,服務水準列表!$F11,交通量調查結果!$H:$H,服務水準列表!$AD11)</f>
        <v>0</v>
      </c>
      <c r="AZ11" s="34">
        <f>SUMIFS(交通量調查結果!K:K,交通量調查結果!$A:$A,服務水準列表!$G11,交通量調查結果!$G:$G,服務水準列表!$E11,交通量調查結果!$D:$D,服務水準列表!$F11,交通量調查結果!$H:$H,服務水準列表!$AD11)</f>
        <v>0</v>
      </c>
      <c r="BA11" s="34">
        <f>SUMIFS(交通量調查結果!L:L,交通量調查結果!$A:$A,服務水準列表!$G11,交通量調查結果!$G:$G,服務水準列表!$E11,交通量調查結果!$D:$D,服務水準列表!$F11,交通量調查結果!$H:$H,服務水準列表!$AD11)</f>
        <v>0</v>
      </c>
      <c r="BB11" s="34">
        <f>SUMIFS(交通量調查結果!M:M,交通量調查結果!$A:$A,服務水準列表!$G11,交通量調查結果!$G:$G,服務水準列表!$E11,交通量調查結果!$D:$D,服務水準列表!$F11,交通量調查結果!$H:$H,服務水準列表!$AD11)</f>
        <v>0</v>
      </c>
      <c r="BC11" s="34">
        <f>SUMIFS(交通量調查結果!N:N,交通量調查結果!$A:$A,服務水準列表!$G11,交通量調查結果!$G:$G,服務水準列表!$E11,交通量調查結果!$D:$D,服務水準列表!$F11,交通量調查結果!$H:$H,服務水準列表!$AD11)</f>
        <v>0</v>
      </c>
      <c r="BD11" s="34">
        <f>SUMIFS(交通量調查結果!O:O,交通量調查結果!$A:$A,服務水準列表!$G11,交通量調查結果!$G:$G,服務水準列表!$E11,交通量調查結果!$D:$D,服務水準列表!$F11,交通量調查結果!$H:$H,服務水準列表!$AD11)</f>
        <v>0</v>
      </c>
      <c r="BE11" s="34">
        <f>SUMIFS(交通量調查結果!P:P,交通量調查結果!$A:$A,服務水準列表!$G11,交通量調查結果!$G:$G,服務水準列表!$E11,交通量調查結果!$D:$D,服務水準列表!$F11,交通量調查結果!$H:$H,服務水準列表!$AD11)</f>
        <v>0</v>
      </c>
      <c r="BF11" s="34">
        <f>SUMIFS(交通量調查結果!Q:Q,交通量調查結果!$A:$A,服務水準列表!$G11,交通量調查結果!$G:$G,服務水準列表!$E11,交通量調查結果!$D:$D,服務水準列表!$F11,交通量調查結果!$H:$H,服務水準列表!$AD11)</f>
        <v>0</v>
      </c>
      <c r="BG11" s="34">
        <f t="shared" si="9"/>
        <v>0</v>
      </c>
      <c r="BH11" s="34">
        <f t="shared" si="10"/>
        <v>0</v>
      </c>
      <c r="BI11" s="35">
        <f t="shared" si="11"/>
        <v>0</v>
      </c>
      <c r="BJ11" s="25" t="str" cm="1">
        <f t="array" ref="BJ11">IF(OR(BI11="",BI11="-"), "-", _xlfn.IFS(
    BI11&lt;=0.25, "A",
    BI11&lt;=0.5, "B",
    BI11&lt;=0.8, "C",
    BI11&lt;=0.9, "D",
    BI11&lt;=1, "E",
    BI11&gt;1, "F"
))</f>
        <v>A</v>
      </c>
      <c r="BK11" s="36" t="e" cm="1">
        <f t="array" ref="BK11">INDEX(旅行速率調查結果!$A:$M,
       MATCH(1, (旅行速率調查結果!$D:$D = 服務水準列表!$E11) * (旅行速率調查結果!$F:$F = 服務水準列表!$F11) * (旅行速率調查結果!$E:$E = "晨峰") * (旅行速率調查結果!$A:$A = 服務水準列表!$H11),0),
       COLUMN(旅行速率調查結果!$K$1))</f>
        <v>#N/A</v>
      </c>
      <c r="BL11" s="37" t="e">
        <f t="shared" si="12"/>
        <v>#N/A</v>
      </c>
      <c r="BM11" s="26" t="e" cm="1">
        <f t="array" ref="BM11">IF(OR(BL11=0,BL11=""), "-", _xlfn.IFS(
    BL11&gt;=0.9, 1,
    BL11&gt;=0.8, 2,
    BL11&gt;=0.6, 3,
    BL11&gt;=0.4, 4,
    BL11&gt;=0.2, 5,
    BL11&lt;0.2, 6
))</f>
        <v>#N/A</v>
      </c>
      <c r="BN11" s="26" t="e" cm="1">
        <f t="array" ref="BN11">IF(OR(BL11=0,BL11=""), "-", _xlfn.IFS(
    BL11&gt;=0.8, "A",
    BL11&gt;=0.6, "B",
    BL11&gt;=0.5, "C",
    BL11&gt;=0.4, "D",
    BL11&gt;=0.2, "E",
    BL11&lt;0.2, "F"
))</f>
        <v>#N/A</v>
      </c>
      <c r="BO11" s="44" t="e">
        <f t="shared" si="1"/>
        <v>#N/A</v>
      </c>
    </row>
    <row r="12" spans="1:67" x14ac:dyDescent="0.25">
      <c r="A12" s="48" t="str">
        <f>交通量調查點位!A11</f>
        <v>SL3</v>
      </c>
      <c r="B12" s="14" t="str">
        <f>交通量調查點位!B11</f>
        <v>SL3-1</v>
      </c>
      <c r="C12" s="14" t="str">
        <f>交通量調查點位!E11</f>
        <v>台61線</v>
      </c>
      <c r="D12" s="14" t="str">
        <f>交通量調查點位!F11</f>
        <v>大甲溪橋</v>
      </c>
      <c r="E12" s="14" t="str">
        <f t="shared" si="13"/>
        <v>平日</v>
      </c>
      <c r="F12" s="14" t="str">
        <f t="shared" si="14"/>
        <v>往南</v>
      </c>
      <c r="G12" s="14" t="str">
        <f>IFERROR(IF(F12="往南", LEFT(交通量調查點位!K11,FIND(",",交通量調查點位!K11)-1),RIGHT(交通量調查點位!K11, LEN(交通量調查點位!K11) - FIND(",",交通量調查點位!K11)-1)),交通量調查點位!D11)</f>
        <v>SL3-1</v>
      </c>
      <c r="H12" s="14" t="str">
        <f t="shared" si="2"/>
        <v>SL3-1</v>
      </c>
      <c r="I12" s="29">
        <f>交通量調查點位!Z11</f>
        <v>90</v>
      </c>
      <c r="J12" s="29">
        <f>交通量調查點位!AA11</f>
        <v>80</v>
      </c>
      <c r="K12" s="29">
        <v>90</v>
      </c>
      <c r="L12" s="29">
        <f>交通量調查點位!AB11</f>
        <v>1760</v>
      </c>
      <c r="M12" s="29">
        <f>交通量調查點位!AC11</f>
        <v>3520</v>
      </c>
      <c r="N12" s="14">
        <f>VALUE(LEFT(交通量調查點位!AD11,4))</f>
        <v>0.36</v>
      </c>
      <c r="O12" s="14">
        <f>交通量調查點位!AE11</f>
        <v>1.2</v>
      </c>
      <c r="P12" s="14">
        <f>交通量調查點位!AF11</f>
        <v>1.25</v>
      </c>
      <c r="Q12" s="14">
        <f>交通量調查點位!AG11</f>
        <v>1.5</v>
      </c>
      <c r="R12" s="41" t="str">
        <f>交通量調查點位!AH11</f>
        <v>VL2</v>
      </c>
      <c r="S12" s="70">
        <f>SUMIFS(交通量調查結果!I:I,交通量調查結果!$A:$A,服務水準列表!$G12,交通量調查結果!$G:$G,服務水準列表!$E12,交通量調查結果!$D:$D,服務水準列表!$F12)</f>
        <v>2022</v>
      </c>
      <c r="T12" s="70">
        <f>SUMIFS(交通量調查結果!J:J,交通量調查結果!$A:$A,服務水準列表!$G12,交通量調查結果!$G:$G,服務水準列表!$E12,交通量調查結果!$D:$D,服務水準列表!$F12)</f>
        <v>1295</v>
      </c>
      <c r="U12" s="70">
        <f>SUMIFS(交通量調查結果!K:K,交通量調查結果!$A:$A,服務水準列表!$G12,交通量調查結果!$G:$G,服務水準列表!$E12,交通量調查結果!$D:$D,服務水準列表!$F12)</f>
        <v>0</v>
      </c>
      <c r="V12" s="70">
        <f>SUMIFS(交通量調查結果!L:L,交通量調查結果!$A:$A,服務水準列表!$G12,交通量調查結果!$G:$G,服務水準列表!$E12,交通量調查結果!$D:$D,服務水準列表!$F12)</f>
        <v>32</v>
      </c>
      <c r="W12" s="70">
        <f>SUMIFS(交通量調查結果!M:M,交通量調查結果!$A:$A,服務水準列表!$G12,交通量調查結果!$G:$G,服務水準列表!$E12,交通量調查結果!$D:$D,服務水準列表!$F12)</f>
        <v>0</v>
      </c>
      <c r="X12" s="70">
        <f>SUMIFS(交通量調查結果!N:N,交通量調查結果!$A:$A,服務水準列表!$G12,交通量調查結果!$G:$G,服務水準列表!$E12,交通量調查結果!$D:$D,服務水準列表!$F12)</f>
        <v>0</v>
      </c>
      <c r="Y12" s="70">
        <f>SUMIFS(交通量調查結果!O:O,交通量調查結果!$A:$A,服務水準列表!$G12,交通量調查結果!$G:$G,服務水準列表!$E12,交通量調查結果!$D:$D,服務水準列表!$F12)</f>
        <v>7928</v>
      </c>
      <c r="Z12" s="70">
        <f>SUMIFS(交通量調查結果!P:P,交通量調查結果!$A:$A,服務水準列表!$G12,交通量調查結果!$G:$G,服務水準列表!$E12,交通量調查結果!$D:$D,服務水準列表!$F12)</f>
        <v>849</v>
      </c>
      <c r="AA12" s="70">
        <f>SUMIFS(交通量調查結果!Q:Q,交通量調查結果!$A:$A,服務水準列表!$G12,交通量調查結果!$G:$G,服務水準列表!$E12,交通量調查結果!$D:$D,服務水準列表!$F12)</f>
        <v>7</v>
      </c>
      <c r="AB12" s="70">
        <f t="shared" si="3"/>
        <v>12133</v>
      </c>
      <c r="AC12" s="70">
        <f t="shared" si="4"/>
        <v>12923.789999999999</v>
      </c>
      <c r="AD12" s="55">
        <f t="shared" si="15"/>
        <v>7</v>
      </c>
      <c r="AE12" s="34">
        <f>SUMIFS(交通量調查結果!I:I,交通量調查結果!$A:$A,服務水準列表!$G12,交通量調查結果!$G:$G,服務水準列表!$E12,交通量調查結果!$D:$D,服務水準列表!$F12,交通量調查結果!$H:$H,服務水準列表!$AD12)</f>
        <v>135</v>
      </c>
      <c r="AF12" s="34">
        <f>SUMIFS(交通量調查結果!J:J,交通量調查結果!$A:$A,服務水準列表!$G12,交通量調查結果!$G:$G,服務水準列表!$E12,交通量調查結果!$D:$D,服務水準列表!$F12,交通量調查結果!$H:$H,服務水準列表!$AD12)</f>
        <v>79</v>
      </c>
      <c r="AG12" s="34">
        <f>SUMIFS(交通量調查結果!K:K,交通量調查結果!$A:$A,服務水準列表!$G12,交通量調查結果!$G:$G,服務水準列表!$E12,交通量調查結果!$D:$D,服務水準列表!$F12,交通量調查結果!$H:$H,服務水準列表!$AD12)</f>
        <v>0</v>
      </c>
      <c r="AH12" s="34">
        <f>SUMIFS(交通量調查結果!L:L,交通量調查結果!$A:$A,服務水準列表!$G12,交通量調查結果!$G:$G,服務水準列表!$E12,交通量調查結果!$D:$D,服務水準列表!$F12,交通量調查結果!$H:$H,服務水準列表!$AD12)</f>
        <v>0</v>
      </c>
      <c r="AI12" s="34">
        <f>SUMIFS(交通量調查結果!M:M,交通量調查結果!$A:$A,服務水準列表!$G12,交通量調查結果!$G:$G,服務水準列表!$E12,交通量調查結果!$D:$D,服務水準列表!$F12,交通量調查結果!$H:$H,服務水準列表!$AD12)</f>
        <v>0</v>
      </c>
      <c r="AJ12" s="34">
        <f>SUMIFS(交通量調查結果!N:N,交通量調查結果!$A:$A,服務水準列表!$G12,交通量調查結果!$G:$G,服務水準列表!$E12,交通量調查結果!$D:$D,服務水準列表!$F12,交通量調查結果!$H:$H,服務水準列表!$AD12)</f>
        <v>0</v>
      </c>
      <c r="AK12" s="34">
        <f>SUMIFS(交通量調查結果!O:O,交通量調查結果!$A:$A,服務水準列表!$G12,交通量調查結果!$G:$G,服務水準列表!$E12,交通量調查結果!$D:$D,服務水準列表!$F12,交通量調查結果!$H:$H,服務水準列表!$AD12)</f>
        <v>870</v>
      </c>
      <c r="AL12" s="34">
        <f>SUMIFS(交通量調查結果!P:P,交通量調查結果!$A:$A,服務水準列表!$G12,交通量調查結果!$G:$G,服務水準列表!$E12,交通量調查結果!$D:$D,服務水準列表!$F12,交通量調查結果!$H:$H,服務水準列表!$AD12)</f>
        <v>92</v>
      </c>
      <c r="AM12" s="34">
        <f>SUMIFS(交通量調查結果!Q:Q,交通量調查結果!$A:$A,服務水準列表!$G12,交通量調查結果!$G:$G,服務水準列表!$E12,交通量調查結果!$D:$D,服務水準列表!$F12,交通量調查結果!$H:$H,服務水準列表!$AD12)</f>
        <v>0</v>
      </c>
      <c r="AN12" s="34">
        <f t="shared" si="5"/>
        <v>1176</v>
      </c>
      <c r="AO12" s="34">
        <f t="shared" si="6"/>
        <v>1204.3699999999999</v>
      </c>
      <c r="AP12" s="35">
        <f t="shared" si="7"/>
        <v>0.34</v>
      </c>
      <c r="AQ12" s="25" t="str" cm="1">
        <f t="array" ref="AQ12">IF(OR(AP12="",AP12="-"), "-", _xlfn.IFS(
    AP12&lt;=0.25, "A",
    AP12&lt;=0.5, "B",
    AP12&lt;=0.8, "C",
    AP12&lt;=0.9, "D",
    AP12&lt;=1, "E",
    AP12&gt;1, "F"
))</f>
        <v>B</v>
      </c>
      <c r="AR12" s="36" cm="1">
        <f t="array" ref="AR12">INDEX(旅行速率調查結果!$A:$M,
       MATCH(1, (旅行速率調查結果!$D:$D = 服務水準列表!$E12) * (旅行速率調查結果!$F:$F = 服務水準列表!$F12) * (旅行速率調查結果!$E:$E = "晨峰") * (旅行速率調查結果!$A:$A = 服務水準列表!$H12),0),
       COLUMN(旅行速率調查結果!$K$1))</f>
        <v>85.445588893864752</v>
      </c>
      <c r="AS12" s="37">
        <f t="shared" si="8"/>
        <v>0.95</v>
      </c>
      <c r="AT12" s="26" cm="1">
        <f t="array" ref="AT12">IF(OR(AS12=0,AS12=""), "-", _xlfn.IFS(
    AS12&gt;=0.9, 1,
    AS12&gt;=0.8, 2,
    AS12&gt;=0.6, 3,
    AS12&gt;=0.4, 4,
    AS12&gt;=0.2, 5,
    AS12&lt;0.2, 6
))</f>
        <v>1</v>
      </c>
      <c r="AU12" s="26" t="str" cm="1">
        <f t="array" ref="AU12">IF(OR(AS12=0,AS12=""), "-", _xlfn.IFS(
    AS12&gt;=0.8, "A",
    AS12&gt;=0.6, "B",
    AS12&gt;=0.5, "C",
    AS12&gt;=0.4, "D",
    AS12&gt;=0.2, "E",
    AS12&lt;0.2, "F"
))</f>
        <v>A</v>
      </c>
      <c r="AV12" s="44" t="str">
        <f t="shared" si="0"/>
        <v>A</v>
      </c>
      <c r="AW12" s="55">
        <f t="shared" si="16"/>
        <v>17</v>
      </c>
      <c r="AX12" s="34">
        <f>SUMIFS(交通量調查結果!I:I,交通量調查結果!$A:$A,服務水準列表!$G12,交通量調查結果!$G:$G,服務水準列表!$E12,交通量調查結果!$D:$D,服務水準列表!$F12,交通量調查結果!$H:$H,服務水準列表!$AD12)</f>
        <v>135</v>
      </c>
      <c r="AY12" s="34">
        <f>SUMIFS(交通量調查結果!J:J,交通量調查結果!$A:$A,服務水準列表!$G12,交通量調查結果!$G:$G,服務水準列表!$E12,交通量調查結果!$D:$D,服務水準列表!$F12,交通量調查結果!$H:$H,服務水準列表!$AD12)</f>
        <v>79</v>
      </c>
      <c r="AZ12" s="34">
        <f>SUMIFS(交通量調查結果!K:K,交通量調查結果!$A:$A,服務水準列表!$G12,交通量調查結果!$G:$G,服務水準列表!$E12,交通量調查結果!$D:$D,服務水準列表!$F12,交通量調查結果!$H:$H,服務水準列表!$AD12)</f>
        <v>0</v>
      </c>
      <c r="BA12" s="34">
        <f>SUMIFS(交通量調查結果!L:L,交通量調查結果!$A:$A,服務水準列表!$G12,交通量調查結果!$G:$G,服務水準列表!$E12,交通量調查結果!$D:$D,服務水準列表!$F12,交通量調查結果!$H:$H,服務水準列表!$AD12)</f>
        <v>0</v>
      </c>
      <c r="BB12" s="34">
        <f>SUMIFS(交通量調查結果!M:M,交通量調查結果!$A:$A,服務水準列表!$G12,交通量調查結果!$G:$G,服務水準列表!$E12,交通量調查結果!$D:$D,服務水準列表!$F12,交通量調查結果!$H:$H,服務水準列表!$AD12)</f>
        <v>0</v>
      </c>
      <c r="BC12" s="34">
        <f>SUMIFS(交通量調查結果!N:N,交通量調查結果!$A:$A,服務水準列表!$G12,交通量調查結果!$G:$G,服務水準列表!$E12,交通量調查結果!$D:$D,服務水準列表!$F12,交通量調查結果!$H:$H,服務水準列表!$AD12)</f>
        <v>0</v>
      </c>
      <c r="BD12" s="34">
        <f>SUMIFS(交通量調查結果!O:O,交通量調查結果!$A:$A,服務水準列表!$G12,交通量調查結果!$G:$G,服務水準列表!$E12,交通量調查結果!$D:$D,服務水準列表!$F12,交通量調查結果!$H:$H,服務水準列表!$AD12)</f>
        <v>870</v>
      </c>
      <c r="BE12" s="34">
        <f>SUMIFS(交通量調查結果!P:P,交通量調查結果!$A:$A,服務水準列表!$G12,交通量調查結果!$G:$G,服務水準列表!$E12,交通量調查結果!$D:$D,服務水準列表!$F12,交通量調查結果!$H:$H,服務水準列表!$AD12)</f>
        <v>92</v>
      </c>
      <c r="BF12" s="34">
        <f>SUMIFS(交通量調查結果!Q:Q,交通量調查結果!$A:$A,服務水準列表!$G12,交通量調查結果!$G:$G,服務水準列表!$E12,交通量調查結果!$D:$D,服務水準列表!$F12,交通量調查結果!$H:$H,服務水準列表!$AD12)</f>
        <v>0</v>
      </c>
      <c r="BG12" s="34">
        <f t="shared" si="9"/>
        <v>1176</v>
      </c>
      <c r="BH12" s="34">
        <f t="shared" si="10"/>
        <v>1204.3699999999999</v>
      </c>
      <c r="BI12" s="35">
        <f t="shared" si="11"/>
        <v>0.34</v>
      </c>
      <c r="BJ12" s="25" t="str" cm="1">
        <f t="array" ref="BJ12">IF(OR(BI12="",BI12="-"), "-", _xlfn.IFS(
    BI12&lt;=0.25, "A",
    BI12&lt;=0.5, "B",
    BI12&lt;=0.8, "C",
    BI12&lt;=0.9, "D",
    BI12&lt;=1, "E",
    BI12&gt;1, "F"
))</f>
        <v>B</v>
      </c>
      <c r="BK12" s="36" cm="1">
        <f t="array" ref="BK12">INDEX(旅行速率調查結果!$A:$M,
       MATCH(1, (旅行速率調查結果!$D:$D = 服務水準列表!$E12) * (旅行速率調查結果!$F:$F = 服務水準列表!$F12) * (旅行速率調查結果!$E:$E = "晨峰") * (旅行速率調查結果!$A:$A = 服務水準列表!$H12),0),
       COLUMN(旅行速率調查結果!$K$1))</f>
        <v>85.445588893864752</v>
      </c>
      <c r="BL12" s="37">
        <f t="shared" si="12"/>
        <v>0.95</v>
      </c>
      <c r="BM12" s="26" cm="1">
        <f t="array" ref="BM12">IF(OR(BL12=0,BL12=""), "-", _xlfn.IFS(
    BL12&gt;=0.9, 1,
    BL12&gt;=0.8, 2,
    BL12&gt;=0.6, 3,
    BL12&gt;=0.4, 4,
    BL12&gt;=0.2, 5,
    BL12&lt;0.2, 6
))</f>
        <v>1</v>
      </c>
      <c r="BN12" s="26" t="str" cm="1">
        <f t="array" ref="BN12">IF(OR(BL12=0,BL12=""), "-", _xlfn.IFS(
    BL12&gt;=0.8, "A",
    BL12&gt;=0.6, "B",
    BL12&gt;=0.5, "C",
    BL12&gt;=0.4, "D",
    BL12&gt;=0.2, "E",
    BL12&lt;0.2, "F"
))</f>
        <v>A</v>
      </c>
      <c r="BO12" s="44" t="str">
        <f t="shared" si="1"/>
        <v>A</v>
      </c>
    </row>
    <row r="13" spans="1:67" x14ac:dyDescent="0.25">
      <c r="A13" s="48" t="str">
        <f>交通量調查點位!A12</f>
        <v>SL3</v>
      </c>
      <c r="B13" s="14" t="str">
        <f>交通量調查點位!B12</f>
        <v>SL3-2</v>
      </c>
      <c r="C13" s="14" t="str">
        <f>交通量調查點位!E12</f>
        <v>台1線</v>
      </c>
      <c r="D13" s="14" t="str">
        <f>交通量調查點位!F12</f>
        <v>大甲溪橋</v>
      </c>
      <c r="E13" s="14" t="str">
        <f t="shared" si="13"/>
        <v>平日</v>
      </c>
      <c r="F13" s="14" t="str">
        <f t="shared" si="14"/>
        <v>往南</v>
      </c>
      <c r="G13" s="14" t="str">
        <f>IFERROR(IF(F13="往南", LEFT(交通量調查點位!K12,FIND(",",交通量調查點位!K12)-1),RIGHT(交通量調查點位!K12, LEN(交通量調查點位!K12) - FIND(",",交通量調查點位!K12)-1)),交通量調查點位!D12)</f>
        <v>SL3-2</v>
      </c>
      <c r="H13" s="14" t="str">
        <f t="shared" si="2"/>
        <v>SL3-2</v>
      </c>
      <c r="I13" s="29">
        <f>交通量調查點位!Z12</f>
        <v>70</v>
      </c>
      <c r="J13" s="29">
        <f>交通量調查點位!AA12</f>
        <v>60</v>
      </c>
      <c r="K13" s="29">
        <v>60</v>
      </c>
      <c r="L13" s="29">
        <f>交通量調查點位!AB12</f>
        <v>1650</v>
      </c>
      <c r="M13" s="29">
        <f>交通量調查點位!AC12</f>
        <v>3300</v>
      </c>
      <c r="N13" s="14">
        <f>VALUE(LEFT(交通量調查點位!AD12,4))</f>
        <v>0.36</v>
      </c>
      <c r="O13" s="14">
        <f>交通量調查點位!AE12</f>
        <v>1.2</v>
      </c>
      <c r="P13" s="14">
        <f>交通量調查點位!AF12</f>
        <v>1.25</v>
      </c>
      <c r="Q13" s="14">
        <f>交通量調查點位!AG12</f>
        <v>1.5</v>
      </c>
      <c r="R13" s="41" t="str">
        <f>交通量調查點位!AH12</f>
        <v>VL2</v>
      </c>
      <c r="S13" s="70">
        <f>SUMIFS(交通量調查結果!I:I,交通量調查結果!$A:$A,服務水準列表!$G13,交通量調查結果!$G:$G,服務水準列表!$E13,交通量調查結果!$D:$D,服務水準列表!$F13)</f>
        <v>122</v>
      </c>
      <c r="T13" s="70">
        <f>SUMIFS(交通量調查結果!J:J,交通量調查結果!$A:$A,服務水準列表!$G13,交通量調查結果!$G:$G,服務水準列表!$E13,交通量調查結果!$D:$D,服務水準列表!$F13)</f>
        <v>416</v>
      </c>
      <c r="U13" s="70">
        <f>SUMIFS(交通量調查結果!K:K,交通量調查結果!$A:$A,服務水準列表!$G13,交通量調查結果!$G:$G,服務水準列表!$E13,交通量調查結果!$D:$D,服務水準列表!$F13)</f>
        <v>97</v>
      </c>
      <c r="V13" s="70">
        <f>SUMIFS(交通量調查結果!L:L,交通量調查結果!$A:$A,服務水準列表!$G13,交通量調查結果!$G:$G,服務水準列表!$E13,交通量調查結果!$D:$D,服務水準列表!$F13)</f>
        <v>88</v>
      </c>
      <c r="W13" s="70">
        <f>SUMIFS(交通量調查結果!M:M,交通量調查結果!$A:$A,服務水準列表!$G13,交通量調查結果!$G:$G,服務水準列表!$E13,交通量調查結果!$D:$D,服務水準列表!$F13)</f>
        <v>0</v>
      </c>
      <c r="X13" s="70">
        <f>SUMIFS(交通量調查結果!N:N,交通量調查結果!$A:$A,服務水準列表!$G13,交通量調查結果!$G:$G,服務水準列表!$E13,交通量調查結果!$D:$D,服務水準列表!$F13)</f>
        <v>0</v>
      </c>
      <c r="Y13" s="70">
        <f>SUMIFS(交通量調查結果!O:O,交通量調查結果!$A:$A,服務水準列表!$G13,交通量調查結果!$G:$G,服務水準列表!$E13,交通量調查結果!$D:$D,服務水準列表!$F13)</f>
        <v>8785</v>
      </c>
      <c r="Z13" s="70">
        <f>SUMIFS(交通量調查結果!P:P,交通量調查結果!$A:$A,服務水準列表!$G13,交通量調查結果!$G:$G,服務水準列表!$E13,交通量調查結果!$D:$D,服務水準列表!$F13)</f>
        <v>3661</v>
      </c>
      <c r="AA13" s="70">
        <f>SUMIFS(交通量調查結果!Q:Q,交通量調查結果!$A:$A,服務水準列表!$G13,交通量調查結果!$G:$G,服務水準列表!$E13,交通量調查結果!$D:$D,服務水準列表!$F13)</f>
        <v>55</v>
      </c>
      <c r="AB13" s="70">
        <f t="shared" si="3"/>
        <v>13224</v>
      </c>
      <c r="AC13" s="70">
        <f t="shared" si="4"/>
        <v>11027.96</v>
      </c>
      <c r="AD13" s="55">
        <f t="shared" si="15"/>
        <v>7</v>
      </c>
      <c r="AE13" s="34">
        <f>SUMIFS(交通量調查結果!I:I,交通量調查結果!$A:$A,服務水準列表!$G13,交通量調查結果!$G:$G,服務水準列表!$E13,交通量調查結果!$D:$D,服務水準列表!$F13,交通量調查結果!$H:$H,服務水準列表!$AD13)</f>
        <v>8</v>
      </c>
      <c r="AF13" s="34">
        <f>SUMIFS(交通量調查結果!J:J,交通量調查結果!$A:$A,服務水準列表!$G13,交通量調查結果!$G:$G,服務水準列表!$E13,交通量調查結果!$D:$D,服務水準列表!$F13,交通量調查結果!$H:$H,服務水準列表!$AD13)</f>
        <v>27</v>
      </c>
      <c r="AG13" s="34">
        <f>SUMIFS(交通量調查結果!K:K,交通量調查結果!$A:$A,服務水準列表!$G13,交通量調查結果!$G:$G,服務水準列表!$E13,交通量調查結果!$D:$D,服務水準列表!$F13,交通量調查結果!$H:$H,服務水準列表!$AD13)</f>
        <v>8</v>
      </c>
      <c r="AH13" s="34">
        <f>SUMIFS(交通量調查結果!L:L,交通量調查結果!$A:$A,服務水準列表!$G13,交通量調查結果!$G:$G,服務水準列表!$E13,交通量調查結果!$D:$D,服務水準列表!$F13,交通量調查結果!$H:$H,服務水準列表!$AD13)</f>
        <v>1</v>
      </c>
      <c r="AI13" s="34">
        <f>SUMIFS(交通量調查結果!M:M,交通量調查結果!$A:$A,服務水準列表!$G13,交通量調查結果!$G:$G,服務水準列表!$E13,交通量調查結果!$D:$D,服務水準列表!$F13,交通量調查結果!$H:$H,服務水準列表!$AD13)</f>
        <v>0</v>
      </c>
      <c r="AJ13" s="34">
        <f>SUMIFS(交通量調查結果!N:N,交通量調查結果!$A:$A,服務水準列表!$G13,交通量調查結果!$G:$G,服務水準列表!$E13,交通量調查結果!$D:$D,服務水準列表!$F13,交通量調查結果!$H:$H,服務水準列表!$AD13)</f>
        <v>0</v>
      </c>
      <c r="AK13" s="34">
        <f>SUMIFS(交通量調查結果!O:O,交通量調查結果!$A:$A,服務水準列表!$G13,交通量調查結果!$G:$G,服務水準列表!$E13,交通量調查結果!$D:$D,服務水準列表!$F13,交通量調查結果!$H:$H,服務水準列表!$AD13)</f>
        <v>957</v>
      </c>
      <c r="AL13" s="34">
        <f>SUMIFS(交通量調查結果!P:P,交通量調查結果!$A:$A,服務水準列表!$G13,交通量調查結果!$G:$G,服務水準列表!$E13,交通量調查結果!$D:$D,服務水準列表!$F13,交通量調查結果!$H:$H,服務水準列表!$AD13)</f>
        <v>526</v>
      </c>
      <c r="AM13" s="34">
        <f>SUMIFS(交通量調查結果!Q:Q,交通量調查結果!$A:$A,服務水準列表!$G13,交通量調查結果!$G:$G,服務水準列表!$E13,交通量調查結果!$D:$D,服務水準列表!$F13,交通量調查結果!$H:$H,服務水準列表!$AD13)</f>
        <v>4</v>
      </c>
      <c r="AN13" s="34">
        <f t="shared" si="5"/>
        <v>1527</v>
      </c>
      <c r="AO13" s="34">
        <f t="shared" si="6"/>
        <v>1202.9099999999999</v>
      </c>
      <c r="AP13" s="35">
        <f t="shared" si="7"/>
        <v>0.36</v>
      </c>
      <c r="AQ13" s="25" t="str" cm="1">
        <f t="array" ref="AQ13">IF(OR(AP13="",AP13="-"), "-", _xlfn.IFS(
    AP13&lt;=0.25, "A",
    AP13&lt;=0.5, "B",
    AP13&lt;=0.8, "C",
    AP13&lt;=0.9, "D",
    AP13&lt;=1, "E",
    AP13&gt;1, "F"
))</f>
        <v>B</v>
      </c>
      <c r="AR13" s="36" cm="1">
        <f t="array" ref="AR13">INDEX(旅行速率調查結果!$A:$M,
       MATCH(1, (旅行速率調查結果!$D:$D = 服務水準列表!$E13) * (旅行速率調查結果!$F:$F = 服務水準列表!$F13) * (旅行速率調查結果!$E:$E = "晨峰") * (旅行速率調查結果!$A:$A = 服務水準列表!$H13),0),
       COLUMN(旅行速率調查結果!$K$1))</f>
        <v>46.070484581497787</v>
      </c>
      <c r="AS13" s="37">
        <f t="shared" si="8"/>
        <v>0.77</v>
      </c>
      <c r="AT13" s="26" cm="1">
        <f t="array" ref="AT13">IF(OR(AS13=0,AS13=""), "-", _xlfn.IFS(
    AS13&gt;=0.9, 1,
    AS13&gt;=0.8, 2,
    AS13&gt;=0.6, 3,
    AS13&gt;=0.4, 4,
    AS13&gt;=0.2, 5,
    AS13&lt;0.2, 6
))</f>
        <v>3</v>
      </c>
      <c r="AU13" s="26" t="str" cm="1">
        <f t="array" ref="AU13">IF(OR(AS13=0,AS13=""), "-", _xlfn.IFS(
    AS13&gt;=0.8, "A",
    AS13&gt;=0.6, "B",
    AS13&gt;=0.5, "C",
    AS13&gt;=0.4, "D",
    AS13&gt;=0.2, "E",
    AS13&lt;0.2, "F"
))</f>
        <v>B</v>
      </c>
      <c r="AV13" s="44" t="str">
        <f t="shared" si="0"/>
        <v>B</v>
      </c>
      <c r="AW13" s="55">
        <f t="shared" si="16"/>
        <v>17</v>
      </c>
      <c r="AX13" s="34">
        <f>SUMIFS(交通量調查結果!I:I,交通量調查結果!$A:$A,服務水準列表!$G13,交通量調查結果!$G:$G,服務水準列表!$E13,交通量調查結果!$D:$D,服務水準列表!$F13,交通量調查結果!$H:$H,服務水準列表!$AD13)</f>
        <v>8</v>
      </c>
      <c r="AY13" s="34">
        <f>SUMIFS(交通量調查結果!J:J,交通量調查結果!$A:$A,服務水準列表!$G13,交通量調查結果!$G:$G,服務水準列表!$E13,交通量調查結果!$D:$D,服務水準列表!$F13,交通量調查結果!$H:$H,服務水準列表!$AD13)</f>
        <v>27</v>
      </c>
      <c r="AZ13" s="34">
        <f>SUMIFS(交通量調查結果!K:K,交通量調查結果!$A:$A,服務水準列表!$G13,交通量調查結果!$G:$G,服務水準列表!$E13,交通量調查結果!$D:$D,服務水準列表!$F13,交通量調查結果!$H:$H,服務水準列表!$AD13)</f>
        <v>8</v>
      </c>
      <c r="BA13" s="34">
        <f>SUMIFS(交通量調查結果!L:L,交通量調查結果!$A:$A,服務水準列表!$G13,交通量調查結果!$G:$G,服務水準列表!$E13,交通量調查結果!$D:$D,服務水準列表!$F13,交通量調查結果!$H:$H,服務水準列表!$AD13)</f>
        <v>1</v>
      </c>
      <c r="BB13" s="34">
        <f>SUMIFS(交通量調查結果!M:M,交通量調查結果!$A:$A,服務水準列表!$G13,交通量調查結果!$G:$G,服務水準列表!$E13,交通量調查結果!$D:$D,服務水準列表!$F13,交通量調查結果!$H:$H,服務水準列表!$AD13)</f>
        <v>0</v>
      </c>
      <c r="BC13" s="34">
        <f>SUMIFS(交通量調查結果!N:N,交通量調查結果!$A:$A,服務水準列表!$G13,交通量調查結果!$G:$G,服務水準列表!$E13,交通量調查結果!$D:$D,服務水準列表!$F13,交通量調查結果!$H:$H,服務水準列表!$AD13)</f>
        <v>0</v>
      </c>
      <c r="BD13" s="34">
        <f>SUMIFS(交通量調查結果!O:O,交通量調查結果!$A:$A,服務水準列表!$G13,交通量調查結果!$G:$G,服務水準列表!$E13,交通量調查結果!$D:$D,服務水準列表!$F13,交通量調查結果!$H:$H,服務水準列表!$AD13)</f>
        <v>957</v>
      </c>
      <c r="BE13" s="34">
        <f>SUMIFS(交通量調查結果!P:P,交通量調查結果!$A:$A,服務水準列表!$G13,交通量調查結果!$G:$G,服務水準列表!$E13,交通量調查結果!$D:$D,服務水準列表!$F13,交通量調查結果!$H:$H,服務水準列表!$AD13)</f>
        <v>526</v>
      </c>
      <c r="BF13" s="34">
        <f>SUMIFS(交通量調查結果!Q:Q,交通量調查結果!$A:$A,服務水準列表!$G13,交通量調查結果!$G:$G,服務水準列表!$E13,交通量調查結果!$D:$D,服務水準列表!$F13,交通量調查結果!$H:$H,服務水準列表!$AD13)</f>
        <v>4</v>
      </c>
      <c r="BG13" s="34">
        <f t="shared" si="9"/>
        <v>1527</v>
      </c>
      <c r="BH13" s="34">
        <f t="shared" si="10"/>
        <v>1202.9099999999999</v>
      </c>
      <c r="BI13" s="35">
        <f t="shared" si="11"/>
        <v>0.36</v>
      </c>
      <c r="BJ13" s="25" t="str" cm="1">
        <f t="array" ref="BJ13">IF(OR(BI13="",BI13="-"), "-", _xlfn.IFS(
    BI13&lt;=0.25, "A",
    BI13&lt;=0.5, "B",
    BI13&lt;=0.8, "C",
    BI13&lt;=0.9, "D",
    BI13&lt;=1, "E",
    BI13&gt;1, "F"
))</f>
        <v>B</v>
      </c>
      <c r="BK13" s="36" cm="1">
        <f t="array" ref="BK13">INDEX(旅行速率調查結果!$A:$M,
       MATCH(1, (旅行速率調查結果!$D:$D = 服務水準列表!$E13) * (旅行速率調查結果!$F:$F = 服務水準列表!$F13) * (旅行速率調查結果!$E:$E = "晨峰") * (旅行速率調查結果!$A:$A = 服務水準列表!$H13),0),
       COLUMN(旅行速率調查結果!$K$1))</f>
        <v>46.070484581497787</v>
      </c>
      <c r="BL13" s="37">
        <f t="shared" si="12"/>
        <v>0.77</v>
      </c>
      <c r="BM13" s="26" cm="1">
        <f t="array" ref="BM13">IF(OR(BL13=0,BL13=""), "-", _xlfn.IFS(
    BL13&gt;=0.9, 1,
    BL13&gt;=0.8, 2,
    BL13&gt;=0.6, 3,
    BL13&gt;=0.4, 4,
    BL13&gt;=0.2, 5,
    BL13&lt;0.2, 6
))</f>
        <v>3</v>
      </c>
      <c r="BN13" s="26" t="str" cm="1">
        <f t="array" ref="BN13">IF(OR(BL13=0,BL13=""), "-", _xlfn.IFS(
    BL13&gt;=0.8, "A",
    BL13&gt;=0.6, "B",
    BL13&gt;=0.5, "C",
    BL13&gt;=0.4, "D",
    BL13&gt;=0.2, "E",
    BL13&lt;0.2, "F"
))</f>
        <v>B</v>
      </c>
      <c r="BO13" s="44" t="str">
        <f t="shared" si="1"/>
        <v>B</v>
      </c>
    </row>
    <row r="14" spans="1:67" x14ac:dyDescent="0.25">
      <c r="A14" s="48" t="str">
        <f>交通量調查點位!A13</f>
        <v>SL3</v>
      </c>
      <c r="B14" s="14" t="str">
        <f>交通量調查點位!B13</f>
        <v>SL3-3</v>
      </c>
      <c r="C14" s="14" t="str">
        <f>交通量調查點位!E13</f>
        <v>國道3號</v>
      </c>
      <c r="D14" s="14" t="str">
        <f>交通量調查點位!F13</f>
        <v>大甲溪橋</v>
      </c>
      <c r="E14" s="14" t="str">
        <f t="shared" si="13"/>
        <v>平日</v>
      </c>
      <c r="F14" s="14" t="str">
        <f t="shared" si="14"/>
        <v>往南</v>
      </c>
      <c r="G14" s="14" t="str">
        <f>IFERROR(IF(F14="往南", LEFT(交通量調查點位!K13,FIND(",",交通量調查點位!K13)-1),RIGHT(交通量調查點位!K13, LEN(交通量調查點位!K13) - FIND(",",交通量調查點位!K13)-1)),交通量調查點位!D13)</f>
        <v>03F1651S</v>
      </c>
      <c r="H14" s="14" t="str">
        <f t="shared" si="2"/>
        <v>03F1651S</v>
      </c>
      <c r="I14" s="29">
        <f>交通量調查點位!Z13</f>
        <v>115</v>
      </c>
      <c r="J14" s="29">
        <f>交通量調查點位!AA13</f>
        <v>110</v>
      </c>
      <c r="K14" s="29">
        <v>110</v>
      </c>
      <c r="L14" s="29">
        <f>交通量調查點位!AB13</f>
        <v>1760</v>
      </c>
      <c r="M14" s="29">
        <f>交通量調查點位!AC13</f>
        <v>5280</v>
      </c>
      <c r="N14" s="14">
        <f>VALUE(LEFT(交通量調查點位!AD13,4))</f>
        <v>0</v>
      </c>
      <c r="O14" s="14">
        <f>交通量調查點位!AE13</f>
        <v>1.4</v>
      </c>
      <c r="P14" s="14">
        <f>交通量調查點位!AF13</f>
        <v>1.4</v>
      </c>
      <c r="Q14" s="14">
        <f>交通量調查點位!AG13</f>
        <v>1.4</v>
      </c>
      <c r="R14" s="41" t="str">
        <f>交通量調查點位!AH13</f>
        <v>VC+VL1</v>
      </c>
      <c r="S14" s="70">
        <f>SUMIFS(交通量調查結果!I:I,交通量調查結果!$A:$A,服務水準列表!$G14,交通量調查結果!$G:$G,服務水準列表!$E14,交通量調查結果!$D:$D,服務水準列表!$F14)</f>
        <v>0</v>
      </c>
      <c r="T14" s="70">
        <f>SUMIFS(交通量調查結果!J:J,交通量調查結果!$A:$A,服務水準列表!$G14,交通量調查結果!$G:$G,服務水準列表!$E14,交通量調查結果!$D:$D,服務水準列表!$F14)</f>
        <v>0</v>
      </c>
      <c r="U14" s="70">
        <f>SUMIFS(交通量調查結果!K:K,交通量調查結果!$A:$A,服務水準列表!$G14,交通量調查結果!$G:$G,服務水準列表!$E14,交通量調查結果!$D:$D,服務水準列表!$F14)</f>
        <v>0</v>
      </c>
      <c r="V14" s="70">
        <f>SUMIFS(交通量調查結果!L:L,交通量調查結果!$A:$A,服務水準列表!$G14,交通量調查結果!$G:$G,服務水準列表!$E14,交通量調查結果!$D:$D,服務水準列表!$F14)</f>
        <v>0</v>
      </c>
      <c r="W14" s="70">
        <f>SUMIFS(交通量調查結果!M:M,交通量調查結果!$A:$A,服務水準列表!$G14,交通量調查結果!$G:$G,服務水準列表!$E14,交通量調查結果!$D:$D,服務水準列表!$F14)</f>
        <v>0</v>
      </c>
      <c r="X14" s="70">
        <f>SUMIFS(交通量調查結果!N:N,交通量調查結果!$A:$A,服務水準列表!$G14,交通量調查結果!$G:$G,服務水準列表!$E14,交通量調查結果!$D:$D,服務水準列表!$F14)</f>
        <v>0</v>
      </c>
      <c r="Y14" s="70">
        <f>SUMIFS(交通量調查結果!O:O,交通量調查結果!$A:$A,服務水準列表!$G14,交通量調查結果!$G:$G,服務水準列表!$E14,交通量調查結果!$D:$D,服務水準列表!$F14)</f>
        <v>0</v>
      </c>
      <c r="Z14" s="70">
        <f>SUMIFS(交通量調查結果!P:P,交通量調查結果!$A:$A,服務水準列表!$G14,交通量調查結果!$G:$G,服務水準列表!$E14,交通量調查結果!$D:$D,服務水準列表!$F14)</f>
        <v>0</v>
      </c>
      <c r="AA14" s="70">
        <f>SUMIFS(交通量調查結果!Q:Q,交通量調查結果!$A:$A,服務水準列表!$G14,交通量調查結果!$G:$G,服務水準列表!$E14,交通量調查結果!$D:$D,服務水準列表!$F14)</f>
        <v>0</v>
      </c>
      <c r="AB14" s="70">
        <f t="shared" si="3"/>
        <v>0</v>
      </c>
      <c r="AC14" s="70">
        <f t="shared" si="4"/>
        <v>0</v>
      </c>
      <c r="AD14" s="55">
        <f t="shared" si="15"/>
        <v>7</v>
      </c>
      <c r="AE14" s="34">
        <f>SUMIFS(交通量調查結果!I:I,交通量調查結果!$A:$A,服務水準列表!$G14,交通量調查結果!$G:$G,服務水準列表!$E14,交通量調查結果!$D:$D,服務水準列表!$F14,交通量調查結果!$H:$H,服務水準列表!$AD14)</f>
        <v>0</v>
      </c>
      <c r="AF14" s="34">
        <f>SUMIFS(交通量調查結果!J:J,交通量調查結果!$A:$A,服務水準列表!$G14,交通量調查結果!$G:$G,服務水準列表!$E14,交通量調查結果!$D:$D,服務水準列表!$F14,交通量調查結果!$H:$H,服務水準列表!$AD14)</f>
        <v>0</v>
      </c>
      <c r="AG14" s="34">
        <f>SUMIFS(交通量調查結果!K:K,交通量調查結果!$A:$A,服務水準列表!$G14,交通量調查結果!$G:$G,服務水準列表!$E14,交通量調查結果!$D:$D,服務水準列表!$F14,交通量調查結果!$H:$H,服務水準列表!$AD14)</f>
        <v>0</v>
      </c>
      <c r="AH14" s="34">
        <f>SUMIFS(交通量調查結果!L:L,交通量調查結果!$A:$A,服務水準列表!$G14,交通量調查結果!$G:$G,服務水準列表!$E14,交通量調查結果!$D:$D,服務水準列表!$F14,交通量調查結果!$H:$H,服務水準列表!$AD14)</f>
        <v>0</v>
      </c>
      <c r="AI14" s="34">
        <f>SUMIFS(交通量調查結果!M:M,交通量調查結果!$A:$A,服務水準列表!$G14,交通量調查結果!$G:$G,服務水準列表!$E14,交通量調查結果!$D:$D,服務水準列表!$F14,交通量調查結果!$H:$H,服務水準列表!$AD14)</f>
        <v>0</v>
      </c>
      <c r="AJ14" s="34">
        <f>SUMIFS(交通量調查結果!N:N,交通量調查結果!$A:$A,服務水準列表!$G14,交通量調查結果!$G:$G,服務水準列表!$E14,交通量調查結果!$D:$D,服務水準列表!$F14,交通量調查結果!$H:$H,服務水準列表!$AD14)</f>
        <v>0</v>
      </c>
      <c r="AK14" s="34">
        <f>SUMIFS(交通量調查結果!O:O,交通量調查結果!$A:$A,服務水準列表!$G14,交通量調查結果!$G:$G,服務水準列表!$E14,交通量調查結果!$D:$D,服務水準列表!$F14,交通量調查結果!$H:$H,服務水準列表!$AD14)</f>
        <v>0</v>
      </c>
      <c r="AL14" s="34">
        <f>SUMIFS(交通量調查結果!P:P,交通量調查結果!$A:$A,服務水準列表!$G14,交通量調查結果!$G:$G,服務水準列表!$E14,交通量調查結果!$D:$D,服務水準列表!$F14,交通量調查結果!$H:$H,服務水準列表!$AD14)</f>
        <v>0</v>
      </c>
      <c r="AM14" s="34">
        <f>SUMIFS(交通量調查結果!Q:Q,交通量調查結果!$A:$A,服務水準列表!$G14,交通量調查結果!$G:$G,服務水準列表!$E14,交通量調查結果!$D:$D,服務水準列表!$F14,交通量調查結果!$H:$H,服務水準列表!$AD14)</f>
        <v>0</v>
      </c>
      <c r="AN14" s="34">
        <f t="shared" si="5"/>
        <v>0</v>
      </c>
      <c r="AO14" s="34">
        <f t="shared" si="6"/>
        <v>0</v>
      </c>
      <c r="AP14" s="35">
        <f t="shared" si="7"/>
        <v>0</v>
      </c>
      <c r="AQ14" s="25" t="str" cm="1">
        <f t="array" ref="AQ14">IF(OR(AP14="",AP14="-"), "-", _xlfn.IFS(
    AP14&lt;=0.25, "A",
    AP14&lt;=0.5, "B",
    AP14&lt;=0.8, "C",
    AP14&lt;=0.9, "D",
    AP14&lt;=1, "E",
    AP14&gt;1, "F"
))</f>
        <v>A</v>
      </c>
      <c r="AR14" s="36" t="e" cm="1">
        <f t="array" ref="AR14">INDEX(旅行速率調查結果!$A:$M,
       MATCH(1, (旅行速率調查結果!$D:$D = 服務水準列表!$E14) * (旅行速率調查結果!$F:$F = 服務水準列表!$F14) * (旅行速率調查結果!$E:$E = "晨峰") * (旅行速率調查結果!$A:$A = 服務水準列表!$H14),0),
       COLUMN(旅行速率調查結果!$K$1))</f>
        <v>#N/A</v>
      </c>
      <c r="AS14" s="37" t="e">
        <f t="shared" si="8"/>
        <v>#N/A</v>
      </c>
      <c r="AT14" s="26" t="e" cm="1">
        <f t="array" ref="AT14">IF(OR(AS14=0,AS14=""), "-", _xlfn.IFS(
    AS14&gt;=0.9, 1,
    AS14&gt;=0.8, 2,
    AS14&gt;=0.6, 3,
    AS14&gt;=0.4, 4,
    AS14&gt;=0.2, 5,
    AS14&lt;0.2, 6
))</f>
        <v>#N/A</v>
      </c>
      <c r="AU14" s="26" t="e" cm="1">
        <f t="array" ref="AU14">IF(OR(AS14=0,AS14=""), "-", _xlfn.IFS(
    AS14&gt;=0.8, "A",
    AS14&gt;=0.6, "B",
    AS14&gt;=0.5, "C",
    AS14&gt;=0.4, "D",
    AS14&gt;=0.2, "E",
    AS14&lt;0.2, "F"
))</f>
        <v>#N/A</v>
      </c>
      <c r="AV14" s="44" t="e">
        <f t="shared" si="0"/>
        <v>#N/A</v>
      </c>
      <c r="AW14" s="55">
        <f t="shared" si="16"/>
        <v>17</v>
      </c>
      <c r="AX14" s="34">
        <f>SUMIFS(交通量調查結果!I:I,交通量調查結果!$A:$A,服務水準列表!$G14,交通量調查結果!$G:$G,服務水準列表!$E14,交通量調查結果!$D:$D,服務水準列表!$F14,交通量調查結果!$H:$H,服務水準列表!$AD14)</f>
        <v>0</v>
      </c>
      <c r="AY14" s="34">
        <f>SUMIFS(交通量調查結果!J:J,交通量調查結果!$A:$A,服務水準列表!$G14,交通量調查結果!$G:$G,服務水準列表!$E14,交通量調查結果!$D:$D,服務水準列表!$F14,交通量調查結果!$H:$H,服務水準列表!$AD14)</f>
        <v>0</v>
      </c>
      <c r="AZ14" s="34">
        <f>SUMIFS(交通量調查結果!K:K,交通量調查結果!$A:$A,服務水準列表!$G14,交通量調查結果!$G:$G,服務水準列表!$E14,交通量調查結果!$D:$D,服務水準列表!$F14,交通量調查結果!$H:$H,服務水準列表!$AD14)</f>
        <v>0</v>
      </c>
      <c r="BA14" s="34">
        <f>SUMIFS(交通量調查結果!L:L,交通量調查結果!$A:$A,服務水準列表!$G14,交通量調查結果!$G:$G,服務水準列表!$E14,交通量調查結果!$D:$D,服務水準列表!$F14,交通量調查結果!$H:$H,服務水準列表!$AD14)</f>
        <v>0</v>
      </c>
      <c r="BB14" s="34">
        <f>SUMIFS(交通量調查結果!M:M,交通量調查結果!$A:$A,服務水準列表!$G14,交通量調查結果!$G:$G,服務水準列表!$E14,交通量調查結果!$D:$D,服務水準列表!$F14,交通量調查結果!$H:$H,服務水準列表!$AD14)</f>
        <v>0</v>
      </c>
      <c r="BC14" s="34">
        <f>SUMIFS(交通量調查結果!N:N,交通量調查結果!$A:$A,服務水準列表!$G14,交通量調查結果!$G:$G,服務水準列表!$E14,交通量調查結果!$D:$D,服務水準列表!$F14,交通量調查結果!$H:$H,服務水準列表!$AD14)</f>
        <v>0</v>
      </c>
      <c r="BD14" s="34">
        <f>SUMIFS(交通量調查結果!O:O,交通量調查結果!$A:$A,服務水準列表!$G14,交通量調查結果!$G:$G,服務水準列表!$E14,交通量調查結果!$D:$D,服務水準列表!$F14,交通量調查結果!$H:$H,服務水準列表!$AD14)</f>
        <v>0</v>
      </c>
      <c r="BE14" s="34">
        <f>SUMIFS(交通量調查結果!P:P,交通量調查結果!$A:$A,服務水準列表!$G14,交通量調查結果!$G:$G,服務水準列表!$E14,交通量調查結果!$D:$D,服務水準列表!$F14,交通量調查結果!$H:$H,服務水準列表!$AD14)</f>
        <v>0</v>
      </c>
      <c r="BF14" s="34">
        <f>SUMIFS(交通量調查結果!Q:Q,交通量調查結果!$A:$A,服務水準列表!$G14,交通量調查結果!$G:$G,服務水準列表!$E14,交通量調查結果!$D:$D,服務水準列表!$F14,交通量調查結果!$H:$H,服務水準列表!$AD14)</f>
        <v>0</v>
      </c>
      <c r="BG14" s="34">
        <f t="shared" si="9"/>
        <v>0</v>
      </c>
      <c r="BH14" s="34">
        <f t="shared" si="10"/>
        <v>0</v>
      </c>
      <c r="BI14" s="35">
        <f t="shared" si="11"/>
        <v>0</v>
      </c>
      <c r="BJ14" s="25" t="str" cm="1">
        <f t="array" ref="BJ14">IF(OR(BI14="",BI14="-"), "-", _xlfn.IFS(
    BI14&lt;=0.25, "A",
    BI14&lt;=0.5, "B",
    BI14&lt;=0.8, "C",
    BI14&lt;=0.9, "D",
    BI14&lt;=1, "E",
    BI14&gt;1, "F"
))</f>
        <v>A</v>
      </c>
      <c r="BK14" s="36" t="e" cm="1">
        <f t="array" ref="BK14">INDEX(旅行速率調查結果!$A:$M,
       MATCH(1, (旅行速率調查結果!$D:$D = 服務水準列表!$E14) * (旅行速率調查結果!$F:$F = 服務水準列表!$F14) * (旅行速率調查結果!$E:$E = "晨峰") * (旅行速率調查結果!$A:$A = 服務水準列表!$H14),0),
       COLUMN(旅行速率調查結果!$K$1))</f>
        <v>#N/A</v>
      </c>
      <c r="BL14" s="37" t="e">
        <f t="shared" si="12"/>
        <v>#N/A</v>
      </c>
      <c r="BM14" s="26" t="e" cm="1">
        <f t="array" ref="BM14">IF(OR(BL14=0,BL14=""), "-", _xlfn.IFS(
    BL14&gt;=0.9, 1,
    BL14&gt;=0.8, 2,
    BL14&gt;=0.6, 3,
    BL14&gt;=0.4, 4,
    BL14&gt;=0.2, 5,
    BL14&lt;0.2, 6
))</f>
        <v>#N/A</v>
      </c>
      <c r="BN14" s="26" t="e" cm="1">
        <f t="array" ref="BN14">IF(OR(BL14=0,BL14=""), "-", _xlfn.IFS(
    BL14&gt;=0.8, "A",
    BL14&gt;=0.6, "B",
    BL14&gt;=0.5, "C",
    BL14&gt;=0.4, "D",
    BL14&gt;=0.2, "E",
    BL14&lt;0.2, "F"
))</f>
        <v>#N/A</v>
      </c>
      <c r="BO14" s="44" t="e">
        <f t="shared" si="1"/>
        <v>#N/A</v>
      </c>
    </row>
    <row r="15" spans="1:67" x14ac:dyDescent="0.25">
      <c r="A15" s="48" t="str">
        <f>交通量調查點位!A14</f>
        <v>SL3</v>
      </c>
      <c r="B15" s="14" t="str">
        <f>交通量調查點位!B14</f>
        <v>SL3-4</v>
      </c>
      <c r="C15" s="14" t="str">
        <f>交通量調查點位!E14</f>
        <v>國道1號</v>
      </c>
      <c r="D15" s="14" t="str">
        <f>交通量調查點位!F14</f>
        <v>大甲溪橋</v>
      </c>
      <c r="E15" s="14" t="str">
        <f t="shared" si="13"/>
        <v>平日</v>
      </c>
      <c r="F15" s="14" t="str">
        <f t="shared" si="14"/>
        <v>往南</v>
      </c>
      <c r="G15" s="14" t="str">
        <f>IFERROR(IF(F15="往南", LEFT(交通量調查點位!K14,FIND(",",交通量調查點位!K14)-1),RIGHT(交通量調查點位!K14, LEN(交通量調查點位!K14) - FIND(",",交通量調查點位!K14)-1)),交通量調查點位!D14)</f>
        <v>01F1621S</v>
      </c>
      <c r="H15" s="14" t="str">
        <f t="shared" si="2"/>
        <v>01F1621S</v>
      </c>
      <c r="I15" s="29">
        <f>交通量調查點位!Z14</f>
        <v>115</v>
      </c>
      <c r="J15" s="29">
        <f>交通量調查點位!AA14</f>
        <v>110</v>
      </c>
      <c r="K15" s="29">
        <v>110</v>
      </c>
      <c r="L15" s="29">
        <f>交通量調查點位!AB14</f>
        <v>1760</v>
      </c>
      <c r="M15" s="29">
        <f>交通量調查點位!AC14</f>
        <v>5280</v>
      </c>
      <c r="N15" s="14">
        <f>VALUE(LEFT(交通量調查點位!AD14,4))</f>
        <v>0</v>
      </c>
      <c r="O15" s="14">
        <f>交通量調查點位!AE14</f>
        <v>1.4</v>
      </c>
      <c r="P15" s="14">
        <f>交通量調查點位!AF14</f>
        <v>1.4</v>
      </c>
      <c r="Q15" s="14">
        <f>交通量調查點位!AG14</f>
        <v>1.4</v>
      </c>
      <c r="R15" s="41" t="str">
        <f>交通量調查點位!AH14</f>
        <v>VC+VL1</v>
      </c>
      <c r="S15" s="70">
        <f>SUMIFS(交通量調查結果!I:I,交通量調查結果!$A:$A,服務水準列表!$G15,交通量調查結果!$G:$G,服務水準列表!$E15,交通量調查結果!$D:$D,服務水準列表!$F15)</f>
        <v>0</v>
      </c>
      <c r="T15" s="70">
        <f>SUMIFS(交通量調查結果!J:J,交通量調查結果!$A:$A,服務水準列表!$G15,交通量調查結果!$G:$G,服務水準列表!$E15,交通量調查結果!$D:$D,服務水準列表!$F15)</f>
        <v>0</v>
      </c>
      <c r="U15" s="70">
        <f>SUMIFS(交通量調查結果!K:K,交通量調查結果!$A:$A,服務水準列表!$G15,交通量調查結果!$G:$G,服務水準列表!$E15,交通量調查結果!$D:$D,服務水準列表!$F15)</f>
        <v>0</v>
      </c>
      <c r="V15" s="70">
        <f>SUMIFS(交通量調查結果!L:L,交通量調查結果!$A:$A,服務水準列表!$G15,交通量調查結果!$G:$G,服務水準列表!$E15,交通量調查結果!$D:$D,服務水準列表!$F15)</f>
        <v>0</v>
      </c>
      <c r="W15" s="70">
        <f>SUMIFS(交通量調查結果!M:M,交通量調查結果!$A:$A,服務水準列表!$G15,交通量調查結果!$G:$G,服務水準列表!$E15,交通量調查結果!$D:$D,服務水準列表!$F15)</f>
        <v>0</v>
      </c>
      <c r="X15" s="70">
        <f>SUMIFS(交通量調查結果!N:N,交通量調查結果!$A:$A,服務水準列表!$G15,交通量調查結果!$G:$G,服務水準列表!$E15,交通量調查結果!$D:$D,服務水準列表!$F15)</f>
        <v>0</v>
      </c>
      <c r="Y15" s="70">
        <f>SUMIFS(交通量調查結果!O:O,交通量調查結果!$A:$A,服務水準列表!$G15,交通量調查結果!$G:$G,服務水準列表!$E15,交通量調查結果!$D:$D,服務水準列表!$F15)</f>
        <v>0</v>
      </c>
      <c r="Z15" s="70">
        <f>SUMIFS(交通量調查結果!P:P,交通量調查結果!$A:$A,服務水準列表!$G15,交通量調查結果!$G:$G,服務水準列表!$E15,交通量調查結果!$D:$D,服務水準列表!$F15)</f>
        <v>0</v>
      </c>
      <c r="AA15" s="70">
        <f>SUMIFS(交通量調查結果!Q:Q,交通量調查結果!$A:$A,服務水準列表!$G15,交通量調查結果!$G:$G,服務水準列表!$E15,交通量調查結果!$D:$D,服務水準列表!$F15)</f>
        <v>0</v>
      </c>
      <c r="AB15" s="70">
        <f t="shared" si="3"/>
        <v>0</v>
      </c>
      <c r="AC15" s="70">
        <f t="shared" si="4"/>
        <v>0</v>
      </c>
      <c r="AD15" s="55">
        <f t="shared" si="15"/>
        <v>7</v>
      </c>
      <c r="AE15" s="34">
        <f>SUMIFS(交通量調查結果!I:I,交通量調查結果!$A:$A,服務水準列表!$G15,交通量調查結果!$G:$G,服務水準列表!$E15,交通量調查結果!$D:$D,服務水準列表!$F15,交通量調查結果!$H:$H,服務水準列表!$AD15)</f>
        <v>0</v>
      </c>
      <c r="AF15" s="34">
        <f>SUMIFS(交通量調查結果!J:J,交通量調查結果!$A:$A,服務水準列表!$G15,交通量調查結果!$G:$G,服務水準列表!$E15,交通量調查結果!$D:$D,服務水準列表!$F15,交通量調查結果!$H:$H,服務水準列表!$AD15)</f>
        <v>0</v>
      </c>
      <c r="AG15" s="34">
        <f>SUMIFS(交通量調查結果!K:K,交通量調查結果!$A:$A,服務水準列表!$G15,交通量調查結果!$G:$G,服務水準列表!$E15,交通量調查結果!$D:$D,服務水準列表!$F15,交通量調查結果!$H:$H,服務水準列表!$AD15)</f>
        <v>0</v>
      </c>
      <c r="AH15" s="34">
        <f>SUMIFS(交通量調查結果!L:L,交通量調查結果!$A:$A,服務水準列表!$G15,交通量調查結果!$G:$G,服務水準列表!$E15,交通量調查結果!$D:$D,服務水準列表!$F15,交通量調查結果!$H:$H,服務水準列表!$AD15)</f>
        <v>0</v>
      </c>
      <c r="AI15" s="34">
        <f>SUMIFS(交通量調查結果!M:M,交通量調查結果!$A:$A,服務水準列表!$G15,交通量調查結果!$G:$G,服務水準列表!$E15,交通量調查結果!$D:$D,服務水準列表!$F15,交通量調查結果!$H:$H,服務水準列表!$AD15)</f>
        <v>0</v>
      </c>
      <c r="AJ15" s="34">
        <f>SUMIFS(交通量調查結果!N:N,交通量調查結果!$A:$A,服務水準列表!$G15,交通量調查結果!$G:$G,服務水準列表!$E15,交通量調查結果!$D:$D,服務水準列表!$F15,交通量調查結果!$H:$H,服務水準列表!$AD15)</f>
        <v>0</v>
      </c>
      <c r="AK15" s="34">
        <f>SUMIFS(交通量調查結果!O:O,交通量調查結果!$A:$A,服務水準列表!$G15,交通量調查結果!$G:$G,服務水準列表!$E15,交通量調查結果!$D:$D,服務水準列表!$F15,交通量調查結果!$H:$H,服務水準列表!$AD15)</f>
        <v>0</v>
      </c>
      <c r="AL15" s="34">
        <f>SUMIFS(交通量調查結果!P:P,交通量調查結果!$A:$A,服務水準列表!$G15,交通量調查結果!$G:$G,服務水準列表!$E15,交通量調查結果!$D:$D,服務水準列表!$F15,交通量調查結果!$H:$H,服務水準列表!$AD15)</f>
        <v>0</v>
      </c>
      <c r="AM15" s="34">
        <f>SUMIFS(交通量調查結果!Q:Q,交通量調查結果!$A:$A,服務水準列表!$G15,交通量調查結果!$G:$G,服務水準列表!$E15,交通量調查結果!$D:$D,服務水準列表!$F15,交通量調查結果!$H:$H,服務水準列表!$AD15)</f>
        <v>0</v>
      </c>
      <c r="AN15" s="34">
        <f t="shared" si="5"/>
        <v>0</v>
      </c>
      <c r="AO15" s="34">
        <f t="shared" si="6"/>
        <v>0</v>
      </c>
      <c r="AP15" s="35">
        <f t="shared" si="7"/>
        <v>0</v>
      </c>
      <c r="AQ15" s="25" t="str" cm="1">
        <f t="array" ref="AQ15">IF(OR(AP15="",AP15="-"), "-", _xlfn.IFS(
    AP15&lt;=0.25, "A",
    AP15&lt;=0.5, "B",
    AP15&lt;=0.8, "C",
    AP15&lt;=0.9, "D",
    AP15&lt;=1, "E",
    AP15&gt;1, "F"
))</f>
        <v>A</v>
      </c>
      <c r="AR15" s="36" t="e" cm="1">
        <f t="array" ref="AR15">INDEX(旅行速率調查結果!$A:$M,
       MATCH(1, (旅行速率調查結果!$D:$D = 服務水準列表!$E15) * (旅行速率調查結果!$F:$F = 服務水準列表!$F15) * (旅行速率調查結果!$E:$E = "晨峰") * (旅行速率調查結果!$A:$A = 服務水準列表!$H15),0),
       COLUMN(旅行速率調查結果!$K$1))</f>
        <v>#N/A</v>
      </c>
      <c r="AS15" s="37" t="e">
        <f t="shared" si="8"/>
        <v>#N/A</v>
      </c>
      <c r="AT15" s="26" t="e" cm="1">
        <f t="array" ref="AT15">IF(OR(AS15=0,AS15=""), "-", _xlfn.IFS(
    AS15&gt;=0.9, 1,
    AS15&gt;=0.8, 2,
    AS15&gt;=0.6, 3,
    AS15&gt;=0.4, 4,
    AS15&gt;=0.2, 5,
    AS15&lt;0.2, 6
))</f>
        <v>#N/A</v>
      </c>
      <c r="AU15" s="26" t="e" cm="1">
        <f t="array" ref="AU15">IF(OR(AS15=0,AS15=""), "-", _xlfn.IFS(
    AS15&gt;=0.8, "A",
    AS15&gt;=0.6, "B",
    AS15&gt;=0.5, "C",
    AS15&gt;=0.4, "D",
    AS15&gt;=0.2, "E",
    AS15&lt;0.2, "F"
))</f>
        <v>#N/A</v>
      </c>
      <c r="AV15" s="44" t="e">
        <f t="shared" si="0"/>
        <v>#N/A</v>
      </c>
      <c r="AW15" s="55">
        <f t="shared" si="16"/>
        <v>17</v>
      </c>
      <c r="AX15" s="34">
        <f>SUMIFS(交通量調查結果!I:I,交通量調查結果!$A:$A,服務水準列表!$G15,交通量調查結果!$G:$G,服務水準列表!$E15,交通量調查結果!$D:$D,服務水準列表!$F15,交通量調查結果!$H:$H,服務水準列表!$AD15)</f>
        <v>0</v>
      </c>
      <c r="AY15" s="34">
        <f>SUMIFS(交通量調查結果!J:J,交通量調查結果!$A:$A,服務水準列表!$G15,交通量調查結果!$G:$G,服務水準列表!$E15,交通量調查結果!$D:$D,服務水準列表!$F15,交通量調查結果!$H:$H,服務水準列表!$AD15)</f>
        <v>0</v>
      </c>
      <c r="AZ15" s="34">
        <f>SUMIFS(交通量調查結果!K:K,交通量調查結果!$A:$A,服務水準列表!$G15,交通量調查結果!$G:$G,服務水準列表!$E15,交通量調查結果!$D:$D,服務水準列表!$F15,交通量調查結果!$H:$H,服務水準列表!$AD15)</f>
        <v>0</v>
      </c>
      <c r="BA15" s="34">
        <f>SUMIFS(交通量調查結果!L:L,交通量調查結果!$A:$A,服務水準列表!$G15,交通量調查結果!$G:$G,服務水準列表!$E15,交通量調查結果!$D:$D,服務水準列表!$F15,交通量調查結果!$H:$H,服務水準列表!$AD15)</f>
        <v>0</v>
      </c>
      <c r="BB15" s="34">
        <f>SUMIFS(交通量調查結果!M:M,交通量調查結果!$A:$A,服務水準列表!$G15,交通量調查結果!$G:$G,服務水準列表!$E15,交通量調查結果!$D:$D,服務水準列表!$F15,交通量調查結果!$H:$H,服務水準列表!$AD15)</f>
        <v>0</v>
      </c>
      <c r="BC15" s="34">
        <f>SUMIFS(交通量調查結果!N:N,交通量調查結果!$A:$A,服務水準列表!$G15,交通量調查結果!$G:$G,服務水準列表!$E15,交通量調查結果!$D:$D,服務水準列表!$F15,交通量調查結果!$H:$H,服務水準列表!$AD15)</f>
        <v>0</v>
      </c>
      <c r="BD15" s="34">
        <f>SUMIFS(交通量調查結果!O:O,交通量調查結果!$A:$A,服務水準列表!$G15,交通量調查結果!$G:$G,服務水準列表!$E15,交通量調查結果!$D:$D,服務水準列表!$F15,交通量調查結果!$H:$H,服務水準列表!$AD15)</f>
        <v>0</v>
      </c>
      <c r="BE15" s="34">
        <f>SUMIFS(交通量調查結果!P:P,交通量調查結果!$A:$A,服務水準列表!$G15,交通量調查結果!$G:$G,服務水準列表!$E15,交通量調查結果!$D:$D,服務水準列表!$F15,交通量調查結果!$H:$H,服務水準列表!$AD15)</f>
        <v>0</v>
      </c>
      <c r="BF15" s="34">
        <f>SUMIFS(交通量調查結果!Q:Q,交通量調查結果!$A:$A,服務水準列表!$G15,交通量調查結果!$G:$G,服務水準列表!$E15,交通量調查結果!$D:$D,服務水準列表!$F15,交通量調查結果!$H:$H,服務水準列表!$AD15)</f>
        <v>0</v>
      </c>
      <c r="BG15" s="34">
        <f t="shared" si="9"/>
        <v>0</v>
      </c>
      <c r="BH15" s="34">
        <f t="shared" si="10"/>
        <v>0</v>
      </c>
      <c r="BI15" s="35">
        <f t="shared" si="11"/>
        <v>0</v>
      </c>
      <c r="BJ15" s="25" t="str" cm="1">
        <f t="array" ref="BJ15">IF(OR(BI15="",BI15="-"), "-", _xlfn.IFS(
    BI15&lt;=0.25, "A",
    BI15&lt;=0.5, "B",
    BI15&lt;=0.8, "C",
    BI15&lt;=0.9, "D",
    BI15&lt;=1, "E",
    BI15&gt;1, "F"
))</f>
        <v>A</v>
      </c>
      <c r="BK15" s="36" t="e" cm="1">
        <f t="array" ref="BK15">INDEX(旅行速率調查結果!$A:$M,
       MATCH(1, (旅行速率調查結果!$D:$D = 服務水準列表!$E15) * (旅行速率調查結果!$F:$F = 服務水準列表!$F15) * (旅行速率調查結果!$E:$E = "晨峰") * (旅行速率調查結果!$A:$A = 服務水準列表!$H15),0),
       COLUMN(旅行速率調查結果!$K$1))</f>
        <v>#N/A</v>
      </c>
      <c r="BL15" s="37" t="e">
        <f t="shared" si="12"/>
        <v>#N/A</v>
      </c>
      <c r="BM15" s="26" t="e" cm="1">
        <f t="array" ref="BM15">IF(OR(BL15=0,BL15=""), "-", _xlfn.IFS(
    BL15&gt;=0.9, 1,
    BL15&gt;=0.8, 2,
    BL15&gt;=0.6, 3,
    BL15&gt;=0.4, 4,
    BL15&gt;=0.2, 5,
    BL15&lt;0.2, 6
))</f>
        <v>#N/A</v>
      </c>
      <c r="BN15" s="26" t="e" cm="1">
        <f t="array" ref="BN15">IF(OR(BL15=0,BL15=""), "-", _xlfn.IFS(
    BL15&gt;=0.8, "A",
    BL15&gt;=0.6, "B",
    BL15&gt;=0.5, "C",
    BL15&gt;=0.4, "D",
    BL15&gt;=0.2, "E",
    BL15&lt;0.2, "F"
))</f>
        <v>#N/A</v>
      </c>
      <c r="BO15" s="44" t="e">
        <f t="shared" si="1"/>
        <v>#N/A</v>
      </c>
    </row>
    <row r="16" spans="1:67" x14ac:dyDescent="0.25">
      <c r="A16" s="48" t="str">
        <f>交通量調查點位!A15</f>
        <v>SL4</v>
      </c>
      <c r="B16" s="14" t="str">
        <f>交通量調查點位!B15</f>
        <v>SL4-1</v>
      </c>
      <c r="C16" s="14" t="str">
        <f>交通量調查點位!E15</f>
        <v>台61線</v>
      </c>
      <c r="D16" s="14" t="str">
        <f>交通量調查點位!F15</f>
        <v>中彰大橋</v>
      </c>
      <c r="E16" s="14" t="str">
        <f t="shared" si="13"/>
        <v>平日</v>
      </c>
      <c r="F16" s="14" t="str">
        <f t="shared" si="14"/>
        <v>往南</v>
      </c>
      <c r="G16" s="14" t="str">
        <f>IFERROR(IF(F16="往南", LEFT(交通量調查點位!K15,FIND(",",交通量調查點位!K15)-1),RIGHT(交通量調查點位!K15, LEN(交通量調查點位!K15) - FIND(",",交通量調查點位!K15)-1)),交通量調查點位!D15)</f>
        <v>SL4-1</v>
      </c>
      <c r="H16" s="14" t="str">
        <f t="shared" si="2"/>
        <v>SL4-1</v>
      </c>
      <c r="I16" s="29">
        <f>交通量調查點位!Z15</f>
        <v>90</v>
      </c>
      <c r="J16" s="29">
        <f>交通量調查點位!AA15</f>
        <v>80</v>
      </c>
      <c r="K16" s="29">
        <v>90</v>
      </c>
      <c r="L16" s="29">
        <f>交通量調查點位!AB15</f>
        <v>1710</v>
      </c>
      <c r="M16" s="29">
        <f>交通量調查點位!AC15</f>
        <v>6840</v>
      </c>
      <c r="N16" s="14">
        <f>VALUE(LEFT(交通量調查點位!AD15,4))</f>
        <v>0.36</v>
      </c>
      <c r="O16" s="14">
        <f>交通量調查點位!AE15</f>
        <v>1.2</v>
      </c>
      <c r="P16" s="14">
        <f>交通量調查點位!AF15</f>
        <v>1.25</v>
      </c>
      <c r="Q16" s="14">
        <f>交通量調查點位!AG15</f>
        <v>1.5</v>
      </c>
      <c r="R16" s="41" t="str">
        <f>交通量調查點位!AH15</f>
        <v>VL2</v>
      </c>
      <c r="S16" s="70">
        <f>SUMIFS(交通量調查結果!I:I,交通量調查結果!$A:$A,服務水準列表!$G16,交通量調查結果!$G:$G,服務水準列表!$E16,交通量調查結果!$D:$D,服務水準列表!$F16)</f>
        <v>3296</v>
      </c>
      <c r="T16" s="70">
        <f>SUMIFS(交通量調查結果!J:J,交通量調查結果!$A:$A,服務水準列表!$G16,交通量調查結果!$G:$G,服務水準列表!$E16,交通量調查結果!$D:$D,服務水準列表!$F16)</f>
        <v>1478</v>
      </c>
      <c r="U16" s="70">
        <f>SUMIFS(交通量調查結果!K:K,交通量調查結果!$A:$A,服務水準列表!$G16,交通量調查結果!$G:$G,服務水準列表!$E16,交通量調查結果!$D:$D,服務水準列表!$F16)</f>
        <v>2</v>
      </c>
      <c r="V16" s="70">
        <f>SUMIFS(交通量調查結果!L:L,交通量調查結果!$A:$A,服務水準列表!$G16,交通量調查結果!$G:$G,服務水準列表!$E16,交通量調查結果!$D:$D,服務水準列表!$F16)</f>
        <v>18</v>
      </c>
      <c r="W16" s="70">
        <f>SUMIFS(交通量調查結果!M:M,交通量調查結果!$A:$A,服務水準列表!$G16,交通量調查結果!$G:$G,服務水準列表!$E16,交通量調查結果!$D:$D,服務水準列表!$F16)</f>
        <v>0</v>
      </c>
      <c r="X16" s="70">
        <f>SUMIFS(交通量調查結果!N:N,交通量調查結果!$A:$A,服務水準列表!$G16,交通量調查結果!$G:$G,服務水準列表!$E16,交通量調查結果!$D:$D,服務水準列表!$F16)</f>
        <v>0</v>
      </c>
      <c r="Y16" s="70">
        <f>SUMIFS(交通量調查結果!O:O,交通量調查結果!$A:$A,服務水準列表!$G16,交通量調查結果!$G:$G,服務水準列表!$E16,交通量調查結果!$D:$D,服務水準列表!$F16)</f>
        <v>9248</v>
      </c>
      <c r="Z16" s="70">
        <f>SUMIFS(交通量調查結果!P:P,交通量調查結果!$A:$A,服務水準列表!$G16,交通量調查結果!$G:$G,服務水準列表!$E16,交通量調查結果!$D:$D,服務水準列表!$F16)</f>
        <v>94</v>
      </c>
      <c r="AA16" s="70">
        <f>SUMIFS(交通量調查結果!Q:Q,交通量調查結果!$A:$A,服務水準列表!$G16,交通量調查結果!$G:$G,服務水準列表!$E16,交通量調查結果!$D:$D,服務水準列表!$F16)</f>
        <v>0</v>
      </c>
      <c r="AB16" s="70">
        <f t="shared" si="3"/>
        <v>14136</v>
      </c>
      <c r="AC16" s="70">
        <f t="shared" si="4"/>
        <v>16097.34</v>
      </c>
      <c r="AD16" s="55">
        <f t="shared" si="15"/>
        <v>7</v>
      </c>
      <c r="AE16" s="34">
        <f>SUMIFS(交通量調查結果!I:I,交通量調查結果!$A:$A,服務水準列表!$G16,交通量調查結果!$G:$G,服務水準列表!$E16,交通量調查結果!$D:$D,服務水準列表!$F16,交通量調查結果!$H:$H,服務水準列表!$AD16)</f>
        <v>163</v>
      </c>
      <c r="AF16" s="34">
        <f>SUMIFS(交通量調查結果!J:J,交通量調查結果!$A:$A,服務水準列表!$G16,交通量調查結果!$G:$G,服務水準列表!$E16,交通量調查結果!$D:$D,服務水準列表!$F16,交通量調查結果!$H:$H,服務水準列表!$AD16)</f>
        <v>69</v>
      </c>
      <c r="AG16" s="34">
        <f>SUMIFS(交通量調查結果!K:K,交通量調查結果!$A:$A,服務水準列表!$G16,交通量調查結果!$G:$G,服務水準列表!$E16,交通量調查結果!$D:$D,服務水準列表!$F16,交通量調查結果!$H:$H,服務水準列表!$AD16)</f>
        <v>0</v>
      </c>
      <c r="AH16" s="34">
        <f>SUMIFS(交通量調查結果!L:L,交通量調查結果!$A:$A,服務水準列表!$G16,交通量調查結果!$G:$G,服務水準列表!$E16,交通量調查結果!$D:$D,服務水準列表!$F16,交通量調查結果!$H:$H,服務水準列表!$AD16)</f>
        <v>0</v>
      </c>
      <c r="AI16" s="34">
        <f>SUMIFS(交通量調查結果!M:M,交通量調查結果!$A:$A,服務水準列表!$G16,交通量調查結果!$G:$G,服務水準列表!$E16,交通量調查結果!$D:$D,服務水準列表!$F16,交通量調查結果!$H:$H,服務水準列表!$AD16)</f>
        <v>0</v>
      </c>
      <c r="AJ16" s="34">
        <f>SUMIFS(交通量調查結果!N:N,交通量調查結果!$A:$A,服務水準列表!$G16,交通量調查結果!$G:$G,服務水準列表!$E16,交通量調查結果!$D:$D,服務水準列表!$F16,交通量調查結果!$H:$H,服務水準列表!$AD16)</f>
        <v>0</v>
      </c>
      <c r="AK16" s="34">
        <f>SUMIFS(交通量調查結果!O:O,交通量調查結果!$A:$A,服務水準列表!$G16,交通量調查結果!$G:$G,服務水準列表!$E16,交通量調查結果!$D:$D,服務水準列表!$F16,交通量調查結果!$H:$H,服務水準列表!$AD16)</f>
        <v>1003</v>
      </c>
      <c r="AL16" s="34">
        <f>SUMIFS(交通量調查結果!P:P,交通量調查結果!$A:$A,服務水準列表!$G16,交通量調查結果!$G:$G,服務水準列表!$E16,交通量調查結果!$D:$D,服務水準列表!$F16,交通量調查結果!$H:$H,服務水準列表!$AD16)</f>
        <v>9</v>
      </c>
      <c r="AM16" s="34">
        <f>SUMIFS(交通量調查結果!Q:Q,交通量調查結果!$A:$A,服務水準列表!$G16,交通量調查結果!$G:$G,服務水準列表!$E16,交通量調查結果!$D:$D,服務水準列表!$F16,交通量調查結果!$H:$H,服務水準列表!$AD16)</f>
        <v>0</v>
      </c>
      <c r="AN16" s="34">
        <f t="shared" si="5"/>
        <v>1244</v>
      </c>
      <c r="AO16" s="34">
        <f t="shared" si="6"/>
        <v>1336.99</v>
      </c>
      <c r="AP16" s="35">
        <f t="shared" si="7"/>
        <v>0.2</v>
      </c>
      <c r="AQ16" s="25" t="str" cm="1">
        <f t="array" ref="AQ16">IF(OR(AP16="",AP16="-"), "-", _xlfn.IFS(
    AP16&lt;=0.25, "A",
    AP16&lt;=0.5, "B",
    AP16&lt;=0.8, "C",
    AP16&lt;=0.9, "D",
    AP16&lt;=1, "E",
    AP16&gt;1, "F"
))</f>
        <v>A</v>
      </c>
      <c r="AR16" s="36" cm="1">
        <f t="array" ref="AR16">INDEX(旅行速率調查結果!$A:$M,
       MATCH(1, (旅行速率調查結果!$D:$D = 服務水準列表!$E16) * (旅行速率調查結果!$F:$F = 服務水準列表!$F16) * (旅行速率調查結果!$E:$E = "晨峰") * (旅行速率調查結果!$A:$A = 服務水準列表!$H16),0),
       COLUMN(旅行速率調查結果!$K$1))</f>
        <v>86.392146168530147</v>
      </c>
      <c r="AS16" s="37">
        <f t="shared" si="8"/>
        <v>0.96</v>
      </c>
      <c r="AT16" s="26" cm="1">
        <f t="array" ref="AT16">IF(OR(AS16=0,AS16=""), "-", _xlfn.IFS(
    AS16&gt;=0.9, 1,
    AS16&gt;=0.8, 2,
    AS16&gt;=0.6, 3,
    AS16&gt;=0.4, 4,
    AS16&gt;=0.2, 5,
    AS16&lt;0.2, 6
))</f>
        <v>1</v>
      </c>
      <c r="AU16" s="26" t="str" cm="1">
        <f t="array" ref="AU16">IF(OR(AS16=0,AS16=""), "-", _xlfn.IFS(
    AS16&gt;=0.8, "A",
    AS16&gt;=0.6, "B",
    AS16&gt;=0.5, "C",
    AS16&gt;=0.4, "D",
    AS16&gt;=0.2, "E",
    AS16&lt;0.2, "F"
))</f>
        <v>A</v>
      </c>
      <c r="AV16" s="44" t="str">
        <f t="shared" si="0"/>
        <v>A</v>
      </c>
      <c r="AW16" s="55">
        <f t="shared" si="16"/>
        <v>17</v>
      </c>
      <c r="AX16" s="34">
        <f>SUMIFS(交通量調查結果!I:I,交通量調查結果!$A:$A,服務水準列表!$G16,交通量調查結果!$G:$G,服務水準列表!$E16,交通量調查結果!$D:$D,服務水準列表!$F16,交通量調查結果!$H:$H,服務水準列表!$AD16)</f>
        <v>163</v>
      </c>
      <c r="AY16" s="34">
        <f>SUMIFS(交通量調查結果!J:J,交通量調查結果!$A:$A,服務水準列表!$G16,交通量調查結果!$G:$G,服務水準列表!$E16,交通量調查結果!$D:$D,服務水準列表!$F16,交通量調查結果!$H:$H,服務水準列表!$AD16)</f>
        <v>69</v>
      </c>
      <c r="AZ16" s="34">
        <f>SUMIFS(交通量調查結果!K:K,交通量調查結果!$A:$A,服務水準列表!$G16,交通量調查結果!$G:$G,服務水準列表!$E16,交通量調查結果!$D:$D,服務水準列表!$F16,交通量調查結果!$H:$H,服務水準列表!$AD16)</f>
        <v>0</v>
      </c>
      <c r="BA16" s="34">
        <f>SUMIFS(交通量調查結果!L:L,交通量調查結果!$A:$A,服務水準列表!$G16,交通量調查結果!$G:$G,服務水準列表!$E16,交通量調查結果!$D:$D,服務水準列表!$F16,交通量調查結果!$H:$H,服務水準列表!$AD16)</f>
        <v>0</v>
      </c>
      <c r="BB16" s="34">
        <f>SUMIFS(交通量調查結果!M:M,交通量調查結果!$A:$A,服務水準列表!$G16,交通量調查結果!$G:$G,服務水準列表!$E16,交通量調查結果!$D:$D,服務水準列表!$F16,交通量調查結果!$H:$H,服務水準列表!$AD16)</f>
        <v>0</v>
      </c>
      <c r="BC16" s="34">
        <f>SUMIFS(交通量調查結果!N:N,交通量調查結果!$A:$A,服務水準列表!$G16,交通量調查結果!$G:$G,服務水準列表!$E16,交通量調查結果!$D:$D,服務水準列表!$F16,交通量調查結果!$H:$H,服務水準列表!$AD16)</f>
        <v>0</v>
      </c>
      <c r="BD16" s="34">
        <f>SUMIFS(交通量調查結果!O:O,交通量調查結果!$A:$A,服務水準列表!$G16,交通量調查結果!$G:$G,服務水準列表!$E16,交通量調查結果!$D:$D,服務水準列表!$F16,交通量調查結果!$H:$H,服務水準列表!$AD16)</f>
        <v>1003</v>
      </c>
      <c r="BE16" s="34">
        <f>SUMIFS(交通量調查結果!P:P,交通量調查結果!$A:$A,服務水準列表!$G16,交通量調查結果!$G:$G,服務水準列表!$E16,交通量調查結果!$D:$D,服務水準列表!$F16,交通量調查結果!$H:$H,服務水準列表!$AD16)</f>
        <v>9</v>
      </c>
      <c r="BF16" s="34">
        <f>SUMIFS(交通量調查結果!Q:Q,交通量調查結果!$A:$A,服務水準列表!$G16,交通量調查結果!$G:$G,服務水準列表!$E16,交通量調查結果!$D:$D,服務水準列表!$F16,交通量調查結果!$H:$H,服務水準列表!$AD16)</f>
        <v>0</v>
      </c>
      <c r="BG16" s="34">
        <f t="shared" si="9"/>
        <v>1244</v>
      </c>
      <c r="BH16" s="34">
        <f t="shared" si="10"/>
        <v>1336.99</v>
      </c>
      <c r="BI16" s="35">
        <f t="shared" si="11"/>
        <v>0.2</v>
      </c>
      <c r="BJ16" s="25" t="str" cm="1">
        <f t="array" ref="BJ16">IF(OR(BI16="",BI16="-"), "-", _xlfn.IFS(
    BI16&lt;=0.25, "A",
    BI16&lt;=0.5, "B",
    BI16&lt;=0.8, "C",
    BI16&lt;=0.9, "D",
    BI16&lt;=1, "E",
    BI16&gt;1, "F"
))</f>
        <v>A</v>
      </c>
      <c r="BK16" s="36" cm="1">
        <f t="array" ref="BK16">INDEX(旅行速率調查結果!$A:$M,
       MATCH(1, (旅行速率調查結果!$D:$D = 服務水準列表!$E16) * (旅行速率調查結果!$F:$F = 服務水準列表!$F16) * (旅行速率調查結果!$E:$E = "晨峰") * (旅行速率調查結果!$A:$A = 服務水準列表!$H16),0),
       COLUMN(旅行速率調查結果!$K$1))</f>
        <v>86.392146168530147</v>
      </c>
      <c r="BL16" s="37">
        <f t="shared" si="12"/>
        <v>0.96</v>
      </c>
      <c r="BM16" s="26" cm="1">
        <f t="array" ref="BM16">IF(OR(BL16=0,BL16=""), "-", _xlfn.IFS(
    BL16&gt;=0.9, 1,
    BL16&gt;=0.8, 2,
    BL16&gt;=0.6, 3,
    BL16&gt;=0.4, 4,
    BL16&gt;=0.2, 5,
    BL16&lt;0.2, 6
))</f>
        <v>1</v>
      </c>
      <c r="BN16" s="26" t="str" cm="1">
        <f t="array" ref="BN16">IF(OR(BL16=0,BL16=""), "-", _xlfn.IFS(
    BL16&gt;=0.8, "A",
    BL16&gt;=0.6, "B",
    BL16&gt;=0.5, "C",
    BL16&gt;=0.4, "D",
    BL16&gt;=0.2, "E",
    BL16&lt;0.2, "F"
))</f>
        <v>A</v>
      </c>
      <c r="BO16" s="44" t="str">
        <f t="shared" si="1"/>
        <v>A</v>
      </c>
    </row>
    <row r="17" spans="1:67" x14ac:dyDescent="0.25">
      <c r="A17" s="48" t="str">
        <f>交通量調查點位!A16</f>
        <v>SL4</v>
      </c>
      <c r="B17" s="14" t="str">
        <f>交通量調查點位!B16</f>
        <v>SL4-2</v>
      </c>
      <c r="C17" s="14" t="str">
        <f>交通量調查點位!E16</f>
        <v>台17線</v>
      </c>
      <c r="D17" s="14" t="str">
        <f>交通量調查點位!F16</f>
        <v>中彰大橋</v>
      </c>
      <c r="E17" s="14" t="str">
        <f t="shared" si="13"/>
        <v>平日</v>
      </c>
      <c r="F17" s="14" t="str">
        <f t="shared" si="14"/>
        <v>往南</v>
      </c>
      <c r="G17" s="14" t="str">
        <f>IFERROR(IF(F17="往南", LEFT(交通量調查點位!K16,FIND(",",交通量調查點位!K16)-1),RIGHT(交通量調查點位!K16, LEN(交通量調查點位!K16) - FIND(",",交通量調查點位!K16)-1)),交通量調查點位!D16)</f>
        <v>SL4-2</v>
      </c>
      <c r="H17" s="14" t="str">
        <f t="shared" si="2"/>
        <v>SL4-2</v>
      </c>
      <c r="I17" s="29">
        <f>交通量調查點位!Z16</f>
        <v>60</v>
      </c>
      <c r="J17" s="29">
        <f>交通量調查點位!AA16</f>
        <v>50</v>
      </c>
      <c r="K17" s="29">
        <v>50</v>
      </c>
      <c r="L17" s="29">
        <f>交通量調查點位!AB16</f>
        <v>1580</v>
      </c>
      <c r="M17" s="29">
        <f>交通量調查點位!AC16</f>
        <v>3160</v>
      </c>
      <c r="N17" s="14">
        <f>VALUE(LEFT(交通量調查點位!AD16,4))</f>
        <v>0.36</v>
      </c>
      <c r="O17" s="14">
        <f>交通量調查點位!AE16</f>
        <v>1.2</v>
      </c>
      <c r="P17" s="14">
        <f>交通量調查點位!AF16</f>
        <v>1.25</v>
      </c>
      <c r="Q17" s="14">
        <f>交通量調查點位!AG16</f>
        <v>1.5</v>
      </c>
      <c r="R17" s="41" t="str">
        <f>交通量調查點位!AH16</f>
        <v>VL2</v>
      </c>
      <c r="S17" s="70">
        <f>SUMIFS(交通量調查結果!I:I,交通量調查結果!$A:$A,服務水準列表!$G17,交通量調查結果!$G:$G,服務水準列表!$E17,交通量調查結果!$D:$D,服務水準列表!$F17)</f>
        <v>1128</v>
      </c>
      <c r="T17" s="70">
        <f>SUMIFS(交通量調查結果!J:J,交通量調查結果!$A:$A,服務水準列表!$G17,交通量調查結果!$G:$G,服務水準列表!$E17,交通量調查結果!$D:$D,服務水準列表!$F17)</f>
        <v>1103</v>
      </c>
      <c r="U17" s="70">
        <f>SUMIFS(交通量調查結果!K:K,交通量調查結果!$A:$A,服務水準列表!$G17,交通量調查結果!$G:$G,服務水準列表!$E17,交通量調查結果!$D:$D,服務水準列表!$F17)</f>
        <v>23</v>
      </c>
      <c r="V17" s="70">
        <f>SUMIFS(交通量調查結果!L:L,交通量調查結果!$A:$A,服務水準列表!$G17,交通量調查結果!$G:$G,服務水準列表!$E17,交通量調查結果!$D:$D,服務水準列表!$F17)</f>
        <v>43</v>
      </c>
      <c r="W17" s="70">
        <f>SUMIFS(交通量調查結果!M:M,交通量調查結果!$A:$A,服務水準列表!$G17,交通量調查結果!$G:$G,服務水準列表!$E17,交通量調查結果!$D:$D,服務水準列表!$F17)</f>
        <v>0</v>
      </c>
      <c r="X17" s="70">
        <f>SUMIFS(交通量調查結果!N:N,交通量調查結果!$A:$A,服務水準列表!$G17,交通量調查結果!$G:$G,服務水準列表!$E17,交通量調查結果!$D:$D,服務水準列表!$F17)</f>
        <v>0</v>
      </c>
      <c r="Y17" s="70">
        <f>SUMIFS(交通量調查結果!O:O,交通量調查結果!$A:$A,服務水準列表!$G17,交通量調查結果!$G:$G,服務水準列表!$E17,交通量調查結果!$D:$D,服務水準列表!$F17)</f>
        <v>5095</v>
      </c>
      <c r="Z17" s="70">
        <f>SUMIFS(交通量調查結果!P:P,交通量調查結果!$A:$A,服務水準列表!$G17,交通量調查結果!$G:$G,服務水準列表!$E17,交通量調查結果!$D:$D,服務水準列表!$F17)</f>
        <v>2973</v>
      </c>
      <c r="AA17" s="70">
        <f>SUMIFS(交通量調查結果!Q:Q,交通量調查結果!$A:$A,服務水準列表!$G17,交通量調查結果!$G:$G,服務水準列表!$E17,交通量調查結果!$D:$D,服務水準列表!$F17)</f>
        <v>18</v>
      </c>
      <c r="AB17" s="70">
        <f t="shared" si="3"/>
        <v>10383</v>
      </c>
      <c r="AC17" s="70">
        <f t="shared" si="4"/>
        <v>9315.2300000000014</v>
      </c>
      <c r="AD17" s="55">
        <f t="shared" si="15"/>
        <v>7</v>
      </c>
      <c r="AE17" s="34">
        <f>SUMIFS(交通量調查結果!I:I,交通量調查結果!$A:$A,服務水準列表!$G17,交通量調查結果!$G:$G,服務水準列表!$E17,交通量調查結果!$D:$D,服務水準列表!$F17,交通量調查結果!$H:$H,服務水準列表!$AD17)</f>
        <v>71</v>
      </c>
      <c r="AF17" s="34">
        <f>SUMIFS(交通量調查結果!J:J,交通量調查結果!$A:$A,服務水準列表!$G17,交通量調查結果!$G:$G,服務水準列表!$E17,交通量調查結果!$D:$D,服務水準列表!$F17,交通量調查結果!$H:$H,服務水準列表!$AD17)</f>
        <v>70</v>
      </c>
      <c r="AG17" s="34">
        <f>SUMIFS(交通量調查結果!K:K,交通量調查結果!$A:$A,服務水準列表!$G17,交通量調查結果!$G:$G,服務水準列表!$E17,交通量調查結果!$D:$D,服務水準列表!$F17,交通量調查結果!$H:$H,服務水準列表!$AD17)</f>
        <v>3</v>
      </c>
      <c r="AH17" s="34">
        <f>SUMIFS(交通量調查結果!L:L,交通量調查結果!$A:$A,服務水準列表!$G17,交通量調查結果!$G:$G,服務水準列表!$E17,交通量調查結果!$D:$D,服務水準列表!$F17,交通量調查結果!$H:$H,服務水準列表!$AD17)</f>
        <v>5</v>
      </c>
      <c r="AI17" s="34">
        <f>SUMIFS(交通量調查結果!M:M,交通量調查結果!$A:$A,服務水準列表!$G17,交通量調查結果!$G:$G,服務水準列表!$E17,交通量調查結果!$D:$D,服務水準列表!$F17,交通量調查結果!$H:$H,服務水準列表!$AD17)</f>
        <v>0</v>
      </c>
      <c r="AJ17" s="34">
        <f>SUMIFS(交通量調查結果!N:N,交通量調查結果!$A:$A,服務水準列表!$G17,交通量調查結果!$G:$G,服務水準列表!$E17,交通量調查結果!$D:$D,服務水準列表!$F17,交通量調查結果!$H:$H,服務水準列表!$AD17)</f>
        <v>0</v>
      </c>
      <c r="AK17" s="34">
        <f>SUMIFS(交通量調查結果!O:O,交通量調查結果!$A:$A,服務水準列表!$G17,交通量調查結果!$G:$G,服務水準列表!$E17,交通量調查結果!$D:$D,服務水準列表!$F17,交通量調查結果!$H:$H,服務水準列表!$AD17)</f>
        <v>468</v>
      </c>
      <c r="AL17" s="34">
        <f>SUMIFS(交通量調查結果!P:P,交通量調查結果!$A:$A,服務水準列表!$G17,交通量調查結果!$G:$G,服務水準列表!$E17,交通量調查結果!$D:$D,服務水準列表!$F17,交通量調查結果!$H:$H,服務水準列表!$AD17)</f>
        <v>391</v>
      </c>
      <c r="AM17" s="34">
        <f>SUMIFS(交通量調查結果!Q:Q,交通量調查結果!$A:$A,服務水準列表!$G17,交通量調查結果!$G:$G,服務水準列表!$E17,交通量調查結果!$D:$D,服務水準列表!$F17,交通量調查結果!$H:$H,服務水準列表!$AD17)</f>
        <v>1</v>
      </c>
      <c r="AN17" s="34">
        <f t="shared" si="5"/>
        <v>1008</v>
      </c>
      <c r="AO17" s="34">
        <f t="shared" si="6"/>
        <v>812.36</v>
      </c>
      <c r="AP17" s="35">
        <f t="shared" si="7"/>
        <v>0.26</v>
      </c>
      <c r="AQ17" s="25" t="str" cm="1">
        <f t="array" ref="AQ17">IF(OR(AP17="",AP17="-"), "-", _xlfn.IFS(
    AP17&lt;=0.25, "A",
    AP17&lt;=0.5, "B",
    AP17&lt;=0.8, "C",
    AP17&lt;=0.9, "D",
    AP17&lt;=1, "E",
    AP17&gt;1, "F"
))</f>
        <v>B</v>
      </c>
      <c r="AR17" s="36" cm="1">
        <f t="array" ref="AR17">INDEX(旅行速率調查結果!$A:$M,
       MATCH(1, (旅行速率調查結果!$D:$D = 服務水準列表!$E17) * (旅行速率調查結果!$F:$F = 服務水準列表!$F17) * (旅行速率調查結果!$E:$E = "晨峰") * (旅行速率調查結果!$A:$A = 服務水準列表!$H17),0),
       COLUMN(旅行速率調查結果!$K$1))</f>
        <v>40.047675804529213</v>
      </c>
      <c r="AS17" s="37">
        <f t="shared" si="8"/>
        <v>0.8</v>
      </c>
      <c r="AT17" s="26" cm="1">
        <f t="array" ref="AT17">IF(OR(AS17=0,AS17=""), "-", _xlfn.IFS(
    AS17&gt;=0.9, 1,
    AS17&gt;=0.8, 2,
    AS17&gt;=0.6, 3,
    AS17&gt;=0.4, 4,
    AS17&gt;=0.2, 5,
    AS17&lt;0.2, 6
))</f>
        <v>2</v>
      </c>
      <c r="AU17" s="26" t="str" cm="1">
        <f t="array" ref="AU17">IF(OR(AS17=0,AS17=""), "-", _xlfn.IFS(
    AS17&gt;=0.8, "A",
    AS17&gt;=0.6, "B",
    AS17&gt;=0.5, "C",
    AS17&gt;=0.4, "D",
    AS17&gt;=0.2, "E",
    AS17&lt;0.2, "F"
))</f>
        <v>A</v>
      </c>
      <c r="AV17" s="44" t="str">
        <f t="shared" si="0"/>
        <v>A</v>
      </c>
      <c r="AW17" s="55">
        <f t="shared" si="16"/>
        <v>17</v>
      </c>
      <c r="AX17" s="34">
        <f>SUMIFS(交通量調查結果!I:I,交通量調查結果!$A:$A,服務水準列表!$G17,交通量調查結果!$G:$G,服務水準列表!$E17,交通量調查結果!$D:$D,服務水準列表!$F17,交通量調查結果!$H:$H,服務水準列表!$AD17)</f>
        <v>71</v>
      </c>
      <c r="AY17" s="34">
        <f>SUMIFS(交通量調查結果!J:J,交通量調查結果!$A:$A,服務水準列表!$G17,交通量調查結果!$G:$G,服務水準列表!$E17,交通量調查結果!$D:$D,服務水準列表!$F17,交通量調查結果!$H:$H,服務水準列表!$AD17)</f>
        <v>70</v>
      </c>
      <c r="AZ17" s="34">
        <f>SUMIFS(交通量調查結果!K:K,交通量調查結果!$A:$A,服務水準列表!$G17,交通量調查結果!$G:$G,服務水準列表!$E17,交通量調查結果!$D:$D,服務水準列表!$F17,交通量調查結果!$H:$H,服務水準列表!$AD17)</f>
        <v>3</v>
      </c>
      <c r="BA17" s="34">
        <f>SUMIFS(交通量調查結果!L:L,交通量調查結果!$A:$A,服務水準列表!$G17,交通量調查結果!$G:$G,服務水準列表!$E17,交通量調查結果!$D:$D,服務水準列表!$F17,交通量調查結果!$H:$H,服務水準列表!$AD17)</f>
        <v>5</v>
      </c>
      <c r="BB17" s="34">
        <f>SUMIFS(交通量調查結果!M:M,交通量調查結果!$A:$A,服務水準列表!$G17,交通量調查結果!$G:$G,服務水準列表!$E17,交通量調查結果!$D:$D,服務水準列表!$F17,交通量調查結果!$H:$H,服務水準列表!$AD17)</f>
        <v>0</v>
      </c>
      <c r="BC17" s="34">
        <f>SUMIFS(交通量調查結果!N:N,交通量調查結果!$A:$A,服務水準列表!$G17,交通量調查結果!$G:$G,服務水準列表!$E17,交通量調查結果!$D:$D,服務水準列表!$F17,交通量調查結果!$H:$H,服務水準列表!$AD17)</f>
        <v>0</v>
      </c>
      <c r="BD17" s="34">
        <f>SUMIFS(交通量調查結果!O:O,交通量調查結果!$A:$A,服務水準列表!$G17,交通量調查結果!$G:$G,服務水準列表!$E17,交通量調查結果!$D:$D,服務水準列表!$F17,交通量調查結果!$H:$H,服務水準列表!$AD17)</f>
        <v>468</v>
      </c>
      <c r="BE17" s="34">
        <f>SUMIFS(交通量調查結果!P:P,交通量調查結果!$A:$A,服務水準列表!$G17,交通量調查結果!$G:$G,服務水準列表!$E17,交通量調查結果!$D:$D,服務水準列表!$F17,交通量調查結果!$H:$H,服務水準列表!$AD17)</f>
        <v>391</v>
      </c>
      <c r="BF17" s="34">
        <f>SUMIFS(交通量調查結果!Q:Q,交通量調查結果!$A:$A,服務水準列表!$G17,交通量調查結果!$G:$G,服務水準列表!$E17,交通量調查結果!$D:$D,服務水準列表!$F17,交通量調查結果!$H:$H,服務水準列表!$AD17)</f>
        <v>1</v>
      </c>
      <c r="BG17" s="34">
        <f t="shared" si="9"/>
        <v>1008</v>
      </c>
      <c r="BH17" s="34">
        <f t="shared" si="10"/>
        <v>812.36</v>
      </c>
      <c r="BI17" s="35">
        <f t="shared" si="11"/>
        <v>0.26</v>
      </c>
      <c r="BJ17" s="25" t="str" cm="1">
        <f t="array" ref="BJ17">IF(OR(BI17="",BI17="-"), "-", _xlfn.IFS(
    BI17&lt;=0.25, "A",
    BI17&lt;=0.5, "B",
    BI17&lt;=0.8, "C",
    BI17&lt;=0.9, "D",
    BI17&lt;=1, "E",
    BI17&gt;1, "F"
))</f>
        <v>B</v>
      </c>
      <c r="BK17" s="36" cm="1">
        <f t="array" ref="BK17">INDEX(旅行速率調查結果!$A:$M,
       MATCH(1, (旅行速率調查結果!$D:$D = 服務水準列表!$E17) * (旅行速率調查結果!$F:$F = 服務水準列表!$F17) * (旅行速率調查結果!$E:$E = "晨峰") * (旅行速率調查結果!$A:$A = 服務水準列表!$H17),0),
       COLUMN(旅行速率調查結果!$K$1))</f>
        <v>40.047675804529213</v>
      </c>
      <c r="BL17" s="37">
        <f t="shared" si="12"/>
        <v>0.8</v>
      </c>
      <c r="BM17" s="26" cm="1">
        <f t="array" ref="BM17">IF(OR(BL17=0,BL17=""), "-", _xlfn.IFS(
    BL17&gt;=0.9, 1,
    BL17&gt;=0.8, 2,
    BL17&gt;=0.6, 3,
    BL17&gt;=0.4, 4,
    BL17&gt;=0.2, 5,
    BL17&lt;0.2, 6
))</f>
        <v>2</v>
      </c>
      <c r="BN17" s="26" t="str" cm="1">
        <f t="array" ref="BN17">IF(OR(BL17=0,BL17=""), "-", _xlfn.IFS(
    BL17&gt;=0.8, "A",
    BL17&gt;=0.6, "B",
    BL17&gt;=0.5, "C",
    BL17&gt;=0.4, "D",
    BL17&gt;=0.2, "E",
    BL17&lt;0.2, "F"
))</f>
        <v>A</v>
      </c>
      <c r="BO17" s="44" t="str">
        <f t="shared" si="1"/>
        <v>A</v>
      </c>
    </row>
    <row r="18" spans="1:67" x14ac:dyDescent="0.25">
      <c r="A18" s="48" t="str">
        <f>交通量調查點位!A17</f>
        <v>SL4</v>
      </c>
      <c r="B18" s="14" t="str">
        <f>交通量調查點位!B17</f>
        <v>SL4-3</v>
      </c>
      <c r="C18" s="14" t="str">
        <f>交通量調查點位!E17</f>
        <v>國道3號</v>
      </c>
      <c r="D18" s="14" t="str">
        <f>交通量調查點位!F17</f>
        <v>烏溪橋</v>
      </c>
      <c r="E18" s="14" t="str">
        <f t="shared" si="13"/>
        <v>平日</v>
      </c>
      <c r="F18" s="14" t="str">
        <f t="shared" si="14"/>
        <v>往南</v>
      </c>
      <c r="G18" s="14" t="str">
        <f>IFERROR(IF(F18="往南", LEFT(交通量調查點位!K17,FIND(",",交通量調查點位!K17)-1),RIGHT(交通量調查點位!K17, LEN(交通量調查點位!K17) - FIND(",",交通量調查點位!K17)-1)),交通量調查點位!D17)</f>
        <v>03F1860S</v>
      </c>
      <c r="H18" s="14" t="str">
        <f t="shared" si="2"/>
        <v>03F1860S</v>
      </c>
      <c r="I18" s="29">
        <f>交通量調查點位!Z17</f>
        <v>115</v>
      </c>
      <c r="J18" s="29">
        <f>交通量調查點位!AA17</f>
        <v>110</v>
      </c>
      <c r="K18" s="29">
        <v>110</v>
      </c>
      <c r="L18" s="29">
        <f>交通量調查點位!AB17</f>
        <v>1760</v>
      </c>
      <c r="M18" s="29">
        <f>交通量調查點位!AC17</f>
        <v>5280</v>
      </c>
      <c r="N18" s="14">
        <f>VALUE(LEFT(交通量調查點位!AD17,4))</f>
        <v>0</v>
      </c>
      <c r="O18" s="14">
        <f>交通量調查點位!AE17</f>
        <v>1.4</v>
      </c>
      <c r="P18" s="14">
        <f>交通量調查點位!AF17</f>
        <v>1.4</v>
      </c>
      <c r="Q18" s="14">
        <f>交通量調查點位!AG17</f>
        <v>1.4</v>
      </c>
      <c r="R18" s="41" t="str">
        <f>交通量調查點位!AH17</f>
        <v>VC+VL1</v>
      </c>
      <c r="S18" s="70">
        <f>SUMIFS(交通量調查結果!I:I,交通量調查結果!$A:$A,服務水準列表!$G18,交通量調查結果!$G:$G,服務水準列表!$E18,交通量調查結果!$D:$D,服務水準列表!$F18)</f>
        <v>0</v>
      </c>
      <c r="T18" s="70">
        <f>SUMIFS(交通量調查結果!J:J,交通量調查結果!$A:$A,服務水準列表!$G18,交通量調查結果!$G:$G,服務水準列表!$E18,交通量調查結果!$D:$D,服務水準列表!$F18)</f>
        <v>0</v>
      </c>
      <c r="U18" s="70">
        <f>SUMIFS(交通量調查結果!K:K,交通量調查結果!$A:$A,服務水準列表!$G18,交通量調查結果!$G:$G,服務水準列表!$E18,交通量調查結果!$D:$D,服務水準列表!$F18)</f>
        <v>0</v>
      </c>
      <c r="V18" s="70">
        <f>SUMIFS(交通量調查結果!L:L,交通量調查結果!$A:$A,服務水準列表!$G18,交通量調查結果!$G:$G,服務水準列表!$E18,交通量調查結果!$D:$D,服務水準列表!$F18)</f>
        <v>0</v>
      </c>
      <c r="W18" s="70">
        <f>SUMIFS(交通量調查結果!M:M,交通量調查結果!$A:$A,服務水準列表!$G18,交通量調查結果!$G:$G,服務水準列表!$E18,交通量調查結果!$D:$D,服務水準列表!$F18)</f>
        <v>0</v>
      </c>
      <c r="X18" s="70">
        <f>SUMIFS(交通量調查結果!N:N,交通量調查結果!$A:$A,服務水準列表!$G18,交通量調查結果!$G:$G,服務水準列表!$E18,交通量調查結果!$D:$D,服務水準列表!$F18)</f>
        <v>0</v>
      </c>
      <c r="Y18" s="70">
        <f>SUMIFS(交通量調查結果!O:O,交通量調查結果!$A:$A,服務水準列表!$G18,交通量調查結果!$G:$G,服務水準列表!$E18,交通量調查結果!$D:$D,服務水準列表!$F18)</f>
        <v>0</v>
      </c>
      <c r="Z18" s="70">
        <f>SUMIFS(交通量調查結果!P:P,交通量調查結果!$A:$A,服務水準列表!$G18,交通量調查結果!$G:$G,服務水準列表!$E18,交通量調查結果!$D:$D,服務水準列表!$F18)</f>
        <v>0</v>
      </c>
      <c r="AA18" s="70">
        <f>SUMIFS(交通量調查結果!Q:Q,交通量調查結果!$A:$A,服務水準列表!$G18,交通量調查結果!$G:$G,服務水準列表!$E18,交通量調查結果!$D:$D,服務水準列表!$F18)</f>
        <v>0</v>
      </c>
      <c r="AB18" s="70">
        <f t="shared" si="3"/>
        <v>0</v>
      </c>
      <c r="AC18" s="70">
        <f t="shared" si="4"/>
        <v>0</v>
      </c>
      <c r="AD18" s="55">
        <f t="shared" si="15"/>
        <v>7</v>
      </c>
      <c r="AE18" s="34">
        <f>SUMIFS(交通量調查結果!I:I,交通量調查結果!$A:$A,服務水準列表!$G18,交通量調查結果!$G:$G,服務水準列表!$E18,交通量調查結果!$D:$D,服務水準列表!$F18,交通量調查結果!$H:$H,服務水準列表!$AD18)</f>
        <v>0</v>
      </c>
      <c r="AF18" s="34">
        <f>SUMIFS(交通量調查結果!J:J,交通量調查結果!$A:$A,服務水準列表!$G18,交通量調查結果!$G:$G,服務水準列表!$E18,交通量調查結果!$D:$D,服務水準列表!$F18,交通量調查結果!$H:$H,服務水準列表!$AD18)</f>
        <v>0</v>
      </c>
      <c r="AG18" s="34">
        <f>SUMIFS(交通量調查結果!K:K,交通量調查結果!$A:$A,服務水準列表!$G18,交通量調查結果!$G:$G,服務水準列表!$E18,交通量調查結果!$D:$D,服務水準列表!$F18,交通量調查結果!$H:$H,服務水準列表!$AD18)</f>
        <v>0</v>
      </c>
      <c r="AH18" s="34">
        <f>SUMIFS(交通量調查結果!L:L,交通量調查結果!$A:$A,服務水準列表!$G18,交通量調查結果!$G:$G,服務水準列表!$E18,交通量調查結果!$D:$D,服務水準列表!$F18,交通量調查結果!$H:$H,服務水準列表!$AD18)</f>
        <v>0</v>
      </c>
      <c r="AI18" s="34">
        <f>SUMIFS(交通量調查結果!M:M,交通量調查結果!$A:$A,服務水準列表!$G18,交通量調查結果!$G:$G,服務水準列表!$E18,交通量調查結果!$D:$D,服務水準列表!$F18,交通量調查結果!$H:$H,服務水準列表!$AD18)</f>
        <v>0</v>
      </c>
      <c r="AJ18" s="34">
        <f>SUMIFS(交通量調查結果!N:N,交通量調查結果!$A:$A,服務水準列表!$G18,交通量調查結果!$G:$G,服務水準列表!$E18,交通量調查結果!$D:$D,服務水準列表!$F18,交通量調查結果!$H:$H,服務水準列表!$AD18)</f>
        <v>0</v>
      </c>
      <c r="AK18" s="34">
        <f>SUMIFS(交通量調查結果!O:O,交通量調查結果!$A:$A,服務水準列表!$G18,交通量調查結果!$G:$G,服務水準列表!$E18,交通量調查結果!$D:$D,服務水準列表!$F18,交通量調查結果!$H:$H,服務水準列表!$AD18)</f>
        <v>0</v>
      </c>
      <c r="AL18" s="34">
        <f>SUMIFS(交通量調查結果!P:P,交通量調查結果!$A:$A,服務水準列表!$G18,交通量調查結果!$G:$G,服務水準列表!$E18,交通量調查結果!$D:$D,服務水準列表!$F18,交通量調查結果!$H:$H,服務水準列表!$AD18)</f>
        <v>0</v>
      </c>
      <c r="AM18" s="34">
        <f>SUMIFS(交通量調查結果!Q:Q,交通量調查結果!$A:$A,服務水準列表!$G18,交通量調查結果!$G:$G,服務水準列表!$E18,交通量調查結果!$D:$D,服務水準列表!$F18,交通量調查結果!$H:$H,服務水準列表!$AD18)</f>
        <v>0</v>
      </c>
      <c r="AN18" s="34">
        <f t="shared" si="5"/>
        <v>0</v>
      </c>
      <c r="AO18" s="34">
        <f t="shared" si="6"/>
        <v>0</v>
      </c>
      <c r="AP18" s="35">
        <f t="shared" si="7"/>
        <v>0</v>
      </c>
      <c r="AQ18" s="25" t="str" cm="1">
        <f t="array" ref="AQ18">IF(OR(AP18="",AP18="-"), "-", _xlfn.IFS(
    AP18&lt;=0.25, "A",
    AP18&lt;=0.5, "B",
    AP18&lt;=0.8, "C",
    AP18&lt;=0.9, "D",
    AP18&lt;=1, "E",
    AP18&gt;1, "F"
))</f>
        <v>A</v>
      </c>
      <c r="AR18" s="36" t="e" cm="1">
        <f t="array" ref="AR18">INDEX(旅行速率調查結果!$A:$M,
       MATCH(1, (旅行速率調查結果!$D:$D = 服務水準列表!$E18) * (旅行速率調查結果!$F:$F = 服務水準列表!$F18) * (旅行速率調查結果!$E:$E = "晨峰") * (旅行速率調查結果!$A:$A = 服務水準列表!$H18),0),
       COLUMN(旅行速率調查結果!$K$1))</f>
        <v>#N/A</v>
      </c>
      <c r="AS18" s="37" t="e">
        <f t="shared" si="8"/>
        <v>#N/A</v>
      </c>
      <c r="AT18" s="26" t="e" cm="1">
        <f t="array" ref="AT18">IF(OR(AS18=0,AS18=""), "-", _xlfn.IFS(
    AS18&gt;=0.9, 1,
    AS18&gt;=0.8, 2,
    AS18&gt;=0.6, 3,
    AS18&gt;=0.4, 4,
    AS18&gt;=0.2, 5,
    AS18&lt;0.2, 6
))</f>
        <v>#N/A</v>
      </c>
      <c r="AU18" s="26" t="e" cm="1">
        <f t="array" ref="AU18">IF(OR(AS18=0,AS18=""), "-", _xlfn.IFS(
    AS18&gt;=0.8, "A",
    AS18&gt;=0.6, "B",
    AS18&gt;=0.5, "C",
    AS18&gt;=0.4, "D",
    AS18&gt;=0.2, "E",
    AS18&lt;0.2, "F"
))</f>
        <v>#N/A</v>
      </c>
      <c r="AV18" s="44" t="e">
        <f t="shared" si="0"/>
        <v>#N/A</v>
      </c>
      <c r="AW18" s="55">
        <f t="shared" si="16"/>
        <v>17</v>
      </c>
      <c r="AX18" s="34">
        <f>SUMIFS(交通量調查結果!I:I,交通量調查結果!$A:$A,服務水準列表!$G18,交通量調查結果!$G:$G,服務水準列表!$E18,交通量調查結果!$D:$D,服務水準列表!$F18,交通量調查結果!$H:$H,服務水準列表!$AD18)</f>
        <v>0</v>
      </c>
      <c r="AY18" s="34">
        <f>SUMIFS(交通量調查結果!J:J,交通量調查結果!$A:$A,服務水準列表!$G18,交通量調查結果!$G:$G,服務水準列表!$E18,交通量調查結果!$D:$D,服務水準列表!$F18,交通量調查結果!$H:$H,服務水準列表!$AD18)</f>
        <v>0</v>
      </c>
      <c r="AZ18" s="34">
        <f>SUMIFS(交通量調查結果!K:K,交通量調查結果!$A:$A,服務水準列表!$G18,交通量調查結果!$G:$G,服務水準列表!$E18,交通量調查結果!$D:$D,服務水準列表!$F18,交通量調查結果!$H:$H,服務水準列表!$AD18)</f>
        <v>0</v>
      </c>
      <c r="BA18" s="34">
        <f>SUMIFS(交通量調查結果!L:L,交通量調查結果!$A:$A,服務水準列表!$G18,交通量調查結果!$G:$G,服務水準列表!$E18,交通量調查結果!$D:$D,服務水準列表!$F18,交通量調查結果!$H:$H,服務水準列表!$AD18)</f>
        <v>0</v>
      </c>
      <c r="BB18" s="34">
        <f>SUMIFS(交通量調查結果!M:M,交通量調查結果!$A:$A,服務水準列表!$G18,交通量調查結果!$G:$G,服務水準列表!$E18,交通量調查結果!$D:$D,服務水準列表!$F18,交通量調查結果!$H:$H,服務水準列表!$AD18)</f>
        <v>0</v>
      </c>
      <c r="BC18" s="34">
        <f>SUMIFS(交通量調查結果!N:N,交通量調查結果!$A:$A,服務水準列表!$G18,交通量調查結果!$G:$G,服務水準列表!$E18,交通量調查結果!$D:$D,服務水準列表!$F18,交通量調查結果!$H:$H,服務水準列表!$AD18)</f>
        <v>0</v>
      </c>
      <c r="BD18" s="34">
        <f>SUMIFS(交通量調查結果!O:O,交通量調查結果!$A:$A,服務水準列表!$G18,交通量調查結果!$G:$G,服務水準列表!$E18,交通量調查結果!$D:$D,服務水準列表!$F18,交通量調查結果!$H:$H,服務水準列表!$AD18)</f>
        <v>0</v>
      </c>
      <c r="BE18" s="34">
        <f>SUMIFS(交通量調查結果!P:P,交通量調查結果!$A:$A,服務水準列表!$G18,交通量調查結果!$G:$G,服務水準列表!$E18,交通量調查結果!$D:$D,服務水準列表!$F18,交通量調查結果!$H:$H,服務水準列表!$AD18)</f>
        <v>0</v>
      </c>
      <c r="BF18" s="34">
        <f>SUMIFS(交通量調查結果!Q:Q,交通量調查結果!$A:$A,服務水準列表!$G18,交通量調查結果!$G:$G,服務水準列表!$E18,交通量調查結果!$D:$D,服務水準列表!$F18,交通量調查結果!$H:$H,服務水準列表!$AD18)</f>
        <v>0</v>
      </c>
      <c r="BG18" s="34">
        <f t="shared" si="9"/>
        <v>0</v>
      </c>
      <c r="BH18" s="34">
        <f t="shared" si="10"/>
        <v>0</v>
      </c>
      <c r="BI18" s="35">
        <f t="shared" si="11"/>
        <v>0</v>
      </c>
      <c r="BJ18" s="25" t="str" cm="1">
        <f t="array" ref="BJ18">IF(OR(BI18="",BI18="-"), "-", _xlfn.IFS(
    BI18&lt;=0.25, "A",
    BI18&lt;=0.5, "B",
    BI18&lt;=0.8, "C",
    BI18&lt;=0.9, "D",
    BI18&lt;=1, "E",
    BI18&gt;1, "F"
))</f>
        <v>A</v>
      </c>
      <c r="BK18" s="36" t="e" cm="1">
        <f t="array" ref="BK18">INDEX(旅行速率調查結果!$A:$M,
       MATCH(1, (旅行速率調查結果!$D:$D = 服務水準列表!$E18) * (旅行速率調查結果!$F:$F = 服務水準列表!$F18) * (旅行速率調查結果!$E:$E = "晨峰") * (旅行速率調查結果!$A:$A = 服務水準列表!$H18),0),
       COLUMN(旅行速率調查結果!$K$1))</f>
        <v>#N/A</v>
      </c>
      <c r="BL18" s="37" t="e">
        <f t="shared" si="12"/>
        <v>#N/A</v>
      </c>
      <c r="BM18" s="26" t="e" cm="1">
        <f t="array" ref="BM18">IF(OR(BL18=0,BL18=""), "-", _xlfn.IFS(
    BL18&gt;=0.9, 1,
    BL18&gt;=0.8, 2,
    BL18&gt;=0.6, 3,
    BL18&gt;=0.4, 4,
    BL18&gt;=0.2, 5,
    BL18&lt;0.2, 6
))</f>
        <v>#N/A</v>
      </c>
      <c r="BN18" s="26" t="e" cm="1">
        <f t="array" ref="BN18">IF(OR(BL18=0,BL18=""), "-", _xlfn.IFS(
    BL18&gt;=0.8, "A",
    BL18&gt;=0.6, "B",
    BL18&gt;=0.5, "C",
    BL18&gt;=0.4, "D",
    BL18&gt;=0.2, "E",
    BL18&lt;0.2, "F"
))</f>
        <v>#N/A</v>
      </c>
      <c r="BO18" s="44" t="e">
        <f t="shared" si="1"/>
        <v>#N/A</v>
      </c>
    </row>
    <row r="19" spans="1:67" x14ac:dyDescent="0.25">
      <c r="A19" s="48" t="str">
        <f>交通量調查點位!A18</f>
        <v>SL4</v>
      </c>
      <c r="B19" s="14" t="str">
        <f>交通量調查點位!B18</f>
        <v>SL4-4</v>
      </c>
      <c r="C19" s="14" t="str">
        <f>交通量調查點位!E18</f>
        <v>國道1號</v>
      </c>
      <c r="D19" s="14" t="str">
        <f>交通量調查點位!F18</f>
        <v>烏溪橋</v>
      </c>
      <c r="E19" s="14" t="str">
        <f t="shared" si="13"/>
        <v>平日</v>
      </c>
      <c r="F19" s="14" t="str">
        <f t="shared" si="14"/>
        <v>往南</v>
      </c>
      <c r="G19" s="14" t="str">
        <f>IFERROR(IF(F19="往南", LEFT(交通量調查點位!K18,FIND(",",交通量調查點位!K18)-1),RIGHT(交通量調查點位!K18, LEN(交通量調查點位!K18) - FIND(",",交通量調查點位!K18)-1)),交通量調查點位!D18)</f>
        <v>01F1906S</v>
      </c>
      <c r="H19" s="14" t="str">
        <f t="shared" si="2"/>
        <v>01F1906S</v>
      </c>
      <c r="I19" s="29">
        <f>交通量調查點位!Z18</f>
        <v>115</v>
      </c>
      <c r="J19" s="29">
        <f>交通量調查點位!AA18</f>
        <v>110</v>
      </c>
      <c r="K19" s="29">
        <v>110</v>
      </c>
      <c r="L19" s="29">
        <f>交通量調查點位!AB18</f>
        <v>1760</v>
      </c>
      <c r="M19" s="29">
        <f>交通量調查點位!AC18</f>
        <v>5280</v>
      </c>
      <c r="N19" s="14">
        <f>VALUE(LEFT(交通量調查點位!AD18,4))</f>
        <v>0</v>
      </c>
      <c r="O19" s="14">
        <f>交通量調查點位!AE18</f>
        <v>1.4</v>
      </c>
      <c r="P19" s="14">
        <f>交通量調查點位!AF18</f>
        <v>1.4</v>
      </c>
      <c r="Q19" s="14">
        <f>交通量調查點位!AG18</f>
        <v>1.4</v>
      </c>
      <c r="R19" s="41" t="str">
        <f>交通量調查點位!AH18</f>
        <v>VC+VL1</v>
      </c>
      <c r="S19" s="70">
        <f>SUMIFS(交通量調查結果!I:I,交通量調查結果!$A:$A,服務水準列表!$G19,交通量調查結果!$G:$G,服務水準列表!$E19,交通量調查結果!$D:$D,服務水準列表!$F19)</f>
        <v>0</v>
      </c>
      <c r="T19" s="70">
        <f>SUMIFS(交通量調查結果!J:J,交通量調查結果!$A:$A,服務水準列表!$G19,交通量調查結果!$G:$G,服務水準列表!$E19,交通量調查結果!$D:$D,服務水準列表!$F19)</f>
        <v>0</v>
      </c>
      <c r="U19" s="70">
        <f>SUMIFS(交通量調查結果!K:K,交通量調查結果!$A:$A,服務水準列表!$G19,交通量調查結果!$G:$G,服務水準列表!$E19,交通量調查結果!$D:$D,服務水準列表!$F19)</f>
        <v>0</v>
      </c>
      <c r="V19" s="70">
        <f>SUMIFS(交通量調查結果!L:L,交通量調查結果!$A:$A,服務水準列表!$G19,交通量調查結果!$G:$G,服務水準列表!$E19,交通量調查結果!$D:$D,服務水準列表!$F19)</f>
        <v>0</v>
      </c>
      <c r="W19" s="70">
        <f>SUMIFS(交通量調查結果!M:M,交通量調查結果!$A:$A,服務水準列表!$G19,交通量調查結果!$G:$G,服務水準列表!$E19,交通量調查結果!$D:$D,服務水準列表!$F19)</f>
        <v>0</v>
      </c>
      <c r="X19" s="70">
        <f>SUMIFS(交通量調查結果!N:N,交通量調查結果!$A:$A,服務水準列表!$G19,交通量調查結果!$G:$G,服務水準列表!$E19,交通量調查結果!$D:$D,服務水準列表!$F19)</f>
        <v>0</v>
      </c>
      <c r="Y19" s="70">
        <f>SUMIFS(交通量調查結果!O:O,交通量調查結果!$A:$A,服務水準列表!$G19,交通量調查結果!$G:$G,服務水準列表!$E19,交通量調查結果!$D:$D,服務水準列表!$F19)</f>
        <v>0</v>
      </c>
      <c r="Z19" s="70">
        <f>SUMIFS(交通量調查結果!P:P,交通量調查結果!$A:$A,服務水準列表!$G19,交通量調查結果!$G:$G,服務水準列表!$E19,交通量調查結果!$D:$D,服務水準列表!$F19)</f>
        <v>0</v>
      </c>
      <c r="AA19" s="70">
        <f>SUMIFS(交通量調查結果!Q:Q,交通量調查結果!$A:$A,服務水準列表!$G19,交通量調查結果!$G:$G,服務水準列表!$E19,交通量調查結果!$D:$D,服務水準列表!$F19)</f>
        <v>0</v>
      </c>
      <c r="AB19" s="70">
        <f t="shared" si="3"/>
        <v>0</v>
      </c>
      <c r="AC19" s="70">
        <f t="shared" si="4"/>
        <v>0</v>
      </c>
      <c r="AD19" s="55">
        <f t="shared" si="15"/>
        <v>7</v>
      </c>
      <c r="AE19" s="34">
        <f>SUMIFS(交通量調查結果!I:I,交通量調查結果!$A:$A,服務水準列表!$G19,交通量調查結果!$G:$G,服務水準列表!$E19,交通量調查結果!$D:$D,服務水準列表!$F19,交通量調查結果!$H:$H,服務水準列表!$AD19)</f>
        <v>0</v>
      </c>
      <c r="AF19" s="34">
        <f>SUMIFS(交通量調查結果!J:J,交通量調查結果!$A:$A,服務水準列表!$G19,交通量調查結果!$G:$G,服務水準列表!$E19,交通量調查結果!$D:$D,服務水準列表!$F19,交通量調查結果!$H:$H,服務水準列表!$AD19)</f>
        <v>0</v>
      </c>
      <c r="AG19" s="34">
        <f>SUMIFS(交通量調查結果!K:K,交通量調查結果!$A:$A,服務水準列表!$G19,交通量調查結果!$G:$G,服務水準列表!$E19,交通量調查結果!$D:$D,服務水準列表!$F19,交通量調查結果!$H:$H,服務水準列表!$AD19)</f>
        <v>0</v>
      </c>
      <c r="AH19" s="34">
        <f>SUMIFS(交通量調查結果!L:L,交通量調查結果!$A:$A,服務水準列表!$G19,交通量調查結果!$G:$G,服務水準列表!$E19,交通量調查結果!$D:$D,服務水準列表!$F19,交通量調查結果!$H:$H,服務水準列表!$AD19)</f>
        <v>0</v>
      </c>
      <c r="AI19" s="34">
        <f>SUMIFS(交通量調查結果!M:M,交通量調查結果!$A:$A,服務水準列表!$G19,交通量調查結果!$G:$G,服務水準列表!$E19,交通量調查結果!$D:$D,服務水準列表!$F19,交通量調查結果!$H:$H,服務水準列表!$AD19)</f>
        <v>0</v>
      </c>
      <c r="AJ19" s="34">
        <f>SUMIFS(交通量調查結果!N:N,交通量調查結果!$A:$A,服務水準列表!$G19,交通量調查結果!$G:$G,服務水準列表!$E19,交通量調查結果!$D:$D,服務水準列表!$F19,交通量調查結果!$H:$H,服務水準列表!$AD19)</f>
        <v>0</v>
      </c>
      <c r="AK19" s="34">
        <f>SUMIFS(交通量調查結果!O:O,交通量調查結果!$A:$A,服務水準列表!$G19,交通量調查結果!$G:$G,服務水準列表!$E19,交通量調查結果!$D:$D,服務水準列表!$F19,交通量調查結果!$H:$H,服務水準列表!$AD19)</f>
        <v>0</v>
      </c>
      <c r="AL19" s="34">
        <f>SUMIFS(交通量調查結果!P:P,交通量調查結果!$A:$A,服務水準列表!$G19,交通量調查結果!$G:$G,服務水準列表!$E19,交通量調查結果!$D:$D,服務水準列表!$F19,交通量調查結果!$H:$H,服務水準列表!$AD19)</f>
        <v>0</v>
      </c>
      <c r="AM19" s="34">
        <f>SUMIFS(交通量調查結果!Q:Q,交通量調查結果!$A:$A,服務水準列表!$G19,交通量調查結果!$G:$G,服務水準列表!$E19,交通量調查結果!$D:$D,服務水準列表!$F19,交通量調查結果!$H:$H,服務水準列表!$AD19)</f>
        <v>0</v>
      </c>
      <c r="AN19" s="34">
        <f t="shared" si="5"/>
        <v>0</v>
      </c>
      <c r="AO19" s="34">
        <f t="shared" si="6"/>
        <v>0</v>
      </c>
      <c r="AP19" s="35">
        <f t="shared" si="7"/>
        <v>0</v>
      </c>
      <c r="AQ19" s="25" t="str" cm="1">
        <f t="array" ref="AQ19">IF(OR(AP19="",AP19="-"), "-", _xlfn.IFS(
    AP19&lt;=0.25, "A",
    AP19&lt;=0.5, "B",
    AP19&lt;=0.8, "C",
    AP19&lt;=0.9, "D",
    AP19&lt;=1, "E",
    AP19&gt;1, "F"
))</f>
        <v>A</v>
      </c>
      <c r="AR19" s="36" t="e" cm="1">
        <f t="array" ref="AR19">INDEX(旅行速率調查結果!$A:$M,
       MATCH(1, (旅行速率調查結果!$D:$D = 服務水準列表!$E19) * (旅行速率調查結果!$F:$F = 服務水準列表!$F19) * (旅行速率調查結果!$E:$E = "晨峰") * (旅行速率調查結果!$A:$A = 服務水準列表!$H19),0),
       COLUMN(旅行速率調查結果!$K$1))</f>
        <v>#N/A</v>
      </c>
      <c r="AS19" s="37" t="e">
        <f t="shared" si="8"/>
        <v>#N/A</v>
      </c>
      <c r="AT19" s="26" t="e" cm="1">
        <f t="array" ref="AT19">IF(OR(AS19=0,AS19=""), "-", _xlfn.IFS(
    AS19&gt;=0.9, 1,
    AS19&gt;=0.8, 2,
    AS19&gt;=0.6, 3,
    AS19&gt;=0.4, 4,
    AS19&gt;=0.2, 5,
    AS19&lt;0.2, 6
))</f>
        <v>#N/A</v>
      </c>
      <c r="AU19" s="26" t="e" cm="1">
        <f t="array" ref="AU19">IF(OR(AS19=0,AS19=""), "-", _xlfn.IFS(
    AS19&gt;=0.8, "A",
    AS19&gt;=0.6, "B",
    AS19&gt;=0.5, "C",
    AS19&gt;=0.4, "D",
    AS19&gt;=0.2, "E",
    AS19&lt;0.2, "F"
))</f>
        <v>#N/A</v>
      </c>
      <c r="AV19" s="44" t="e">
        <f t="shared" si="0"/>
        <v>#N/A</v>
      </c>
      <c r="AW19" s="55">
        <f t="shared" si="16"/>
        <v>17</v>
      </c>
      <c r="AX19" s="34">
        <f>SUMIFS(交通量調查結果!I:I,交通量調查結果!$A:$A,服務水準列表!$G19,交通量調查結果!$G:$G,服務水準列表!$E19,交通量調查結果!$D:$D,服務水準列表!$F19,交通量調查結果!$H:$H,服務水準列表!$AD19)</f>
        <v>0</v>
      </c>
      <c r="AY19" s="34">
        <f>SUMIFS(交通量調查結果!J:J,交通量調查結果!$A:$A,服務水準列表!$G19,交通量調查結果!$G:$G,服務水準列表!$E19,交通量調查結果!$D:$D,服務水準列表!$F19,交通量調查結果!$H:$H,服務水準列表!$AD19)</f>
        <v>0</v>
      </c>
      <c r="AZ19" s="34">
        <f>SUMIFS(交通量調查結果!K:K,交通量調查結果!$A:$A,服務水準列表!$G19,交通量調查結果!$G:$G,服務水準列表!$E19,交通量調查結果!$D:$D,服務水準列表!$F19,交通量調查結果!$H:$H,服務水準列表!$AD19)</f>
        <v>0</v>
      </c>
      <c r="BA19" s="34">
        <f>SUMIFS(交通量調查結果!L:L,交通量調查結果!$A:$A,服務水準列表!$G19,交通量調查結果!$G:$G,服務水準列表!$E19,交通量調查結果!$D:$D,服務水準列表!$F19,交通量調查結果!$H:$H,服務水準列表!$AD19)</f>
        <v>0</v>
      </c>
      <c r="BB19" s="34">
        <f>SUMIFS(交通量調查結果!M:M,交通量調查結果!$A:$A,服務水準列表!$G19,交通量調查結果!$G:$G,服務水準列表!$E19,交通量調查結果!$D:$D,服務水準列表!$F19,交通量調查結果!$H:$H,服務水準列表!$AD19)</f>
        <v>0</v>
      </c>
      <c r="BC19" s="34">
        <f>SUMIFS(交通量調查結果!N:N,交通量調查結果!$A:$A,服務水準列表!$G19,交通量調查結果!$G:$G,服務水準列表!$E19,交通量調查結果!$D:$D,服務水準列表!$F19,交通量調查結果!$H:$H,服務水準列表!$AD19)</f>
        <v>0</v>
      </c>
      <c r="BD19" s="34">
        <f>SUMIFS(交通量調查結果!O:O,交通量調查結果!$A:$A,服務水準列表!$G19,交通量調查結果!$G:$G,服務水準列表!$E19,交通量調查結果!$D:$D,服務水準列表!$F19,交通量調查結果!$H:$H,服務水準列表!$AD19)</f>
        <v>0</v>
      </c>
      <c r="BE19" s="34">
        <f>SUMIFS(交通量調查結果!P:P,交通量調查結果!$A:$A,服務水準列表!$G19,交通量調查結果!$G:$G,服務水準列表!$E19,交通量調查結果!$D:$D,服務水準列表!$F19,交通量調查結果!$H:$H,服務水準列表!$AD19)</f>
        <v>0</v>
      </c>
      <c r="BF19" s="34">
        <f>SUMIFS(交通量調查結果!Q:Q,交通量調查結果!$A:$A,服務水準列表!$G19,交通量調查結果!$G:$G,服務水準列表!$E19,交通量調查結果!$D:$D,服務水準列表!$F19,交通量調查結果!$H:$H,服務水準列表!$AD19)</f>
        <v>0</v>
      </c>
      <c r="BG19" s="34">
        <f t="shared" si="9"/>
        <v>0</v>
      </c>
      <c r="BH19" s="34">
        <f t="shared" si="10"/>
        <v>0</v>
      </c>
      <c r="BI19" s="35">
        <f t="shared" si="11"/>
        <v>0</v>
      </c>
      <c r="BJ19" s="25" t="str" cm="1">
        <f t="array" ref="BJ19">IF(OR(BI19="",BI19="-"), "-", _xlfn.IFS(
    BI19&lt;=0.25, "A",
    BI19&lt;=0.5, "B",
    BI19&lt;=0.8, "C",
    BI19&lt;=0.9, "D",
    BI19&lt;=1, "E",
    BI19&gt;1, "F"
))</f>
        <v>A</v>
      </c>
      <c r="BK19" s="36" t="e" cm="1">
        <f t="array" ref="BK19">INDEX(旅行速率調查結果!$A:$M,
       MATCH(1, (旅行速率調查結果!$D:$D = 服務水準列表!$E19) * (旅行速率調查結果!$F:$F = 服務水準列表!$F19) * (旅行速率調查結果!$E:$E = "晨峰") * (旅行速率調查結果!$A:$A = 服務水準列表!$H19),0),
       COLUMN(旅行速率調查結果!$K$1))</f>
        <v>#N/A</v>
      </c>
      <c r="BL19" s="37" t="e">
        <f t="shared" si="12"/>
        <v>#N/A</v>
      </c>
      <c r="BM19" s="26" t="e" cm="1">
        <f t="array" ref="BM19">IF(OR(BL19=0,BL19=""), "-", _xlfn.IFS(
    BL19&gt;=0.9, 1,
    BL19&gt;=0.8, 2,
    BL19&gt;=0.6, 3,
    BL19&gt;=0.4, 4,
    BL19&gt;=0.2, 5,
    BL19&lt;0.2, 6
))</f>
        <v>#N/A</v>
      </c>
      <c r="BN19" s="26" t="e" cm="1">
        <f t="array" ref="BN19">IF(OR(BL19=0,BL19=""), "-", _xlfn.IFS(
    BL19&gt;=0.8, "A",
    BL19&gt;=0.6, "B",
    BL19&gt;=0.5, "C",
    BL19&gt;=0.4, "D",
    BL19&gt;=0.2, "E",
    BL19&lt;0.2, "F"
))</f>
        <v>#N/A</v>
      </c>
      <c r="BO19" s="44" t="e">
        <f t="shared" si="1"/>
        <v>#N/A</v>
      </c>
    </row>
    <row r="20" spans="1:67" x14ac:dyDescent="0.25">
      <c r="A20" s="48" t="str">
        <f>交通量調查點位!A19</f>
        <v>SL4</v>
      </c>
      <c r="B20" s="14" t="str">
        <f>交通量調查點位!B19</f>
        <v>SL4-5</v>
      </c>
      <c r="C20" s="14" t="str">
        <f>交通量調查點位!E19</f>
        <v>台1線</v>
      </c>
      <c r="D20" s="14" t="str">
        <f>交通量調查點位!F19</f>
        <v>大度橋</v>
      </c>
      <c r="E20" s="14" t="str">
        <f t="shared" si="13"/>
        <v>平日</v>
      </c>
      <c r="F20" s="14" t="str">
        <f t="shared" si="14"/>
        <v>往南</v>
      </c>
      <c r="G20" s="14" t="str">
        <f>IFERROR(IF(F20="往南", LEFT(交通量調查點位!K19,FIND(",",交通量調查點位!K19)-1),RIGHT(交通量調查點位!K19, LEN(交通量調查點位!K19) - FIND(",",交通量調查點位!K19)-1)),交通量調查點位!D19)</f>
        <v>SL4-3</v>
      </c>
      <c r="H20" s="14" t="str">
        <f t="shared" si="2"/>
        <v>SL4-3</v>
      </c>
      <c r="I20" s="29">
        <f>交通量調查點位!Z19</f>
        <v>80</v>
      </c>
      <c r="J20" s="29">
        <f>交通量調查點位!AA19</f>
        <v>70</v>
      </c>
      <c r="K20" s="29">
        <v>70</v>
      </c>
      <c r="L20" s="29">
        <f>交通量調查點位!AB19</f>
        <v>1710</v>
      </c>
      <c r="M20" s="29">
        <f>交通量調查點位!AC19</f>
        <v>3420</v>
      </c>
      <c r="N20" s="14">
        <f>VALUE(LEFT(交通量調查點位!AD19,4))</f>
        <v>0.36</v>
      </c>
      <c r="O20" s="14">
        <f>交通量調查點位!AE19</f>
        <v>1.2</v>
      </c>
      <c r="P20" s="14">
        <f>交通量調查點位!AF19</f>
        <v>1.25</v>
      </c>
      <c r="Q20" s="14">
        <f>交通量調查點位!AG19</f>
        <v>1.5</v>
      </c>
      <c r="R20" s="41" t="str">
        <f>交通量調查點位!AH19</f>
        <v>VL2</v>
      </c>
      <c r="S20" s="70">
        <f>SUMIFS(交通量調查結果!I:I,交通量調查結果!$A:$A,服務水準列表!$G20,交通量調查結果!$G:$G,服務水準列表!$E20,交通量調查結果!$D:$D,服務水準列表!$F20)</f>
        <v>88</v>
      </c>
      <c r="T20" s="70">
        <f>SUMIFS(交通量調查結果!J:J,交通量調查結果!$A:$A,服務水準列表!$G20,交通量調查結果!$G:$G,服務水準列表!$E20,交通量調查結果!$D:$D,服務水準列表!$F20)</f>
        <v>299</v>
      </c>
      <c r="U20" s="70">
        <f>SUMIFS(交通量調查結果!K:K,交通量調查結果!$A:$A,服務水準列表!$G20,交通量調查結果!$G:$G,服務水準列表!$E20,交通量調查結果!$D:$D,服務水準列表!$F20)</f>
        <v>79</v>
      </c>
      <c r="V20" s="70">
        <f>SUMIFS(交通量調查結果!L:L,交通量調查結果!$A:$A,服務水準列表!$G20,交通量調查結果!$G:$G,服務水準列表!$E20,交通量調查結果!$D:$D,服務水準列表!$F20)</f>
        <v>145</v>
      </c>
      <c r="W20" s="70">
        <f>SUMIFS(交通量調查結果!M:M,交通量調查結果!$A:$A,服務水準列表!$G20,交通量調查結果!$G:$G,服務水準列表!$E20,交通量調查結果!$D:$D,服務水準列表!$F20)</f>
        <v>0</v>
      </c>
      <c r="X20" s="70">
        <f>SUMIFS(交通量調查結果!N:N,交通量調查結果!$A:$A,服務水準列表!$G20,交通量調查結果!$G:$G,服務水準列表!$E20,交通量調查結果!$D:$D,服務水準列表!$F20)</f>
        <v>0</v>
      </c>
      <c r="Y20" s="70">
        <f>SUMIFS(交通量調查結果!O:O,交通量調查結果!$A:$A,服務水準列表!$G20,交通量調查結果!$G:$G,服務水準列表!$E20,交通量調查結果!$D:$D,服務水準列表!$F20)</f>
        <v>13857</v>
      </c>
      <c r="Z20" s="70">
        <f>SUMIFS(交通量調查結果!P:P,交通量調查結果!$A:$A,服務水準列表!$G20,交通量調查結果!$G:$G,服務水準列表!$E20,交通量調查結果!$D:$D,服務水準列表!$F20)</f>
        <v>10156</v>
      </c>
      <c r="AA20" s="70">
        <f>SUMIFS(交通量調查結果!Q:Q,交通量調查結果!$A:$A,服務水準列表!$G20,交通量調查結果!$G:$G,服務水準列表!$E20,交通量調查結果!$D:$D,服務水準列表!$F20)</f>
        <v>35</v>
      </c>
      <c r="AB20" s="70">
        <f t="shared" si="3"/>
        <v>24659</v>
      </c>
      <c r="AC20" s="70">
        <f t="shared" si="4"/>
        <v>18287.71</v>
      </c>
      <c r="AD20" s="55">
        <f t="shared" si="15"/>
        <v>7</v>
      </c>
      <c r="AE20" s="34">
        <f>SUMIFS(交通量調查結果!I:I,交通量調查結果!$A:$A,服務水準列表!$G20,交通量調查結果!$G:$G,服務水準列表!$E20,交通量調查結果!$D:$D,服務水準列表!$F20,交通量調查結果!$H:$H,服務水準列表!$AD20)</f>
        <v>2</v>
      </c>
      <c r="AF20" s="34">
        <f>SUMIFS(交通量調查結果!J:J,交通量調查結果!$A:$A,服務水準列表!$G20,交通量調查結果!$G:$G,服務水準列表!$E20,交通量調查結果!$D:$D,服務水準列表!$F20,交通量調查結果!$H:$H,服務水準列表!$AD20)</f>
        <v>16</v>
      </c>
      <c r="AG20" s="34">
        <f>SUMIFS(交通量調查結果!K:K,交通量調查結果!$A:$A,服務水準列表!$G20,交通量調查結果!$G:$G,服務水準列表!$E20,交通量調查結果!$D:$D,服務水準列表!$F20,交通量調查結果!$H:$H,服務水準列表!$AD20)</f>
        <v>7</v>
      </c>
      <c r="AH20" s="34">
        <f>SUMIFS(交通量調查結果!L:L,交通量調查結果!$A:$A,服務水準列表!$G20,交通量調查結果!$G:$G,服務水準列表!$E20,交通量調查結果!$D:$D,服務水準列表!$F20,交通量調查結果!$H:$H,服務水準列表!$AD20)</f>
        <v>5</v>
      </c>
      <c r="AI20" s="34">
        <f>SUMIFS(交通量調查結果!M:M,交通量調查結果!$A:$A,服務水準列表!$G20,交通量調查結果!$G:$G,服務水準列表!$E20,交通量調查結果!$D:$D,服務水準列表!$F20,交通量調查結果!$H:$H,服務水準列表!$AD20)</f>
        <v>0</v>
      </c>
      <c r="AJ20" s="34">
        <f>SUMIFS(交通量調查結果!N:N,交通量調查結果!$A:$A,服務水準列表!$G20,交通量調查結果!$G:$G,服務水準列表!$E20,交通量調查結果!$D:$D,服務水準列表!$F20,交通量調查結果!$H:$H,服務水準列表!$AD20)</f>
        <v>0</v>
      </c>
      <c r="AK20" s="34">
        <f>SUMIFS(交通量調查結果!O:O,交通量調查結果!$A:$A,服務水準列表!$G20,交通量調查結果!$G:$G,服務水準列表!$E20,交通量調查結果!$D:$D,服務水準列表!$F20,交通量調查結果!$H:$H,服務水準列表!$AD20)</f>
        <v>1111</v>
      </c>
      <c r="AL20" s="34">
        <f>SUMIFS(交通量調查結果!P:P,交通量調查結果!$A:$A,服務水準列表!$G20,交通量調查結果!$G:$G,服務水準列表!$E20,交通量調查結果!$D:$D,服務水準列表!$F20,交通量調查結果!$H:$H,服務水準列表!$AD20)</f>
        <v>771</v>
      </c>
      <c r="AM20" s="34">
        <f>SUMIFS(交通量調查結果!Q:Q,交通量調查結果!$A:$A,服務水準列表!$G20,交通量調查結果!$G:$G,服務水準列表!$E20,交通量調查結果!$D:$D,服務水準列表!$F20,交通量調查結果!$H:$H,服務水準列表!$AD20)</f>
        <v>0</v>
      </c>
      <c r="AN20" s="34">
        <f t="shared" si="5"/>
        <v>1912</v>
      </c>
      <c r="AO20" s="34">
        <f t="shared" si="6"/>
        <v>1425.96</v>
      </c>
      <c r="AP20" s="35">
        <f t="shared" si="7"/>
        <v>0.42</v>
      </c>
      <c r="AQ20" s="25" t="str" cm="1">
        <f t="array" ref="AQ20">IF(OR(AP20="",AP20="-"), "-", _xlfn.IFS(
    AP20&lt;=0.25, "A",
    AP20&lt;=0.5, "B",
    AP20&lt;=0.8, "C",
    AP20&lt;=0.9, "D",
    AP20&lt;=1, "E",
    AP20&gt;1, "F"
))</f>
        <v>B</v>
      </c>
      <c r="AR20" s="36" cm="1">
        <f t="array" ref="AR20">INDEX(旅行速率調查結果!$A:$M,
       MATCH(1, (旅行速率調查結果!$D:$D = 服務水準列表!$E20) * (旅行速率調查結果!$F:$F = 服務水準列表!$F20) * (旅行速率調查結果!$E:$E = "晨峰") * (旅行速率調查結果!$A:$A = 服務水準列表!$H20),0),
       COLUMN(旅行速率調查結果!$K$1))</f>
        <v>55.601173020527852</v>
      </c>
      <c r="AS20" s="37">
        <f t="shared" si="8"/>
        <v>0.79</v>
      </c>
      <c r="AT20" s="26" cm="1">
        <f t="array" ref="AT20">IF(OR(AS20=0,AS20=""), "-", _xlfn.IFS(
    AS20&gt;=0.9, 1,
    AS20&gt;=0.8, 2,
    AS20&gt;=0.6, 3,
    AS20&gt;=0.4, 4,
    AS20&gt;=0.2, 5,
    AS20&lt;0.2, 6
))</f>
        <v>3</v>
      </c>
      <c r="AU20" s="26" t="str" cm="1">
        <f t="array" ref="AU20">IF(OR(AS20=0,AS20=""), "-", _xlfn.IFS(
    AS20&gt;=0.8, "A",
    AS20&gt;=0.6, "B",
    AS20&gt;=0.5, "C",
    AS20&gt;=0.4, "D",
    AS20&gt;=0.2, "E",
    AS20&lt;0.2, "F"
))</f>
        <v>B</v>
      </c>
      <c r="AV20" s="44" t="str">
        <f t="shared" si="0"/>
        <v>B</v>
      </c>
      <c r="AW20" s="55">
        <f t="shared" si="16"/>
        <v>17</v>
      </c>
      <c r="AX20" s="34">
        <f>SUMIFS(交通量調查結果!I:I,交通量調查結果!$A:$A,服務水準列表!$G20,交通量調查結果!$G:$G,服務水準列表!$E20,交通量調查結果!$D:$D,服務水準列表!$F20,交通量調查結果!$H:$H,服務水準列表!$AD20)</f>
        <v>2</v>
      </c>
      <c r="AY20" s="34">
        <f>SUMIFS(交通量調查結果!J:J,交通量調查結果!$A:$A,服務水準列表!$G20,交通量調查結果!$G:$G,服務水準列表!$E20,交通量調查結果!$D:$D,服務水準列表!$F20,交通量調查結果!$H:$H,服務水準列表!$AD20)</f>
        <v>16</v>
      </c>
      <c r="AZ20" s="34">
        <f>SUMIFS(交通量調查結果!K:K,交通量調查結果!$A:$A,服務水準列表!$G20,交通量調查結果!$G:$G,服務水準列表!$E20,交通量調查結果!$D:$D,服務水準列表!$F20,交通量調查結果!$H:$H,服務水準列表!$AD20)</f>
        <v>7</v>
      </c>
      <c r="BA20" s="34">
        <f>SUMIFS(交通量調查結果!L:L,交通量調查結果!$A:$A,服務水準列表!$G20,交通量調查結果!$G:$G,服務水準列表!$E20,交通量調查結果!$D:$D,服務水準列表!$F20,交通量調查結果!$H:$H,服務水準列表!$AD20)</f>
        <v>5</v>
      </c>
      <c r="BB20" s="34">
        <f>SUMIFS(交通量調查結果!M:M,交通量調查結果!$A:$A,服務水準列表!$G20,交通量調查結果!$G:$G,服務水準列表!$E20,交通量調查結果!$D:$D,服務水準列表!$F20,交通量調查結果!$H:$H,服務水準列表!$AD20)</f>
        <v>0</v>
      </c>
      <c r="BC20" s="34">
        <f>SUMIFS(交通量調查結果!N:N,交通量調查結果!$A:$A,服務水準列表!$G20,交通量調查結果!$G:$G,服務水準列表!$E20,交通量調查結果!$D:$D,服務水準列表!$F20,交通量調查結果!$H:$H,服務水準列表!$AD20)</f>
        <v>0</v>
      </c>
      <c r="BD20" s="34">
        <f>SUMIFS(交通量調查結果!O:O,交通量調查結果!$A:$A,服務水準列表!$G20,交通量調查結果!$G:$G,服務水準列表!$E20,交通量調查結果!$D:$D,服務水準列表!$F20,交通量調查結果!$H:$H,服務水準列表!$AD20)</f>
        <v>1111</v>
      </c>
      <c r="BE20" s="34">
        <f>SUMIFS(交通量調查結果!P:P,交通量調查結果!$A:$A,服務水準列表!$G20,交通量調查結果!$G:$G,服務水準列表!$E20,交通量調查結果!$D:$D,服務水準列表!$F20,交通量調查結果!$H:$H,服務水準列表!$AD20)</f>
        <v>771</v>
      </c>
      <c r="BF20" s="34">
        <f>SUMIFS(交通量調查結果!Q:Q,交通量調查結果!$A:$A,服務水準列表!$G20,交通量調查結果!$G:$G,服務水準列表!$E20,交通量調查結果!$D:$D,服務水準列表!$F20,交通量調查結果!$H:$H,服務水準列表!$AD20)</f>
        <v>0</v>
      </c>
      <c r="BG20" s="34">
        <f t="shared" si="9"/>
        <v>1912</v>
      </c>
      <c r="BH20" s="34">
        <f t="shared" si="10"/>
        <v>1425.96</v>
      </c>
      <c r="BI20" s="35">
        <f t="shared" si="11"/>
        <v>0.42</v>
      </c>
      <c r="BJ20" s="25" t="str" cm="1">
        <f t="array" ref="BJ20">IF(OR(BI20="",BI20="-"), "-", _xlfn.IFS(
    BI20&lt;=0.25, "A",
    BI20&lt;=0.5, "B",
    BI20&lt;=0.8, "C",
    BI20&lt;=0.9, "D",
    BI20&lt;=1, "E",
    BI20&gt;1, "F"
))</f>
        <v>B</v>
      </c>
      <c r="BK20" s="36" cm="1">
        <f t="array" ref="BK20">INDEX(旅行速率調查結果!$A:$M,
       MATCH(1, (旅行速率調查結果!$D:$D = 服務水準列表!$E20) * (旅行速率調查結果!$F:$F = 服務水準列表!$F20) * (旅行速率調查結果!$E:$E = "晨峰") * (旅行速率調查結果!$A:$A = 服務水準列表!$H20),0),
       COLUMN(旅行速率調查結果!$K$1))</f>
        <v>55.601173020527852</v>
      </c>
      <c r="BL20" s="37">
        <f t="shared" si="12"/>
        <v>0.79</v>
      </c>
      <c r="BM20" s="26" cm="1">
        <f t="array" ref="BM20">IF(OR(BL20=0,BL20=""), "-", _xlfn.IFS(
    BL20&gt;=0.9, 1,
    BL20&gt;=0.8, 2,
    BL20&gt;=0.6, 3,
    BL20&gt;=0.4, 4,
    BL20&gt;=0.2, 5,
    BL20&lt;0.2, 6
))</f>
        <v>3</v>
      </c>
      <c r="BN20" s="26" t="str" cm="1">
        <f t="array" ref="BN20">IF(OR(BL20=0,BL20=""), "-", _xlfn.IFS(
    BL20&gt;=0.8, "A",
    BL20&gt;=0.6, "B",
    BL20&gt;=0.5, "C",
    BL20&gt;=0.4, "D",
    BL20&gt;=0.2, "E",
    BL20&lt;0.2, "F"
))</f>
        <v>B</v>
      </c>
      <c r="BO20" s="44" t="str">
        <f t="shared" si="1"/>
        <v>B</v>
      </c>
    </row>
    <row r="21" spans="1:67" ht="16.5" thickBot="1" x14ac:dyDescent="0.3">
      <c r="A21" s="49" t="str">
        <f>交通量調查點位!A20</f>
        <v>SL4</v>
      </c>
      <c r="B21" s="27" t="str">
        <f>交通量調查點位!B20</f>
        <v>SL4-6</v>
      </c>
      <c r="C21" s="27" t="str">
        <f>交通量調查點位!E20</f>
        <v>台74線</v>
      </c>
      <c r="D21" s="27" t="str">
        <f>交通量調查點位!F20</f>
        <v>烏溪橋</v>
      </c>
      <c r="E21" s="27" t="str">
        <f t="shared" si="13"/>
        <v>平日</v>
      </c>
      <c r="F21" s="27" t="str">
        <f t="shared" si="14"/>
        <v>往南</v>
      </c>
      <c r="G21" s="27" t="str">
        <f>IFERROR(IF(F21="往南", LEFT(交通量調查點位!K20,FIND(",",交通量調查點位!K20)-1),RIGHT(交通量調查點位!K20, LEN(交通量調查點位!K20) - FIND(",",交通量調查點位!K20)-1)),交通量調查點位!D20)</f>
        <v>SL4-4</v>
      </c>
      <c r="H21" s="27" t="str">
        <f t="shared" si="2"/>
        <v>SL4-4</v>
      </c>
      <c r="I21" s="50">
        <f>交通量調查點位!Z20</f>
        <v>90</v>
      </c>
      <c r="J21" s="50">
        <f>交通量調查點位!AA20</f>
        <v>80</v>
      </c>
      <c r="K21" s="50">
        <v>80</v>
      </c>
      <c r="L21" s="50">
        <f>交通量調查點位!AB20</f>
        <v>1730</v>
      </c>
      <c r="M21" s="50">
        <f>交通量調查點位!AC20</f>
        <v>5190</v>
      </c>
      <c r="N21" s="27">
        <f>VALUE(LEFT(交通量調查點位!AD20,4))</f>
        <v>0.36</v>
      </c>
      <c r="O21" s="27">
        <f>交通量調查點位!AE20</f>
        <v>1.2</v>
      </c>
      <c r="P21" s="27">
        <f>交通量調查點位!AF20</f>
        <v>1.25</v>
      </c>
      <c r="Q21" s="27">
        <f>交通量調查點位!AG20</f>
        <v>1.5</v>
      </c>
      <c r="R21" s="43" t="str">
        <f>交通量調查點位!AH20</f>
        <v>VL2</v>
      </c>
      <c r="S21" s="71">
        <f>SUMIFS(交通量調查結果!I:I,交通量調查結果!$A:$A,服務水準列表!$G21,交通量調查結果!$G:$G,服務水準列表!$E21,交通量調查結果!$D:$D,服務水準列表!$F21)</f>
        <v>845</v>
      </c>
      <c r="T21" s="71">
        <f>SUMIFS(交通量調查結果!J:J,交通量調查結果!$A:$A,服務水準列表!$G21,交通量調查結果!$G:$G,服務水準列表!$E21,交通量調查結果!$D:$D,服務水準列表!$F21)</f>
        <v>1481</v>
      </c>
      <c r="U21" s="71">
        <f>SUMIFS(交通量調查結果!K:K,交通量調查結果!$A:$A,服務水準列表!$G21,交通量調查結果!$G:$G,服務水準列表!$E21,交通量調查結果!$D:$D,服務水準列表!$F21)</f>
        <v>245</v>
      </c>
      <c r="V21" s="71">
        <f>SUMIFS(交通量調查結果!L:L,交通量調查結果!$A:$A,服務水準列表!$G21,交通量調查結果!$G:$G,服務水準列表!$E21,交通量調查結果!$D:$D,服務水準列表!$F21)</f>
        <v>113</v>
      </c>
      <c r="W21" s="71">
        <f>SUMIFS(交通量調查結果!M:M,交通量調查結果!$A:$A,服務水準列表!$G21,交通量調查結果!$G:$G,服務水準列表!$E21,交通量調查結果!$D:$D,服務水準列表!$F21)</f>
        <v>0</v>
      </c>
      <c r="X21" s="71">
        <f>SUMIFS(交通量調查結果!N:N,交通量調查結果!$A:$A,服務水準列表!$G21,交通量調查結果!$G:$G,服務水準列表!$E21,交通量調查結果!$D:$D,服務水準列表!$F21)</f>
        <v>0</v>
      </c>
      <c r="Y21" s="71">
        <f>SUMIFS(交通量調查結果!O:O,交通量調查結果!$A:$A,服務水準列表!$G21,交通量調查結果!$G:$G,服務水準列表!$E21,交通量調查結果!$D:$D,服務水準列表!$F21)</f>
        <v>50271</v>
      </c>
      <c r="Z21" s="71">
        <f>SUMIFS(交通量調查結果!P:P,交通量調查結果!$A:$A,服務水準列表!$G21,交通量調查結果!$G:$G,服務水準列表!$E21,交通量調查結果!$D:$D,服務水準列表!$F21)</f>
        <v>4206</v>
      </c>
      <c r="AA21" s="71">
        <f>SUMIFS(交通量調查結果!Q:Q,交通量調查結果!$A:$A,服務水準列表!$G21,交通量調查結果!$G:$G,服務水準列表!$E21,交通量調查結果!$D:$D,服務水準列表!$F21)</f>
        <v>21</v>
      </c>
      <c r="AB21" s="71">
        <f t="shared" si="3"/>
        <v>57182</v>
      </c>
      <c r="AC21" s="71">
        <f t="shared" si="4"/>
        <v>55333.509999999995</v>
      </c>
      <c r="AD21" s="56">
        <f t="shared" si="15"/>
        <v>7</v>
      </c>
      <c r="AE21" s="51">
        <f>SUMIFS(交通量調查結果!I:I,交通量調查結果!$A:$A,服務水準列表!$G21,交通量調查結果!$G:$G,服務水準列表!$E21,交通量調查結果!$D:$D,服務水準列表!$F21,交通量調查結果!$H:$H,服務水準列表!$AD21)</f>
        <v>44</v>
      </c>
      <c r="AF21" s="51">
        <f>SUMIFS(交通量調查結果!J:J,交通量調查結果!$A:$A,服務水準列表!$G21,交通量調查結果!$G:$G,服務水準列表!$E21,交通量調查結果!$D:$D,服務水準列表!$F21,交通量調查結果!$H:$H,服務水準列表!$AD21)</f>
        <v>64</v>
      </c>
      <c r="AG21" s="51">
        <f>SUMIFS(交通量調查結果!K:K,交通量調查結果!$A:$A,服務水準列表!$G21,交通量調查結果!$G:$G,服務水準列表!$E21,交通量調查結果!$D:$D,服務水準列表!$F21,交通量調查結果!$H:$H,服務水準列表!$AD21)</f>
        <v>13</v>
      </c>
      <c r="AH21" s="51">
        <f>SUMIFS(交通量調查結果!L:L,交通量調查結果!$A:$A,服務水準列表!$G21,交通量調查結果!$G:$G,服務水準列表!$E21,交通量調查結果!$D:$D,服務水準列表!$F21,交通量調查結果!$H:$H,服務水準列表!$AD21)</f>
        <v>17</v>
      </c>
      <c r="AI21" s="51">
        <f>SUMIFS(交通量調查結果!M:M,交通量調查結果!$A:$A,服務水準列表!$G21,交通量調查結果!$G:$G,服務水準列表!$E21,交通量調查結果!$D:$D,服務水準列表!$F21,交通量調查結果!$H:$H,服務水準列表!$AD21)</f>
        <v>0</v>
      </c>
      <c r="AJ21" s="51">
        <f>SUMIFS(交通量調查結果!N:N,交通量調查結果!$A:$A,服務水準列表!$G21,交通量調查結果!$G:$G,服務水準列表!$E21,交通量調查結果!$D:$D,服務水準列表!$F21,交通量調查結果!$H:$H,服務水準列表!$AD21)</f>
        <v>0</v>
      </c>
      <c r="AK21" s="51">
        <f>SUMIFS(交通量調查結果!O:O,交通量調查結果!$A:$A,服務水準列表!$G21,交通量調查結果!$G:$G,服務水準列表!$E21,交通量調查結果!$D:$D,服務水準列表!$F21,交通量調查結果!$H:$H,服務水準列表!$AD21)</f>
        <v>3676</v>
      </c>
      <c r="AL21" s="51">
        <f>SUMIFS(交通量調查結果!P:P,交通量調查結果!$A:$A,服務水準列表!$G21,交通量調查結果!$G:$G,服務水準列表!$E21,交通量調查結果!$D:$D,服務水準列表!$F21,交通量調查結果!$H:$H,服務水準列表!$AD21)</f>
        <v>398</v>
      </c>
      <c r="AM21" s="51">
        <f>SUMIFS(交通量調查結果!Q:Q,交通量調查結果!$A:$A,服務水準列表!$G21,交通量調查結果!$G:$G,服務水準列表!$E21,交通量調查結果!$D:$D,服務水準列表!$F21,交通量調查結果!$H:$H,服務水準列表!$AD21)</f>
        <v>0</v>
      </c>
      <c r="AN21" s="51">
        <f t="shared" si="5"/>
        <v>4212</v>
      </c>
      <c r="AO21" s="51">
        <f t="shared" si="6"/>
        <v>4001.28</v>
      </c>
      <c r="AP21" s="45">
        <f t="shared" si="7"/>
        <v>0.77</v>
      </c>
      <c r="AQ21" s="52" t="str" cm="1">
        <f t="array" ref="AQ21">IF(OR(AP21="",AP21="-"), "-", _xlfn.IFS(
    AP21&lt;=0.25, "A",
    AP21&lt;=0.5, "B",
    AP21&lt;=0.8, "C",
    AP21&lt;=0.9, "D",
    AP21&lt;=1, "E",
    AP21&gt;1, "F"
))</f>
        <v>C</v>
      </c>
      <c r="AR21" s="68" cm="1">
        <f t="array" ref="AR21">INDEX(旅行速率調查結果!$A:$M,
       MATCH(1, (旅行速率調查結果!$D:$D = 服務水準列表!$E21) * (旅行速率調查結果!$F:$F = 服務水準列表!$F21) * (旅行速率調查結果!$E:$E = "晨峰") * (旅行速率調查結果!$A:$A = 服務水準列表!$H21),0),
       COLUMN(旅行速率調查結果!$K$1))</f>
        <v>68.113522537562602</v>
      </c>
      <c r="AS21" s="66">
        <f t="shared" si="8"/>
        <v>0.85</v>
      </c>
      <c r="AT21" s="53" cm="1">
        <f t="array" ref="AT21">IF(OR(AS21=0,AS21=""), "-", _xlfn.IFS(
    AS21&gt;=0.9, 1,
    AS21&gt;=0.8, 2,
    AS21&gt;=0.6, 3,
    AS21&gt;=0.4, 4,
    AS21&gt;=0.2, 5,
    AS21&lt;0.2, 6
))</f>
        <v>2</v>
      </c>
      <c r="AU21" s="53" t="str" cm="1">
        <f t="array" ref="AU21">IF(OR(AS21=0,AS21=""), "-", _xlfn.IFS(
    AS21&gt;=0.8, "A",
    AS21&gt;=0.6, "B",
    AS21&gt;=0.5, "C",
    AS21&gt;=0.4, "D",
    AS21&gt;=0.2, "E",
    AS21&lt;0.2, "F"
))</f>
        <v>A</v>
      </c>
      <c r="AV21" s="46" t="str">
        <f t="shared" si="0"/>
        <v>A</v>
      </c>
      <c r="AW21" s="56">
        <f t="shared" si="16"/>
        <v>17</v>
      </c>
      <c r="AX21" s="51">
        <f>SUMIFS(交通量調查結果!I:I,交通量調查結果!$A:$A,服務水準列表!$G21,交通量調查結果!$G:$G,服務水準列表!$E21,交通量調查結果!$D:$D,服務水準列表!$F21,交通量調查結果!$H:$H,服務水準列表!$AD21)</f>
        <v>44</v>
      </c>
      <c r="AY21" s="51">
        <f>SUMIFS(交通量調查結果!J:J,交通量調查結果!$A:$A,服務水準列表!$G21,交通量調查結果!$G:$G,服務水準列表!$E21,交通量調查結果!$D:$D,服務水準列表!$F21,交通量調查結果!$H:$H,服務水準列表!$AD21)</f>
        <v>64</v>
      </c>
      <c r="AZ21" s="51">
        <f>SUMIFS(交通量調查結果!K:K,交通量調查結果!$A:$A,服務水準列表!$G21,交通量調查結果!$G:$G,服務水準列表!$E21,交通量調查結果!$D:$D,服務水準列表!$F21,交通量調查結果!$H:$H,服務水準列表!$AD21)</f>
        <v>13</v>
      </c>
      <c r="BA21" s="51">
        <f>SUMIFS(交通量調查結果!L:L,交通量調查結果!$A:$A,服務水準列表!$G21,交通量調查結果!$G:$G,服務水準列表!$E21,交通量調查結果!$D:$D,服務水準列表!$F21,交通量調查結果!$H:$H,服務水準列表!$AD21)</f>
        <v>17</v>
      </c>
      <c r="BB21" s="51">
        <f>SUMIFS(交通量調查結果!M:M,交通量調查結果!$A:$A,服務水準列表!$G21,交通量調查結果!$G:$G,服務水準列表!$E21,交通量調查結果!$D:$D,服務水準列表!$F21,交通量調查結果!$H:$H,服務水準列表!$AD21)</f>
        <v>0</v>
      </c>
      <c r="BC21" s="51">
        <f>SUMIFS(交通量調查結果!N:N,交通量調查結果!$A:$A,服務水準列表!$G21,交通量調查結果!$G:$G,服務水準列表!$E21,交通量調查結果!$D:$D,服務水準列表!$F21,交通量調查結果!$H:$H,服務水準列表!$AD21)</f>
        <v>0</v>
      </c>
      <c r="BD21" s="51">
        <f>SUMIFS(交通量調查結果!O:O,交通量調查結果!$A:$A,服務水準列表!$G21,交通量調查結果!$G:$G,服務水準列表!$E21,交通量調查結果!$D:$D,服務水準列表!$F21,交通量調查結果!$H:$H,服務水準列表!$AD21)</f>
        <v>3676</v>
      </c>
      <c r="BE21" s="51">
        <f>SUMIFS(交通量調查結果!P:P,交通量調查結果!$A:$A,服務水準列表!$G21,交通量調查結果!$G:$G,服務水準列表!$E21,交通量調查結果!$D:$D,服務水準列表!$F21,交通量調查結果!$H:$H,服務水準列表!$AD21)</f>
        <v>398</v>
      </c>
      <c r="BF21" s="51">
        <f>SUMIFS(交通量調查結果!Q:Q,交通量調查結果!$A:$A,服務水準列表!$G21,交通量調查結果!$G:$G,服務水準列表!$E21,交通量調查結果!$D:$D,服務水準列表!$F21,交通量調查結果!$H:$H,服務水準列表!$AD21)</f>
        <v>0</v>
      </c>
      <c r="BG21" s="51">
        <f t="shared" si="9"/>
        <v>4212</v>
      </c>
      <c r="BH21" s="51">
        <f t="shared" si="10"/>
        <v>4001.28</v>
      </c>
      <c r="BI21" s="45">
        <f t="shared" si="11"/>
        <v>0.77</v>
      </c>
      <c r="BJ21" s="52" t="str" cm="1">
        <f t="array" ref="BJ21">IF(OR(BI21="",BI21="-"), "-", _xlfn.IFS(
    BI21&lt;=0.25, "A",
    BI21&lt;=0.5, "B",
    BI21&lt;=0.8, "C",
    BI21&lt;=0.9, "D",
    BI21&lt;=1, "E",
    BI21&gt;1, "F"
))</f>
        <v>C</v>
      </c>
      <c r="BK21" s="68" cm="1">
        <f t="array" ref="BK21">INDEX(旅行速率調查結果!$A:$M,
       MATCH(1, (旅行速率調查結果!$D:$D = 服務水準列表!$E21) * (旅行速率調查結果!$F:$F = 服務水準列表!$F21) * (旅行速率調查結果!$E:$E = "晨峰") * (旅行速率調查結果!$A:$A = 服務水準列表!$H21),0),
       COLUMN(旅行速率調查結果!$K$1))</f>
        <v>68.113522537562602</v>
      </c>
      <c r="BL21" s="66">
        <f t="shared" si="12"/>
        <v>0.85</v>
      </c>
      <c r="BM21" s="53" cm="1">
        <f t="array" ref="BM21">IF(OR(BL21=0,BL21=""), "-", _xlfn.IFS(
    BL21&gt;=0.9, 1,
    BL21&gt;=0.8, 2,
    BL21&gt;=0.6, 3,
    BL21&gt;=0.4, 4,
    BL21&gt;=0.2, 5,
    BL21&lt;0.2, 6
))</f>
        <v>2</v>
      </c>
      <c r="BN21" s="53" t="str" cm="1">
        <f t="array" ref="BN21">IF(OR(BL21=0,BL21=""), "-", _xlfn.IFS(
    BL21&gt;=0.8, "A",
    BL21&gt;=0.6, "B",
    BL21&gt;=0.5, "C",
    BL21&gt;=0.4, "D",
    BL21&gt;=0.2, "E",
    BL21&lt;0.2, "F"
))</f>
        <v>A</v>
      </c>
      <c r="BO21" s="46" t="str">
        <f t="shared" si="1"/>
        <v>A</v>
      </c>
    </row>
    <row r="22" spans="1:67" x14ac:dyDescent="0.25">
      <c r="A22" s="38" t="str">
        <f>A3</f>
        <v>SL1</v>
      </c>
      <c r="B22" s="39" t="str">
        <f t="shared" ref="B22:R22" si="17">B3</f>
        <v>SL1-1</v>
      </c>
      <c r="C22" s="39" t="str">
        <f t="shared" si="17"/>
        <v>台61線</v>
      </c>
      <c r="D22" s="39" t="str">
        <f t="shared" si="17"/>
        <v>後龍觀海大橋</v>
      </c>
      <c r="E22" s="39" t="str">
        <f t="shared" si="13"/>
        <v>平日</v>
      </c>
      <c r="F22" s="39" t="s">
        <v>138</v>
      </c>
      <c r="G22" s="39" t="str">
        <f t="shared" si="17"/>
        <v>SL1-1</v>
      </c>
      <c r="H22" s="39" t="str">
        <f t="shared" si="2"/>
        <v>SL1-1</v>
      </c>
      <c r="I22" s="59">
        <f t="shared" si="17"/>
        <v>60</v>
      </c>
      <c r="J22" s="59">
        <f t="shared" si="17"/>
        <v>50</v>
      </c>
      <c r="K22" s="59">
        <f>K3</f>
        <v>50</v>
      </c>
      <c r="L22" s="59">
        <f t="shared" si="17"/>
        <v>1950</v>
      </c>
      <c r="M22" s="59">
        <f t="shared" si="17"/>
        <v>5850</v>
      </c>
      <c r="N22" s="39">
        <f t="shared" si="17"/>
        <v>0.33</v>
      </c>
      <c r="O22" s="39">
        <f t="shared" si="17"/>
        <v>1.4</v>
      </c>
      <c r="P22" s="39">
        <f t="shared" si="17"/>
        <v>1.4</v>
      </c>
      <c r="Q22" s="39">
        <f t="shared" si="17"/>
        <v>1.4</v>
      </c>
      <c r="R22" s="40" t="str">
        <f t="shared" si="17"/>
        <v>VL2</v>
      </c>
      <c r="S22" s="69">
        <f>SUMIFS(交通量調查結果!I:I,交通量調查結果!$A:$A,服務水準列表!$G22,交通量調查結果!$G:$G,服務水準列表!$E22,交通量調查結果!$D:$D,服務水準列表!$F22)</f>
        <v>1457</v>
      </c>
      <c r="T22" s="69">
        <f>SUMIFS(交通量調查結果!J:J,交通量調查結果!$A:$A,服務水準列表!$G22,交通量調查結果!$G:$G,服務水準列表!$E22,交通量調查結果!$D:$D,服務水準列表!$F22)</f>
        <v>620</v>
      </c>
      <c r="U22" s="69">
        <f>SUMIFS(交通量調查結果!K:K,交通量調查結果!$A:$A,服務水準列表!$G22,交通量調查結果!$G:$G,服務水準列表!$E22,交通量調查結果!$D:$D,服務水準列表!$F22)</f>
        <v>0</v>
      </c>
      <c r="V22" s="69">
        <f>SUMIFS(交通量調查結果!L:L,交通量調查結果!$A:$A,服務水準列表!$G22,交通量調查結果!$G:$G,服務水準列表!$E22,交通量調查結果!$D:$D,服務水準列表!$F22)</f>
        <v>24</v>
      </c>
      <c r="W22" s="69">
        <f>SUMIFS(交通量調查結果!M:M,交通量調查結果!$A:$A,服務水準列表!$G22,交通量調查結果!$G:$G,服務水準列表!$E22,交通量調查結果!$D:$D,服務水準列表!$F22)</f>
        <v>0</v>
      </c>
      <c r="X22" s="69">
        <f>SUMIFS(交通量調查結果!N:N,交通量調查結果!$A:$A,服務水準列表!$G22,交通量調查結果!$G:$G,服務水準列表!$E22,交通量調查結果!$D:$D,服務水準列表!$F22)</f>
        <v>0</v>
      </c>
      <c r="Y22" s="69">
        <f>SUMIFS(交通量調查結果!O:O,交通量調查結果!$A:$A,服務水準列表!$G22,交通量調查結果!$G:$G,服務水準列表!$E22,交通量調查結果!$D:$D,服務水準列表!$F22)</f>
        <v>4390</v>
      </c>
      <c r="Z22" s="69">
        <f>SUMIFS(交通量調查結果!P:P,交通量調查結果!$A:$A,服務水準列表!$G22,交通量調查結果!$G:$G,服務水準列表!$E22,交通量調查結果!$D:$D,服務水準列表!$F22)</f>
        <v>735</v>
      </c>
      <c r="AA22" s="69">
        <f>SUMIFS(交通量調查結果!Q:Q,交通量調查結果!$A:$A,服務水準列表!$G22,交通量調查結果!$G:$G,服務水準列表!$E22,交通量調查結果!$D:$D,服務水準列表!$F22)</f>
        <v>42</v>
      </c>
      <c r="AB22" s="69">
        <f t="shared" si="3"/>
        <v>7268</v>
      </c>
      <c r="AC22" s="69">
        <f t="shared" si="4"/>
        <v>7573.95</v>
      </c>
      <c r="AD22" s="60" cm="1">
        <f t="array" ref="AD22">INDEX(選定時間!A:C,MATCH(1,(服務水準列表!$E22 = 選定時間!$A:$A) * (選定時間!$B:$B = "晨峰"),0), 3)</f>
        <v>7</v>
      </c>
      <c r="AE22" s="61">
        <f>SUMIFS(交通量調查結果!I:I,交通量調查結果!$A:$A,服務水準列表!$G22,交通量調查結果!$G:$G,服務水準列表!$E22,交通量調查結果!$D:$D,服務水準列表!$F22,交通量調查結果!$H:$H,服務水準列表!$AD22)</f>
        <v>63</v>
      </c>
      <c r="AF22" s="61">
        <f>SUMIFS(交通量調查結果!J:J,交通量調查結果!$A:$A,服務水準列表!$G22,交通量調查結果!$G:$G,服務水準列表!$E22,交通量調查結果!$D:$D,服務水準列表!$F22,交通量調查結果!$H:$H,服務水準列表!$AD22)</f>
        <v>44</v>
      </c>
      <c r="AG22" s="61">
        <f>SUMIFS(交通量調查結果!K:K,交通量調查結果!$A:$A,服務水準列表!$G22,交通量調查結果!$G:$G,服務水準列表!$E22,交通量調查結果!$D:$D,服務水準列表!$F22,交通量調查結果!$H:$H,服務水準列表!$AD22)</f>
        <v>0</v>
      </c>
      <c r="AH22" s="61">
        <f>SUMIFS(交通量調查結果!L:L,交通量調查結果!$A:$A,服務水準列表!$G22,交通量調查結果!$G:$G,服務水準列表!$E22,交通量調查結果!$D:$D,服務水準列表!$F22,交通量調查結果!$H:$H,服務水準列表!$AD22)</f>
        <v>1</v>
      </c>
      <c r="AI22" s="61">
        <f>SUMIFS(交通量調查結果!M:M,交通量調查結果!$A:$A,服務水準列表!$G22,交通量調查結果!$G:$G,服務水準列表!$E22,交通量調查結果!$D:$D,服務水準列表!$F22,交通量調查結果!$H:$H,服務水準列表!$AD22)</f>
        <v>0</v>
      </c>
      <c r="AJ22" s="61">
        <f>SUMIFS(交通量調查結果!N:N,交通量調查結果!$A:$A,服務水準列表!$G22,交通量調查結果!$G:$G,服務水準列表!$E22,交通量調查結果!$D:$D,服務水準列表!$F22,交通量調查結果!$H:$H,服務水準列表!$AD22)</f>
        <v>0</v>
      </c>
      <c r="AK22" s="61">
        <f>SUMIFS(交通量調查結果!O:O,交通量調查結果!$A:$A,服務水準列表!$G22,交通量調查結果!$G:$G,服務水準列表!$E22,交通量調查結果!$D:$D,服務水準列表!$F22,交通量調查結果!$H:$H,服務水準列表!$AD22)</f>
        <v>264</v>
      </c>
      <c r="AL22" s="61">
        <f>SUMIFS(交通量調查結果!P:P,交通量調查結果!$A:$A,服務水準列表!$G22,交通量調查結果!$G:$G,服務水準列表!$E22,交通量調查結果!$D:$D,服務水準列表!$F22,交通量調查結果!$H:$H,服務水準列表!$AD22)</f>
        <v>81</v>
      </c>
      <c r="AM22" s="61">
        <f>SUMIFS(交通量調查結果!Q:Q,交通量調查結果!$A:$A,服務水準列表!$G22,交通量調查結果!$G:$G,服務水準列表!$E22,交通量調查結果!$D:$D,服務水準列表!$F22,交通量調查結果!$H:$H,服務水準列表!$AD22)</f>
        <v>1</v>
      </c>
      <c r="AN22" s="61">
        <f t="shared" si="5"/>
        <v>453</v>
      </c>
      <c r="AO22" s="61">
        <f t="shared" si="6"/>
        <v>441.93</v>
      </c>
      <c r="AP22" s="62">
        <f t="shared" si="7"/>
        <v>0.08</v>
      </c>
      <c r="AQ22" s="39" t="str" cm="1">
        <f t="array" ref="AQ22">IF(OR(AP22="",AP22="-"), "-", _xlfn.IFS(
    AP22&lt;=0.25, "A",
    AP22&lt;=0.5, "B",
    AP22&lt;=0.8, "C",
    AP22&lt;=0.9, "D",
    AP22&lt;=1, "E",
    AP22&gt;1, "F"
))</f>
        <v>A</v>
      </c>
      <c r="AR22" s="63" cm="1">
        <f t="array" ref="AR22">INDEX(旅行速率調查結果!$A:$M,
       MATCH(1, (旅行速率調查結果!$D:$D = 服務水準列表!$E22) * (旅行速率調查結果!$F:$F = 服務水準列表!$F22) * (旅行速率調查結果!$E:$E = "晨峰") * (旅行速率調查結果!$A:$A = 服務水準列表!$H22),0),
       COLUMN(旅行速率調查結果!$K$1))</f>
        <v>53.047116609059493</v>
      </c>
      <c r="AS22" s="64">
        <f t="shared" si="8"/>
        <v>1.06</v>
      </c>
      <c r="AT22" s="65" cm="1">
        <f t="array" ref="AT22">IF(OR(AS22=0,AS22=""), "-", _xlfn.IFS(
    AS22&gt;=0.9, 1,
    AS22&gt;=0.8, 2,
    AS22&gt;=0.6, 3,
    AS22&gt;=0.4, 4,
    AS22&gt;=0.2, 5,
    AS22&lt;0.2, 6
))</f>
        <v>1</v>
      </c>
      <c r="AU22" s="65" t="str" cm="1">
        <f t="array" ref="AU22">IF(OR(AS22=0,AS22=""), "-", _xlfn.IFS(
    AS22&gt;=0.8, "A",
    AS22&gt;=0.6, "B",
    AS22&gt;=0.5, "C",
    AS22&gt;=0.4, "D",
    AS22&gt;=0.2, "E",
    AS22&lt;0.2, "F"
))</f>
        <v>A</v>
      </c>
      <c r="AV22" s="40" t="str">
        <f t="shared" si="0"/>
        <v>A</v>
      </c>
      <c r="AW22" s="60" cm="1">
        <f t="array" ref="AW22">INDEX(選定時間!A:C,MATCH(1,(服務水準列表!$E22 = 選定時間!$A:$A) * (選定時間!$B:$B = "昏峰"),0), 3)</f>
        <v>17</v>
      </c>
      <c r="AX22" s="61">
        <f>SUMIFS(交通量調查結果!I:I,交通量調查結果!$A:$A,服務水準列表!$G22,交通量調查結果!$G:$G,服務水準列表!$E22,交通量調查結果!$D:$D,服務水準列表!$F22,交通量調查結果!$H:$H,服務水準列表!$AD22)</f>
        <v>63</v>
      </c>
      <c r="AY22" s="61">
        <f>SUMIFS(交通量調查結果!J:J,交通量調查結果!$A:$A,服務水準列表!$G22,交通量調查結果!$G:$G,服務水準列表!$E22,交通量調查結果!$D:$D,服務水準列表!$F22,交通量調查結果!$H:$H,服務水準列表!$AD22)</f>
        <v>44</v>
      </c>
      <c r="AZ22" s="61">
        <f>SUMIFS(交通量調查結果!K:K,交通量調查結果!$A:$A,服務水準列表!$G22,交通量調查結果!$G:$G,服務水準列表!$E22,交通量調查結果!$D:$D,服務水準列表!$F22,交通量調查結果!$H:$H,服務水準列表!$AD22)</f>
        <v>0</v>
      </c>
      <c r="BA22" s="61">
        <f>SUMIFS(交通量調查結果!L:L,交通量調查結果!$A:$A,服務水準列表!$G22,交通量調查結果!$G:$G,服務水準列表!$E22,交通量調查結果!$D:$D,服務水準列表!$F22,交通量調查結果!$H:$H,服務水準列表!$AD22)</f>
        <v>1</v>
      </c>
      <c r="BB22" s="61">
        <f>SUMIFS(交通量調查結果!M:M,交通量調查結果!$A:$A,服務水準列表!$G22,交通量調查結果!$G:$G,服務水準列表!$E22,交通量調查結果!$D:$D,服務水準列表!$F22,交通量調查結果!$H:$H,服務水準列表!$AD22)</f>
        <v>0</v>
      </c>
      <c r="BC22" s="61">
        <f>SUMIFS(交通量調查結果!N:N,交通量調查結果!$A:$A,服務水準列表!$G22,交通量調查結果!$G:$G,服務水準列表!$E22,交通量調查結果!$D:$D,服務水準列表!$F22,交通量調查結果!$H:$H,服務水準列表!$AD22)</f>
        <v>0</v>
      </c>
      <c r="BD22" s="61">
        <f>SUMIFS(交通量調查結果!O:O,交通量調查結果!$A:$A,服務水準列表!$G22,交通量調查結果!$G:$G,服務水準列表!$E22,交通量調查結果!$D:$D,服務水準列表!$F22,交通量調查結果!$H:$H,服務水準列表!$AD22)</f>
        <v>264</v>
      </c>
      <c r="BE22" s="61">
        <f>SUMIFS(交通量調查結果!P:P,交通量調查結果!$A:$A,服務水準列表!$G22,交通量調查結果!$G:$G,服務水準列表!$E22,交通量調查結果!$D:$D,服務水準列表!$F22,交通量調查結果!$H:$H,服務水準列表!$AD22)</f>
        <v>81</v>
      </c>
      <c r="BF22" s="61">
        <f>SUMIFS(交通量調查結果!Q:Q,交通量調查結果!$A:$A,服務水準列表!$G22,交通量調查結果!$G:$G,服務水準列表!$E22,交通量調查結果!$D:$D,服務水準列表!$F22,交通量調查結果!$H:$H,服務水準列表!$AD22)</f>
        <v>1</v>
      </c>
      <c r="BG22" s="61">
        <f t="shared" si="9"/>
        <v>453</v>
      </c>
      <c r="BH22" s="61">
        <f t="shared" si="10"/>
        <v>441.93</v>
      </c>
      <c r="BI22" s="62">
        <f t="shared" si="11"/>
        <v>0.08</v>
      </c>
      <c r="BJ22" s="39" t="str" cm="1">
        <f t="array" ref="BJ22">IF(OR(BI22="",BI22="-"), "-", _xlfn.IFS(
    BI22&lt;=0.25, "A",
    BI22&lt;=0.5, "B",
    BI22&lt;=0.8, "C",
    BI22&lt;=0.9, "D",
    BI22&lt;=1, "E",
    BI22&gt;1, "F"
))</f>
        <v>A</v>
      </c>
      <c r="BK22" s="63" cm="1">
        <f t="array" ref="BK22">INDEX(旅行速率調查結果!$A:$M,
       MATCH(1, (旅行速率調查結果!$D:$D = 服務水準列表!$E22) * (旅行速率調查結果!$F:$F = 服務水準列表!$F22) * (旅行速率調查結果!$E:$E = "晨峰") * (旅行速率調查結果!$A:$A = 服務水準列表!$H22),0),
       COLUMN(旅行速率調查結果!$K$1))</f>
        <v>53.047116609059493</v>
      </c>
      <c r="BL22" s="64">
        <f t="shared" si="12"/>
        <v>1.06</v>
      </c>
      <c r="BM22" s="65" cm="1">
        <f t="array" ref="BM22">IF(OR(BL22=0,BL22=""), "-", _xlfn.IFS(
    BL22&gt;=0.9, 1,
    BL22&gt;=0.8, 2,
    BL22&gt;=0.6, 3,
    BL22&gt;=0.4, 4,
    BL22&gt;=0.2, 5,
    BL22&lt;0.2, 6
))</f>
        <v>1</v>
      </c>
      <c r="BN22" s="65" t="str" cm="1">
        <f t="array" ref="BN22">IF(OR(BL22=0,BL22=""), "-", _xlfn.IFS(
    BL22&gt;=0.8, "A",
    BL22&gt;=0.6, "B",
    BL22&gt;=0.5, "C",
    BL22&gt;=0.4, "D",
    BL22&gt;=0.2, "E",
    BL22&lt;0.2, "F"
))</f>
        <v>A</v>
      </c>
      <c r="BO22" s="40" t="str">
        <f t="shared" si="1"/>
        <v>A</v>
      </c>
    </row>
    <row r="23" spans="1:67" x14ac:dyDescent="0.25">
      <c r="A23" s="48" t="str">
        <f t="shared" ref="A23:R23" si="18">A4</f>
        <v>SL1</v>
      </c>
      <c r="B23" s="14" t="str">
        <f t="shared" si="18"/>
        <v>SL1-2</v>
      </c>
      <c r="C23" s="14" t="str">
        <f t="shared" si="18"/>
        <v>台1線</v>
      </c>
      <c r="D23" s="14" t="str">
        <f t="shared" si="18"/>
        <v>後龍溪橋</v>
      </c>
      <c r="E23" s="14" t="str">
        <f t="shared" si="13"/>
        <v>平日</v>
      </c>
      <c r="F23" s="14" t="str">
        <f>F22</f>
        <v>往北</v>
      </c>
      <c r="G23" s="14" t="str">
        <f t="shared" si="18"/>
        <v>SL1-2</v>
      </c>
      <c r="H23" s="14" t="str">
        <f t="shared" si="2"/>
        <v>SL1-2</v>
      </c>
      <c r="I23" s="29">
        <f t="shared" si="18"/>
        <v>70</v>
      </c>
      <c r="J23" s="29">
        <f t="shared" si="18"/>
        <v>60</v>
      </c>
      <c r="K23" s="29">
        <f t="shared" si="18"/>
        <v>60</v>
      </c>
      <c r="L23" s="29">
        <f t="shared" si="18"/>
        <v>1620</v>
      </c>
      <c r="M23" s="29">
        <f t="shared" si="18"/>
        <v>4860</v>
      </c>
      <c r="N23" s="14">
        <f t="shared" si="18"/>
        <v>0.36</v>
      </c>
      <c r="O23" s="14">
        <f t="shared" si="18"/>
        <v>1.2</v>
      </c>
      <c r="P23" s="14">
        <f t="shared" si="18"/>
        <v>1.25</v>
      </c>
      <c r="Q23" s="14">
        <f t="shared" si="18"/>
        <v>1.5</v>
      </c>
      <c r="R23" s="41" t="str">
        <f t="shared" si="18"/>
        <v>VL2</v>
      </c>
      <c r="S23" s="70">
        <f>SUMIFS(交通量調查結果!I:I,交通量調查結果!$A:$A,服務水準列表!$G23,交通量調查結果!$G:$G,服務水準列表!$E23,交通量調查結果!$D:$D,服務水準列表!$F23)</f>
        <v>169</v>
      </c>
      <c r="T23" s="70">
        <f>SUMIFS(交通量調查結果!J:J,交通量調查結果!$A:$A,服務水準列表!$G23,交通量調查結果!$G:$G,服務水準列表!$E23,交通量調查結果!$D:$D,服務水準列表!$F23)</f>
        <v>295</v>
      </c>
      <c r="U23" s="70">
        <f>SUMIFS(交通量調查結果!K:K,交通量調查結果!$A:$A,服務水準列表!$G23,交通量調查結果!$G:$G,服務水準列表!$E23,交通量調查結果!$D:$D,服務水準列表!$F23)</f>
        <v>33</v>
      </c>
      <c r="V23" s="70">
        <f>SUMIFS(交通量調查結果!L:L,交通量調查結果!$A:$A,服務水準列表!$G23,交通量調查結果!$G:$G,服務水準列表!$E23,交通量調查結果!$D:$D,服務水準列表!$F23)</f>
        <v>39</v>
      </c>
      <c r="W23" s="70">
        <f>SUMIFS(交通量調查結果!M:M,交通量調查結果!$A:$A,服務水準列表!$G23,交通量調查結果!$G:$G,服務水準列表!$E23,交通量調查結果!$D:$D,服務水準列表!$F23)</f>
        <v>0</v>
      </c>
      <c r="X23" s="70">
        <f>SUMIFS(交通量調查結果!N:N,交通量調查結果!$A:$A,服務水準列表!$G23,交通量調查結果!$G:$G,服務水準列表!$E23,交通量調查結果!$D:$D,服務水準列表!$F23)</f>
        <v>0</v>
      </c>
      <c r="Y23" s="70">
        <f>SUMIFS(交通量調查結果!O:O,交通量調查結果!$A:$A,服務水準列表!$G23,交通量調查結果!$G:$G,服務水準列表!$E23,交通量調查結果!$D:$D,服務水準列表!$F23)</f>
        <v>5106</v>
      </c>
      <c r="Z23" s="70">
        <f>SUMIFS(交通量調查結果!P:P,交通量調查結果!$A:$A,服務水準列表!$G23,交通量調查結果!$G:$G,服務水準列表!$E23,交通量調查結果!$D:$D,服務水準列表!$F23)</f>
        <v>2323</v>
      </c>
      <c r="AA23" s="70">
        <f>SUMIFS(交通量調查結果!Q:Q,交通量調查結果!$A:$A,服務水準列表!$G23,交通量調查結果!$G:$G,服務水準列表!$E23,交通量調查結果!$D:$D,服務水準列表!$F23)</f>
        <v>57</v>
      </c>
      <c r="AB23" s="70">
        <f t="shared" si="3"/>
        <v>8022</v>
      </c>
      <c r="AC23" s="70">
        <f t="shared" si="4"/>
        <v>6650.9299999999994</v>
      </c>
      <c r="AD23" s="55">
        <f t="shared" si="15"/>
        <v>7</v>
      </c>
      <c r="AE23" s="34">
        <f>SUMIFS(交通量調查結果!I:I,交通量調查結果!$A:$A,服務水準列表!$G23,交通量調查結果!$G:$G,服務水準列表!$E23,交通量調查結果!$D:$D,服務水準列表!$F23,交通量調查結果!$H:$H,服務水準列表!$AD23)</f>
        <v>17</v>
      </c>
      <c r="AF23" s="34">
        <f>SUMIFS(交通量調查結果!J:J,交通量調查結果!$A:$A,服務水準列表!$G23,交通量調查結果!$G:$G,服務水準列表!$E23,交通量調查結果!$D:$D,服務水準列表!$F23,交通量調查結果!$H:$H,服務水準列表!$AD23)</f>
        <v>10</v>
      </c>
      <c r="AG23" s="34">
        <f>SUMIFS(交通量調查結果!K:K,交通量調查結果!$A:$A,服務水準列表!$G23,交通量調查結果!$G:$G,服務水準列表!$E23,交通量調查結果!$D:$D,服務水準列表!$F23,交通量調查結果!$H:$H,服務水準列表!$AD23)</f>
        <v>3</v>
      </c>
      <c r="AH23" s="34">
        <f>SUMIFS(交通量調查結果!L:L,交通量調查結果!$A:$A,服務水準列表!$G23,交通量調查結果!$G:$G,服務水準列表!$E23,交通量調查結果!$D:$D,服務水準列表!$F23,交通量調查結果!$H:$H,服務水準列表!$AD23)</f>
        <v>12</v>
      </c>
      <c r="AI23" s="34">
        <f>SUMIFS(交通量調查結果!M:M,交通量調查結果!$A:$A,服務水準列表!$G23,交通量調查結果!$G:$G,服務水準列表!$E23,交通量調查結果!$D:$D,服務水準列表!$F23,交通量調查結果!$H:$H,服務水準列表!$AD23)</f>
        <v>0</v>
      </c>
      <c r="AJ23" s="34">
        <f>SUMIFS(交通量調查結果!N:N,交通量調查結果!$A:$A,服務水準列表!$G23,交通量調查結果!$G:$G,服務水準列表!$E23,交通量調查結果!$D:$D,服務水準列表!$F23,交通量調查結果!$H:$H,服務水準列表!$AD23)</f>
        <v>0</v>
      </c>
      <c r="AK23" s="34">
        <f>SUMIFS(交通量調查結果!O:O,交通量調查結果!$A:$A,服務水準列表!$G23,交通量調查結果!$G:$G,服務水準列表!$E23,交通量調查結果!$D:$D,服務水準列表!$F23,交通量調查結果!$H:$H,服務水準列表!$AD23)</f>
        <v>449</v>
      </c>
      <c r="AL23" s="34">
        <f>SUMIFS(交通量調查結果!P:P,交通量調查結果!$A:$A,服務水準列表!$G23,交通量調查結果!$G:$G,服務水準列表!$E23,交通量調查結果!$D:$D,服務水準列表!$F23,交通量調查結果!$H:$H,服務水準列表!$AD23)</f>
        <v>263</v>
      </c>
      <c r="AM23" s="34">
        <f>SUMIFS(交通量調查結果!Q:Q,交通量調查結果!$A:$A,服務水準列表!$G23,交通量調查結果!$G:$G,服務水準列表!$E23,交通量調查結果!$D:$D,服務水準列表!$F23,交通量調查結果!$H:$H,服務水準列表!$AD23)</f>
        <v>4</v>
      </c>
      <c r="AN23" s="34">
        <f t="shared" si="5"/>
        <v>754</v>
      </c>
      <c r="AO23" s="34">
        <f t="shared" si="6"/>
        <v>599.67999999999995</v>
      </c>
      <c r="AP23" s="35">
        <f t="shared" si="7"/>
        <v>0.12</v>
      </c>
      <c r="AQ23" s="25" t="str" cm="1">
        <f t="array" ref="AQ23">IF(OR(AP23="",AP23="-"), "-", _xlfn.IFS(
    AP23&lt;=0.25, "A",
    AP23&lt;=0.5, "B",
    AP23&lt;=0.8, "C",
    AP23&lt;=0.9, "D",
    AP23&lt;=1, "E",
    AP23&gt;1, "F"
))</f>
        <v>A</v>
      </c>
      <c r="AR23" s="36" cm="1">
        <f t="array" ref="AR23">INDEX(旅行速率調查結果!$A:$M,
       MATCH(1, (旅行速率調查結果!$D:$D = 服務水準列表!$E23) * (旅行速率調查結果!$F:$F = 服務水準列表!$F23) * (旅行速率調查結果!$E:$E = "晨峰") * (旅行速率調查結果!$A:$A = 服務水準列表!$H23),0),
       COLUMN(旅行速率調查結果!$K$1))</f>
        <v>47.58620689655173</v>
      </c>
      <c r="AS23" s="37">
        <f t="shared" si="8"/>
        <v>0.79</v>
      </c>
      <c r="AT23" s="26" cm="1">
        <f t="array" ref="AT23">IF(OR(AS23=0,AS23=""), "-", _xlfn.IFS(
    AS23&gt;=0.9, 1,
    AS23&gt;=0.8, 2,
    AS23&gt;=0.6, 3,
    AS23&gt;=0.4, 4,
    AS23&gt;=0.2, 5,
    AS23&lt;0.2, 6
))</f>
        <v>3</v>
      </c>
      <c r="AU23" s="26" t="str" cm="1">
        <f t="array" ref="AU23">IF(OR(AS23=0,AS23=""), "-", _xlfn.IFS(
    AS23&gt;=0.8, "A",
    AS23&gt;=0.6, "B",
    AS23&gt;=0.5, "C",
    AS23&gt;=0.4, "D",
    AS23&gt;=0.2, "E",
    AS23&lt;0.2, "F"
))</f>
        <v>B</v>
      </c>
      <c r="AV23" s="44" t="str">
        <f t="shared" si="0"/>
        <v>B</v>
      </c>
      <c r="AW23" s="55">
        <f t="shared" si="16"/>
        <v>17</v>
      </c>
      <c r="AX23" s="34">
        <f>SUMIFS(交通量調查結果!I:I,交通量調查結果!$A:$A,服務水準列表!$G23,交通量調查結果!$G:$G,服務水準列表!$E23,交通量調查結果!$D:$D,服務水準列表!$F23,交通量調查結果!$H:$H,服務水準列表!$AD23)</f>
        <v>17</v>
      </c>
      <c r="AY23" s="34">
        <f>SUMIFS(交通量調查結果!J:J,交通量調查結果!$A:$A,服務水準列表!$G23,交通量調查結果!$G:$G,服務水準列表!$E23,交通量調查結果!$D:$D,服務水準列表!$F23,交通量調查結果!$H:$H,服務水準列表!$AD23)</f>
        <v>10</v>
      </c>
      <c r="AZ23" s="34">
        <f>SUMIFS(交通量調查結果!K:K,交通量調查結果!$A:$A,服務水準列表!$G23,交通量調查結果!$G:$G,服務水準列表!$E23,交通量調查結果!$D:$D,服務水準列表!$F23,交通量調查結果!$H:$H,服務水準列表!$AD23)</f>
        <v>3</v>
      </c>
      <c r="BA23" s="34">
        <f>SUMIFS(交通量調查結果!L:L,交通量調查結果!$A:$A,服務水準列表!$G23,交通量調查結果!$G:$G,服務水準列表!$E23,交通量調查結果!$D:$D,服務水準列表!$F23,交通量調查結果!$H:$H,服務水準列表!$AD23)</f>
        <v>12</v>
      </c>
      <c r="BB23" s="34">
        <f>SUMIFS(交通量調查結果!M:M,交通量調查結果!$A:$A,服務水準列表!$G23,交通量調查結果!$G:$G,服務水準列表!$E23,交通量調查結果!$D:$D,服務水準列表!$F23,交通量調查結果!$H:$H,服務水準列表!$AD23)</f>
        <v>0</v>
      </c>
      <c r="BC23" s="34">
        <f>SUMIFS(交通量調查結果!N:N,交通量調查結果!$A:$A,服務水準列表!$G23,交通量調查結果!$G:$G,服務水準列表!$E23,交通量調查結果!$D:$D,服務水準列表!$F23,交通量調查結果!$H:$H,服務水準列表!$AD23)</f>
        <v>0</v>
      </c>
      <c r="BD23" s="34">
        <f>SUMIFS(交通量調查結果!O:O,交通量調查結果!$A:$A,服務水準列表!$G23,交通量調查結果!$G:$G,服務水準列表!$E23,交通量調查結果!$D:$D,服務水準列表!$F23,交通量調查結果!$H:$H,服務水準列表!$AD23)</f>
        <v>449</v>
      </c>
      <c r="BE23" s="34">
        <f>SUMIFS(交通量調查結果!P:P,交通量調查結果!$A:$A,服務水準列表!$G23,交通量調查結果!$G:$G,服務水準列表!$E23,交通量調查結果!$D:$D,服務水準列表!$F23,交通量調查結果!$H:$H,服務水準列表!$AD23)</f>
        <v>263</v>
      </c>
      <c r="BF23" s="34">
        <f>SUMIFS(交通量調查結果!Q:Q,交通量調查結果!$A:$A,服務水準列表!$G23,交通量調查結果!$G:$G,服務水準列表!$E23,交通量調查結果!$D:$D,服務水準列表!$F23,交通量調查結果!$H:$H,服務水準列表!$AD23)</f>
        <v>4</v>
      </c>
      <c r="BG23" s="34">
        <f t="shared" si="9"/>
        <v>754</v>
      </c>
      <c r="BH23" s="34">
        <f t="shared" si="10"/>
        <v>599.67999999999995</v>
      </c>
      <c r="BI23" s="35">
        <f t="shared" si="11"/>
        <v>0.12</v>
      </c>
      <c r="BJ23" s="25" t="str" cm="1">
        <f t="array" ref="BJ23">IF(OR(BI23="",BI23="-"), "-", _xlfn.IFS(
    BI23&lt;=0.25, "A",
    BI23&lt;=0.5, "B",
    BI23&lt;=0.8, "C",
    BI23&lt;=0.9, "D",
    BI23&lt;=1, "E",
    BI23&gt;1, "F"
))</f>
        <v>A</v>
      </c>
      <c r="BK23" s="36" cm="1">
        <f t="array" ref="BK23">INDEX(旅行速率調查結果!$A:$M,
       MATCH(1, (旅行速率調查結果!$D:$D = 服務水準列表!$E23) * (旅行速率調查結果!$F:$F = 服務水準列表!$F23) * (旅行速率調查結果!$E:$E = "晨峰") * (旅行速率調查結果!$A:$A = 服務水準列表!$H23),0),
       COLUMN(旅行速率調查結果!$K$1))</f>
        <v>47.58620689655173</v>
      </c>
      <c r="BL23" s="37">
        <f t="shared" si="12"/>
        <v>0.79</v>
      </c>
      <c r="BM23" s="26" cm="1">
        <f t="array" ref="BM23">IF(OR(BL23=0,BL23=""), "-", _xlfn.IFS(
    BL23&gt;=0.9, 1,
    BL23&gt;=0.8, 2,
    BL23&gt;=0.6, 3,
    BL23&gt;=0.4, 4,
    BL23&gt;=0.2, 5,
    BL23&lt;0.2, 6
))</f>
        <v>3</v>
      </c>
      <c r="BN23" s="26" t="str" cm="1">
        <f t="array" ref="BN23">IF(OR(BL23=0,BL23=""), "-", _xlfn.IFS(
    BL23&gt;=0.8, "A",
    BL23&gt;=0.6, "B",
    BL23&gt;=0.5, "C",
    BL23&gt;=0.4, "D",
    BL23&gt;=0.2, "E",
    BL23&lt;0.2, "F"
))</f>
        <v>B</v>
      </c>
      <c r="BO23" s="44" t="str">
        <f t="shared" si="1"/>
        <v>B</v>
      </c>
    </row>
    <row r="24" spans="1:67" x14ac:dyDescent="0.25">
      <c r="A24" s="48" t="str">
        <f t="shared" ref="A24:R24" si="19">A5</f>
        <v>SL1</v>
      </c>
      <c r="B24" s="14" t="str">
        <f t="shared" si="19"/>
        <v>SL1-3</v>
      </c>
      <c r="C24" s="14" t="str">
        <f t="shared" si="19"/>
        <v>國道3號</v>
      </c>
      <c r="D24" s="14" t="str">
        <f t="shared" si="19"/>
        <v>後龍溪橋</v>
      </c>
      <c r="E24" s="14" t="str">
        <f t="shared" si="13"/>
        <v>平日</v>
      </c>
      <c r="F24" s="14" t="str">
        <f t="shared" ref="F24:F40" si="20">F23</f>
        <v>往北</v>
      </c>
      <c r="G24" s="14" t="s">
        <v>230</v>
      </c>
      <c r="H24" s="14" t="str">
        <f t="shared" si="2"/>
        <v>03F1257N</v>
      </c>
      <c r="I24" s="29">
        <f t="shared" si="19"/>
        <v>115</v>
      </c>
      <c r="J24" s="29">
        <f t="shared" si="19"/>
        <v>110</v>
      </c>
      <c r="K24" s="29">
        <f t="shared" si="19"/>
        <v>110</v>
      </c>
      <c r="L24" s="29">
        <f t="shared" si="19"/>
        <v>1760</v>
      </c>
      <c r="M24" s="29">
        <f t="shared" si="19"/>
        <v>5280</v>
      </c>
      <c r="N24" s="14">
        <f t="shared" si="19"/>
        <v>0</v>
      </c>
      <c r="O24" s="14">
        <f t="shared" si="19"/>
        <v>1.4</v>
      </c>
      <c r="P24" s="14">
        <f t="shared" si="19"/>
        <v>1.4</v>
      </c>
      <c r="Q24" s="14">
        <f t="shared" si="19"/>
        <v>1.4</v>
      </c>
      <c r="R24" s="41" t="str">
        <f t="shared" si="19"/>
        <v>VC+VL1</v>
      </c>
      <c r="S24" s="70">
        <f>SUMIFS(交通量調查結果!I:I,交通量調查結果!$A:$A,服務水準列表!$G24,交通量調查結果!$G:$G,服務水準列表!$E24,交通量調查結果!$D:$D,服務水準列表!$F24)</f>
        <v>0</v>
      </c>
      <c r="T24" s="70">
        <f>SUMIFS(交通量調查結果!J:J,交通量調查結果!$A:$A,服務水準列表!$G24,交通量調查結果!$G:$G,服務水準列表!$E24,交通量調查結果!$D:$D,服務水準列表!$F24)</f>
        <v>0</v>
      </c>
      <c r="U24" s="70">
        <f>SUMIFS(交通量調查結果!K:K,交通量調查結果!$A:$A,服務水準列表!$G24,交通量調查結果!$G:$G,服務水準列表!$E24,交通量調查結果!$D:$D,服務水準列表!$F24)</f>
        <v>0</v>
      </c>
      <c r="V24" s="70">
        <f>SUMIFS(交通量調查結果!L:L,交通量調查結果!$A:$A,服務水準列表!$G24,交通量調查結果!$G:$G,服務水準列表!$E24,交通量調查結果!$D:$D,服務水準列表!$F24)</f>
        <v>0</v>
      </c>
      <c r="W24" s="70">
        <f>SUMIFS(交通量調查結果!M:M,交通量調查結果!$A:$A,服務水準列表!$G24,交通量調查結果!$G:$G,服務水準列表!$E24,交通量調查結果!$D:$D,服務水準列表!$F24)</f>
        <v>0</v>
      </c>
      <c r="X24" s="70">
        <f>SUMIFS(交通量調查結果!N:N,交通量調查結果!$A:$A,服務水準列表!$G24,交通量調查結果!$G:$G,服務水準列表!$E24,交通量調查結果!$D:$D,服務水準列表!$F24)</f>
        <v>0</v>
      </c>
      <c r="Y24" s="70">
        <f>SUMIFS(交通量調查結果!O:O,交通量調查結果!$A:$A,服務水準列表!$G24,交通量調查結果!$G:$G,服務水準列表!$E24,交通量調查結果!$D:$D,服務水準列表!$F24)</f>
        <v>0</v>
      </c>
      <c r="Z24" s="70">
        <f>SUMIFS(交通量調查結果!P:P,交通量調查結果!$A:$A,服務水準列表!$G24,交通量調查結果!$G:$G,服務水準列表!$E24,交通量調查結果!$D:$D,服務水準列表!$F24)</f>
        <v>0</v>
      </c>
      <c r="AA24" s="70">
        <f>SUMIFS(交通量調查結果!Q:Q,交通量調查結果!$A:$A,服務水準列表!$G24,交通量調查結果!$G:$G,服務水準列表!$E24,交通量調查結果!$D:$D,服務水準列表!$F24)</f>
        <v>0</v>
      </c>
      <c r="AB24" s="70">
        <f t="shared" si="3"/>
        <v>0</v>
      </c>
      <c r="AC24" s="70">
        <f t="shared" si="4"/>
        <v>0</v>
      </c>
      <c r="AD24" s="55">
        <f t="shared" si="15"/>
        <v>7</v>
      </c>
      <c r="AE24" s="34">
        <f>SUMIFS(交通量調查結果!I:I,交通量調查結果!$A:$A,服務水準列表!$G24,交通量調查結果!$G:$G,服務水準列表!$E24,交通量調查結果!$D:$D,服務水準列表!$F24,交通量調查結果!$H:$H,服務水準列表!$AD24)</f>
        <v>0</v>
      </c>
      <c r="AF24" s="34">
        <f>SUMIFS(交通量調查結果!J:J,交通量調查結果!$A:$A,服務水準列表!$G24,交通量調查結果!$G:$G,服務水準列表!$E24,交通量調查結果!$D:$D,服務水準列表!$F24,交通量調查結果!$H:$H,服務水準列表!$AD24)</f>
        <v>0</v>
      </c>
      <c r="AG24" s="34">
        <f>SUMIFS(交通量調查結果!K:K,交通量調查結果!$A:$A,服務水準列表!$G24,交通量調查結果!$G:$G,服務水準列表!$E24,交通量調查結果!$D:$D,服務水準列表!$F24,交通量調查結果!$H:$H,服務水準列表!$AD24)</f>
        <v>0</v>
      </c>
      <c r="AH24" s="34">
        <f>SUMIFS(交通量調查結果!L:L,交通量調查結果!$A:$A,服務水準列表!$G24,交通量調查結果!$G:$G,服務水準列表!$E24,交通量調查結果!$D:$D,服務水準列表!$F24,交通量調查結果!$H:$H,服務水準列表!$AD24)</f>
        <v>0</v>
      </c>
      <c r="AI24" s="34">
        <f>SUMIFS(交通量調查結果!M:M,交通量調查結果!$A:$A,服務水準列表!$G24,交通量調查結果!$G:$G,服務水準列表!$E24,交通量調查結果!$D:$D,服務水準列表!$F24,交通量調查結果!$H:$H,服務水準列表!$AD24)</f>
        <v>0</v>
      </c>
      <c r="AJ24" s="34">
        <f>SUMIFS(交通量調查結果!N:N,交通量調查結果!$A:$A,服務水準列表!$G24,交通量調查結果!$G:$G,服務水準列表!$E24,交通量調查結果!$D:$D,服務水準列表!$F24,交通量調查結果!$H:$H,服務水準列表!$AD24)</f>
        <v>0</v>
      </c>
      <c r="AK24" s="34">
        <f>SUMIFS(交通量調查結果!O:O,交通量調查結果!$A:$A,服務水準列表!$G24,交通量調查結果!$G:$G,服務水準列表!$E24,交通量調查結果!$D:$D,服務水準列表!$F24,交通量調查結果!$H:$H,服務水準列表!$AD24)</f>
        <v>0</v>
      </c>
      <c r="AL24" s="34">
        <f>SUMIFS(交通量調查結果!P:P,交通量調查結果!$A:$A,服務水準列表!$G24,交通量調查結果!$G:$G,服務水準列表!$E24,交通量調查結果!$D:$D,服務水準列表!$F24,交通量調查結果!$H:$H,服務水準列表!$AD24)</f>
        <v>0</v>
      </c>
      <c r="AM24" s="34">
        <f>SUMIFS(交通量調查結果!Q:Q,交通量調查結果!$A:$A,服務水準列表!$G24,交通量調查結果!$G:$G,服務水準列表!$E24,交通量調查結果!$D:$D,服務水準列表!$F24,交通量調查結果!$H:$H,服務水準列表!$AD24)</f>
        <v>0</v>
      </c>
      <c r="AN24" s="34">
        <f t="shared" si="5"/>
        <v>0</v>
      </c>
      <c r="AO24" s="34">
        <f t="shared" si="6"/>
        <v>0</v>
      </c>
      <c r="AP24" s="35">
        <f t="shared" si="7"/>
        <v>0</v>
      </c>
      <c r="AQ24" s="25" t="str" cm="1">
        <f t="array" ref="AQ24">IF(OR(AP24="",AP24="-"), "-", _xlfn.IFS(
    AP24&lt;=0.25, "A",
    AP24&lt;=0.5, "B",
    AP24&lt;=0.8, "C",
    AP24&lt;=0.9, "D",
    AP24&lt;=1, "E",
    AP24&gt;1, "F"
))</f>
        <v>A</v>
      </c>
      <c r="AR24" s="36" t="e" cm="1">
        <f t="array" ref="AR24">INDEX(旅行速率調查結果!$A:$M,
       MATCH(1, (旅行速率調查結果!$D:$D = 服務水準列表!$E24) * (旅行速率調查結果!$F:$F = 服務水準列表!$F24) * (旅行速率調查結果!$E:$E = "晨峰") * (旅行速率調查結果!$A:$A = 服務水準列表!$H24),0),
       COLUMN(旅行速率調查結果!$K$1))</f>
        <v>#N/A</v>
      </c>
      <c r="AS24" s="37" t="e">
        <f t="shared" si="8"/>
        <v>#N/A</v>
      </c>
      <c r="AT24" s="26" t="e" cm="1">
        <f t="array" ref="AT24">IF(OR(AS24=0,AS24=""), "-", _xlfn.IFS(
    AS24&gt;=0.9, 1,
    AS24&gt;=0.8, 2,
    AS24&gt;=0.6, 3,
    AS24&gt;=0.4, 4,
    AS24&gt;=0.2, 5,
    AS24&lt;0.2, 6
))</f>
        <v>#N/A</v>
      </c>
      <c r="AU24" s="26" t="e" cm="1">
        <f t="array" ref="AU24">IF(OR(AS24=0,AS24=""), "-", _xlfn.IFS(
    AS24&gt;=0.8, "A",
    AS24&gt;=0.6, "B",
    AS24&gt;=0.5, "C",
    AS24&gt;=0.4, "D",
    AS24&gt;=0.2, "E",
    AS24&lt;0.2, "F"
))</f>
        <v>#N/A</v>
      </c>
      <c r="AV24" s="44" t="e">
        <f t="shared" si="0"/>
        <v>#N/A</v>
      </c>
      <c r="AW24" s="55">
        <f t="shared" si="16"/>
        <v>17</v>
      </c>
      <c r="AX24" s="34">
        <f>SUMIFS(交通量調查結果!I:I,交通量調查結果!$A:$A,服務水準列表!$G24,交通量調查結果!$G:$G,服務水準列表!$E24,交通量調查結果!$D:$D,服務水準列表!$F24,交通量調查結果!$H:$H,服務水準列表!$AD24)</f>
        <v>0</v>
      </c>
      <c r="AY24" s="34">
        <f>SUMIFS(交通量調查結果!J:J,交通量調查結果!$A:$A,服務水準列表!$G24,交通量調查結果!$G:$G,服務水準列表!$E24,交通量調查結果!$D:$D,服務水準列表!$F24,交通量調查結果!$H:$H,服務水準列表!$AD24)</f>
        <v>0</v>
      </c>
      <c r="AZ24" s="34">
        <f>SUMIFS(交通量調查結果!K:K,交通量調查結果!$A:$A,服務水準列表!$G24,交通量調查結果!$G:$G,服務水準列表!$E24,交通量調查結果!$D:$D,服務水準列表!$F24,交通量調查結果!$H:$H,服務水準列表!$AD24)</f>
        <v>0</v>
      </c>
      <c r="BA24" s="34">
        <f>SUMIFS(交通量調查結果!L:L,交通量調查結果!$A:$A,服務水準列表!$G24,交通量調查結果!$G:$G,服務水準列表!$E24,交通量調查結果!$D:$D,服務水準列表!$F24,交通量調查結果!$H:$H,服務水準列表!$AD24)</f>
        <v>0</v>
      </c>
      <c r="BB24" s="34">
        <f>SUMIFS(交通量調查結果!M:M,交通量調查結果!$A:$A,服務水準列表!$G24,交通量調查結果!$G:$G,服務水準列表!$E24,交通量調查結果!$D:$D,服務水準列表!$F24,交通量調查結果!$H:$H,服務水準列表!$AD24)</f>
        <v>0</v>
      </c>
      <c r="BC24" s="34">
        <f>SUMIFS(交通量調查結果!N:N,交通量調查結果!$A:$A,服務水準列表!$G24,交通量調查結果!$G:$G,服務水準列表!$E24,交通量調查結果!$D:$D,服務水準列表!$F24,交通量調查結果!$H:$H,服務水準列表!$AD24)</f>
        <v>0</v>
      </c>
      <c r="BD24" s="34">
        <f>SUMIFS(交通量調查結果!O:O,交通量調查結果!$A:$A,服務水準列表!$G24,交通量調查結果!$G:$G,服務水準列表!$E24,交通量調查結果!$D:$D,服務水準列表!$F24,交通量調查結果!$H:$H,服務水準列表!$AD24)</f>
        <v>0</v>
      </c>
      <c r="BE24" s="34">
        <f>SUMIFS(交通量調查結果!P:P,交通量調查結果!$A:$A,服務水準列表!$G24,交通量調查結果!$G:$G,服務水準列表!$E24,交通量調查結果!$D:$D,服務水準列表!$F24,交通量調查結果!$H:$H,服務水準列表!$AD24)</f>
        <v>0</v>
      </c>
      <c r="BF24" s="34">
        <f>SUMIFS(交通量調查結果!Q:Q,交通量調查結果!$A:$A,服務水準列表!$G24,交通量調查結果!$G:$G,服務水準列表!$E24,交通量調查結果!$D:$D,服務水準列表!$F24,交通量調查結果!$H:$H,服務水準列表!$AD24)</f>
        <v>0</v>
      </c>
      <c r="BG24" s="34">
        <f t="shared" si="9"/>
        <v>0</v>
      </c>
      <c r="BH24" s="34">
        <f t="shared" si="10"/>
        <v>0</v>
      </c>
      <c r="BI24" s="35">
        <f t="shared" si="11"/>
        <v>0</v>
      </c>
      <c r="BJ24" s="25" t="str" cm="1">
        <f t="array" ref="BJ24">IF(OR(BI24="",BI24="-"), "-", _xlfn.IFS(
    BI24&lt;=0.25, "A",
    BI24&lt;=0.5, "B",
    BI24&lt;=0.8, "C",
    BI24&lt;=0.9, "D",
    BI24&lt;=1, "E",
    BI24&gt;1, "F"
))</f>
        <v>A</v>
      </c>
      <c r="BK24" s="36" t="e" cm="1">
        <f t="array" ref="BK24">INDEX(旅行速率調查結果!$A:$M,
       MATCH(1, (旅行速率調查結果!$D:$D = 服務水準列表!$E24) * (旅行速率調查結果!$F:$F = 服務水準列表!$F24) * (旅行速率調查結果!$E:$E = "晨峰") * (旅行速率調查結果!$A:$A = 服務水準列表!$H24),0),
       COLUMN(旅行速率調查結果!$K$1))</f>
        <v>#N/A</v>
      </c>
      <c r="BL24" s="37" t="e">
        <f t="shared" si="12"/>
        <v>#N/A</v>
      </c>
      <c r="BM24" s="26" t="e" cm="1">
        <f t="array" ref="BM24">IF(OR(BL24=0,BL24=""), "-", _xlfn.IFS(
    BL24&gt;=0.9, 1,
    BL24&gt;=0.8, 2,
    BL24&gt;=0.6, 3,
    BL24&gt;=0.4, 4,
    BL24&gt;=0.2, 5,
    BL24&lt;0.2, 6
))</f>
        <v>#N/A</v>
      </c>
      <c r="BN24" s="26" t="e" cm="1">
        <f t="array" ref="BN24">IF(OR(BL24=0,BL24=""), "-", _xlfn.IFS(
    BL24&gt;=0.8, "A",
    BL24&gt;=0.6, "B",
    BL24&gt;=0.5, "C",
    BL24&gt;=0.4, "D",
    BL24&gt;=0.2, "E",
    BL24&lt;0.2, "F"
))</f>
        <v>#N/A</v>
      </c>
      <c r="BO24" s="44" t="e">
        <f t="shared" si="1"/>
        <v>#N/A</v>
      </c>
    </row>
    <row r="25" spans="1:67" x14ac:dyDescent="0.25">
      <c r="A25" s="48" t="str">
        <f t="shared" ref="A25:R25" si="21">A6</f>
        <v>SL1</v>
      </c>
      <c r="B25" s="14" t="str">
        <f t="shared" si="21"/>
        <v>SL1-4</v>
      </c>
      <c r="C25" s="14" t="str">
        <f t="shared" si="21"/>
        <v>苗栗鄉道13號</v>
      </c>
      <c r="D25" s="14" t="str">
        <f t="shared" si="21"/>
        <v>新港大橋</v>
      </c>
      <c r="E25" s="14" t="str">
        <f t="shared" si="13"/>
        <v>平日</v>
      </c>
      <c r="F25" s="14" t="str">
        <f t="shared" si="20"/>
        <v>往北</v>
      </c>
      <c r="G25" s="14" t="str">
        <f t="shared" si="21"/>
        <v>SL1-3</v>
      </c>
      <c r="H25" s="14" t="str">
        <f t="shared" si="2"/>
        <v>SL1-3</v>
      </c>
      <c r="I25" s="29">
        <f t="shared" si="21"/>
        <v>60</v>
      </c>
      <c r="J25" s="29">
        <f t="shared" si="21"/>
        <v>50</v>
      </c>
      <c r="K25" s="29">
        <f t="shared" si="21"/>
        <v>50</v>
      </c>
      <c r="L25" s="29">
        <f t="shared" si="21"/>
        <v>1580</v>
      </c>
      <c r="M25" s="29">
        <f t="shared" si="21"/>
        <v>3160</v>
      </c>
      <c r="N25" s="14">
        <f t="shared" si="21"/>
        <v>0.36</v>
      </c>
      <c r="O25" s="14">
        <f t="shared" si="21"/>
        <v>1.2</v>
      </c>
      <c r="P25" s="14">
        <f t="shared" si="21"/>
        <v>1.25</v>
      </c>
      <c r="Q25" s="14">
        <f t="shared" si="21"/>
        <v>1.5</v>
      </c>
      <c r="R25" s="41" t="str">
        <f t="shared" si="21"/>
        <v>VL2</v>
      </c>
      <c r="S25" s="70">
        <f>SUMIFS(交通量調查結果!I:I,交通量調查結果!$A:$A,服務水準列表!$G25,交通量調查結果!$G:$G,服務水準列表!$E25,交通量調查結果!$D:$D,服務水準列表!$F25)</f>
        <v>15</v>
      </c>
      <c r="T25" s="70">
        <f>SUMIFS(交通量調查結果!J:J,交通量調查結果!$A:$A,服務水準列表!$G25,交通量調查結果!$G:$G,服務水準列表!$E25,交通量調查結果!$D:$D,服務水準列表!$F25)</f>
        <v>51</v>
      </c>
      <c r="U25" s="70">
        <f>SUMIFS(交通量調查結果!K:K,交通量調查結果!$A:$A,服務水準列表!$G25,交通量調查結果!$G:$G,服務水準列表!$E25,交通量調查結果!$D:$D,服務水準列表!$F25)</f>
        <v>38</v>
      </c>
      <c r="V25" s="70">
        <f>SUMIFS(交通量調查結果!L:L,交通量調查結果!$A:$A,服務水準列表!$G25,交通量調查結果!$G:$G,服務水準列表!$E25,交通量調查結果!$D:$D,服務水準列表!$F25)</f>
        <v>15</v>
      </c>
      <c r="W25" s="70">
        <f>SUMIFS(交通量調查結果!M:M,交通量調查結果!$A:$A,服務水準列表!$G25,交通量調查結果!$G:$G,服務水準列表!$E25,交通量調查結果!$D:$D,服務水準列表!$F25)</f>
        <v>0</v>
      </c>
      <c r="X25" s="70">
        <f>SUMIFS(交通量調查結果!N:N,交通量調查結果!$A:$A,服務水準列表!$G25,交通量調查結果!$G:$G,服務水準列表!$E25,交通量調查結果!$D:$D,服務水準列表!$F25)</f>
        <v>0</v>
      </c>
      <c r="Y25" s="70">
        <f>SUMIFS(交通量調查結果!O:O,交通量調查結果!$A:$A,服務水準列表!$G25,交通量調查結果!$G:$G,服務水準列表!$E25,交通量調查結果!$D:$D,服務水準列表!$F25)</f>
        <v>2988</v>
      </c>
      <c r="Z25" s="70">
        <f>SUMIFS(交通量調查結果!P:P,交通量調查結果!$A:$A,服務水準列表!$G25,交通量調查結果!$G:$G,服務水準列表!$E25,交通量調查結果!$D:$D,服務水準列表!$F25)</f>
        <v>1682</v>
      </c>
      <c r="AA25" s="70">
        <f>SUMIFS(交通量調查結果!Q:Q,交通量調查結果!$A:$A,服務水準列表!$G25,交通量調查結果!$G:$G,服務水準列表!$E25,交通量調查結果!$D:$D,服務水準列表!$F25)</f>
        <v>20</v>
      </c>
      <c r="AB25" s="70">
        <f t="shared" si="3"/>
        <v>4809</v>
      </c>
      <c r="AC25" s="70">
        <f t="shared" si="4"/>
        <v>3743.37</v>
      </c>
      <c r="AD25" s="55">
        <f t="shared" si="15"/>
        <v>7</v>
      </c>
      <c r="AE25" s="34">
        <f>SUMIFS(交通量調查結果!I:I,交通量調查結果!$A:$A,服務水準列表!$G25,交通量調查結果!$G:$G,服務水準列表!$E25,交通量調查結果!$D:$D,服務水準列表!$F25,交通量調查結果!$H:$H,服務水準列表!$AD25)</f>
        <v>1</v>
      </c>
      <c r="AF25" s="34">
        <f>SUMIFS(交通量調查結果!J:J,交通量調查結果!$A:$A,服務水準列表!$G25,交通量調查結果!$G:$G,服務水準列表!$E25,交通量調查結果!$D:$D,服務水準列表!$F25,交通量調查結果!$H:$H,服務水準列表!$AD25)</f>
        <v>5</v>
      </c>
      <c r="AG25" s="34">
        <f>SUMIFS(交通量調查結果!K:K,交通量調查結果!$A:$A,服務水準列表!$G25,交通量調查結果!$G:$G,服務水準列表!$E25,交通量調查結果!$D:$D,服務水準列表!$F25,交通量調查結果!$H:$H,服務水準列表!$AD25)</f>
        <v>2</v>
      </c>
      <c r="AH25" s="34">
        <f>SUMIFS(交通量調查結果!L:L,交通量調查結果!$A:$A,服務水準列表!$G25,交通量調查結果!$G:$G,服務水準列表!$E25,交通量調查結果!$D:$D,服務水準列表!$F25,交通量調查結果!$H:$H,服務水準列表!$AD25)</f>
        <v>0</v>
      </c>
      <c r="AI25" s="34">
        <f>SUMIFS(交通量調查結果!M:M,交通量調查結果!$A:$A,服務水準列表!$G25,交通量調查結果!$G:$G,服務水準列表!$E25,交通量調查結果!$D:$D,服務水準列表!$F25,交通量調查結果!$H:$H,服務水準列表!$AD25)</f>
        <v>0</v>
      </c>
      <c r="AJ25" s="34">
        <f>SUMIFS(交通量調查結果!N:N,交通量調查結果!$A:$A,服務水準列表!$G25,交通量調查結果!$G:$G,服務水準列表!$E25,交通量調查結果!$D:$D,服務水準列表!$F25,交通量調查結果!$H:$H,服務水準列表!$AD25)</f>
        <v>0</v>
      </c>
      <c r="AK25" s="34">
        <f>SUMIFS(交通量調查結果!O:O,交通量調查結果!$A:$A,服務水準列表!$G25,交通量調查結果!$G:$G,服務水準列表!$E25,交通量調查結果!$D:$D,服務水準列表!$F25,交通量調查結果!$H:$H,服務水準列表!$AD25)</f>
        <v>241</v>
      </c>
      <c r="AL25" s="34">
        <f>SUMIFS(交通量調查結果!P:P,交通量調查結果!$A:$A,服務水準列表!$G25,交通量調查結果!$G:$G,服務水準列表!$E25,交通量調查結果!$D:$D,服務水準列表!$F25,交通量調查結果!$H:$H,服務水準列表!$AD25)</f>
        <v>188</v>
      </c>
      <c r="AM25" s="34">
        <f>SUMIFS(交通量調查結果!Q:Q,交通量調查結果!$A:$A,服務水準列表!$G25,交通量調查結果!$G:$G,服務水準列表!$E25,交通量調查結果!$D:$D,服務水準列表!$F25,交通量調查結果!$H:$H,服務水準列表!$AD25)</f>
        <v>2</v>
      </c>
      <c r="AN25" s="34">
        <f t="shared" si="5"/>
        <v>437</v>
      </c>
      <c r="AO25" s="34">
        <f t="shared" si="6"/>
        <v>318.83</v>
      </c>
      <c r="AP25" s="35">
        <f t="shared" si="7"/>
        <v>0.1</v>
      </c>
      <c r="AQ25" s="25" t="str" cm="1">
        <f t="array" ref="AQ25">IF(OR(AP25="",AP25="-"), "-", _xlfn.IFS(
    AP25&lt;=0.25, "A",
    AP25&lt;=0.5, "B",
    AP25&lt;=0.8, "C",
    AP25&lt;=0.9, "D",
    AP25&lt;=1, "E",
    AP25&gt;1, "F"
))</f>
        <v>A</v>
      </c>
      <c r="AR25" s="36" cm="1">
        <f t="array" ref="AR25">INDEX(旅行速率調查結果!$A:$M,
       MATCH(1, (旅行速率調查結果!$D:$D = 服務水準列表!$E25) * (旅行速率調查結果!$F:$F = 服務水準列表!$F25) * (旅行速率調查結果!$E:$E = "晨峰") * (旅行速率調查結果!$A:$A = 服務水準列表!$H25),0),
       COLUMN(旅行速率調查結果!$K$1))</f>
        <v>34.428274428274428</v>
      </c>
      <c r="AS25" s="37">
        <f t="shared" si="8"/>
        <v>0.69</v>
      </c>
      <c r="AT25" s="26" cm="1">
        <f t="array" ref="AT25">IF(OR(AS25=0,AS25=""), "-", _xlfn.IFS(
    AS25&gt;=0.9, 1,
    AS25&gt;=0.8, 2,
    AS25&gt;=0.6, 3,
    AS25&gt;=0.4, 4,
    AS25&gt;=0.2, 5,
    AS25&lt;0.2, 6
))</f>
        <v>3</v>
      </c>
      <c r="AU25" s="26" t="str" cm="1">
        <f t="array" ref="AU25">IF(OR(AS25=0,AS25=""), "-", _xlfn.IFS(
    AS25&gt;=0.8, "A",
    AS25&gt;=0.6, "B",
    AS25&gt;=0.5, "C",
    AS25&gt;=0.4, "D",
    AS25&gt;=0.2, "E",
    AS25&lt;0.2, "F"
))</f>
        <v>B</v>
      </c>
      <c r="AV25" s="44" t="str">
        <f t="shared" si="0"/>
        <v>B</v>
      </c>
      <c r="AW25" s="55">
        <f t="shared" si="16"/>
        <v>17</v>
      </c>
      <c r="AX25" s="34">
        <f>SUMIFS(交通量調查結果!I:I,交通量調查結果!$A:$A,服務水準列表!$G25,交通量調查結果!$G:$G,服務水準列表!$E25,交通量調查結果!$D:$D,服務水準列表!$F25,交通量調查結果!$H:$H,服務水準列表!$AD25)</f>
        <v>1</v>
      </c>
      <c r="AY25" s="34">
        <f>SUMIFS(交通量調查結果!J:J,交通量調查結果!$A:$A,服務水準列表!$G25,交通量調查結果!$G:$G,服務水準列表!$E25,交通量調查結果!$D:$D,服務水準列表!$F25,交通量調查結果!$H:$H,服務水準列表!$AD25)</f>
        <v>5</v>
      </c>
      <c r="AZ25" s="34">
        <f>SUMIFS(交通量調查結果!K:K,交通量調查結果!$A:$A,服務水準列表!$G25,交通量調查結果!$G:$G,服務水準列表!$E25,交通量調查結果!$D:$D,服務水準列表!$F25,交通量調查結果!$H:$H,服務水準列表!$AD25)</f>
        <v>2</v>
      </c>
      <c r="BA25" s="34">
        <f>SUMIFS(交通量調查結果!L:L,交通量調查結果!$A:$A,服務水準列表!$G25,交通量調查結果!$G:$G,服務水準列表!$E25,交通量調查結果!$D:$D,服務水準列表!$F25,交通量調查結果!$H:$H,服務水準列表!$AD25)</f>
        <v>0</v>
      </c>
      <c r="BB25" s="34">
        <f>SUMIFS(交通量調查結果!M:M,交通量調查結果!$A:$A,服務水準列表!$G25,交通量調查結果!$G:$G,服務水準列表!$E25,交通量調查結果!$D:$D,服務水準列表!$F25,交通量調查結果!$H:$H,服務水準列表!$AD25)</f>
        <v>0</v>
      </c>
      <c r="BC25" s="34">
        <f>SUMIFS(交通量調查結果!N:N,交通量調查結果!$A:$A,服務水準列表!$G25,交通量調查結果!$G:$G,服務水準列表!$E25,交通量調查結果!$D:$D,服務水準列表!$F25,交通量調查結果!$H:$H,服務水準列表!$AD25)</f>
        <v>0</v>
      </c>
      <c r="BD25" s="34">
        <f>SUMIFS(交通量調查結果!O:O,交通量調查結果!$A:$A,服務水準列表!$G25,交通量調查結果!$G:$G,服務水準列表!$E25,交通量調查結果!$D:$D,服務水準列表!$F25,交通量調查結果!$H:$H,服務水準列表!$AD25)</f>
        <v>241</v>
      </c>
      <c r="BE25" s="34">
        <f>SUMIFS(交通量調查結果!P:P,交通量調查結果!$A:$A,服務水準列表!$G25,交通量調查結果!$G:$G,服務水準列表!$E25,交通量調查結果!$D:$D,服務水準列表!$F25,交通量調查結果!$H:$H,服務水準列表!$AD25)</f>
        <v>188</v>
      </c>
      <c r="BF25" s="34">
        <f>SUMIFS(交通量調查結果!Q:Q,交通量調查結果!$A:$A,服務水準列表!$G25,交通量調查結果!$G:$G,服務水準列表!$E25,交通量調查結果!$D:$D,服務水準列表!$F25,交通量調查結果!$H:$H,服務水準列表!$AD25)</f>
        <v>2</v>
      </c>
      <c r="BG25" s="34">
        <f t="shared" si="9"/>
        <v>437</v>
      </c>
      <c r="BH25" s="34">
        <f t="shared" si="10"/>
        <v>318.83</v>
      </c>
      <c r="BI25" s="35">
        <f t="shared" si="11"/>
        <v>0.1</v>
      </c>
      <c r="BJ25" s="25" t="str" cm="1">
        <f t="array" ref="BJ25">IF(OR(BI25="",BI25="-"), "-", _xlfn.IFS(
    BI25&lt;=0.25, "A",
    BI25&lt;=0.5, "B",
    BI25&lt;=0.8, "C",
    BI25&lt;=0.9, "D",
    BI25&lt;=1, "E",
    BI25&gt;1, "F"
))</f>
        <v>A</v>
      </c>
      <c r="BK25" s="36" cm="1">
        <f t="array" ref="BK25">INDEX(旅行速率調查結果!$A:$M,
       MATCH(1, (旅行速率調查結果!$D:$D = 服務水準列表!$E25) * (旅行速率調查結果!$F:$F = 服務水準列表!$F25) * (旅行速率調查結果!$E:$E = "晨峰") * (旅行速率調查結果!$A:$A = 服務水準列表!$H25),0),
       COLUMN(旅行速率調查結果!$K$1))</f>
        <v>34.428274428274428</v>
      </c>
      <c r="BL25" s="37">
        <f t="shared" si="12"/>
        <v>0.69</v>
      </c>
      <c r="BM25" s="26" cm="1">
        <f t="array" ref="BM25">IF(OR(BL25=0,BL25=""), "-", _xlfn.IFS(
    BL25&gt;=0.9, 1,
    BL25&gt;=0.8, 2,
    BL25&gt;=0.6, 3,
    BL25&gt;=0.4, 4,
    BL25&gt;=0.2, 5,
    BL25&lt;0.2, 6
))</f>
        <v>3</v>
      </c>
      <c r="BN25" s="26" t="str" cm="1">
        <f t="array" ref="BN25">IF(OR(BL25=0,BL25=""), "-", _xlfn.IFS(
    BL25&gt;=0.8, "A",
    BL25&gt;=0.6, "B",
    BL25&gt;=0.5, "C",
    BL25&gt;=0.4, "D",
    BL25&gt;=0.2, "E",
    BL25&lt;0.2, "F"
))</f>
        <v>B</v>
      </c>
      <c r="BO25" s="44" t="str">
        <f t="shared" si="1"/>
        <v>B</v>
      </c>
    </row>
    <row r="26" spans="1:67" x14ac:dyDescent="0.25">
      <c r="A26" s="48" t="str">
        <f t="shared" ref="A26:R26" si="22">A7</f>
        <v>SL1</v>
      </c>
      <c r="B26" s="14" t="str">
        <f t="shared" si="22"/>
        <v>SL1-5</v>
      </c>
      <c r="C26" s="14" t="str">
        <f t="shared" si="22"/>
        <v>台13甲線</v>
      </c>
      <c r="D26" s="14" t="str">
        <f t="shared" si="22"/>
        <v>北勢大橋</v>
      </c>
      <c r="E26" s="14" t="str">
        <f t="shared" si="13"/>
        <v>平日</v>
      </c>
      <c r="F26" s="14" t="str">
        <f t="shared" si="20"/>
        <v>往北</v>
      </c>
      <c r="G26" s="14" t="str">
        <f t="shared" si="22"/>
        <v>SL1-4</v>
      </c>
      <c r="H26" s="14" t="str">
        <f t="shared" si="2"/>
        <v>SL1-4</v>
      </c>
      <c r="I26" s="29">
        <f t="shared" si="22"/>
        <v>70</v>
      </c>
      <c r="J26" s="29">
        <f t="shared" si="22"/>
        <v>60</v>
      </c>
      <c r="K26" s="29">
        <f t="shared" si="22"/>
        <v>60</v>
      </c>
      <c r="L26" s="29">
        <f t="shared" si="22"/>
        <v>1650</v>
      </c>
      <c r="M26" s="29">
        <f t="shared" si="22"/>
        <v>3300</v>
      </c>
      <c r="N26" s="14">
        <f t="shared" si="22"/>
        <v>0.36</v>
      </c>
      <c r="O26" s="14">
        <f t="shared" si="22"/>
        <v>1.2</v>
      </c>
      <c r="P26" s="14">
        <f t="shared" si="22"/>
        <v>1.25</v>
      </c>
      <c r="Q26" s="14">
        <f t="shared" si="22"/>
        <v>1.5</v>
      </c>
      <c r="R26" s="41" t="str">
        <f t="shared" si="22"/>
        <v>VL2</v>
      </c>
      <c r="S26" s="70">
        <f>SUMIFS(交通量調查結果!I:I,交通量調查結果!$A:$A,服務水準列表!$G26,交通量調查結果!$G:$G,服務水準列表!$E26,交通量調查結果!$D:$D,服務水準列表!$F26)</f>
        <v>31</v>
      </c>
      <c r="T26" s="70">
        <f>SUMIFS(交通量調查結果!J:J,交通量調查結果!$A:$A,服務水準列表!$G26,交通量調查結果!$G:$G,服務水準列表!$E26,交通量調查結果!$D:$D,服務水準列表!$F26)</f>
        <v>218</v>
      </c>
      <c r="U26" s="70">
        <f>SUMIFS(交通量調查結果!K:K,交通量調查結果!$A:$A,服務水準列表!$G26,交通量調查結果!$G:$G,服務水準列表!$E26,交通量調查結果!$D:$D,服務水準列表!$F26)</f>
        <v>49</v>
      </c>
      <c r="V26" s="70">
        <f>SUMIFS(交通量調查結果!L:L,交通量調查結果!$A:$A,服務水準列表!$G26,交通量調查結果!$G:$G,服務水準列表!$E26,交通量調查結果!$D:$D,服務水準列表!$F26)</f>
        <v>54</v>
      </c>
      <c r="W26" s="70">
        <f>SUMIFS(交通量調查結果!M:M,交通量調查結果!$A:$A,服務水準列表!$G26,交通量調查結果!$G:$G,服務水準列表!$E26,交通量調查結果!$D:$D,服務水準列表!$F26)</f>
        <v>0</v>
      </c>
      <c r="X26" s="70">
        <f>SUMIFS(交通量調查結果!N:N,交通量調查結果!$A:$A,服務水準列表!$G26,交通量調查結果!$G:$G,服務水準列表!$E26,交通量調查結果!$D:$D,服務水準列表!$F26)</f>
        <v>0</v>
      </c>
      <c r="Y26" s="70">
        <f>SUMIFS(交通量調查結果!O:O,交通量調查結果!$A:$A,服務水準列表!$G26,交通量調查結果!$G:$G,服務水準列表!$E26,交通量調查結果!$D:$D,服務水準列表!$F26)</f>
        <v>5170</v>
      </c>
      <c r="Z26" s="70">
        <f>SUMIFS(交通量調查結果!P:P,交通量調查結果!$A:$A,服務水準列表!$G26,交通量調查結果!$G:$G,服務水準列表!$E26,交通量調查結果!$D:$D,服務水準列表!$F26)</f>
        <v>3073</v>
      </c>
      <c r="AA26" s="70">
        <f>SUMIFS(交通量調查結果!Q:Q,交通量調查結果!$A:$A,服務水準列表!$G26,交通量調查結果!$G:$G,服務水準列表!$E26,交通量調查結果!$D:$D,服務水準列表!$F26)</f>
        <v>71</v>
      </c>
      <c r="AB26" s="70">
        <f t="shared" si="3"/>
        <v>8666</v>
      </c>
      <c r="AC26" s="70">
        <f t="shared" si="4"/>
        <v>6718.88</v>
      </c>
      <c r="AD26" s="55">
        <f t="shared" si="15"/>
        <v>7</v>
      </c>
      <c r="AE26" s="34">
        <f>SUMIFS(交通量調查結果!I:I,交通量調查結果!$A:$A,服務水準列表!$G26,交通量調查結果!$G:$G,服務水準列表!$E26,交通量調查結果!$D:$D,服務水準列表!$F26,交通量調查結果!$H:$H,服務水準列表!$AD26)</f>
        <v>1</v>
      </c>
      <c r="AF26" s="34">
        <f>SUMIFS(交通量調查結果!J:J,交通量調查結果!$A:$A,服務水準列表!$G26,交通量調查結果!$G:$G,服務水準列表!$E26,交通量調查結果!$D:$D,服務水準列表!$F26,交通量調查結果!$H:$H,服務水準列表!$AD26)</f>
        <v>23</v>
      </c>
      <c r="AG26" s="34">
        <f>SUMIFS(交通量調查結果!K:K,交通量調查結果!$A:$A,服務水準列表!$G26,交通量調查結果!$G:$G,服務水準列表!$E26,交通量調查結果!$D:$D,服務水準列表!$F26,交通量調查結果!$H:$H,服務水準列表!$AD26)</f>
        <v>5</v>
      </c>
      <c r="AH26" s="34">
        <f>SUMIFS(交通量調查結果!L:L,交通量調查結果!$A:$A,服務水準列表!$G26,交通量調查結果!$G:$G,服務水準列表!$E26,交通量調查結果!$D:$D,服務水準列表!$F26,交通量調查結果!$H:$H,服務水準列表!$AD26)</f>
        <v>2</v>
      </c>
      <c r="AI26" s="34">
        <f>SUMIFS(交通量調查結果!M:M,交通量調查結果!$A:$A,服務水準列表!$G26,交通量調查結果!$G:$G,服務水準列表!$E26,交通量調查結果!$D:$D,服務水準列表!$F26,交通量調查結果!$H:$H,服務水準列表!$AD26)</f>
        <v>0</v>
      </c>
      <c r="AJ26" s="34">
        <f>SUMIFS(交通量調查結果!N:N,交通量調查結果!$A:$A,服務水準列表!$G26,交通量調查結果!$G:$G,服務水準列表!$E26,交通量調查結果!$D:$D,服務水準列表!$F26,交通量調查結果!$H:$H,服務水準列表!$AD26)</f>
        <v>0</v>
      </c>
      <c r="AK26" s="34">
        <f>SUMIFS(交通量調查結果!O:O,交通量調查結果!$A:$A,服務水準列表!$G26,交通量調查結果!$G:$G,服務水準列表!$E26,交通量調查結果!$D:$D,服務水準列表!$F26,交通量調查結果!$H:$H,服務水準列表!$AD26)</f>
        <v>602</v>
      </c>
      <c r="AL26" s="34">
        <f>SUMIFS(交通量調查結果!P:P,交通量調查結果!$A:$A,服務水準列表!$G26,交通量調查結果!$G:$G,服務水準列表!$E26,交通量調查結果!$D:$D,服務水準列表!$F26,交通量調查結果!$H:$H,服務水準列表!$AD26)</f>
        <v>446</v>
      </c>
      <c r="AM26" s="34">
        <f>SUMIFS(交通量調查結果!Q:Q,交通量調查結果!$A:$A,服務水準列表!$G26,交通量調查結果!$G:$G,服務水準列表!$E26,交通量調查結果!$D:$D,服務水準列表!$F26,交通量調查結果!$H:$H,服務水準列表!$AD26)</f>
        <v>0</v>
      </c>
      <c r="AN26" s="34">
        <f t="shared" si="5"/>
        <v>1079</v>
      </c>
      <c r="AO26" s="34">
        <f t="shared" si="6"/>
        <v>801.21</v>
      </c>
      <c r="AP26" s="35">
        <f t="shared" si="7"/>
        <v>0.24</v>
      </c>
      <c r="AQ26" s="25" t="str" cm="1">
        <f t="array" ref="AQ26">IF(OR(AP26="",AP26="-"), "-", _xlfn.IFS(
    AP26&lt;=0.25, "A",
    AP26&lt;=0.5, "B",
    AP26&lt;=0.8, "C",
    AP26&lt;=0.9, "D",
    AP26&lt;=1, "E",
    AP26&gt;1, "F"
))</f>
        <v>A</v>
      </c>
      <c r="AR26" s="36" cm="1">
        <f t="array" ref="AR26">INDEX(旅行速率調查結果!$A:$M,
       MATCH(1, (旅行速率調查結果!$D:$D = 服務水準列表!$E26) * (旅行速率調查結果!$F:$F = 服務水準列表!$F26) * (旅行速率調查結果!$E:$E = "晨峰") * (旅行速率調查結果!$A:$A = 服務水準列表!$H26),0),
       COLUMN(旅行速率調查結果!$K$1))</f>
        <v>23.96369137670197</v>
      </c>
      <c r="AS26" s="37">
        <f t="shared" si="8"/>
        <v>0.4</v>
      </c>
      <c r="AT26" s="26" cm="1">
        <f t="array" ref="AT26">IF(OR(AS26=0,AS26=""), "-", _xlfn.IFS(
    AS26&gt;=0.9, 1,
    AS26&gt;=0.8, 2,
    AS26&gt;=0.6, 3,
    AS26&gt;=0.4, 4,
    AS26&gt;=0.2, 5,
    AS26&lt;0.2, 6
))</f>
        <v>4</v>
      </c>
      <c r="AU26" s="26" t="str" cm="1">
        <f t="array" ref="AU26">IF(OR(AS26=0,AS26=""), "-", _xlfn.IFS(
    AS26&gt;=0.8, "A",
    AS26&gt;=0.6, "B",
    AS26&gt;=0.5, "C",
    AS26&gt;=0.4, "D",
    AS26&gt;=0.2, "E",
    AS26&lt;0.2, "F"
))</f>
        <v>D</v>
      </c>
      <c r="AV26" s="44" t="str">
        <f t="shared" si="0"/>
        <v>D</v>
      </c>
      <c r="AW26" s="55">
        <f t="shared" si="16"/>
        <v>17</v>
      </c>
      <c r="AX26" s="34">
        <f>SUMIFS(交通量調查結果!I:I,交通量調查結果!$A:$A,服務水準列表!$G26,交通量調查結果!$G:$G,服務水準列表!$E26,交通量調查結果!$D:$D,服務水準列表!$F26,交通量調查結果!$H:$H,服務水準列表!$AD26)</f>
        <v>1</v>
      </c>
      <c r="AY26" s="34">
        <f>SUMIFS(交通量調查結果!J:J,交通量調查結果!$A:$A,服務水準列表!$G26,交通量調查結果!$G:$G,服務水準列表!$E26,交通量調查結果!$D:$D,服務水準列表!$F26,交通量調查結果!$H:$H,服務水準列表!$AD26)</f>
        <v>23</v>
      </c>
      <c r="AZ26" s="34">
        <f>SUMIFS(交通量調查結果!K:K,交通量調查結果!$A:$A,服務水準列表!$G26,交通量調查結果!$G:$G,服務水準列表!$E26,交通量調查結果!$D:$D,服務水準列表!$F26,交通量調查結果!$H:$H,服務水準列表!$AD26)</f>
        <v>5</v>
      </c>
      <c r="BA26" s="34">
        <f>SUMIFS(交通量調查結果!L:L,交通量調查結果!$A:$A,服務水準列表!$G26,交通量調查結果!$G:$G,服務水準列表!$E26,交通量調查結果!$D:$D,服務水準列表!$F26,交通量調查結果!$H:$H,服務水準列表!$AD26)</f>
        <v>2</v>
      </c>
      <c r="BB26" s="34">
        <f>SUMIFS(交通量調查結果!M:M,交通量調查結果!$A:$A,服務水準列表!$G26,交通量調查結果!$G:$G,服務水準列表!$E26,交通量調查結果!$D:$D,服務水準列表!$F26,交通量調查結果!$H:$H,服務水準列表!$AD26)</f>
        <v>0</v>
      </c>
      <c r="BC26" s="34">
        <f>SUMIFS(交通量調查結果!N:N,交通量調查結果!$A:$A,服務水準列表!$G26,交通量調查結果!$G:$G,服務水準列表!$E26,交通量調查結果!$D:$D,服務水準列表!$F26,交通量調查結果!$H:$H,服務水準列表!$AD26)</f>
        <v>0</v>
      </c>
      <c r="BD26" s="34">
        <f>SUMIFS(交通量調查結果!O:O,交通量調查結果!$A:$A,服務水準列表!$G26,交通量調查結果!$G:$G,服務水準列表!$E26,交通量調查結果!$D:$D,服務水準列表!$F26,交通量調查結果!$H:$H,服務水準列表!$AD26)</f>
        <v>602</v>
      </c>
      <c r="BE26" s="34">
        <f>SUMIFS(交通量調查結果!P:P,交通量調查結果!$A:$A,服務水準列表!$G26,交通量調查結果!$G:$G,服務水準列表!$E26,交通量調查結果!$D:$D,服務水準列表!$F26,交通量調查結果!$H:$H,服務水準列表!$AD26)</f>
        <v>446</v>
      </c>
      <c r="BF26" s="34">
        <f>SUMIFS(交通量調查結果!Q:Q,交通量調查結果!$A:$A,服務水準列表!$G26,交通量調查結果!$G:$G,服務水準列表!$E26,交通量調查結果!$D:$D,服務水準列表!$F26,交通量調查結果!$H:$H,服務水準列表!$AD26)</f>
        <v>0</v>
      </c>
      <c r="BG26" s="34">
        <f t="shared" si="9"/>
        <v>1079</v>
      </c>
      <c r="BH26" s="34">
        <f t="shared" si="10"/>
        <v>801.21</v>
      </c>
      <c r="BI26" s="35">
        <f t="shared" si="11"/>
        <v>0.24</v>
      </c>
      <c r="BJ26" s="25" t="str" cm="1">
        <f t="array" ref="BJ26">IF(OR(BI26="",BI26="-"), "-", _xlfn.IFS(
    BI26&lt;=0.25, "A",
    BI26&lt;=0.5, "B",
    BI26&lt;=0.8, "C",
    BI26&lt;=0.9, "D",
    BI26&lt;=1, "E",
    BI26&gt;1, "F"
))</f>
        <v>A</v>
      </c>
      <c r="BK26" s="36" cm="1">
        <f t="array" ref="BK26">INDEX(旅行速率調查結果!$A:$M,
       MATCH(1, (旅行速率調查結果!$D:$D = 服務水準列表!$E26) * (旅行速率調查結果!$F:$F = 服務水準列表!$F26) * (旅行速率調查結果!$E:$E = "晨峰") * (旅行速率調查結果!$A:$A = 服務水準列表!$H26),0),
       COLUMN(旅行速率調查結果!$K$1))</f>
        <v>23.96369137670197</v>
      </c>
      <c r="BL26" s="37">
        <f t="shared" si="12"/>
        <v>0.4</v>
      </c>
      <c r="BM26" s="26" cm="1">
        <f t="array" ref="BM26">IF(OR(BL26=0,BL26=""), "-", _xlfn.IFS(
    BL26&gt;=0.9, 1,
    BL26&gt;=0.8, 2,
    BL26&gt;=0.6, 3,
    BL26&gt;=0.4, 4,
    BL26&gt;=0.2, 5,
    BL26&lt;0.2, 6
))</f>
        <v>4</v>
      </c>
      <c r="BN26" s="26" t="str" cm="1">
        <f t="array" ref="BN26">IF(OR(BL26=0,BL26=""), "-", _xlfn.IFS(
    BL26&gt;=0.8, "A",
    BL26&gt;=0.6, "B",
    BL26&gt;=0.5, "C",
    BL26&gt;=0.4, "D",
    BL26&gt;=0.2, "E",
    BL26&lt;0.2, "F"
))</f>
        <v>D</v>
      </c>
      <c r="BO26" s="44" t="str">
        <f t="shared" si="1"/>
        <v>D</v>
      </c>
    </row>
    <row r="27" spans="1:67" x14ac:dyDescent="0.25">
      <c r="A27" s="48" t="str">
        <f t="shared" ref="A27:R27" si="23">A8</f>
        <v>SL2</v>
      </c>
      <c r="B27" s="14" t="str">
        <f t="shared" si="23"/>
        <v>SL2-1</v>
      </c>
      <c r="C27" s="14" t="str">
        <f t="shared" si="23"/>
        <v>台61線</v>
      </c>
      <c r="D27" s="14" t="str">
        <f t="shared" si="23"/>
        <v>大安溪橋</v>
      </c>
      <c r="E27" s="14" t="str">
        <f t="shared" si="13"/>
        <v>平日</v>
      </c>
      <c r="F27" s="14" t="str">
        <f t="shared" si="20"/>
        <v>往北</v>
      </c>
      <c r="G27" s="14" t="str">
        <f t="shared" si="23"/>
        <v>SL2-1</v>
      </c>
      <c r="H27" s="14" t="str">
        <f t="shared" si="2"/>
        <v>SL2-1</v>
      </c>
      <c r="I27" s="29">
        <f t="shared" si="23"/>
        <v>90</v>
      </c>
      <c r="J27" s="29">
        <f t="shared" si="23"/>
        <v>80</v>
      </c>
      <c r="K27" s="29">
        <f t="shared" si="23"/>
        <v>90</v>
      </c>
      <c r="L27" s="29">
        <f t="shared" si="23"/>
        <v>1710</v>
      </c>
      <c r="M27" s="29">
        <f t="shared" si="23"/>
        <v>6840</v>
      </c>
      <c r="N27" s="14">
        <f t="shared" si="23"/>
        <v>0.36</v>
      </c>
      <c r="O27" s="14">
        <f t="shared" si="23"/>
        <v>1.2</v>
      </c>
      <c r="P27" s="14">
        <f t="shared" si="23"/>
        <v>1.25</v>
      </c>
      <c r="Q27" s="14">
        <f t="shared" si="23"/>
        <v>1.5</v>
      </c>
      <c r="R27" s="41" t="str">
        <f t="shared" si="23"/>
        <v>VL2</v>
      </c>
      <c r="S27" s="70">
        <f>SUMIFS(交通量調查結果!I:I,交通量調查結果!$A:$A,服務水準列表!$G27,交通量調查結果!$G:$G,服務水準列表!$E27,交通量調查結果!$D:$D,服務水準列表!$F27)</f>
        <v>2207</v>
      </c>
      <c r="T27" s="70">
        <f>SUMIFS(交通量調查結果!J:J,交通量調查結果!$A:$A,服務水準列表!$G27,交通量調查結果!$G:$G,服務水準列表!$E27,交通量調查結果!$D:$D,服務水準列表!$F27)</f>
        <v>782</v>
      </c>
      <c r="U27" s="70">
        <f>SUMIFS(交通量調查結果!K:K,交通量調查結果!$A:$A,服務水準列表!$G27,交通量調查結果!$G:$G,服務水準列表!$E27,交通量調查結果!$D:$D,服務水準列表!$F27)</f>
        <v>15</v>
      </c>
      <c r="V27" s="70">
        <f>SUMIFS(交通量調查結果!L:L,交通量調查結果!$A:$A,服務水準列表!$G27,交通量調查結果!$G:$G,服務水準列表!$E27,交通量調查結果!$D:$D,服務水準列表!$F27)</f>
        <v>32</v>
      </c>
      <c r="W27" s="70">
        <f>SUMIFS(交通量調查結果!M:M,交通量調查結果!$A:$A,服務水準列表!$G27,交通量調查結果!$G:$G,服務水準列表!$E27,交通量調查結果!$D:$D,服務水準列表!$F27)</f>
        <v>0</v>
      </c>
      <c r="X27" s="70">
        <f>SUMIFS(交通量調查結果!N:N,交通量調查結果!$A:$A,服務水準列表!$G27,交通量調查結果!$G:$G,服務水準列表!$E27,交通量調查結果!$D:$D,服務水準列表!$F27)</f>
        <v>0</v>
      </c>
      <c r="Y27" s="70">
        <f>SUMIFS(交通量調查結果!O:O,交通量調查結果!$A:$A,服務水準列表!$G27,交通量調查結果!$G:$G,服務水準列表!$E27,交通量調查結果!$D:$D,服務水準列表!$F27)</f>
        <v>6647</v>
      </c>
      <c r="Z27" s="70">
        <f>SUMIFS(交通量調查結果!P:P,交通量調查結果!$A:$A,服務水準列表!$G27,交通量調查結果!$G:$G,服務水準列表!$E27,交通量調查結果!$D:$D,服務水準列表!$F27)</f>
        <v>718</v>
      </c>
      <c r="AA27" s="70">
        <f>SUMIFS(交通量調查結果!Q:Q,交通量調查結果!$A:$A,服務水準列表!$G27,交通量調查結果!$G:$G,服務水準列表!$E27,交通量調查結果!$D:$D,服務水準列表!$F27)</f>
        <v>27</v>
      </c>
      <c r="AB27" s="70">
        <f t="shared" si="3"/>
        <v>10428</v>
      </c>
      <c r="AC27" s="70">
        <f t="shared" si="4"/>
        <v>11249.88</v>
      </c>
      <c r="AD27" s="55">
        <f t="shared" si="15"/>
        <v>7</v>
      </c>
      <c r="AE27" s="34">
        <f>SUMIFS(交通量調查結果!I:I,交通量調查結果!$A:$A,服務水準列表!$G27,交通量調查結果!$G:$G,服務水準列表!$E27,交通量調查結果!$D:$D,服務水準列表!$F27,交通量調查結果!$H:$H,服務水準列表!$AD27)</f>
        <v>112</v>
      </c>
      <c r="AF27" s="34">
        <f>SUMIFS(交通量調查結果!J:J,交通量調查結果!$A:$A,服務水準列表!$G27,交通量調查結果!$G:$G,服務水準列表!$E27,交通量調查結果!$D:$D,服務水準列表!$F27,交通量調查結果!$H:$H,服務水準列表!$AD27)</f>
        <v>44</v>
      </c>
      <c r="AG27" s="34">
        <f>SUMIFS(交通量調查結果!K:K,交通量調查結果!$A:$A,服務水準列表!$G27,交通量調查結果!$G:$G,服務水準列表!$E27,交通量調查結果!$D:$D,服務水準列表!$F27,交通量調查結果!$H:$H,服務水準列表!$AD27)</f>
        <v>3</v>
      </c>
      <c r="AH27" s="34">
        <f>SUMIFS(交通量調查結果!L:L,交通量調查結果!$A:$A,服務水準列表!$G27,交通量調查結果!$G:$G,服務水準列表!$E27,交通量調查結果!$D:$D,服務水準列表!$F27,交通量調查結果!$H:$H,服務水準列表!$AD27)</f>
        <v>4</v>
      </c>
      <c r="AI27" s="34">
        <f>SUMIFS(交通量調查結果!M:M,交通量調查結果!$A:$A,服務水準列表!$G27,交通量調查結果!$G:$G,服務水準列表!$E27,交通量調查結果!$D:$D,服務水準列表!$F27,交通量調查結果!$H:$H,服務水準列表!$AD27)</f>
        <v>0</v>
      </c>
      <c r="AJ27" s="34">
        <f>SUMIFS(交通量調查結果!N:N,交通量調查結果!$A:$A,服務水準列表!$G27,交通量調查結果!$G:$G,服務水準列表!$E27,交通量調查結果!$D:$D,服務水準列表!$F27,交通量調查結果!$H:$H,服務水準列表!$AD27)</f>
        <v>0</v>
      </c>
      <c r="AK27" s="34">
        <f>SUMIFS(交通量調查結果!O:O,交通量調查結果!$A:$A,服務水準列表!$G27,交通量調查結果!$G:$G,服務水準列表!$E27,交通量調查結果!$D:$D,服務水準列表!$F27,交通量調查結果!$H:$H,服務水準列表!$AD27)</f>
        <v>720</v>
      </c>
      <c r="AL27" s="34">
        <f>SUMIFS(交通量調查結果!P:P,交通量調查結果!$A:$A,服務水準列表!$G27,交通量調查結果!$G:$G,服務水準列表!$E27,交通量調查結果!$D:$D,服務水準列表!$F27,交通量調查結果!$H:$H,服務水準列表!$AD27)</f>
        <v>145</v>
      </c>
      <c r="AM27" s="34">
        <f>SUMIFS(交通量調查結果!Q:Q,交通量調查結果!$A:$A,服務水準列表!$G27,交通量調查結果!$G:$G,服務水準列表!$E27,交通量調查結果!$D:$D,服務水準列表!$F27,交通量調查結果!$H:$H,服務水準列表!$AD27)</f>
        <v>0</v>
      </c>
      <c r="AN27" s="34">
        <f t="shared" si="5"/>
        <v>1028</v>
      </c>
      <c r="AO27" s="34">
        <f t="shared" si="6"/>
        <v>1003.6</v>
      </c>
      <c r="AP27" s="35">
        <f t="shared" si="7"/>
        <v>0.15</v>
      </c>
      <c r="AQ27" s="25" t="str" cm="1">
        <f t="array" ref="AQ27">IF(OR(AP27="",AP27="-"), "-", _xlfn.IFS(
    AP27&lt;=0.25, "A",
    AP27&lt;=0.5, "B",
    AP27&lt;=0.8, "C",
    AP27&lt;=0.9, "D",
    AP27&lt;=1, "E",
    AP27&gt;1, "F"
))</f>
        <v>A</v>
      </c>
      <c r="AR27" s="36" cm="1">
        <f t="array" ref="AR27">INDEX(旅行速率調查結果!$A:$M,
       MATCH(1, (旅行速率調查結果!$D:$D = 服務水準列表!$E27) * (旅行速率調查結果!$F:$F = 服務水準列表!$F27) * (旅行速率調查結果!$E:$E = "晨峰") * (旅行速率調查結果!$A:$A = 服務水準列表!$H27),0),
       COLUMN(旅行速率調查結果!$K$1))</f>
        <v>84.342857142857142</v>
      </c>
      <c r="AS27" s="37">
        <f t="shared" si="8"/>
        <v>0.94</v>
      </c>
      <c r="AT27" s="26" cm="1">
        <f t="array" ref="AT27">IF(OR(AS27=0,AS27=""), "-", _xlfn.IFS(
    AS27&gt;=0.9, 1,
    AS27&gt;=0.8, 2,
    AS27&gt;=0.6, 3,
    AS27&gt;=0.4, 4,
    AS27&gt;=0.2, 5,
    AS27&lt;0.2, 6
))</f>
        <v>1</v>
      </c>
      <c r="AU27" s="26" t="str" cm="1">
        <f t="array" ref="AU27">IF(OR(AS27=0,AS27=""), "-", _xlfn.IFS(
    AS27&gt;=0.8, "A",
    AS27&gt;=0.6, "B",
    AS27&gt;=0.5, "C",
    AS27&gt;=0.4, "D",
    AS27&gt;=0.2, "E",
    AS27&lt;0.2, "F"
))</f>
        <v>A</v>
      </c>
      <c r="AV27" s="44" t="str">
        <f t="shared" si="0"/>
        <v>A</v>
      </c>
      <c r="AW27" s="55">
        <f t="shared" si="16"/>
        <v>17</v>
      </c>
      <c r="AX27" s="34">
        <f>SUMIFS(交通量調查結果!I:I,交通量調查結果!$A:$A,服務水準列表!$G27,交通量調查結果!$G:$G,服務水準列表!$E27,交通量調查結果!$D:$D,服務水準列表!$F27,交通量調查結果!$H:$H,服務水準列表!$AD27)</f>
        <v>112</v>
      </c>
      <c r="AY27" s="34">
        <f>SUMIFS(交通量調查結果!J:J,交通量調查結果!$A:$A,服務水準列表!$G27,交通量調查結果!$G:$G,服務水準列表!$E27,交通量調查結果!$D:$D,服務水準列表!$F27,交通量調查結果!$H:$H,服務水準列表!$AD27)</f>
        <v>44</v>
      </c>
      <c r="AZ27" s="34">
        <f>SUMIFS(交通量調查結果!K:K,交通量調查結果!$A:$A,服務水準列表!$G27,交通量調查結果!$G:$G,服務水準列表!$E27,交通量調查結果!$D:$D,服務水準列表!$F27,交通量調查結果!$H:$H,服務水準列表!$AD27)</f>
        <v>3</v>
      </c>
      <c r="BA27" s="34">
        <f>SUMIFS(交通量調查結果!L:L,交通量調查結果!$A:$A,服務水準列表!$G27,交通量調查結果!$G:$G,服務水準列表!$E27,交通量調查結果!$D:$D,服務水準列表!$F27,交通量調查結果!$H:$H,服務水準列表!$AD27)</f>
        <v>4</v>
      </c>
      <c r="BB27" s="34">
        <f>SUMIFS(交通量調查結果!M:M,交通量調查結果!$A:$A,服務水準列表!$G27,交通量調查結果!$G:$G,服務水準列表!$E27,交通量調查結果!$D:$D,服務水準列表!$F27,交通量調查結果!$H:$H,服務水準列表!$AD27)</f>
        <v>0</v>
      </c>
      <c r="BC27" s="34">
        <f>SUMIFS(交通量調查結果!N:N,交通量調查結果!$A:$A,服務水準列表!$G27,交通量調查結果!$G:$G,服務水準列表!$E27,交通量調查結果!$D:$D,服務水準列表!$F27,交通量調查結果!$H:$H,服務水準列表!$AD27)</f>
        <v>0</v>
      </c>
      <c r="BD27" s="34">
        <f>SUMIFS(交通量調查結果!O:O,交通量調查結果!$A:$A,服務水準列表!$G27,交通量調查結果!$G:$G,服務水準列表!$E27,交通量調查結果!$D:$D,服務水準列表!$F27,交通量調查結果!$H:$H,服務水準列表!$AD27)</f>
        <v>720</v>
      </c>
      <c r="BE27" s="34">
        <f>SUMIFS(交通量調查結果!P:P,交通量調查結果!$A:$A,服務水準列表!$G27,交通量調查結果!$G:$G,服務水準列表!$E27,交通量調查結果!$D:$D,服務水準列表!$F27,交通量調查結果!$H:$H,服務水準列表!$AD27)</f>
        <v>145</v>
      </c>
      <c r="BF27" s="34">
        <f>SUMIFS(交通量調查結果!Q:Q,交通量調查結果!$A:$A,服務水準列表!$G27,交通量調查結果!$G:$G,服務水準列表!$E27,交通量調查結果!$D:$D,服務水準列表!$F27,交通量調查結果!$H:$H,服務水準列表!$AD27)</f>
        <v>0</v>
      </c>
      <c r="BG27" s="34">
        <f t="shared" si="9"/>
        <v>1028</v>
      </c>
      <c r="BH27" s="34">
        <f t="shared" si="10"/>
        <v>1003.6</v>
      </c>
      <c r="BI27" s="35">
        <f t="shared" si="11"/>
        <v>0.15</v>
      </c>
      <c r="BJ27" s="25" t="str" cm="1">
        <f t="array" ref="BJ27">IF(OR(BI27="",BI27="-"), "-", _xlfn.IFS(
    BI27&lt;=0.25, "A",
    BI27&lt;=0.5, "B",
    BI27&lt;=0.8, "C",
    BI27&lt;=0.9, "D",
    BI27&lt;=1, "E",
    BI27&gt;1, "F"
))</f>
        <v>A</v>
      </c>
      <c r="BK27" s="36" cm="1">
        <f t="array" ref="BK27">INDEX(旅行速率調查結果!$A:$M,
       MATCH(1, (旅行速率調查結果!$D:$D = 服務水準列表!$E27) * (旅行速率調查結果!$F:$F = 服務水準列表!$F27) * (旅行速率調查結果!$E:$E = "晨峰") * (旅行速率調查結果!$A:$A = 服務水準列表!$H27),0),
       COLUMN(旅行速率調查結果!$K$1))</f>
        <v>84.342857142857142</v>
      </c>
      <c r="BL27" s="37">
        <f t="shared" si="12"/>
        <v>0.94</v>
      </c>
      <c r="BM27" s="26" cm="1">
        <f t="array" ref="BM27">IF(OR(BL27=0,BL27=""), "-", _xlfn.IFS(
    BL27&gt;=0.9, 1,
    BL27&gt;=0.8, 2,
    BL27&gt;=0.6, 3,
    BL27&gt;=0.4, 4,
    BL27&gt;=0.2, 5,
    BL27&lt;0.2, 6
))</f>
        <v>1</v>
      </c>
      <c r="BN27" s="26" t="str" cm="1">
        <f t="array" ref="BN27">IF(OR(BL27=0,BL27=""), "-", _xlfn.IFS(
    BL27&gt;=0.8, "A",
    BL27&gt;=0.6, "B",
    BL27&gt;=0.5, "C",
    BL27&gt;=0.4, "D",
    BL27&gt;=0.2, "E",
    BL27&lt;0.2, "F"
))</f>
        <v>A</v>
      </c>
      <c r="BO27" s="44" t="str">
        <f t="shared" si="1"/>
        <v>A</v>
      </c>
    </row>
    <row r="28" spans="1:67" x14ac:dyDescent="0.25">
      <c r="A28" s="48" t="str">
        <f t="shared" ref="A28:R28" si="24">A9</f>
        <v>SL2</v>
      </c>
      <c r="B28" s="14" t="str">
        <f t="shared" si="24"/>
        <v>SL2-2</v>
      </c>
      <c r="C28" s="14" t="str">
        <f t="shared" si="24"/>
        <v>台1線</v>
      </c>
      <c r="D28" s="14" t="str">
        <f t="shared" si="24"/>
        <v>大安溪橋</v>
      </c>
      <c r="E28" s="14" t="str">
        <f t="shared" si="13"/>
        <v>平日</v>
      </c>
      <c r="F28" s="14" t="str">
        <f t="shared" si="20"/>
        <v>往北</v>
      </c>
      <c r="G28" s="14" t="str">
        <f t="shared" si="24"/>
        <v>SL2-2</v>
      </c>
      <c r="H28" s="14" t="str">
        <f t="shared" si="2"/>
        <v>SL2-2</v>
      </c>
      <c r="I28" s="29">
        <f t="shared" si="24"/>
        <v>80</v>
      </c>
      <c r="J28" s="29">
        <f t="shared" si="24"/>
        <v>70</v>
      </c>
      <c r="K28" s="29">
        <f t="shared" si="24"/>
        <v>70</v>
      </c>
      <c r="L28" s="29">
        <f t="shared" si="24"/>
        <v>1680</v>
      </c>
      <c r="M28" s="29">
        <f t="shared" si="24"/>
        <v>5040</v>
      </c>
      <c r="N28" s="14">
        <f t="shared" si="24"/>
        <v>0.36</v>
      </c>
      <c r="O28" s="14">
        <f t="shared" si="24"/>
        <v>1.2</v>
      </c>
      <c r="P28" s="14">
        <f t="shared" si="24"/>
        <v>1.25</v>
      </c>
      <c r="Q28" s="14">
        <f t="shared" si="24"/>
        <v>1.5</v>
      </c>
      <c r="R28" s="41" t="str">
        <f t="shared" si="24"/>
        <v>VL2</v>
      </c>
      <c r="S28" s="70">
        <f>SUMIFS(交通量調查結果!I:I,交通量調查結果!$A:$A,服務水準列表!$G28,交通量調查結果!$G:$G,服務水準列表!$E28,交通量調查結果!$D:$D,服務水準列表!$F28)</f>
        <v>115</v>
      </c>
      <c r="T28" s="70">
        <f>SUMIFS(交通量調查結果!J:J,交通量調查結果!$A:$A,服務水準列表!$G28,交通量調查結果!$G:$G,服務水準列表!$E28,交通量調查結果!$D:$D,服務水準列表!$F28)</f>
        <v>254</v>
      </c>
      <c r="U28" s="70">
        <f>SUMIFS(交通量調查結果!K:K,交通量調查結果!$A:$A,服務水準列表!$G28,交通量調查結果!$G:$G,服務水準列表!$E28,交通量調查結果!$D:$D,服務水準列表!$F28)</f>
        <v>113</v>
      </c>
      <c r="V28" s="70">
        <f>SUMIFS(交通量調查結果!L:L,交通量調查結果!$A:$A,服務水準列表!$G28,交通量調查結果!$G:$G,服務水準列表!$E28,交通量調查結果!$D:$D,服務水準列表!$F28)</f>
        <v>14</v>
      </c>
      <c r="W28" s="70">
        <f>SUMIFS(交通量調查結果!M:M,交通量調查結果!$A:$A,服務水準列表!$G28,交通量調查結果!$G:$G,服務水準列表!$E28,交通量調查結果!$D:$D,服務水準列表!$F28)</f>
        <v>0</v>
      </c>
      <c r="X28" s="70">
        <f>SUMIFS(交通量調查結果!N:N,交通量調查結果!$A:$A,服務水準列表!$G28,交通量調查結果!$G:$G,服務水準列表!$E28,交通量調查結果!$D:$D,服務水準列表!$F28)</f>
        <v>0</v>
      </c>
      <c r="Y28" s="70">
        <f>SUMIFS(交通量調查結果!O:O,交通量調查結果!$A:$A,服務水準列表!$G28,交通量調查結果!$G:$G,服務水準列表!$E28,交通量調查結果!$D:$D,服務水準列表!$F28)</f>
        <v>10169</v>
      </c>
      <c r="Z28" s="70">
        <f>SUMIFS(交通量調查結果!P:P,交通量調查結果!$A:$A,服務水準列表!$G28,交通量調查結果!$G:$G,服務水準列表!$E28,交通量調查結果!$D:$D,服務水準列表!$F28)</f>
        <v>6481</v>
      </c>
      <c r="AA28" s="70">
        <f>SUMIFS(交通量調查結果!Q:Q,交通量調查結果!$A:$A,服務水準列表!$G28,交通量調查結果!$G:$G,服務水準列表!$E28,交通量調查結果!$D:$D,服務水準列表!$F28)</f>
        <v>184</v>
      </c>
      <c r="AB28" s="70">
        <f t="shared" si="3"/>
        <v>17330</v>
      </c>
      <c r="AC28" s="70">
        <f t="shared" si="4"/>
        <v>13144.56</v>
      </c>
      <c r="AD28" s="55">
        <f t="shared" si="15"/>
        <v>7</v>
      </c>
      <c r="AE28" s="34">
        <f>SUMIFS(交通量調查結果!I:I,交通量調查結果!$A:$A,服務水準列表!$G28,交通量調查結果!$G:$G,服務水準列表!$E28,交通量調查結果!$D:$D,服務水準列表!$F28,交通量調查結果!$H:$H,服務水準列表!$AD28)</f>
        <v>0</v>
      </c>
      <c r="AF28" s="34">
        <f>SUMIFS(交通量調查結果!J:J,交通量調查結果!$A:$A,服務水準列表!$G28,交通量調查結果!$G:$G,服務水準列表!$E28,交通量調查結果!$D:$D,服務水準列表!$F28,交通量調查結果!$H:$H,服務水準列表!$AD28)</f>
        <v>10</v>
      </c>
      <c r="AG28" s="34">
        <f>SUMIFS(交通量調查結果!K:K,交通量調查結果!$A:$A,服務水準列表!$G28,交通量調查結果!$G:$G,服務水準列表!$E28,交通量調查結果!$D:$D,服務水準列表!$F28,交通量調查結果!$H:$H,服務水準列表!$AD28)</f>
        <v>6</v>
      </c>
      <c r="AH28" s="34">
        <f>SUMIFS(交通量調查結果!L:L,交通量調查結果!$A:$A,服務水準列表!$G28,交通量調查結果!$G:$G,服務水準列表!$E28,交通量調查結果!$D:$D,服務水準列表!$F28,交通量調查結果!$H:$H,服務水準列表!$AD28)</f>
        <v>4</v>
      </c>
      <c r="AI28" s="34">
        <f>SUMIFS(交通量調查結果!M:M,交通量調查結果!$A:$A,服務水準列表!$G28,交通量調查結果!$G:$G,服務水準列表!$E28,交通量調查結果!$D:$D,服務水準列表!$F28,交通量調查結果!$H:$H,服務水準列表!$AD28)</f>
        <v>0</v>
      </c>
      <c r="AJ28" s="34">
        <f>SUMIFS(交通量調查結果!N:N,交通量調查結果!$A:$A,服務水準列表!$G28,交通量調查結果!$G:$G,服務水準列表!$E28,交通量調查結果!$D:$D,服務水準列表!$F28,交通量調查結果!$H:$H,服務水準列表!$AD28)</f>
        <v>0</v>
      </c>
      <c r="AK28" s="34">
        <f>SUMIFS(交通量調查結果!O:O,交通量調查結果!$A:$A,服務水準列表!$G28,交通量調查結果!$G:$G,服務水準列表!$E28,交通量調查結果!$D:$D,服務水準列表!$F28,交通量調查結果!$H:$H,服務水準列表!$AD28)</f>
        <v>1184</v>
      </c>
      <c r="AL28" s="34">
        <f>SUMIFS(交通量調查結果!P:P,交通量調查結果!$A:$A,服務水準列表!$G28,交通量調查結果!$G:$G,服務水準列表!$E28,交通量調查結果!$D:$D,服務水準列表!$F28,交通量調查結果!$H:$H,服務水準列表!$AD28)</f>
        <v>1481</v>
      </c>
      <c r="AM28" s="34">
        <f>SUMIFS(交通量調查結果!Q:Q,交通量調查結果!$A:$A,服務水準列表!$G28,交通量調查結果!$G:$G,服務水準列表!$E28,交通量調查結果!$D:$D,服務水準列表!$F28,交通量調查結果!$H:$H,服務水準列表!$AD28)</f>
        <v>4</v>
      </c>
      <c r="AN28" s="34">
        <f t="shared" si="5"/>
        <v>2685</v>
      </c>
      <c r="AO28" s="34">
        <f t="shared" si="6"/>
        <v>1741.6599999999999</v>
      </c>
      <c r="AP28" s="35">
        <f t="shared" si="7"/>
        <v>0.35</v>
      </c>
      <c r="AQ28" s="25" t="str" cm="1">
        <f t="array" ref="AQ28">IF(OR(AP28="",AP28="-"), "-", _xlfn.IFS(
    AP28&lt;=0.25, "A",
    AP28&lt;=0.5, "B",
    AP28&lt;=0.8, "C",
    AP28&lt;=0.9, "D",
    AP28&lt;=1, "E",
    AP28&gt;1, "F"
))</f>
        <v>B</v>
      </c>
      <c r="AR28" s="36" cm="1">
        <f t="array" ref="AR28">INDEX(旅行速率調查結果!$A:$M,
       MATCH(1, (旅行速率調查結果!$D:$D = 服務水準列表!$E28) * (旅行速率調查結果!$F:$F = 服務水準列表!$F28) * (旅行速率調查結果!$E:$E = "晨峰") * (旅行速率調查結果!$A:$A = 服務水準列表!$H28),0),
       COLUMN(旅行速率調查結果!$K$1))</f>
        <v>19.95725353994122</v>
      </c>
      <c r="AS28" s="37">
        <f t="shared" si="8"/>
        <v>0.28999999999999998</v>
      </c>
      <c r="AT28" s="26" cm="1">
        <f t="array" ref="AT28">IF(OR(AS28=0,AS28=""), "-", _xlfn.IFS(
    AS28&gt;=0.9, 1,
    AS28&gt;=0.8, 2,
    AS28&gt;=0.6, 3,
    AS28&gt;=0.4, 4,
    AS28&gt;=0.2, 5,
    AS28&lt;0.2, 6
))</f>
        <v>5</v>
      </c>
      <c r="AU28" s="26" t="str" cm="1">
        <f t="array" ref="AU28">IF(OR(AS28=0,AS28=""), "-", _xlfn.IFS(
    AS28&gt;=0.8, "A",
    AS28&gt;=0.6, "B",
    AS28&gt;=0.5, "C",
    AS28&gt;=0.4, "D",
    AS28&gt;=0.2, "E",
    AS28&lt;0.2, "F"
))</f>
        <v>E</v>
      </c>
      <c r="AV28" s="44" t="str">
        <f t="shared" si="0"/>
        <v>E</v>
      </c>
      <c r="AW28" s="55">
        <f t="shared" si="16"/>
        <v>17</v>
      </c>
      <c r="AX28" s="34">
        <f>SUMIFS(交通量調查結果!I:I,交通量調查結果!$A:$A,服務水準列表!$G28,交通量調查結果!$G:$G,服務水準列表!$E28,交通量調查結果!$D:$D,服務水準列表!$F28,交通量調查結果!$H:$H,服務水準列表!$AD28)</f>
        <v>0</v>
      </c>
      <c r="AY28" s="34">
        <f>SUMIFS(交通量調查結果!J:J,交通量調查結果!$A:$A,服務水準列表!$G28,交通量調查結果!$G:$G,服務水準列表!$E28,交通量調查結果!$D:$D,服務水準列表!$F28,交通量調查結果!$H:$H,服務水準列表!$AD28)</f>
        <v>10</v>
      </c>
      <c r="AZ28" s="34">
        <f>SUMIFS(交通量調查結果!K:K,交通量調查結果!$A:$A,服務水準列表!$G28,交通量調查結果!$G:$G,服務水準列表!$E28,交通量調查結果!$D:$D,服務水準列表!$F28,交通量調查結果!$H:$H,服務水準列表!$AD28)</f>
        <v>6</v>
      </c>
      <c r="BA28" s="34">
        <f>SUMIFS(交通量調查結果!L:L,交通量調查結果!$A:$A,服務水準列表!$G28,交通量調查結果!$G:$G,服務水準列表!$E28,交通量調查結果!$D:$D,服務水準列表!$F28,交通量調查結果!$H:$H,服務水準列表!$AD28)</f>
        <v>4</v>
      </c>
      <c r="BB28" s="34">
        <f>SUMIFS(交通量調查結果!M:M,交通量調查結果!$A:$A,服務水準列表!$G28,交通量調查結果!$G:$G,服務水準列表!$E28,交通量調查結果!$D:$D,服務水準列表!$F28,交通量調查結果!$H:$H,服務水準列表!$AD28)</f>
        <v>0</v>
      </c>
      <c r="BC28" s="34">
        <f>SUMIFS(交通量調查結果!N:N,交通量調查結果!$A:$A,服務水準列表!$G28,交通量調查結果!$G:$G,服務水準列表!$E28,交通量調查結果!$D:$D,服務水準列表!$F28,交通量調查結果!$H:$H,服務水準列表!$AD28)</f>
        <v>0</v>
      </c>
      <c r="BD28" s="34">
        <f>SUMIFS(交通量調查結果!O:O,交通量調查結果!$A:$A,服務水準列表!$G28,交通量調查結果!$G:$G,服務水準列表!$E28,交通量調查結果!$D:$D,服務水準列表!$F28,交通量調查結果!$H:$H,服務水準列表!$AD28)</f>
        <v>1184</v>
      </c>
      <c r="BE28" s="34">
        <f>SUMIFS(交通量調查結果!P:P,交通量調查結果!$A:$A,服務水準列表!$G28,交通量調查結果!$G:$G,服務水準列表!$E28,交通量調查結果!$D:$D,服務水準列表!$F28,交通量調查結果!$H:$H,服務水準列表!$AD28)</f>
        <v>1481</v>
      </c>
      <c r="BF28" s="34">
        <f>SUMIFS(交通量調查結果!Q:Q,交通量調查結果!$A:$A,服務水準列表!$G28,交通量調查結果!$G:$G,服務水準列表!$E28,交通量調查結果!$D:$D,服務水準列表!$F28,交通量調查結果!$H:$H,服務水準列表!$AD28)</f>
        <v>4</v>
      </c>
      <c r="BG28" s="34">
        <f t="shared" si="9"/>
        <v>2685</v>
      </c>
      <c r="BH28" s="34">
        <f t="shared" si="10"/>
        <v>1741.6599999999999</v>
      </c>
      <c r="BI28" s="35">
        <f t="shared" si="11"/>
        <v>0.35</v>
      </c>
      <c r="BJ28" s="25" t="str" cm="1">
        <f t="array" ref="BJ28">IF(OR(BI28="",BI28="-"), "-", _xlfn.IFS(
    BI28&lt;=0.25, "A",
    BI28&lt;=0.5, "B",
    BI28&lt;=0.8, "C",
    BI28&lt;=0.9, "D",
    BI28&lt;=1, "E",
    BI28&gt;1, "F"
))</f>
        <v>B</v>
      </c>
      <c r="BK28" s="36" cm="1">
        <f t="array" ref="BK28">INDEX(旅行速率調查結果!$A:$M,
       MATCH(1, (旅行速率調查結果!$D:$D = 服務水準列表!$E28) * (旅行速率調查結果!$F:$F = 服務水準列表!$F28) * (旅行速率調查結果!$E:$E = "晨峰") * (旅行速率調查結果!$A:$A = 服務水準列表!$H28),0),
       COLUMN(旅行速率調查結果!$K$1))</f>
        <v>19.95725353994122</v>
      </c>
      <c r="BL28" s="37">
        <f t="shared" si="12"/>
        <v>0.28999999999999998</v>
      </c>
      <c r="BM28" s="26" cm="1">
        <f t="array" ref="BM28">IF(OR(BL28=0,BL28=""), "-", _xlfn.IFS(
    BL28&gt;=0.9, 1,
    BL28&gt;=0.8, 2,
    BL28&gt;=0.6, 3,
    BL28&gt;=0.4, 4,
    BL28&gt;=0.2, 5,
    BL28&lt;0.2, 6
))</f>
        <v>5</v>
      </c>
      <c r="BN28" s="26" t="str" cm="1">
        <f t="array" ref="BN28">IF(OR(BL28=0,BL28=""), "-", _xlfn.IFS(
    BL28&gt;=0.8, "A",
    BL28&gt;=0.6, "B",
    BL28&gt;=0.5, "C",
    BL28&gt;=0.4, "D",
    BL28&gt;=0.2, "E",
    BL28&lt;0.2, "F"
))</f>
        <v>E</v>
      </c>
      <c r="BO28" s="44" t="str">
        <f t="shared" si="1"/>
        <v>E</v>
      </c>
    </row>
    <row r="29" spans="1:67" x14ac:dyDescent="0.25">
      <c r="A29" s="48" t="str">
        <f t="shared" ref="A29:R29" si="25">A10</f>
        <v>SL2</v>
      </c>
      <c r="B29" s="14" t="str">
        <f t="shared" si="25"/>
        <v>SL2-3</v>
      </c>
      <c r="C29" s="14" t="str">
        <f t="shared" si="25"/>
        <v>國道3號</v>
      </c>
      <c r="D29" s="14" t="str">
        <f t="shared" si="25"/>
        <v>大安溪橋</v>
      </c>
      <c r="E29" s="14" t="str">
        <f t="shared" si="13"/>
        <v>平日</v>
      </c>
      <c r="F29" s="14" t="str">
        <f t="shared" si="20"/>
        <v>往北</v>
      </c>
      <c r="G29" s="14" t="s">
        <v>231</v>
      </c>
      <c r="H29" s="14" t="str">
        <f t="shared" si="2"/>
        <v>03F1633N</v>
      </c>
      <c r="I29" s="29">
        <f t="shared" si="25"/>
        <v>115</v>
      </c>
      <c r="J29" s="29">
        <f t="shared" si="25"/>
        <v>110</v>
      </c>
      <c r="K29" s="29">
        <f t="shared" si="25"/>
        <v>110</v>
      </c>
      <c r="L29" s="29">
        <f t="shared" si="25"/>
        <v>1760</v>
      </c>
      <c r="M29" s="29">
        <f t="shared" si="25"/>
        <v>5280</v>
      </c>
      <c r="N29" s="14">
        <f t="shared" si="25"/>
        <v>0</v>
      </c>
      <c r="O29" s="14">
        <f t="shared" si="25"/>
        <v>1.4</v>
      </c>
      <c r="P29" s="14">
        <f t="shared" si="25"/>
        <v>1.4</v>
      </c>
      <c r="Q29" s="14">
        <f t="shared" si="25"/>
        <v>1.4</v>
      </c>
      <c r="R29" s="41" t="str">
        <f t="shared" si="25"/>
        <v>VC+VL1</v>
      </c>
      <c r="S29" s="70">
        <f>SUMIFS(交通量調查結果!I:I,交通量調查結果!$A:$A,服務水準列表!$G29,交通量調查結果!$G:$G,服務水準列表!$E29,交通量調查結果!$D:$D,服務水準列表!$F29)</f>
        <v>0</v>
      </c>
      <c r="T29" s="70">
        <f>SUMIFS(交通量調查結果!J:J,交通量調查結果!$A:$A,服務水準列表!$G29,交通量調查結果!$G:$G,服務水準列表!$E29,交通量調查結果!$D:$D,服務水準列表!$F29)</f>
        <v>0</v>
      </c>
      <c r="U29" s="70">
        <f>SUMIFS(交通量調查結果!K:K,交通量調查結果!$A:$A,服務水準列表!$G29,交通量調查結果!$G:$G,服務水準列表!$E29,交通量調查結果!$D:$D,服務水準列表!$F29)</f>
        <v>0</v>
      </c>
      <c r="V29" s="70">
        <f>SUMIFS(交通量調查結果!L:L,交通量調查結果!$A:$A,服務水準列表!$G29,交通量調查結果!$G:$G,服務水準列表!$E29,交通量調查結果!$D:$D,服務水準列表!$F29)</f>
        <v>0</v>
      </c>
      <c r="W29" s="70">
        <f>SUMIFS(交通量調查結果!M:M,交通量調查結果!$A:$A,服務水準列表!$G29,交通量調查結果!$G:$G,服務水準列表!$E29,交通量調查結果!$D:$D,服務水準列表!$F29)</f>
        <v>0</v>
      </c>
      <c r="X29" s="70">
        <f>SUMIFS(交通量調查結果!N:N,交通量調查結果!$A:$A,服務水準列表!$G29,交通量調查結果!$G:$G,服務水準列表!$E29,交通量調查結果!$D:$D,服務水準列表!$F29)</f>
        <v>0</v>
      </c>
      <c r="Y29" s="70">
        <f>SUMIFS(交通量調查結果!O:O,交通量調查結果!$A:$A,服務水準列表!$G29,交通量調查結果!$G:$G,服務水準列表!$E29,交通量調查結果!$D:$D,服務水準列表!$F29)</f>
        <v>0</v>
      </c>
      <c r="Z29" s="70">
        <f>SUMIFS(交通量調查結果!P:P,交通量調查結果!$A:$A,服務水準列表!$G29,交通量調查結果!$G:$G,服務水準列表!$E29,交通量調查結果!$D:$D,服務水準列表!$F29)</f>
        <v>0</v>
      </c>
      <c r="AA29" s="70">
        <f>SUMIFS(交通量調查結果!Q:Q,交通量調查結果!$A:$A,服務水準列表!$G29,交通量調查結果!$G:$G,服務水準列表!$E29,交通量調查結果!$D:$D,服務水準列表!$F29)</f>
        <v>0</v>
      </c>
      <c r="AB29" s="70">
        <f t="shared" si="3"/>
        <v>0</v>
      </c>
      <c r="AC29" s="70">
        <f t="shared" si="4"/>
        <v>0</v>
      </c>
      <c r="AD29" s="55">
        <f t="shared" si="15"/>
        <v>7</v>
      </c>
      <c r="AE29" s="34">
        <f>SUMIFS(交通量調查結果!I:I,交通量調查結果!$A:$A,服務水準列表!$G29,交通量調查結果!$G:$G,服務水準列表!$E29,交通量調查結果!$D:$D,服務水準列表!$F29,交通量調查結果!$H:$H,服務水準列表!$AD29)</f>
        <v>0</v>
      </c>
      <c r="AF29" s="34">
        <f>SUMIFS(交通量調查結果!J:J,交通量調查結果!$A:$A,服務水準列表!$G29,交通量調查結果!$G:$G,服務水準列表!$E29,交通量調查結果!$D:$D,服務水準列表!$F29,交通量調查結果!$H:$H,服務水準列表!$AD29)</f>
        <v>0</v>
      </c>
      <c r="AG29" s="34">
        <f>SUMIFS(交通量調查結果!K:K,交通量調查結果!$A:$A,服務水準列表!$G29,交通量調查結果!$G:$G,服務水準列表!$E29,交通量調查結果!$D:$D,服務水準列表!$F29,交通量調查結果!$H:$H,服務水準列表!$AD29)</f>
        <v>0</v>
      </c>
      <c r="AH29" s="34">
        <f>SUMIFS(交通量調查結果!L:L,交通量調查結果!$A:$A,服務水準列表!$G29,交通量調查結果!$G:$G,服務水準列表!$E29,交通量調查結果!$D:$D,服務水準列表!$F29,交通量調查結果!$H:$H,服務水準列表!$AD29)</f>
        <v>0</v>
      </c>
      <c r="AI29" s="34">
        <f>SUMIFS(交通量調查結果!M:M,交通量調查結果!$A:$A,服務水準列表!$G29,交通量調查結果!$G:$G,服務水準列表!$E29,交通量調查結果!$D:$D,服務水準列表!$F29,交通量調查結果!$H:$H,服務水準列表!$AD29)</f>
        <v>0</v>
      </c>
      <c r="AJ29" s="34">
        <f>SUMIFS(交通量調查結果!N:N,交通量調查結果!$A:$A,服務水準列表!$G29,交通量調查結果!$G:$G,服務水準列表!$E29,交通量調查結果!$D:$D,服務水準列表!$F29,交通量調查結果!$H:$H,服務水準列表!$AD29)</f>
        <v>0</v>
      </c>
      <c r="AK29" s="34">
        <f>SUMIFS(交通量調查結果!O:O,交通量調查結果!$A:$A,服務水準列表!$G29,交通量調查結果!$G:$G,服務水準列表!$E29,交通量調查結果!$D:$D,服務水準列表!$F29,交通量調查結果!$H:$H,服務水準列表!$AD29)</f>
        <v>0</v>
      </c>
      <c r="AL29" s="34">
        <f>SUMIFS(交通量調查結果!P:P,交通量調查結果!$A:$A,服務水準列表!$G29,交通量調查結果!$G:$G,服務水準列表!$E29,交通量調查結果!$D:$D,服務水準列表!$F29,交通量調查結果!$H:$H,服務水準列表!$AD29)</f>
        <v>0</v>
      </c>
      <c r="AM29" s="34">
        <f>SUMIFS(交通量調查結果!Q:Q,交通量調查結果!$A:$A,服務水準列表!$G29,交通量調查結果!$G:$G,服務水準列表!$E29,交通量調查結果!$D:$D,服務水準列表!$F29,交通量調查結果!$H:$H,服務水準列表!$AD29)</f>
        <v>0</v>
      </c>
      <c r="AN29" s="34">
        <f t="shared" si="5"/>
        <v>0</v>
      </c>
      <c r="AO29" s="34">
        <f t="shared" si="6"/>
        <v>0</v>
      </c>
      <c r="AP29" s="35">
        <f t="shared" si="7"/>
        <v>0</v>
      </c>
      <c r="AQ29" s="25" t="str" cm="1">
        <f t="array" ref="AQ29">IF(OR(AP29="",AP29="-"), "-", _xlfn.IFS(
    AP29&lt;=0.25, "A",
    AP29&lt;=0.5, "B",
    AP29&lt;=0.8, "C",
    AP29&lt;=0.9, "D",
    AP29&lt;=1, "E",
    AP29&gt;1, "F"
))</f>
        <v>A</v>
      </c>
      <c r="AR29" s="36" t="e" cm="1">
        <f t="array" ref="AR29">INDEX(旅行速率調查結果!$A:$M,
       MATCH(1, (旅行速率調查結果!$D:$D = 服務水準列表!$E29) * (旅行速率調查結果!$F:$F = 服務水準列表!$F29) * (旅行速率調查結果!$E:$E = "晨峰") * (旅行速率調查結果!$A:$A = 服務水準列表!$H29),0),
       COLUMN(旅行速率調查結果!$K$1))</f>
        <v>#N/A</v>
      </c>
      <c r="AS29" s="37" t="e">
        <f t="shared" si="8"/>
        <v>#N/A</v>
      </c>
      <c r="AT29" s="26" t="e" cm="1">
        <f t="array" ref="AT29">IF(OR(AS29=0,AS29=""), "-", _xlfn.IFS(
    AS29&gt;=0.9, 1,
    AS29&gt;=0.8, 2,
    AS29&gt;=0.6, 3,
    AS29&gt;=0.4, 4,
    AS29&gt;=0.2, 5,
    AS29&lt;0.2, 6
))</f>
        <v>#N/A</v>
      </c>
      <c r="AU29" s="26" t="e" cm="1">
        <f t="array" ref="AU29">IF(OR(AS29=0,AS29=""), "-", _xlfn.IFS(
    AS29&gt;=0.8, "A",
    AS29&gt;=0.6, "B",
    AS29&gt;=0.5, "C",
    AS29&gt;=0.4, "D",
    AS29&gt;=0.2, "E",
    AS29&lt;0.2, "F"
))</f>
        <v>#N/A</v>
      </c>
      <c r="AV29" s="44" t="e">
        <f t="shared" si="0"/>
        <v>#N/A</v>
      </c>
      <c r="AW29" s="55">
        <f t="shared" si="16"/>
        <v>17</v>
      </c>
      <c r="AX29" s="34">
        <f>SUMIFS(交通量調查結果!I:I,交通量調查結果!$A:$A,服務水準列表!$G29,交通量調查結果!$G:$G,服務水準列表!$E29,交通量調查結果!$D:$D,服務水準列表!$F29,交通量調查結果!$H:$H,服務水準列表!$AD29)</f>
        <v>0</v>
      </c>
      <c r="AY29" s="34">
        <f>SUMIFS(交通量調查結果!J:J,交通量調查結果!$A:$A,服務水準列表!$G29,交通量調查結果!$G:$G,服務水準列表!$E29,交通量調查結果!$D:$D,服務水準列表!$F29,交通量調查結果!$H:$H,服務水準列表!$AD29)</f>
        <v>0</v>
      </c>
      <c r="AZ29" s="34">
        <f>SUMIFS(交通量調查結果!K:K,交通量調查結果!$A:$A,服務水準列表!$G29,交通量調查結果!$G:$G,服務水準列表!$E29,交通量調查結果!$D:$D,服務水準列表!$F29,交通量調查結果!$H:$H,服務水準列表!$AD29)</f>
        <v>0</v>
      </c>
      <c r="BA29" s="34">
        <f>SUMIFS(交通量調查結果!L:L,交通量調查結果!$A:$A,服務水準列表!$G29,交通量調查結果!$G:$G,服務水準列表!$E29,交通量調查結果!$D:$D,服務水準列表!$F29,交通量調查結果!$H:$H,服務水準列表!$AD29)</f>
        <v>0</v>
      </c>
      <c r="BB29" s="34">
        <f>SUMIFS(交通量調查結果!M:M,交通量調查結果!$A:$A,服務水準列表!$G29,交通量調查結果!$G:$G,服務水準列表!$E29,交通量調查結果!$D:$D,服務水準列表!$F29,交通量調查結果!$H:$H,服務水準列表!$AD29)</f>
        <v>0</v>
      </c>
      <c r="BC29" s="34">
        <f>SUMIFS(交通量調查結果!N:N,交通量調查結果!$A:$A,服務水準列表!$G29,交通量調查結果!$G:$G,服務水準列表!$E29,交通量調查結果!$D:$D,服務水準列表!$F29,交通量調查結果!$H:$H,服務水準列表!$AD29)</f>
        <v>0</v>
      </c>
      <c r="BD29" s="34">
        <f>SUMIFS(交通量調查結果!O:O,交通量調查結果!$A:$A,服務水準列表!$G29,交通量調查結果!$G:$G,服務水準列表!$E29,交通量調查結果!$D:$D,服務水準列表!$F29,交通量調查結果!$H:$H,服務水準列表!$AD29)</f>
        <v>0</v>
      </c>
      <c r="BE29" s="34">
        <f>SUMIFS(交通量調查結果!P:P,交通量調查結果!$A:$A,服務水準列表!$G29,交通量調查結果!$G:$G,服務水準列表!$E29,交通量調查結果!$D:$D,服務水準列表!$F29,交通量調查結果!$H:$H,服務水準列表!$AD29)</f>
        <v>0</v>
      </c>
      <c r="BF29" s="34">
        <f>SUMIFS(交通量調查結果!Q:Q,交通量調查結果!$A:$A,服務水準列表!$G29,交通量調查結果!$G:$G,服務水準列表!$E29,交通量調查結果!$D:$D,服務水準列表!$F29,交通量調查結果!$H:$H,服務水準列表!$AD29)</f>
        <v>0</v>
      </c>
      <c r="BG29" s="34">
        <f t="shared" si="9"/>
        <v>0</v>
      </c>
      <c r="BH29" s="34">
        <f t="shared" si="10"/>
        <v>0</v>
      </c>
      <c r="BI29" s="35">
        <f t="shared" si="11"/>
        <v>0</v>
      </c>
      <c r="BJ29" s="25" t="str" cm="1">
        <f t="array" ref="BJ29">IF(OR(BI29="",BI29="-"), "-", _xlfn.IFS(
    BI29&lt;=0.25, "A",
    BI29&lt;=0.5, "B",
    BI29&lt;=0.8, "C",
    BI29&lt;=0.9, "D",
    BI29&lt;=1, "E",
    BI29&gt;1, "F"
))</f>
        <v>A</v>
      </c>
      <c r="BK29" s="36" t="e" cm="1">
        <f t="array" ref="BK29">INDEX(旅行速率調查結果!$A:$M,
       MATCH(1, (旅行速率調查結果!$D:$D = 服務水準列表!$E29) * (旅行速率調查結果!$F:$F = 服務水準列表!$F29) * (旅行速率調查結果!$E:$E = "晨峰") * (旅行速率調查結果!$A:$A = 服務水準列表!$H29),0),
       COLUMN(旅行速率調查結果!$K$1))</f>
        <v>#N/A</v>
      </c>
      <c r="BL29" s="37" t="e">
        <f t="shared" si="12"/>
        <v>#N/A</v>
      </c>
      <c r="BM29" s="26" t="e" cm="1">
        <f t="array" ref="BM29">IF(OR(BL29=0,BL29=""), "-", _xlfn.IFS(
    BL29&gt;=0.9, 1,
    BL29&gt;=0.8, 2,
    BL29&gt;=0.6, 3,
    BL29&gt;=0.4, 4,
    BL29&gt;=0.2, 5,
    BL29&lt;0.2, 6
))</f>
        <v>#N/A</v>
      </c>
      <c r="BN29" s="26" t="e" cm="1">
        <f t="array" ref="BN29">IF(OR(BL29=0,BL29=""), "-", _xlfn.IFS(
    BL29&gt;=0.8, "A",
    BL29&gt;=0.6, "B",
    BL29&gt;=0.5, "C",
    BL29&gt;=0.4, "D",
    BL29&gt;=0.2, "E",
    BL29&lt;0.2, "F"
))</f>
        <v>#N/A</v>
      </c>
      <c r="BO29" s="44" t="e">
        <f t="shared" si="1"/>
        <v>#N/A</v>
      </c>
    </row>
    <row r="30" spans="1:67" x14ac:dyDescent="0.25">
      <c r="A30" s="48" t="str">
        <f t="shared" ref="A30:R30" si="26">A11</f>
        <v>SL2</v>
      </c>
      <c r="B30" s="14" t="str">
        <f t="shared" si="26"/>
        <v>SL2-4</v>
      </c>
      <c r="C30" s="14" t="str">
        <f t="shared" si="26"/>
        <v>國道1號</v>
      </c>
      <c r="D30" s="14" t="str">
        <f t="shared" si="26"/>
        <v>大安溪橋</v>
      </c>
      <c r="E30" s="14" t="str">
        <f t="shared" si="13"/>
        <v>平日</v>
      </c>
      <c r="F30" s="14" t="str">
        <f t="shared" si="20"/>
        <v>往北</v>
      </c>
      <c r="G30" s="14" t="s">
        <v>232</v>
      </c>
      <c r="H30" s="14" t="str">
        <f t="shared" si="2"/>
        <v>01F1572N</v>
      </c>
      <c r="I30" s="29">
        <f t="shared" si="26"/>
        <v>115</v>
      </c>
      <c r="J30" s="29">
        <f t="shared" si="26"/>
        <v>110</v>
      </c>
      <c r="K30" s="29">
        <f t="shared" si="26"/>
        <v>110</v>
      </c>
      <c r="L30" s="29">
        <f t="shared" si="26"/>
        <v>1760</v>
      </c>
      <c r="M30" s="29">
        <f t="shared" si="26"/>
        <v>5280</v>
      </c>
      <c r="N30" s="14">
        <f t="shared" si="26"/>
        <v>0</v>
      </c>
      <c r="O30" s="14">
        <f t="shared" si="26"/>
        <v>1.4</v>
      </c>
      <c r="P30" s="14">
        <f t="shared" si="26"/>
        <v>1.4</v>
      </c>
      <c r="Q30" s="14">
        <f t="shared" si="26"/>
        <v>1.4</v>
      </c>
      <c r="R30" s="41" t="str">
        <f t="shared" si="26"/>
        <v>VC+VL1</v>
      </c>
      <c r="S30" s="70">
        <f>SUMIFS(交通量調查結果!I:I,交通量調查結果!$A:$A,服務水準列表!$G30,交通量調查結果!$G:$G,服務水準列表!$E30,交通量調查結果!$D:$D,服務水準列表!$F30)</f>
        <v>0</v>
      </c>
      <c r="T30" s="70">
        <f>SUMIFS(交通量調查結果!J:J,交通量調查結果!$A:$A,服務水準列表!$G30,交通量調查結果!$G:$G,服務水準列表!$E30,交通量調查結果!$D:$D,服務水準列表!$F30)</f>
        <v>0</v>
      </c>
      <c r="U30" s="70">
        <f>SUMIFS(交通量調查結果!K:K,交通量調查結果!$A:$A,服務水準列表!$G30,交通量調查結果!$G:$G,服務水準列表!$E30,交通量調查結果!$D:$D,服務水準列表!$F30)</f>
        <v>0</v>
      </c>
      <c r="V30" s="70">
        <f>SUMIFS(交通量調查結果!L:L,交通量調查結果!$A:$A,服務水準列表!$G30,交通量調查結果!$G:$G,服務水準列表!$E30,交通量調查結果!$D:$D,服務水準列表!$F30)</f>
        <v>0</v>
      </c>
      <c r="W30" s="70">
        <f>SUMIFS(交通量調查結果!M:M,交通量調查結果!$A:$A,服務水準列表!$G30,交通量調查結果!$G:$G,服務水準列表!$E30,交通量調查結果!$D:$D,服務水準列表!$F30)</f>
        <v>0</v>
      </c>
      <c r="X30" s="70">
        <f>SUMIFS(交通量調查結果!N:N,交通量調查結果!$A:$A,服務水準列表!$G30,交通量調查結果!$G:$G,服務水準列表!$E30,交通量調查結果!$D:$D,服務水準列表!$F30)</f>
        <v>0</v>
      </c>
      <c r="Y30" s="70">
        <f>SUMIFS(交通量調查結果!O:O,交通量調查結果!$A:$A,服務水準列表!$G30,交通量調查結果!$G:$G,服務水準列表!$E30,交通量調查結果!$D:$D,服務水準列表!$F30)</f>
        <v>0</v>
      </c>
      <c r="Z30" s="70">
        <f>SUMIFS(交通量調查結果!P:P,交通量調查結果!$A:$A,服務水準列表!$G30,交通量調查結果!$G:$G,服務水準列表!$E30,交通量調查結果!$D:$D,服務水準列表!$F30)</f>
        <v>0</v>
      </c>
      <c r="AA30" s="70">
        <f>SUMIFS(交通量調查結果!Q:Q,交通量調查結果!$A:$A,服務水準列表!$G30,交通量調查結果!$G:$G,服務水準列表!$E30,交通量調查結果!$D:$D,服務水準列表!$F30)</f>
        <v>0</v>
      </c>
      <c r="AB30" s="70">
        <f t="shared" si="3"/>
        <v>0</v>
      </c>
      <c r="AC30" s="70">
        <f t="shared" si="4"/>
        <v>0</v>
      </c>
      <c r="AD30" s="55">
        <f t="shared" si="15"/>
        <v>7</v>
      </c>
      <c r="AE30" s="34">
        <f>SUMIFS(交通量調查結果!I:I,交通量調查結果!$A:$A,服務水準列表!$G30,交通量調查結果!$G:$G,服務水準列表!$E30,交通量調查結果!$D:$D,服務水準列表!$F30,交通量調查結果!$H:$H,服務水準列表!$AD30)</f>
        <v>0</v>
      </c>
      <c r="AF30" s="34">
        <f>SUMIFS(交通量調查結果!J:J,交通量調查結果!$A:$A,服務水準列表!$G30,交通量調查結果!$G:$G,服務水準列表!$E30,交通量調查結果!$D:$D,服務水準列表!$F30,交通量調查結果!$H:$H,服務水準列表!$AD30)</f>
        <v>0</v>
      </c>
      <c r="AG30" s="34">
        <f>SUMIFS(交通量調查結果!K:K,交通量調查結果!$A:$A,服務水準列表!$G30,交通量調查結果!$G:$G,服務水準列表!$E30,交通量調查結果!$D:$D,服務水準列表!$F30,交通量調查結果!$H:$H,服務水準列表!$AD30)</f>
        <v>0</v>
      </c>
      <c r="AH30" s="34">
        <f>SUMIFS(交通量調查結果!L:L,交通量調查結果!$A:$A,服務水準列表!$G30,交通量調查結果!$G:$G,服務水準列表!$E30,交通量調查結果!$D:$D,服務水準列表!$F30,交通量調查結果!$H:$H,服務水準列表!$AD30)</f>
        <v>0</v>
      </c>
      <c r="AI30" s="34">
        <f>SUMIFS(交通量調查結果!M:M,交通量調查結果!$A:$A,服務水準列表!$G30,交通量調查結果!$G:$G,服務水準列表!$E30,交通量調查結果!$D:$D,服務水準列表!$F30,交通量調查結果!$H:$H,服務水準列表!$AD30)</f>
        <v>0</v>
      </c>
      <c r="AJ30" s="34">
        <f>SUMIFS(交通量調查結果!N:N,交通量調查結果!$A:$A,服務水準列表!$G30,交通量調查結果!$G:$G,服務水準列表!$E30,交通量調查結果!$D:$D,服務水準列表!$F30,交通量調查結果!$H:$H,服務水準列表!$AD30)</f>
        <v>0</v>
      </c>
      <c r="AK30" s="34">
        <f>SUMIFS(交通量調查結果!O:O,交通量調查結果!$A:$A,服務水準列表!$G30,交通量調查結果!$G:$G,服務水準列表!$E30,交通量調查結果!$D:$D,服務水準列表!$F30,交通量調查結果!$H:$H,服務水準列表!$AD30)</f>
        <v>0</v>
      </c>
      <c r="AL30" s="34">
        <f>SUMIFS(交通量調查結果!P:P,交通量調查結果!$A:$A,服務水準列表!$G30,交通量調查結果!$G:$G,服務水準列表!$E30,交通量調查結果!$D:$D,服務水準列表!$F30,交通量調查結果!$H:$H,服務水準列表!$AD30)</f>
        <v>0</v>
      </c>
      <c r="AM30" s="34">
        <f>SUMIFS(交通量調查結果!Q:Q,交通量調查結果!$A:$A,服務水準列表!$G30,交通量調查結果!$G:$G,服務水準列表!$E30,交通量調查結果!$D:$D,服務水準列表!$F30,交通量調查結果!$H:$H,服務水準列表!$AD30)</f>
        <v>0</v>
      </c>
      <c r="AN30" s="34">
        <f t="shared" si="5"/>
        <v>0</v>
      </c>
      <c r="AO30" s="34">
        <f t="shared" si="6"/>
        <v>0</v>
      </c>
      <c r="AP30" s="35">
        <f t="shared" si="7"/>
        <v>0</v>
      </c>
      <c r="AQ30" s="25" t="str" cm="1">
        <f t="array" ref="AQ30">IF(OR(AP30="",AP30="-"), "-", _xlfn.IFS(
    AP30&lt;=0.25, "A",
    AP30&lt;=0.5, "B",
    AP30&lt;=0.8, "C",
    AP30&lt;=0.9, "D",
    AP30&lt;=1, "E",
    AP30&gt;1, "F"
))</f>
        <v>A</v>
      </c>
      <c r="AR30" s="36" t="e" cm="1">
        <f t="array" ref="AR30">INDEX(旅行速率調查結果!$A:$M,
       MATCH(1, (旅行速率調查結果!$D:$D = 服務水準列表!$E30) * (旅行速率調查結果!$F:$F = 服務水準列表!$F30) * (旅行速率調查結果!$E:$E = "晨峰") * (旅行速率調查結果!$A:$A = 服務水準列表!$H30),0),
       COLUMN(旅行速率調查結果!$K$1))</f>
        <v>#N/A</v>
      </c>
      <c r="AS30" s="37" t="e">
        <f t="shared" si="8"/>
        <v>#N/A</v>
      </c>
      <c r="AT30" s="26" t="e" cm="1">
        <f t="array" ref="AT30">IF(OR(AS30=0,AS30=""), "-", _xlfn.IFS(
    AS30&gt;=0.9, 1,
    AS30&gt;=0.8, 2,
    AS30&gt;=0.6, 3,
    AS30&gt;=0.4, 4,
    AS30&gt;=0.2, 5,
    AS30&lt;0.2, 6
))</f>
        <v>#N/A</v>
      </c>
      <c r="AU30" s="26" t="e" cm="1">
        <f t="array" ref="AU30">IF(OR(AS30=0,AS30=""), "-", _xlfn.IFS(
    AS30&gt;=0.8, "A",
    AS30&gt;=0.6, "B",
    AS30&gt;=0.5, "C",
    AS30&gt;=0.4, "D",
    AS30&gt;=0.2, "E",
    AS30&lt;0.2, "F"
))</f>
        <v>#N/A</v>
      </c>
      <c r="AV30" s="44" t="e">
        <f t="shared" si="0"/>
        <v>#N/A</v>
      </c>
      <c r="AW30" s="55">
        <f t="shared" si="16"/>
        <v>17</v>
      </c>
      <c r="AX30" s="34">
        <f>SUMIFS(交通量調查結果!I:I,交通量調查結果!$A:$A,服務水準列表!$G30,交通量調查結果!$G:$G,服務水準列表!$E30,交通量調查結果!$D:$D,服務水準列表!$F30,交通量調查結果!$H:$H,服務水準列表!$AD30)</f>
        <v>0</v>
      </c>
      <c r="AY30" s="34">
        <f>SUMIFS(交通量調查結果!J:J,交通量調查結果!$A:$A,服務水準列表!$G30,交通量調查結果!$G:$G,服務水準列表!$E30,交通量調查結果!$D:$D,服務水準列表!$F30,交通量調查結果!$H:$H,服務水準列表!$AD30)</f>
        <v>0</v>
      </c>
      <c r="AZ30" s="34">
        <f>SUMIFS(交通量調查結果!K:K,交通量調查結果!$A:$A,服務水準列表!$G30,交通量調查結果!$G:$G,服務水準列表!$E30,交通量調查結果!$D:$D,服務水準列表!$F30,交通量調查結果!$H:$H,服務水準列表!$AD30)</f>
        <v>0</v>
      </c>
      <c r="BA30" s="34">
        <f>SUMIFS(交通量調查結果!L:L,交通量調查結果!$A:$A,服務水準列表!$G30,交通量調查結果!$G:$G,服務水準列表!$E30,交通量調查結果!$D:$D,服務水準列表!$F30,交通量調查結果!$H:$H,服務水準列表!$AD30)</f>
        <v>0</v>
      </c>
      <c r="BB30" s="34">
        <f>SUMIFS(交通量調查結果!M:M,交通量調查結果!$A:$A,服務水準列表!$G30,交通量調查結果!$G:$G,服務水準列表!$E30,交通量調查結果!$D:$D,服務水準列表!$F30,交通量調查結果!$H:$H,服務水準列表!$AD30)</f>
        <v>0</v>
      </c>
      <c r="BC30" s="34">
        <f>SUMIFS(交通量調查結果!N:N,交通量調查結果!$A:$A,服務水準列表!$G30,交通量調查結果!$G:$G,服務水準列表!$E30,交通量調查結果!$D:$D,服務水準列表!$F30,交通量調查結果!$H:$H,服務水準列表!$AD30)</f>
        <v>0</v>
      </c>
      <c r="BD30" s="34">
        <f>SUMIFS(交通量調查結果!O:O,交通量調查結果!$A:$A,服務水準列表!$G30,交通量調查結果!$G:$G,服務水準列表!$E30,交通量調查結果!$D:$D,服務水準列表!$F30,交通量調查結果!$H:$H,服務水準列表!$AD30)</f>
        <v>0</v>
      </c>
      <c r="BE30" s="34">
        <f>SUMIFS(交通量調查結果!P:P,交通量調查結果!$A:$A,服務水準列表!$G30,交通量調查結果!$G:$G,服務水準列表!$E30,交通量調查結果!$D:$D,服務水準列表!$F30,交通量調查結果!$H:$H,服務水準列表!$AD30)</f>
        <v>0</v>
      </c>
      <c r="BF30" s="34">
        <f>SUMIFS(交通量調查結果!Q:Q,交通量調查結果!$A:$A,服務水準列表!$G30,交通量調查結果!$G:$G,服務水準列表!$E30,交通量調查結果!$D:$D,服務水準列表!$F30,交通量調查結果!$H:$H,服務水準列表!$AD30)</f>
        <v>0</v>
      </c>
      <c r="BG30" s="34">
        <f t="shared" si="9"/>
        <v>0</v>
      </c>
      <c r="BH30" s="34">
        <f t="shared" si="10"/>
        <v>0</v>
      </c>
      <c r="BI30" s="35">
        <f t="shared" si="11"/>
        <v>0</v>
      </c>
      <c r="BJ30" s="25" t="str" cm="1">
        <f t="array" ref="BJ30">IF(OR(BI30="",BI30="-"), "-", _xlfn.IFS(
    BI30&lt;=0.25, "A",
    BI30&lt;=0.5, "B",
    BI30&lt;=0.8, "C",
    BI30&lt;=0.9, "D",
    BI30&lt;=1, "E",
    BI30&gt;1, "F"
))</f>
        <v>A</v>
      </c>
      <c r="BK30" s="36" t="e" cm="1">
        <f t="array" ref="BK30">INDEX(旅行速率調查結果!$A:$M,
       MATCH(1, (旅行速率調查結果!$D:$D = 服務水準列表!$E30) * (旅行速率調查結果!$F:$F = 服務水準列表!$F30) * (旅行速率調查結果!$E:$E = "晨峰") * (旅行速率調查結果!$A:$A = 服務水準列表!$H30),0),
       COLUMN(旅行速率調查結果!$K$1))</f>
        <v>#N/A</v>
      </c>
      <c r="BL30" s="37" t="e">
        <f t="shared" si="12"/>
        <v>#N/A</v>
      </c>
      <c r="BM30" s="26" t="e" cm="1">
        <f t="array" ref="BM30">IF(OR(BL30=0,BL30=""), "-", _xlfn.IFS(
    BL30&gt;=0.9, 1,
    BL30&gt;=0.8, 2,
    BL30&gt;=0.6, 3,
    BL30&gt;=0.4, 4,
    BL30&gt;=0.2, 5,
    BL30&lt;0.2, 6
))</f>
        <v>#N/A</v>
      </c>
      <c r="BN30" s="26" t="e" cm="1">
        <f t="array" ref="BN30">IF(OR(BL30=0,BL30=""), "-", _xlfn.IFS(
    BL30&gt;=0.8, "A",
    BL30&gt;=0.6, "B",
    BL30&gt;=0.5, "C",
    BL30&gt;=0.4, "D",
    BL30&gt;=0.2, "E",
    BL30&lt;0.2, "F"
))</f>
        <v>#N/A</v>
      </c>
      <c r="BO30" s="44" t="e">
        <f t="shared" si="1"/>
        <v>#N/A</v>
      </c>
    </row>
    <row r="31" spans="1:67" x14ac:dyDescent="0.25">
      <c r="A31" s="48" t="str">
        <f t="shared" ref="A31:R31" si="27">A12</f>
        <v>SL3</v>
      </c>
      <c r="B31" s="14" t="str">
        <f t="shared" si="27"/>
        <v>SL3-1</v>
      </c>
      <c r="C31" s="14" t="str">
        <f t="shared" si="27"/>
        <v>台61線</v>
      </c>
      <c r="D31" s="14" t="str">
        <f t="shared" si="27"/>
        <v>大甲溪橋</v>
      </c>
      <c r="E31" s="14" t="str">
        <f t="shared" si="13"/>
        <v>平日</v>
      </c>
      <c r="F31" s="14" t="str">
        <f t="shared" si="20"/>
        <v>往北</v>
      </c>
      <c r="G31" s="14" t="str">
        <f t="shared" si="27"/>
        <v>SL3-1</v>
      </c>
      <c r="H31" s="14" t="str">
        <f t="shared" si="2"/>
        <v>SL3-1</v>
      </c>
      <c r="I31" s="29">
        <f t="shared" si="27"/>
        <v>90</v>
      </c>
      <c r="J31" s="29">
        <f t="shared" si="27"/>
        <v>80</v>
      </c>
      <c r="K31" s="29">
        <f t="shared" si="27"/>
        <v>90</v>
      </c>
      <c r="L31" s="29">
        <f t="shared" si="27"/>
        <v>1760</v>
      </c>
      <c r="M31" s="29">
        <f t="shared" si="27"/>
        <v>3520</v>
      </c>
      <c r="N31" s="14">
        <f t="shared" si="27"/>
        <v>0.36</v>
      </c>
      <c r="O31" s="14">
        <f t="shared" si="27"/>
        <v>1.2</v>
      </c>
      <c r="P31" s="14">
        <f t="shared" si="27"/>
        <v>1.25</v>
      </c>
      <c r="Q31" s="14">
        <f t="shared" si="27"/>
        <v>1.5</v>
      </c>
      <c r="R31" s="41" t="str">
        <f t="shared" si="27"/>
        <v>VL2</v>
      </c>
      <c r="S31" s="70">
        <f>SUMIFS(交通量調查結果!I:I,交通量調查結果!$A:$A,服務水準列表!$G31,交通量調查結果!$G:$G,服務水準列表!$E31,交通量調查結果!$D:$D,服務水準列表!$F31)</f>
        <v>2268</v>
      </c>
      <c r="T31" s="70">
        <f>SUMIFS(交通量調查結果!J:J,交通量調查結果!$A:$A,服務水準列表!$G31,交通量調查結果!$G:$G,服務水準列表!$E31,交通量調查結果!$D:$D,服務水準列表!$F31)</f>
        <v>899</v>
      </c>
      <c r="U31" s="70">
        <f>SUMIFS(交通量調查結果!K:K,交通量調查結果!$A:$A,服務水準列表!$G31,交通量調查結果!$G:$G,服務水準列表!$E31,交通量調查結果!$D:$D,服務水準列表!$F31)</f>
        <v>4</v>
      </c>
      <c r="V31" s="70">
        <f>SUMIFS(交通量調查結果!L:L,交通量調查結果!$A:$A,服務水準列表!$G31,交通量調查結果!$G:$G,服務水準列表!$E31,交通量調查結果!$D:$D,服務水準列表!$F31)</f>
        <v>52</v>
      </c>
      <c r="W31" s="70">
        <f>SUMIFS(交通量調查結果!M:M,交通量調查結果!$A:$A,服務水準列表!$G31,交通量調查結果!$G:$G,服務水準列表!$E31,交通量調查結果!$D:$D,服務水準列表!$F31)</f>
        <v>0</v>
      </c>
      <c r="X31" s="70">
        <f>SUMIFS(交通量調查結果!N:N,交通量調查結果!$A:$A,服務水準列表!$G31,交通量調查結果!$G:$G,服務水準列表!$E31,交通量調查結果!$D:$D,服務水準列表!$F31)</f>
        <v>0</v>
      </c>
      <c r="Y31" s="70">
        <f>SUMIFS(交通量調查結果!O:O,交通量調查結果!$A:$A,服務水準列表!$G31,交通量調查結果!$G:$G,服務水準列表!$E31,交通量調查結果!$D:$D,服務水準列表!$F31)</f>
        <v>8421</v>
      </c>
      <c r="Z31" s="70">
        <f>SUMIFS(交通量調查結果!P:P,交通量調查結果!$A:$A,服務水準列表!$G31,交通量調查結果!$G:$G,服務水準列表!$E31,交通量調查結果!$D:$D,服務水準列表!$F31)</f>
        <v>686</v>
      </c>
      <c r="AA31" s="70">
        <f>SUMIFS(交通量調查結果!Q:Q,交通量調查結果!$A:$A,服務水準列表!$G31,交通量調查結果!$G:$G,服務水準列表!$E31,交通量調查結果!$D:$D,服務水準列表!$F31)</f>
        <v>28</v>
      </c>
      <c r="AB31" s="70">
        <f t="shared" si="3"/>
        <v>12358</v>
      </c>
      <c r="AC31" s="70">
        <f t="shared" si="4"/>
        <v>13260.91</v>
      </c>
      <c r="AD31" s="55">
        <f t="shared" si="15"/>
        <v>7</v>
      </c>
      <c r="AE31" s="34">
        <f>SUMIFS(交通量調查結果!I:I,交通量調查結果!$A:$A,服務水準列表!$G31,交通量調查結果!$G:$G,服務水準列表!$E31,交通量調查結果!$D:$D,服務水準列表!$F31,交通量調查結果!$H:$H,服務水準列表!$AD31)</f>
        <v>119</v>
      </c>
      <c r="AF31" s="34">
        <f>SUMIFS(交通量調查結果!J:J,交通量調查結果!$A:$A,服務水準列表!$G31,交通量調查結果!$G:$G,服務水準列表!$E31,交通量調查結果!$D:$D,服務水準列表!$F31,交通量調查結果!$H:$H,服務水準列表!$AD31)</f>
        <v>49</v>
      </c>
      <c r="AG31" s="34">
        <f>SUMIFS(交通量調查結果!K:K,交通量調查結果!$A:$A,服務水準列表!$G31,交通量調查結果!$G:$G,服務水準列表!$E31,交通量調查結果!$D:$D,服務水準列表!$F31,交通量調查結果!$H:$H,服務水準列表!$AD31)</f>
        <v>0</v>
      </c>
      <c r="AH31" s="34">
        <f>SUMIFS(交通量調查結果!L:L,交通量調查結果!$A:$A,服務水準列表!$G31,交通量調查結果!$G:$G,服務水準列表!$E31,交通量調查結果!$D:$D,服務水準列表!$F31,交通量調查結果!$H:$H,服務水準列表!$AD31)</f>
        <v>2</v>
      </c>
      <c r="AI31" s="34">
        <f>SUMIFS(交通量調查結果!M:M,交通量調查結果!$A:$A,服務水準列表!$G31,交通量調查結果!$G:$G,服務水準列表!$E31,交通量調查結果!$D:$D,服務水準列表!$F31,交通量調查結果!$H:$H,服務水準列表!$AD31)</f>
        <v>0</v>
      </c>
      <c r="AJ31" s="34">
        <f>SUMIFS(交通量調查結果!N:N,交通量調查結果!$A:$A,服務水準列表!$G31,交通量調查結果!$G:$G,服務水準列表!$E31,交通量調查結果!$D:$D,服務水準列表!$F31,交通量調查結果!$H:$H,服務水準列表!$AD31)</f>
        <v>0</v>
      </c>
      <c r="AK31" s="34">
        <f>SUMIFS(交通量調查結果!O:O,交通量調查結果!$A:$A,服務水準列表!$G31,交通量調查結果!$G:$G,服務水準列表!$E31,交通量調查結果!$D:$D,服務水準列表!$F31,交通量調查結果!$H:$H,服務水準列表!$AD31)</f>
        <v>758</v>
      </c>
      <c r="AL31" s="34">
        <f>SUMIFS(交通量調查結果!P:P,交通量調查結果!$A:$A,服務水準列表!$G31,交通量調查結果!$G:$G,服務水準列表!$E31,交通量調查結果!$D:$D,服務水準列表!$F31,交通量調查結果!$H:$H,服務水準列表!$AD31)</f>
        <v>77</v>
      </c>
      <c r="AM31" s="34">
        <f>SUMIFS(交通量調查結果!Q:Q,交通量調查結果!$A:$A,服務水準列表!$G31,交通量調查結果!$G:$G,服務水準列表!$E31,交通量調查結果!$D:$D,服務水準列表!$F31,交通量調查結果!$H:$H,服務水準列表!$AD31)</f>
        <v>1</v>
      </c>
      <c r="AN31" s="34">
        <f t="shared" si="5"/>
        <v>1005</v>
      </c>
      <c r="AO31" s="34">
        <f t="shared" si="6"/>
        <v>1027.8699999999999</v>
      </c>
      <c r="AP31" s="35">
        <f t="shared" si="7"/>
        <v>0.28999999999999998</v>
      </c>
      <c r="AQ31" s="25" t="str" cm="1">
        <f t="array" ref="AQ31">IF(OR(AP31="",AP31="-"), "-", _xlfn.IFS(
    AP31&lt;=0.25, "A",
    AP31&lt;=0.5, "B",
    AP31&lt;=0.8, "C",
    AP31&lt;=0.9, "D",
    AP31&lt;=1, "E",
    AP31&gt;1, "F"
))</f>
        <v>B</v>
      </c>
      <c r="AR31" s="36" cm="1">
        <f t="array" ref="AR31">INDEX(旅行速率調查結果!$A:$M,
       MATCH(1, (旅行速率調查結果!$D:$D = 服務水準列表!$E31) * (旅行速率調查結果!$F:$F = 服務水準列表!$F31) * (旅行速率調查結果!$E:$E = "晨峰") * (旅行速率調查結果!$A:$A = 服務水準列表!$H31),0),
       COLUMN(旅行速率調查結果!$K$1))</f>
        <v>89.703808180535972</v>
      </c>
      <c r="AS31" s="37">
        <f t="shared" si="8"/>
        <v>1</v>
      </c>
      <c r="AT31" s="26" cm="1">
        <f t="array" ref="AT31">IF(OR(AS31=0,AS31=""), "-", _xlfn.IFS(
    AS31&gt;=0.9, 1,
    AS31&gt;=0.8, 2,
    AS31&gt;=0.6, 3,
    AS31&gt;=0.4, 4,
    AS31&gt;=0.2, 5,
    AS31&lt;0.2, 6
))</f>
        <v>1</v>
      </c>
      <c r="AU31" s="26" t="str" cm="1">
        <f t="array" ref="AU31">IF(OR(AS31=0,AS31=""), "-", _xlfn.IFS(
    AS31&gt;=0.8, "A",
    AS31&gt;=0.6, "B",
    AS31&gt;=0.5, "C",
    AS31&gt;=0.4, "D",
    AS31&gt;=0.2, "E",
    AS31&lt;0.2, "F"
))</f>
        <v>A</v>
      </c>
      <c r="AV31" s="44" t="str">
        <f t="shared" si="0"/>
        <v>A</v>
      </c>
      <c r="AW31" s="55">
        <f t="shared" si="16"/>
        <v>17</v>
      </c>
      <c r="AX31" s="34">
        <f>SUMIFS(交通量調查結果!I:I,交通量調查結果!$A:$A,服務水準列表!$G31,交通量調查結果!$G:$G,服務水準列表!$E31,交通量調查結果!$D:$D,服務水準列表!$F31,交通量調查結果!$H:$H,服務水準列表!$AD31)</f>
        <v>119</v>
      </c>
      <c r="AY31" s="34">
        <f>SUMIFS(交通量調查結果!J:J,交通量調查結果!$A:$A,服務水準列表!$G31,交通量調查結果!$G:$G,服務水準列表!$E31,交通量調查結果!$D:$D,服務水準列表!$F31,交通量調查結果!$H:$H,服務水準列表!$AD31)</f>
        <v>49</v>
      </c>
      <c r="AZ31" s="34">
        <f>SUMIFS(交通量調查結果!K:K,交通量調查結果!$A:$A,服務水準列表!$G31,交通量調查結果!$G:$G,服務水準列表!$E31,交通量調查結果!$D:$D,服務水準列表!$F31,交通量調查結果!$H:$H,服務水準列表!$AD31)</f>
        <v>0</v>
      </c>
      <c r="BA31" s="34">
        <f>SUMIFS(交通量調查結果!L:L,交通量調查結果!$A:$A,服務水準列表!$G31,交通量調查結果!$G:$G,服務水準列表!$E31,交通量調查結果!$D:$D,服務水準列表!$F31,交通量調查結果!$H:$H,服務水準列表!$AD31)</f>
        <v>2</v>
      </c>
      <c r="BB31" s="34">
        <f>SUMIFS(交通量調查結果!M:M,交通量調查結果!$A:$A,服務水準列表!$G31,交通量調查結果!$G:$G,服務水準列表!$E31,交通量調查結果!$D:$D,服務水準列表!$F31,交通量調查結果!$H:$H,服務水準列表!$AD31)</f>
        <v>0</v>
      </c>
      <c r="BC31" s="34">
        <f>SUMIFS(交通量調查結果!N:N,交通量調查結果!$A:$A,服務水準列表!$G31,交通量調查結果!$G:$G,服務水準列表!$E31,交通量調查結果!$D:$D,服務水準列表!$F31,交通量調查結果!$H:$H,服務水準列表!$AD31)</f>
        <v>0</v>
      </c>
      <c r="BD31" s="34">
        <f>SUMIFS(交通量調查結果!O:O,交通量調查結果!$A:$A,服務水準列表!$G31,交通量調查結果!$G:$G,服務水準列表!$E31,交通量調查結果!$D:$D,服務水準列表!$F31,交通量調查結果!$H:$H,服務水準列表!$AD31)</f>
        <v>758</v>
      </c>
      <c r="BE31" s="34">
        <f>SUMIFS(交通量調查結果!P:P,交通量調查結果!$A:$A,服務水準列表!$G31,交通量調查結果!$G:$G,服務水準列表!$E31,交通量調查結果!$D:$D,服務水準列表!$F31,交通量調查結果!$H:$H,服務水準列表!$AD31)</f>
        <v>77</v>
      </c>
      <c r="BF31" s="34">
        <f>SUMIFS(交通量調查結果!Q:Q,交通量調查結果!$A:$A,服務水準列表!$G31,交通量調查結果!$G:$G,服務水準列表!$E31,交通量調查結果!$D:$D,服務水準列表!$F31,交通量調查結果!$H:$H,服務水準列表!$AD31)</f>
        <v>1</v>
      </c>
      <c r="BG31" s="34">
        <f t="shared" si="9"/>
        <v>1005</v>
      </c>
      <c r="BH31" s="34">
        <f t="shared" si="10"/>
        <v>1027.8699999999999</v>
      </c>
      <c r="BI31" s="35">
        <f t="shared" si="11"/>
        <v>0.28999999999999998</v>
      </c>
      <c r="BJ31" s="25" t="str" cm="1">
        <f t="array" ref="BJ31">IF(OR(BI31="",BI31="-"), "-", _xlfn.IFS(
    BI31&lt;=0.25, "A",
    BI31&lt;=0.5, "B",
    BI31&lt;=0.8, "C",
    BI31&lt;=0.9, "D",
    BI31&lt;=1, "E",
    BI31&gt;1, "F"
))</f>
        <v>B</v>
      </c>
      <c r="BK31" s="36" cm="1">
        <f t="array" ref="BK31">INDEX(旅行速率調查結果!$A:$M,
       MATCH(1, (旅行速率調查結果!$D:$D = 服務水準列表!$E31) * (旅行速率調查結果!$F:$F = 服務水準列表!$F31) * (旅行速率調查結果!$E:$E = "晨峰") * (旅行速率調查結果!$A:$A = 服務水準列表!$H31),0),
       COLUMN(旅行速率調查結果!$K$1))</f>
        <v>89.703808180535972</v>
      </c>
      <c r="BL31" s="37">
        <f t="shared" si="12"/>
        <v>1</v>
      </c>
      <c r="BM31" s="26" cm="1">
        <f t="array" ref="BM31">IF(OR(BL31=0,BL31=""), "-", _xlfn.IFS(
    BL31&gt;=0.9, 1,
    BL31&gt;=0.8, 2,
    BL31&gt;=0.6, 3,
    BL31&gt;=0.4, 4,
    BL31&gt;=0.2, 5,
    BL31&lt;0.2, 6
))</f>
        <v>1</v>
      </c>
      <c r="BN31" s="26" t="str" cm="1">
        <f t="array" ref="BN31">IF(OR(BL31=0,BL31=""), "-", _xlfn.IFS(
    BL31&gt;=0.8, "A",
    BL31&gt;=0.6, "B",
    BL31&gt;=0.5, "C",
    BL31&gt;=0.4, "D",
    BL31&gt;=0.2, "E",
    BL31&lt;0.2, "F"
))</f>
        <v>A</v>
      </c>
      <c r="BO31" s="44" t="str">
        <f t="shared" si="1"/>
        <v>A</v>
      </c>
    </row>
    <row r="32" spans="1:67" x14ac:dyDescent="0.25">
      <c r="A32" s="48" t="str">
        <f t="shared" ref="A32:R32" si="28">A13</f>
        <v>SL3</v>
      </c>
      <c r="B32" s="14" t="str">
        <f t="shared" si="28"/>
        <v>SL3-2</v>
      </c>
      <c r="C32" s="14" t="str">
        <f t="shared" si="28"/>
        <v>台1線</v>
      </c>
      <c r="D32" s="14" t="str">
        <f t="shared" si="28"/>
        <v>大甲溪橋</v>
      </c>
      <c r="E32" s="14" t="str">
        <f t="shared" si="13"/>
        <v>平日</v>
      </c>
      <c r="F32" s="14" t="str">
        <f t="shared" si="20"/>
        <v>往北</v>
      </c>
      <c r="G32" s="14" t="str">
        <f t="shared" si="28"/>
        <v>SL3-2</v>
      </c>
      <c r="H32" s="14" t="str">
        <f t="shared" si="2"/>
        <v>SL3-2</v>
      </c>
      <c r="I32" s="29">
        <f t="shared" si="28"/>
        <v>70</v>
      </c>
      <c r="J32" s="29">
        <f t="shared" si="28"/>
        <v>60</v>
      </c>
      <c r="K32" s="29">
        <f t="shared" si="28"/>
        <v>60</v>
      </c>
      <c r="L32" s="29">
        <f t="shared" si="28"/>
        <v>1650</v>
      </c>
      <c r="M32" s="29">
        <f t="shared" si="28"/>
        <v>3300</v>
      </c>
      <c r="N32" s="14">
        <f t="shared" si="28"/>
        <v>0.36</v>
      </c>
      <c r="O32" s="14">
        <f t="shared" si="28"/>
        <v>1.2</v>
      </c>
      <c r="P32" s="14">
        <f t="shared" si="28"/>
        <v>1.25</v>
      </c>
      <c r="Q32" s="14">
        <f t="shared" si="28"/>
        <v>1.5</v>
      </c>
      <c r="R32" s="41" t="str">
        <f t="shared" si="28"/>
        <v>VL2</v>
      </c>
      <c r="S32" s="70">
        <f>SUMIFS(交通量調查結果!I:I,交通量調查結果!$A:$A,服務水準列表!$G32,交通量調查結果!$G:$G,服務水準列表!$E32,交通量調查結果!$D:$D,服務水準列表!$F32)</f>
        <v>78</v>
      </c>
      <c r="T32" s="70">
        <f>SUMIFS(交通量調查結果!J:J,交通量調查結果!$A:$A,服務水準列表!$G32,交通量調查結果!$G:$G,服務水準列表!$E32,交通量調查結果!$D:$D,服務水準列表!$F32)</f>
        <v>470</v>
      </c>
      <c r="U32" s="70">
        <f>SUMIFS(交通量調查結果!K:K,交通量調查結果!$A:$A,服務水準列表!$G32,交通量調查結果!$G:$G,服務水準列表!$E32,交通量調查結果!$D:$D,服務水準列表!$F32)</f>
        <v>114</v>
      </c>
      <c r="V32" s="70">
        <f>SUMIFS(交通量調查結果!L:L,交通量調查結果!$A:$A,服務水準列表!$G32,交通量調查結果!$G:$G,服務水準列表!$E32,交通量調查結果!$D:$D,服務水準列表!$F32)</f>
        <v>53</v>
      </c>
      <c r="W32" s="70">
        <f>SUMIFS(交通量調查結果!M:M,交通量調查結果!$A:$A,服務水準列表!$G32,交通量調查結果!$G:$G,服務水準列表!$E32,交通量調查結果!$D:$D,服務水準列表!$F32)</f>
        <v>0</v>
      </c>
      <c r="X32" s="70">
        <f>SUMIFS(交通量調查結果!N:N,交通量調查結果!$A:$A,服務水準列表!$G32,交通量調查結果!$G:$G,服務水準列表!$E32,交通量調查結果!$D:$D,服務水準列表!$F32)</f>
        <v>0</v>
      </c>
      <c r="Y32" s="70">
        <f>SUMIFS(交通量調查結果!O:O,交通量調查結果!$A:$A,服務水準列表!$G32,交通量調查結果!$G:$G,服務水準列表!$E32,交通量調查結果!$D:$D,服務水準列表!$F32)</f>
        <v>8049</v>
      </c>
      <c r="Z32" s="70">
        <f>SUMIFS(交通量調查結果!P:P,交通量調查結果!$A:$A,服務水準列表!$G32,交通量調查結果!$G:$G,服務水準列表!$E32,交通量調查結果!$D:$D,服務水準列表!$F32)</f>
        <v>3384</v>
      </c>
      <c r="AA32" s="70">
        <f>SUMIFS(交通量調查結果!Q:Q,交通量調查結果!$A:$A,服務水準列表!$G32,交通量調查結果!$G:$G,服務水準列表!$E32,交通量調查結果!$D:$D,服務水準列表!$F32)</f>
        <v>61</v>
      </c>
      <c r="AB32" s="70">
        <f t="shared" si="3"/>
        <v>12209</v>
      </c>
      <c r="AC32" s="70">
        <f t="shared" si="4"/>
        <v>10172.14</v>
      </c>
      <c r="AD32" s="55">
        <f t="shared" si="15"/>
        <v>7</v>
      </c>
      <c r="AE32" s="34">
        <f>SUMIFS(交通量調查結果!I:I,交通量調查結果!$A:$A,服務水準列表!$G32,交通量調查結果!$G:$G,服務水準列表!$E32,交通量調查結果!$D:$D,服務水準列表!$F32,交通量調查結果!$H:$H,服務水準列表!$AD32)</f>
        <v>3</v>
      </c>
      <c r="AF32" s="34">
        <f>SUMIFS(交通量調查結果!J:J,交通量調查結果!$A:$A,服務水準列表!$G32,交通量調查結果!$G:$G,服務水準列表!$E32,交通量調查結果!$D:$D,服務水準列表!$F32,交通量調查結果!$H:$H,服務水準列表!$AD32)</f>
        <v>23</v>
      </c>
      <c r="AG32" s="34">
        <f>SUMIFS(交通量調查結果!K:K,交通量調查結果!$A:$A,服務水準列表!$G32,交通量調查結果!$G:$G,服務水準列表!$E32,交通量調查結果!$D:$D,服務水準列表!$F32,交通量調查結果!$H:$H,服務水準列表!$AD32)</f>
        <v>12</v>
      </c>
      <c r="AH32" s="34">
        <f>SUMIFS(交通量調查結果!L:L,交通量調查結果!$A:$A,服務水準列表!$G32,交通量調查結果!$G:$G,服務水準列表!$E32,交通量調查結果!$D:$D,服務水準列表!$F32,交通量調查結果!$H:$H,服務水準列表!$AD32)</f>
        <v>8</v>
      </c>
      <c r="AI32" s="34">
        <f>SUMIFS(交通量調查結果!M:M,交通量調查結果!$A:$A,服務水準列表!$G32,交通量調查結果!$G:$G,服務水準列表!$E32,交通量調查結果!$D:$D,服務水準列表!$F32,交通量調查結果!$H:$H,服務水準列表!$AD32)</f>
        <v>0</v>
      </c>
      <c r="AJ32" s="34">
        <f>SUMIFS(交通量調查結果!N:N,交通量調查結果!$A:$A,服務水準列表!$G32,交通量調查結果!$G:$G,服務水準列表!$E32,交通量調查結果!$D:$D,服務水準列表!$F32,交通量調查結果!$H:$H,服務水準列表!$AD32)</f>
        <v>0</v>
      </c>
      <c r="AK32" s="34">
        <f>SUMIFS(交通量調查結果!O:O,交通量調查結果!$A:$A,服務水準列表!$G32,交通量調查結果!$G:$G,服務水準列表!$E32,交通量調查結果!$D:$D,服務水準列表!$F32,交通量調查結果!$H:$H,服務水準列表!$AD32)</f>
        <v>760</v>
      </c>
      <c r="AL32" s="34">
        <f>SUMIFS(交通量調查結果!P:P,交通量調查結果!$A:$A,服務水準列表!$G32,交通量調查結果!$G:$G,服務水準列表!$E32,交通量調查結果!$D:$D,服務水準列表!$F32,交通量調查結果!$H:$H,服務水準列表!$AD32)</f>
        <v>469</v>
      </c>
      <c r="AM32" s="34">
        <f>SUMIFS(交通量調查結果!Q:Q,交通量調查結果!$A:$A,服務水準列表!$G32,交通量調查結果!$G:$G,服務水準列表!$E32,交通量調查結果!$D:$D,服務水準列表!$F32,交通量調查結果!$H:$H,服務水準列表!$AD32)</f>
        <v>3</v>
      </c>
      <c r="AN32" s="34">
        <f t="shared" si="5"/>
        <v>1275</v>
      </c>
      <c r="AO32" s="34">
        <f t="shared" si="6"/>
        <v>986.09</v>
      </c>
      <c r="AP32" s="35">
        <f t="shared" si="7"/>
        <v>0.3</v>
      </c>
      <c r="AQ32" s="25" t="str" cm="1">
        <f t="array" ref="AQ32">IF(OR(AP32="",AP32="-"), "-", _xlfn.IFS(
    AP32&lt;=0.25, "A",
    AP32&lt;=0.5, "B",
    AP32&lt;=0.8, "C",
    AP32&lt;=0.9, "D",
    AP32&lt;=1, "E",
    AP32&gt;1, "F"
))</f>
        <v>B</v>
      </c>
      <c r="AR32" s="36" cm="1">
        <f t="array" ref="AR32">INDEX(旅行速率調查結果!$A:$M,
       MATCH(1, (旅行速率調查結果!$D:$D = 服務水準列表!$E32) * (旅行速率調查結果!$F:$F = 服務水準列表!$F32) * (旅行速率調查結果!$E:$E = "晨峰") * (旅行速率調查結果!$A:$A = 服務水準列表!$H32),0),
       COLUMN(旅行速率調查結果!$K$1))</f>
        <v>47.666362807657251</v>
      </c>
      <c r="AS32" s="37">
        <f t="shared" si="8"/>
        <v>0.79</v>
      </c>
      <c r="AT32" s="26" cm="1">
        <f t="array" ref="AT32">IF(OR(AS32=0,AS32=""), "-", _xlfn.IFS(
    AS32&gt;=0.9, 1,
    AS32&gt;=0.8, 2,
    AS32&gt;=0.6, 3,
    AS32&gt;=0.4, 4,
    AS32&gt;=0.2, 5,
    AS32&lt;0.2, 6
))</f>
        <v>3</v>
      </c>
      <c r="AU32" s="26" t="str" cm="1">
        <f t="array" ref="AU32">IF(OR(AS32=0,AS32=""), "-", _xlfn.IFS(
    AS32&gt;=0.8, "A",
    AS32&gt;=0.6, "B",
    AS32&gt;=0.5, "C",
    AS32&gt;=0.4, "D",
    AS32&gt;=0.2, "E",
    AS32&lt;0.2, "F"
))</f>
        <v>B</v>
      </c>
      <c r="AV32" s="44" t="str">
        <f t="shared" si="0"/>
        <v>B</v>
      </c>
      <c r="AW32" s="55">
        <f t="shared" si="16"/>
        <v>17</v>
      </c>
      <c r="AX32" s="34">
        <f>SUMIFS(交通量調查結果!I:I,交通量調查結果!$A:$A,服務水準列表!$G32,交通量調查結果!$G:$G,服務水準列表!$E32,交通量調查結果!$D:$D,服務水準列表!$F32,交通量調查結果!$H:$H,服務水準列表!$AD32)</f>
        <v>3</v>
      </c>
      <c r="AY32" s="34">
        <f>SUMIFS(交通量調查結果!J:J,交通量調查結果!$A:$A,服務水準列表!$G32,交通量調查結果!$G:$G,服務水準列表!$E32,交通量調查結果!$D:$D,服務水準列表!$F32,交通量調查結果!$H:$H,服務水準列表!$AD32)</f>
        <v>23</v>
      </c>
      <c r="AZ32" s="34">
        <f>SUMIFS(交通量調查結果!K:K,交通量調查結果!$A:$A,服務水準列表!$G32,交通量調查結果!$G:$G,服務水準列表!$E32,交通量調查結果!$D:$D,服務水準列表!$F32,交通量調查結果!$H:$H,服務水準列表!$AD32)</f>
        <v>12</v>
      </c>
      <c r="BA32" s="34">
        <f>SUMIFS(交通量調查結果!L:L,交通量調查結果!$A:$A,服務水準列表!$G32,交通量調查結果!$G:$G,服務水準列表!$E32,交通量調查結果!$D:$D,服務水準列表!$F32,交通量調查結果!$H:$H,服務水準列表!$AD32)</f>
        <v>8</v>
      </c>
      <c r="BB32" s="34">
        <f>SUMIFS(交通量調查結果!M:M,交通量調查結果!$A:$A,服務水準列表!$G32,交通量調查結果!$G:$G,服務水準列表!$E32,交通量調查結果!$D:$D,服務水準列表!$F32,交通量調查結果!$H:$H,服務水準列表!$AD32)</f>
        <v>0</v>
      </c>
      <c r="BC32" s="34">
        <f>SUMIFS(交通量調查結果!N:N,交通量調查結果!$A:$A,服務水準列表!$G32,交通量調查結果!$G:$G,服務水準列表!$E32,交通量調查結果!$D:$D,服務水準列表!$F32,交通量調查結果!$H:$H,服務水準列表!$AD32)</f>
        <v>0</v>
      </c>
      <c r="BD32" s="34">
        <f>SUMIFS(交通量調查結果!O:O,交通量調查結果!$A:$A,服務水準列表!$G32,交通量調查結果!$G:$G,服務水準列表!$E32,交通量調查結果!$D:$D,服務水準列表!$F32,交通量調查結果!$H:$H,服務水準列表!$AD32)</f>
        <v>760</v>
      </c>
      <c r="BE32" s="34">
        <f>SUMIFS(交通量調查結果!P:P,交通量調查結果!$A:$A,服務水準列表!$G32,交通量調查結果!$G:$G,服務水準列表!$E32,交通量調查結果!$D:$D,服務水準列表!$F32,交通量調查結果!$H:$H,服務水準列表!$AD32)</f>
        <v>469</v>
      </c>
      <c r="BF32" s="34">
        <f>SUMIFS(交通量調查結果!Q:Q,交通量調查結果!$A:$A,服務水準列表!$G32,交通量調查結果!$G:$G,服務水準列表!$E32,交通量調查結果!$D:$D,服務水準列表!$F32,交通量調查結果!$H:$H,服務水準列表!$AD32)</f>
        <v>3</v>
      </c>
      <c r="BG32" s="34">
        <f t="shared" si="9"/>
        <v>1275</v>
      </c>
      <c r="BH32" s="34">
        <f t="shared" si="10"/>
        <v>986.09</v>
      </c>
      <c r="BI32" s="35">
        <f t="shared" si="11"/>
        <v>0.3</v>
      </c>
      <c r="BJ32" s="25" t="str" cm="1">
        <f t="array" ref="BJ32">IF(OR(BI32="",BI32="-"), "-", _xlfn.IFS(
    BI32&lt;=0.25, "A",
    BI32&lt;=0.5, "B",
    BI32&lt;=0.8, "C",
    BI32&lt;=0.9, "D",
    BI32&lt;=1, "E",
    BI32&gt;1, "F"
))</f>
        <v>B</v>
      </c>
      <c r="BK32" s="36" cm="1">
        <f t="array" ref="BK32">INDEX(旅行速率調查結果!$A:$M,
       MATCH(1, (旅行速率調查結果!$D:$D = 服務水準列表!$E32) * (旅行速率調查結果!$F:$F = 服務水準列表!$F32) * (旅行速率調查結果!$E:$E = "晨峰") * (旅行速率調查結果!$A:$A = 服務水準列表!$H32),0),
       COLUMN(旅行速率調查結果!$K$1))</f>
        <v>47.666362807657251</v>
      </c>
      <c r="BL32" s="37">
        <f t="shared" si="12"/>
        <v>0.79</v>
      </c>
      <c r="BM32" s="26" cm="1">
        <f t="array" ref="BM32">IF(OR(BL32=0,BL32=""), "-", _xlfn.IFS(
    BL32&gt;=0.9, 1,
    BL32&gt;=0.8, 2,
    BL32&gt;=0.6, 3,
    BL32&gt;=0.4, 4,
    BL32&gt;=0.2, 5,
    BL32&lt;0.2, 6
))</f>
        <v>3</v>
      </c>
      <c r="BN32" s="26" t="str" cm="1">
        <f t="array" ref="BN32">IF(OR(BL32=0,BL32=""), "-", _xlfn.IFS(
    BL32&gt;=0.8, "A",
    BL32&gt;=0.6, "B",
    BL32&gt;=0.5, "C",
    BL32&gt;=0.4, "D",
    BL32&gt;=0.2, "E",
    BL32&lt;0.2, "F"
))</f>
        <v>B</v>
      </c>
      <c r="BO32" s="44" t="str">
        <f t="shared" si="1"/>
        <v>B</v>
      </c>
    </row>
    <row r="33" spans="1:67" x14ac:dyDescent="0.25">
      <c r="A33" s="48" t="str">
        <f t="shared" ref="A33:R33" si="29">A14</f>
        <v>SL3</v>
      </c>
      <c r="B33" s="14" t="str">
        <f t="shared" si="29"/>
        <v>SL3-3</v>
      </c>
      <c r="C33" s="14" t="str">
        <f t="shared" si="29"/>
        <v>國道3號</v>
      </c>
      <c r="D33" s="14" t="str">
        <f t="shared" si="29"/>
        <v>大甲溪橋</v>
      </c>
      <c r="E33" s="14" t="str">
        <f t="shared" si="13"/>
        <v>平日</v>
      </c>
      <c r="F33" s="14" t="str">
        <f t="shared" si="20"/>
        <v>往北</v>
      </c>
      <c r="G33" s="14" t="s">
        <v>233</v>
      </c>
      <c r="H33" s="14" t="str">
        <f t="shared" si="2"/>
        <v>03F1651N</v>
      </c>
      <c r="I33" s="29">
        <f t="shared" si="29"/>
        <v>115</v>
      </c>
      <c r="J33" s="29">
        <f t="shared" si="29"/>
        <v>110</v>
      </c>
      <c r="K33" s="29">
        <f t="shared" si="29"/>
        <v>110</v>
      </c>
      <c r="L33" s="29">
        <f t="shared" si="29"/>
        <v>1760</v>
      </c>
      <c r="M33" s="29">
        <f t="shared" si="29"/>
        <v>5280</v>
      </c>
      <c r="N33" s="14">
        <f t="shared" si="29"/>
        <v>0</v>
      </c>
      <c r="O33" s="14">
        <f t="shared" si="29"/>
        <v>1.4</v>
      </c>
      <c r="P33" s="14">
        <f t="shared" si="29"/>
        <v>1.4</v>
      </c>
      <c r="Q33" s="14">
        <f t="shared" si="29"/>
        <v>1.4</v>
      </c>
      <c r="R33" s="41" t="str">
        <f t="shared" si="29"/>
        <v>VC+VL1</v>
      </c>
      <c r="S33" s="70">
        <f>SUMIFS(交通量調查結果!I:I,交通量調查結果!$A:$A,服務水準列表!$G33,交通量調查結果!$G:$G,服務水準列表!$E33,交通量調查結果!$D:$D,服務水準列表!$F33)</f>
        <v>0</v>
      </c>
      <c r="T33" s="70">
        <f>SUMIFS(交通量調查結果!J:J,交通量調查結果!$A:$A,服務水準列表!$G33,交通量調查結果!$G:$G,服務水準列表!$E33,交通量調查結果!$D:$D,服務水準列表!$F33)</f>
        <v>0</v>
      </c>
      <c r="U33" s="70">
        <f>SUMIFS(交通量調查結果!K:K,交通量調查結果!$A:$A,服務水準列表!$G33,交通量調查結果!$G:$G,服務水準列表!$E33,交通量調查結果!$D:$D,服務水準列表!$F33)</f>
        <v>0</v>
      </c>
      <c r="V33" s="70">
        <f>SUMIFS(交通量調查結果!L:L,交通量調查結果!$A:$A,服務水準列表!$G33,交通量調查結果!$G:$G,服務水準列表!$E33,交通量調查結果!$D:$D,服務水準列表!$F33)</f>
        <v>0</v>
      </c>
      <c r="W33" s="70">
        <f>SUMIFS(交通量調查結果!M:M,交通量調查結果!$A:$A,服務水準列表!$G33,交通量調查結果!$G:$G,服務水準列表!$E33,交通量調查結果!$D:$D,服務水準列表!$F33)</f>
        <v>0</v>
      </c>
      <c r="X33" s="70">
        <f>SUMIFS(交通量調查結果!N:N,交通量調查結果!$A:$A,服務水準列表!$G33,交通量調查結果!$G:$G,服務水準列表!$E33,交通量調查結果!$D:$D,服務水準列表!$F33)</f>
        <v>0</v>
      </c>
      <c r="Y33" s="70">
        <f>SUMIFS(交通量調查結果!O:O,交通量調查結果!$A:$A,服務水準列表!$G33,交通量調查結果!$G:$G,服務水準列表!$E33,交通量調查結果!$D:$D,服務水準列表!$F33)</f>
        <v>0</v>
      </c>
      <c r="Z33" s="70">
        <f>SUMIFS(交通量調查結果!P:P,交通量調查結果!$A:$A,服務水準列表!$G33,交通量調查結果!$G:$G,服務水準列表!$E33,交通量調查結果!$D:$D,服務水準列表!$F33)</f>
        <v>0</v>
      </c>
      <c r="AA33" s="70">
        <f>SUMIFS(交通量調查結果!Q:Q,交通量調查結果!$A:$A,服務水準列表!$G33,交通量調查結果!$G:$G,服務水準列表!$E33,交通量調查結果!$D:$D,服務水準列表!$F33)</f>
        <v>0</v>
      </c>
      <c r="AB33" s="70">
        <f t="shared" si="3"/>
        <v>0</v>
      </c>
      <c r="AC33" s="70">
        <f t="shared" si="4"/>
        <v>0</v>
      </c>
      <c r="AD33" s="55">
        <f t="shared" si="15"/>
        <v>7</v>
      </c>
      <c r="AE33" s="34">
        <f>SUMIFS(交通量調查結果!I:I,交通量調查結果!$A:$A,服務水準列表!$G33,交通量調查結果!$G:$G,服務水準列表!$E33,交通量調查結果!$D:$D,服務水準列表!$F33,交通量調查結果!$H:$H,服務水準列表!$AD33)</f>
        <v>0</v>
      </c>
      <c r="AF33" s="34">
        <f>SUMIFS(交通量調查結果!J:J,交通量調查結果!$A:$A,服務水準列表!$G33,交通量調查結果!$G:$G,服務水準列表!$E33,交通量調查結果!$D:$D,服務水準列表!$F33,交通量調查結果!$H:$H,服務水準列表!$AD33)</f>
        <v>0</v>
      </c>
      <c r="AG33" s="34">
        <f>SUMIFS(交通量調查結果!K:K,交通量調查結果!$A:$A,服務水準列表!$G33,交通量調查結果!$G:$G,服務水準列表!$E33,交通量調查結果!$D:$D,服務水準列表!$F33,交通量調查結果!$H:$H,服務水準列表!$AD33)</f>
        <v>0</v>
      </c>
      <c r="AH33" s="34">
        <f>SUMIFS(交通量調查結果!L:L,交通量調查結果!$A:$A,服務水準列表!$G33,交通量調查結果!$G:$G,服務水準列表!$E33,交通量調查結果!$D:$D,服務水準列表!$F33,交通量調查結果!$H:$H,服務水準列表!$AD33)</f>
        <v>0</v>
      </c>
      <c r="AI33" s="34">
        <f>SUMIFS(交通量調查結果!M:M,交通量調查結果!$A:$A,服務水準列表!$G33,交通量調查結果!$G:$G,服務水準列表!$E33,交通量調查結果!$D:$D,服務水準列表!$F33,交通量調查結果!$H:$H,服務水準列表!$AD33)</f>
        <v>0</v>
      </c>
      <c r="AJ33" s="34">
        <f>SUMIFS(交通量調查結果!N:N,交通量調查結果!$A:$A,服務水準列表!$G33,交通量調查結果!$G:$G,服務水準列表!$E33,交通量調查結果!$D:$D,服務水準列表!$F33,交通量調查結果!$H:$H,服務水準列表!$AD33)</f>
        <v>0</v>
      </c>
      <c r="AK33" s="34">
        <f>SUMIFS(交通量調查結果!O:O,交通量調查結果!$A:$A,服務水準列表!$G33,交通量調查結果!$G:$G,服務水準列表!$E33,交通量調查結果!$D:$D,服務水準列表!$F33,交通量調查結果!$H:$H,服務水準列表!$AD33)</f>
        <v>0</v>
      </c>
      <c r="AL33" s="34">
        <f>SUMIFS(交通量調查結果!P:P,交通量調查結果!$A:$A,服務水準列表!$G33,交通量調查結果!$G:$G,服務水準列表!$E33,交通量調查結果!$D:$D,服務水準列表!$F33,交通量調查結果!$H:$H,服務水準列表!$AD33)</f>
        <v>0</v>
      </c>
      <c r="AM33" s="34">
        <f>SUMIFS(交通量調查結果!Q:Q,交通量調查結果!$A:$A,服務水準列表!$G33,交通量調查結果!$G:$G,服務水準列表!$E33,交通量調查結果!$D:$D,服務水準列表!$F33,交通量調查結果!$H:$H,服務水準列表!$AD33)</f>
        <v>0</v>
      </c>
      <c r="AN33" s="34">
        <f t="shared" si="5"/>
        <v>0</v>
      </c>
      <c r="AO33" s="34">
        <f t="shared" si="6"/>
        <v>0</v>
      </c>
      <c r="AP33" s="35">
        <f t="shared" si="7"/>
        <v>0</v>
      </c>
      <c r="AQ33" s="25" t="str" cm="1">
        <f t="array" ref="AQ33">IF(OR(AP33="",AP33="-"), "-", _xlfn.IFS(
    AP33&lt;=0.25, "A",
    AP33&lt;=0.5, "B",
    AP33&lt;=0.8, "C",
    AP33&lt;=0.9, "D",
    AP33&lt;=1, "E",
    AP33&gt;1, "F"
))</f>
        <v>A</v>
      </c>
      <c r="AR33" s="36" t="e" cm="1">
        <f t="array" ref="AR33">INDEX(旅行速率調查結果!$A:$M,
       MATCH(1, (旅行速率調查結果!$D:$D = 服務水準列表!$E33) * (旅行速率調查結果!$F:$F = 服務水準列表!$F33) * (旅行速率調查結果!$E:$E = "晨峰") * (旅行速率調查結果!$A:$A = 服務水準列表!$H33),0),
       COLUMN(旅行速率調查結果!$K$1))</f>
        <v>#N/A</v>
      </c>
      <c r="AS33" s="37" t="e">
        <f t="shared" si="8"/>
        <v>#N/A</v>
      </c>
      <c r="AT33" s="26" t="e" cm="1">
        <f t="array" ref="AT33">IF(OR(AS33=0,AS33=""), "-", _xlfn.IFS(
    AS33&gt;=0.9, 1,
    AS33&gt;=0.8, 2,
    AS33&gt;=0.6, 3,
    AS33&gt;=0.4, 4,
    AS33&gt;=0.2, 5,
    AS33&lt;0.2, 6
))</f>
        <v>#N/A</v>
      </c>
      <c r="AU33" s="26" t="e" cm="1">
        <f t="array" ref="AU33">IF(OR(AS33=0,AS33=""), "-", _xlfn.IFS(
    AS33&gt;=0.8, "A",
    AS33&gt;=0.6, "B",
    AS33&gt;=0.5, "C",
    AS33&gt;=0.4, "D",
    AS33&gt;=0.2, "E",
    AS33&lt;0.2, "F"
))</f>
        <v>#N/A</v>
      </c>
      <c r="AV33" s="44" t="e">
        <f t="shared" si="0"/>
        <v>#N/A</v>
      </c>
      <c r="AW33" s="55">
        <f t="shared" si="16"/>
        <v>17</v>
      </c>
      <c r="AX33" s="34">
        <f>SUMIFS(交通量調查結果!I:I,交通量調查結果!$A:$A,服務水準列表!$G33,交通量調查結果!$G:$G,服務水準列表!$E33,交通量調查結果!$D:$D,服務水準列表!$F33,交通量調查結果!$H:$H,服務水準列表!$AD33)</f>
        <v>0</v>
      </c>
      <c r="AY33" s="34">
        <f>SUMIFS(交通量調查結果!J:J,交通量調查結果!$A:$A,服務水準列表!$G33,交通量調查結果!$G:$G,服務水準列表!$E33,交通量調查結果!$D:$D,服務水準列表!$F33,交通量調查結果!$H:$H,服務水準列表!$AD33)</f>
        <v>0</v>
      </c>
      <c r="AZ33" s="34">
        <f>SUMIFS(交通量調查結果!K:K,交通量調查結果!$A:$A,服務水準列表!$G33,交通量調查結果!$G:$G,服務水準列表!$E33,交通量調查結果!$D:$D,服務水準列表!$F33,交通量調查結果!$H:$H,服務水準列表!$AD33)</f>
        <v>0</v>
      </c>
      <c r="BA33" s="34">
        <f>SUMIFS(交通量調查結果!L:L,交通量調查結果!$A:$A,服務水準列表!$G33,交通量調查結果!$G:$G,服務水準列表!$E33,交通量調查結果!$D:$D,服務水準列表!$F33,交通量調查結果!$H:$H,服務水準列表!$AD33)</f>
        <v>0</v>
      </c>
      <c r="BB33" s="34">
        <f>SUMIFS(交通量調查結果!M:M,交通量調查結果!$A:$A,服務水準列表!$G33,交通量調查結果!$G:$G,服務水準列表!$E33,交通量調查結果!$D:$D,服務水準列表!$F33,交通量調查結果!$H:$H,服務水準列表!$AD33)</f>
        <v>0</v>
      </c>
      <c r="BC33" s="34">
        <f>SUMIFS(交通量調查結果!N:N,交通量調查結果!$A:$A,服務水準列表!$G33,交通量調查結果!$G:$G,服務水準列表!$E33,交通量調查結果!$D:$D,服務水準列表!$F33,交通量調查結果!$H:$H,服務水準列表!$AD33)</f>
        <v>0</v>
      </c>
      <c r="BD33" s="34">
        <f>SUMIFS(交通量調查結果!O:O,交通量調查結果!$A:$A,服務水準列表!$G33,交通量調查結果!$G:$G,服務水準列表!$E33,交通量調查結果!$D:$D,服務水準列表!$F33,交通量調查結果!$H:$H,服務水準列表!$AD33)</f>
        <v>0</v>
      </c>
      <c r="BE33" s="34">
        <f>SUMIFS(交通量調查結果!P:P,交通量調查結果!$A:$A,服務水準列表!$G33,交通量調查結果!$G:$G,服務水準列表!$E33,交通量調查結果!$D:$D,服務水準列表!$F33,交通量調查結果!$H:$H,服務水準列表!$AD33)</f>
        <v>0</v>
      </c>
      <c r="BF33" s="34">
        <f>SUMIFS(交通量調查結果!Q:Q,交通量調查結果!$A:$A,服務水準列表!$G33,交通量調查結果!$G:$G,服務水準列表!$E33,交通量調查結果!$D:$D,服務水準列表!$F33,交通量調查結果!$H:$H,服務水準列表!$AD33)</f>
        <v>0</v>
      </c>
      <c r="BG33" s="34">
        <f t="shared" si="9"/>
        <v>0</v>
      </c>
      <c r="BH33" s="34">
        <f t="shared" si="10"/>
        <v>0</v>
      </c>
      <c r="BI33" s="35">
        <f t="shared" si="11"/>
        <v>0</v>
      </c>
      <c r="BJ33" s="25" t="str" cm="1">
        <f t="array" ref="BJ33">IF(OR(BI33="",BI33="-"), "-", _xlfn.IFS(
    BI33&lt;=0.25, "A",
    BI33&lt;=0.5, "B",
    BI33&lt;=0.8, "C",
    BI33&lt;=0.9, "D",
    BI33&lt;=1, "E",
    BI33&gt;1, "F"
))</f>
        <v>A</v>
      </c>
      <c r="BK33" s="36" t="e" cm="1">
        <f t="array" ref="BK33">INDEX(旅行速率調查結果!$A:$M,
       MATCH(1, (旅行速率調查結果!$D:$D = 服務水準列表!$E33) * (旅行速率調查結果!$F:$F = 服務水準列表!$F33) * (旅行速率調查結果!$E:$E = "晨峰") * (旅行速率調查結果!$A:$A = 服務水準列表!$H33),0),
       COLUMN(旅行速率調查結果!$K$1))</f>
        <v>#N/A</v>
      </c>
      <c r="BL33" s="37" t="e">
        <f t="shared" si="12"/>
        <v>#N/A</v>
      </c>
      <c r="BM33" s="26" t="e" cm="1">
        <f t="array" ref="BM33">IF(OR(BL33=0,BL33=""), "-", _xlfn.IFS(
    BL33&gt;=0.9, 1,
    BL33&gt;=0.8, 2,
    BL33&gt;=0.6, 3,
    BL33&gt;=0.4, 4,
    BL33&gt;=0.2, 5,
    BL33&lt;0.2, 6
))</f>
        <v>#N/A</v>
      </c>
      <c r="BN33" s="26" t="e" cm="1">
        <f t="array" ref="BN33">IF(OR(BL33=0,BL33=""), "-", _xlfn.IFS(
    BL33&gt;=0.8, "A",
    BL33&gt;=0.6, "B",
    BL33&gt;=0.5, "C",
    BL33&gt;=0.4, "D",
    BL33&gt;=0.2, "E",
    BL33&lt;0.2, "F"
))</f>
        <v>#N/A</v>
      </c>
      <c r="BO33" s="44" t="e">
        <f t="shared" si="1"/>
        <v>#N/A</v>
      </c>
    </row>
    <row r="34" spans="1:67" x14ac:dyDescent="0.25">
      <c r="A34" s="48" t="str">
        <f t="shared" ref="A34:R34" si="30">A15</f>
        <v>SL3</v>
      </c>
      <c r="B34" s="14" t="str">
        <f t="shared" si="30"/>
        <v>SL3-4</v>
      </c>
      <c r="C34" s="14" t="str">
        <f t="shared" si="30"/>
        <v>國道1號</v>
      </c>
      <c r="D34" s="14" t="str">
        <f t="shared" si="30"/>
        <v>大甲溪橋</v>
      </c>
      <c r="E34" s="14" t="str">
        <f t="shared" si="13"/>
        <v>平日</v>
      </c>
      <c r="F34" s="14" t="str">
        <f t="shared" si="20"/>
        <v>往北</v>
      </c>
      <c r="G34" s="14" t="s">
        <v>234</v>
      </c>
      <c r="H34" s="14" t="str">
        <f t="shared" si="2"/>
        <v>01F1621N</v>
      </c>
      <c r="I34" s="29">
        <f t="shared" si="30"/>
        <v>115</v>
      </c>
      <c r="J34" s="29">
        <f t="shared" si="30"/>
        <v>110</v>
      </c>
      <c r="K34" s="29">
        <f t="shared" si="30"/>
        <v>110</v>
      </c>
      <c r="L34" s="29">
        <f t="shared" si="30"/>
        <v>1760</v>
      </c>
      <c r="M34" s="29">
        <f t="shared" si="30"/>
        <v>5280</v>
      </c>
      <c r="N34" s="14">
        <f t="shared" si="30"/>
        <v>0</v>
      </c>
      <c r="O34" s="14">
        <f t="shared" si="30"/>
        <v>1.4</v>
      </c>
      <c r="P34" s="14">
        <f t="shared" si="30"/>
        <v>1.4</v>
      </c>
      <c r="Q34" s="14">
        <f t="shared" si="30"/>
        <v>1.4</v>
      </c>
      <c r="R34" s="41" t="str">
        <f t="shared" si="30"/>
        <v>VC+VL1</v>
      </c>
      <c r="S34" s="70">
        <f>SUMIFS(交通量調查結果!I:I,交通量調查結果!$A:$A,服務水準列表!$G34,交通量調查結果!$G:$G,服務水準列表!$E34,交通量調查結果!$D:$D,服務水準列表!$F34)</f>
        <v>0</v>
      </c>
      <c r="T34" s="70">
        <f>SUMIFS(交通量調查結果!J:J,交通量調查結果!$A:$A,服務水準列表!$G34,交通量調查結果!$G:$G,服務水準列表!$E34,交通量調查結果!$D:$D,服務水準列表!$F34)</f>
        <v>0</v>
      </c>
      <c r="U34" s="70">
        <f>SUMIFS(交通量調查結果!K:K,交通量調查結果!$A:$A,服務水準列表!$G34,交通量調查結果!$G:$G,服務水準列表!$E34,交通量調查結果!$D:$D,服務水準列表!$F34)</f>
        <v>0</v>
      </c>
      <c r="V34" s="70">
        <f>SUMIFS(交通量調查結果!L:L,交通量調查結果!$A:$A,服務水準列表!$G34,交通量調查結果!$G:$G,服務水準列表!$E34,交通量調查結果!$D:$D,服務水準列表!$F34)</f>
        <v>0</v>
      </c>
      <c r="W34" s="70">
        <f>SUMIFS(交通量調查結果!M:M,交通量調查結果!$A:$A,服務水準列表!$G34,交通量調查結果!$G:$G,服務水準列表!$E34,交通量調查結果!$D:$D,服務水準列表!$F34)</f>
        <v>0</v>
      </c>
      <c r="X34" s="70">
        <f>SUMIFS(交通量調查結果!N:N,交通量調查結果!$A:$A,服務水準列表!$G34,交通量調查結果!$G:$G,服務水準列表!$E34,交通量調查結果!$D:$D,服務水準列表!$F34)</f>
        <v>0</v>
      </c>
      <c r="Y34" s="70">
        <f>SUMIFS(交通量調查結果!O:O,交通量調查結果!$A:$A,服務水準列表!$G34,交通量調查結果!$G:$G,服務水準列表!$E34,交通量調查結果!$D:$D,服務水準列表!$F34)</f>
        <v>0</v>
      </c>
      <c r="Z34" s="70">
        <f>SUMIFS(交通量調查結果!P:P,交通量調查結果!$A:$A,服務水準列表!$G34,交通量調查結果!$G:$G,服務水準列表!$E34,交通量調查結果!$D:$D,服務水準列表!$F34)</f>
        <v>0</v>
      </c>
      <c r="AA34" s="70">
        <f>SUMIFS(交通量調查結果!Q:Q,交通量調查結果!$A:$A,服務水準列表!$G34,交通量調查結果!$G:$G,服務水準列表!$E34,交通量調查結果!$D:$D,服務水準列表!$F34)</f>
        <v>0</v>
      </c>
      <c r="AB34" s="70">
        <f t="shared" si="3"/>
        <v>0</v>
      </c>
      <c r="AC34" s="70">
        <f t="shared" si="4"/>
        <v>0</v>
      </c>
      <c r="AD34" s="55">
        <f t="shared" si="15"/>
        <v>7</v>
      </c>
      <c r="AE34" s="34">
        <f>SUMIFS(交通量調查結果!I:I,交通量調查結果!$A:$A,服務水準列表!$G34,交通量調查結果!$G:$G,服務水準列表!$E34,交通量調查結果!$D:$D,服務水準列表!$F34,交通量調查結果!$H:$H,服務水準列表!$AD34)</f>
        <v>0</v>
      </c>
      <c r="AF34" s="34">
        <f>SUMIFS(交通量調查結果!J:J,交通量調查結果!$A:$A,服務水準列表!$G34,交通量調查結果!$G:$G,服務水準列表!$E34,交通量調查結果!$D:$D,服務水準列表!$F34,交通量調查結果!$H:$H,服務水準列表!$AD34)</f>
        <v>0</v>
      </c>
      <c r="AG34" s="34">
        <f>SUMIFS(交通量調查結果!K:K,交通量調查結果!$A:$A,服務水準列表!$G34,交通量調查結果!$G:$G,服務水準列表!$E34,交通量調查結果!$D:$D,服務水準列表!$F34,交通量調查結果!$H:$H,服務水準列表!$AD34)</f>
        <v>0</v>
      </c>
      <c r="AH34" s="34">
        <f>SUMIFS(交通量調查結果!L:L,交通量調查結果!$A:$A,服務水準列表!$G34,交通量調查結果!$G:$G,服務水準列表!$E34,交通量調查結果!$D:$D,服務水準列表!$F34,交通量調查結果!$H:$H,服務水準列表!$AD34)</f>
        <v>0</v>
      </c>
      <c r="AI34" s="34">
        <f>SUMIFS(交通量調查結果!M:M,交通量調查結果!$A:$A,服務水準列表!$G34,交通量調查結果!$G:$G,服務水準列表!$E34,交通量調查結果!$D:$D,服務水準列表!$F34,交通量調查結果!$H:$H,服務水準列表!$AD34)</f>
        <v>0</v>
      </c>
      <c r="AJ34" s="34">
        <f>SUMIFS(交通量調查結果!N:N,交通量調查結果!$A:$A,服務水準列表!$G34,交通量調查結果!$G:$G,服務水準列表!$E34,交通量調查結果!$D:$D,服務水準列表!$F34,交通量調查結果!$H:$H,服務水準列表!$AD34)</f>
        <v>0</v>
      </c>
      <c r="AK34" s="34">
        <f>SUMIFS(交通量調查結果!O:O,交通量調查結果!$A:$A,服務水準列表!$G34,交通量調查結果!$G:$G,服務水準列表!$E34,交通量調查結果!$D:$D,服務水準列表!$F34,交通量調查結果!$H:$H,服務水準列表!$AD34)</f>
        <v>0</v>
      </c>
      <c r="AL34" s="34">
        <f>SUMIFS(交通量調查結果!P:P,交通量調查結果!$A:$A,服務水準列表!$G34,交通量調查結果!$G:$G,服務水準列表!$E34,交通量調查結果!$D:$D,服務水準列表!$F34,交通量調查結果!$H:$H,服務水準列表!$AD34)</f>
        <v>0</v>
      </c>
      <c r="AM34" s="34">
        <f>SUMIFS(交通量調查結果!Q:Q,交通量調查結果!$A:$A,服務水準列表!$G34,交通量調查結果!$G:$G,服務水準列表!$E34,交通量調查結果!$D:$D,服務水準列表!$F34,交通量調查結果!$H:$H,服務水準列表!$AD34)</f>
        <v>0</v>
      </c>
      <c r="AN34" s="34">
        <f t="shared" si="5"/>
        <v>0</v>
      </c>
      <c r="AO34" s="34">
        <f t="shared" si="6"/>
        <v>0</v>
      </c>
      <c r="AP34" s="35">
        <f t="shared" si="7"/>
        <v>0</v>
      </c>
      <c r="AQ34" s="25" t="str" cm="1">
        <f t="array" ref="AQ34">IF(OR(AP34="",AP34="-"), "-", _xlfn.IFS(
    AP34&lt;=0.25, "A",
    AP34&lt;=0.5, "B",
    AP34&lt;=0.8, "C",
    AP34&lt;=0.9, "D",
    AP34&lt;=1, "E",
    AP34&gt;1, "F"
))</f>
        <v>A</v>
      </c>
      <c r="AR34" s="36" t="e" cm="1">
        <f t="array" ref="AR34">INDEX(旅行速率調查結果!$A:$M,
       MATCH(1, (旅行速率調查結果!$D:$D = 服務水準列表!$E34) * (旅行速率調查結果!$F:$F = 服務水準列表!$F34) * (旅行速率調查結果!$E:$E = "晨峰") * (旅行速率調查結果!$A:$A = 服務水準列表!$H34),0),
       COLUMN(旅行速率調查結果!$K$1))</f>
        <v>#N/A</v>
      </c>
      <c r="AS34" s="37" t="e">
        <f t="shared" si="8"/>
        <v>#N/A</v>
      </c>
      <c r="AT34" s="26" t="e" cm="1">
        <f t="array" ref="AT34">IF(OR(AS34=0,AS34=""), "-", _xlfn.IFS(
    AS34&gt;=0.9, 1,
    AS34&gt;=0.8, 2,
    AS34&gt;=0.6, 3,
    AS34&gt;=0.4, 4,
    AS34&gt;=0.2, 5,
    AS34&lt;0.2, 6
))</f>
        <v>#N/A</v>
      </c>
      <c r="AU34" s="26" t="e" cm="1">
        <f t="array" ref="AU34">IF(OR(AS34=0,AS34=""), "-", _xlfn.IFS(
    AS34&gt;=0.8, "A",
    AS34&gt;=0.6, "B",
    AS34&gt;=0.5, "C",
    AS34&gt;=0.4, "D",
    AS34&gt;=0.2, "E",
    AS34&lt;0.2, "F"
))</f>
        <v>#N/A</v>
      </c>
      <c r="AV34" s="44" t="e">
        <f t="shared" si="0"/>
        <v>#N/A</v>
      </c>
      <c r="AW34" s="55">
        <f t="shared" si="16"/>
        <v>17</v>
      </c>
      <c r="AX34" s="34">
        <f>SUMIFS(交通量調查結果!I:I,交通量調查結果!$A:$A,服務水準列表!$G34,交通量調查結果!$G:$G,服務水準列表!$E34,交通量調查結果!$D:$D,服務水準列表!$F34,交通量調查結果!$H:$H,服務水準列表!$AD34)</f>
        <v>0</v>
      </c>
      <c r="AY34" s="34">
        <f>SUMIFS(交通量調查結果!J:J,交通量調查結果!$A:$A,服務水準列表!$G34,交通量調查結果!$G:$G,服務水準列表!$E34,交通量調查結果!$D:$D,服務水準列表!$F34,交通量調查結果!$H:$H,服務水準列表!$AD34)</f>
        <v>0</v>
      </c>
      <c r="AZ34" s="34">
        <f>SUMIFS(交通量調查結果!K:K,交通量調查結果!$A:$A,服務水準列表!$G34,交通量調查結果!$G:$G,服務水準列表!$E34,交通量調查結果!$D:$D,服務水準列表!$F34,交通量調查結果!$H:$H,服務水準列表!$AD34)</f>
        <v>0</v>
      </c>
      <c r="BA34" s="34">
        <f>SUMIFS(交通量調查結果!L:L,交通量調查結果!$A:$A,服務水準列表!$G34,交通量調查結果!$G:$G,服務水準列表!$E34,交通量調查結果!$D:$D,服務水準列表!$F34,交通量調查結果!$H:$H,服務水準列表!$AD34)</f>
        <v>0</v>
      </c>
      <c r="BB34" s="34">
        <f>SUMIFS(交通量調查結果!M:M,交通量調查結果!$A:$A,服務水準列表!$G34,交通量調查結果!$G:$G,服務水準列表!$E34,交通量調查結果!$D:$D,服務水準列表!$F34,交通量調查結果!$H:$H,服務水準列表!$AD34)</f>
        <v>0</v>
      </c>
      <c r="BC34" s="34">
        <f>SUMIFS(交通量調查結果!N:N,交通量調查結果!$A:$A,服務水準列表!$G34,交通量調查結果!$G:$G,服務水準列表!$E34,交通量調查結果!$D:$D,服務水準列表!$F34,交通量調查結果!$H:$H,服務水準列表!$AD34)</f>
        <v>0</v>
      </c>
      <c r="BD34" s="34">
        <f>SUMIFS(交通量調查結果!O:O,交通量調查結果!$A:$A,服務水準列表!$G34,交通量調查結果!$G:$G,服務水準列表!$E34,交通量調查結果!$D:$D,服務水準列表!$F34,交通量調查結果!$H:$H,服務水準列表!$AD34)</f>
        <v>0</v>
      </c>
      <c r="BE34" s="34">
        <f>SUMIFS(交通量調查結果!P:P,交通量調查結果!$A:$A,服務水準列表!$G34,交通量調查結果!$G:$G,服務水準列表!$E34,交通量調查結果!$D:$D,服務水準列表!$F34,交通量調查結果!$H:$H,服務水準列表!$AD34)</f>
        <v>0</v>
      </c>
      <c r="BF34" s="34">
        <f>SUMIFS(交通量調查結果!Q:Q,交通量調查結果!$A:$A,服務水準列表!$G34,交通量調查結果!$G:$G,服務水準列表!$E34,交通量調查結果!$D:$D,服務水準列表!$F34,交通量調查結果!$H:$H,服務水準列表!$AD34)</f>
        <v>0</v>
      </c>
      <c r="BG34" s="34">
        <f t="shared" si="9"/>
        <v>0</v>
      </c>
      <c r="BH34" s="34">
        <f t="shared" si="10"/>
        <v>0</v>
      </c>
      <c r="BI34" s="35">
        <f t="shared" si="11"/>
        <v>0</v>
      </c>
      <c r="BJ34" s="25" t="str" cm="1">
        <f t="array" ref="BJ34">IF(OR(BI34="",BI34="-"), "-", _xlfn.IFS(
    BI34&lt;=0.25, "A",
    BI34&lt;=0.5, "B",
    BI34&lt;=0.8, "C",
    BI34&lt;=0.9, "D",
    BI34&lt;=1, "E",
    BI34&gt;1, "F"
))</f>
        <v>A</v>
      </c>
      <c r="BK34" s="36" t="e" cm="1">
        <f t="array" ref="BK34">INDEX(旅行速率調查結果!$A:$M,
       MATCH(1, (旅行速率調查結果!$D:$D = 服務水準列表!$E34) * (旅行速率調查結果!$F:$F = 服務水準列表!$F34) * (旅行速率調查結果!$E:$E = "晨峰") * (旅行速率調查結果!$A:$A = 服務水準列表!$H34),0),
       COLUMN(旅行速率調查結果!$K$1))</f>
        <v>#N/A</v>
      </c>
      <c r="BL34" s="37" t="e">
        <f t="shared" si="12"/>
        <v>#N/A</v>
      </c>
      <c r="BM34" s="26" t="e" cm="1">
        <f t="array" ref="BM34">IF(OR(BL34=0,BL34=""), "-", _xlfn.IFS(
    BL34&gt;=0.9, 1,
    BL34&gt;=0.8, 2,
    BL34&gt;=0.6, 3,
    BL34&gt;=0.4, 4,
    BL34&gt;=0.2, 5,
    BL34&lt;0.2, 6
))</f>
        <v>#N/A</v>
      </c>
      <c r="BN34" s="26" t="e" cm="1">
        <f t="array" ref="BN34">IF(OR(BL34=0,BL34=""), "-", _xlfn.IFS(
    BL34&gt;=0.8, "A",
    BL34&gt;=0.6, "B",
    BL34&gt;=0.5, "C",
    BL34&gt;=0.4, "D",
    BL34&gt;=0.2, "E",
    BL34&lt;0.2, "F"
))</f>
        <v>#N/A</v>
      </c>
      <c r="BO34" s="44" t="e">
        <f t="shared" si="1"/>
        <v>#N/A</v>
      </c>
    </row>
    <row r="35" spans="1:67" x14ac:dyDescent="0.25">
      <c r="A35" s="48" t="str">
        <f t="shared" ref="A35:R35" si="31">A16</f>
        <v>SL4</v>
      </c>
      <c r="B35" s="14" t="str">
        <f t="shared" si="31"/>
        <v>SL4-1</v>
      </c>
      <c r="C35" s="14" t="str">
        <f t="shared" si="31"/>
        <v>台61線</v>
      </c>
      <c r="D35" s="14" t="str">
        <f t="shared" si="31"/>
        <v>中彰大橋</v>
      </c>
      <c r="E35" s="14" t="str">
        <f t="shared" si="13"/>
        <v>平日</v>
      </c>
      <c r="F35" s="14" t="str">
        <f t="shared" si="20"/>
        <v>往北</v>
      </c>
      <c r="G35" s="14" t="str">
        <f t="shared" si="31"/>
        <v>SL4-1</v>
      </c>
      <c r="H35" s="14" t="str">
        <f t="shared" si="2"/>
        <v>SL4-1</v>
      </c>
      <c r="I35" s="29">
        <f t="shared" si="31"/>
        <v>90</v>
      </c>
      <c r="J35" s="29">
        <f t="shared" si="31"/>
        <v>80</v>
      </c>
      <c r="K35" s="29">
        <f t="shared" si="31"/>
        <v>90</v>
      </c>
      <c r="L35" s="29">
        <f t="shared" si="31"/>
        <v>1710</v>
      </c>
      <c r="M35" s="29">
        <f t="shared" si="31"/>
        <v>6840</v>
      </c>
      <c r="N35" s="14">
        <f t="shared" si="31"/>
        <v>0.36</v>
      </c>
      <c r="O35" s="14">
        <f t="shared" si="31"/>
        <v>1.2</v>
      </c>
      <c r="P35" s="14">
        <f t="shared" si="31"/>
        <v>1.25</v>
      </c>
      <c r="Q35" s="14">
        <f t="shared" si="31"/>
        <v>1.5</v>
      </c>
      <c r="R35" s="41" t="str">
        <f t="shared" si="31"/>
        <v>VL2</v>
      </c>
      <c r="S35" s="70">
        <f>SUMIFS(交通量調查結果!I:I,交通量調查結果!$A:$A,服務水準列表!$G35,交通量調查結果!$G:$G,服務水準列表!$E35,交通量調查結果!$D:$D,服務水準列表!$F35)</f>
        <v>3091</v>
      </c>
      <c r="T35" s="70">
        <f>SUMIFS(交通量調查結果!J:J,交通量調查結果!$A:$A,服務水準列表!$G35,交通量調查結果!$G:$G,服務水準列表!$E35,交通量調查結果!$D:$D,服務水準列表!$F35)</f>
        <v>1448</v>
      </c>
      <c r="U35" s="70">
        <f>SUMIFS(交通量調查結果!K:K,交通量調查結果!$A:$A,服務水準列表!$G35,交通量調查結果!$G:$G,服務水準列表!$E35,交通量調查結果!$D:$D,服務水準列表!$F35)</f>
        <v>1</v>
      </c>
      <c r="V35" s="70">
        <f>SUMIFS(交通量調查結果!L:L,交通量調查結果!$A:$A,服務水準列表!$G35,交通量調查結果!$G:$G,服務水準列表!$E35,交通量調查結果!$D:$D,服務水準列表!$F35)</f>
        <v>18</v>
      </c>
      <c r="W35" s="70">
        <f>SUMIFS(交通量調查結果!M:M,交通量調查結果!$A:$A,服務水準列表!$G35,交通量調查結果!$G:$G,服務水準列表!$E35,交通量調查結果!$D:$D,服務水準列表!$F35)</f>
        <v>0</v>
      </c>
      <c r="X35" s="70">
        <f>SUMIFS(交通量調查結果!N:N,交通量調查結果!$A:$A,服務水準列表!$G35,交通量調查結果!$G:$G,服務水準列表!$E35,交通量調查結果!$D:$D,服務水準列表!$F35)</f>
        <v>0</v>
      </c>
      <c r="Y35" s="70">
        <f>SUMIFS(交通量調查結果!O:O,交通量調查結果!$A:$A,服務水準列表!$G35,交通量調查結果!$G:$G,服務水準列表!$E35,交通量調查結果!$D:$D,服務水準列表!$F35)</f>
        <v>9425</v>
      </c>
      <c r="Z35" s="70">
        <f>SUMIFS(交通量調查結果!P:P,交通量調查結果!$A:$A,服務水準列表!$G35,交通量調查結果!$G:$G,服務水準列表!$E35,交通量調查結果!$D:$D,服務水準列表!$F35)</f>
        <v>118</v>
      </c>
      <c r="AA35" s="70">
        <f>SUMIFS(交通量調查結果!Q:Q,交通量調查結果!$A:$A,服務水準列表!$G35,交通量調查結果!$G:$G,服務水準列表!$E35,交通量調查結果!$D:$D,服務水準列表!$F35)</f>
        <v>0</v>
      </c>
      <c r="AB35" s="70">
        <f t="shared" si="3"/>
        <v>14101</v>
      </c>
      <c r="AC35" s="70">
        <f t="shared" si="4"/>
        <v>15936.779999999999</v>
      </c>
      <c r="AD35" s="55">
        <f t="shared" si="15"/>
        <v>7</v>
      </c>
      <c r="AE35" s="34">
        <f>SUMIFS(交通量調查結果!I:I,交通量調查結果!$A:$A,服務水準列表!$G35,交通量調查結果!$G:$G,服務水準列表!$E35,交通量調查結果!$D:$D,服務水準列表!$F35,交通量調查結果!$H:$H,服務水準列表!$AD35)</f>
        <v>202</v>
      </c>
      <c r="AF35" s="34">
        <f>SUMIFS(交通量調查結果!J:J,交通量調查結果!$A:$A,服務水準列表!$G35,交通量調查結果!$G:$G,服務水準列表!$E35,交通量調查結果!$D:$D,服務水準列表!$F35,交通量調查結果!$H:$H,服務水準列表!$AD35)</f>
        <v>88</v>
      </c>
      <c r="AG35" s="34">
        <f>SUMIFS(交通量調查結果!K:K,交通量調查結果!$A:$A,服務水準列表!$G35,交通量調查結果!$G:$G,服務水準列表!$E35,交通量調查結果!$D:$D,服務水準列表!$F35,交通量調查結果!$H:$H,服務水準列表!$AD35)</f>
        <v>1</v>
      </c>
      <c r="AH35" s="34">
        <f>SUMIFS(交通量調查結果!L:L,交通量調查結果!$A:$A,服務水準列表!$G35,交通量調查結果!$G:$G,服務水準列表!$E35,交通量調查結果!$D:$D,服務水準列表!$F35,交通量調查結果!$H:$H,服務水準列表!$AD35)</f>
        <v>1</v>
      </c>
      <c r="AI35" s="34">
        <f>SUMIFS(交通量調查結果!M:M,交通量調查結果!$A:$A,服務水準列表!$G35,交通量調查結果!$G:$G,服務水準列表!$E35,交通量調查結果!$D:$D,服務水準列表!$F35,交通量調查結果!$H:$H,服務水準列表!$AD35)</f>
        <v>0</v>
      </c>
      <c r="AJ35" s="34">
        <f>SUMIFS(交通量調查結果!N:N,交通量調查結果!$A:$A,服務水準列表!$G35,交通量調查結果!$G:$G,服務水準列表!$E35,交通量調查結果!$D:$D,服務水準列表!$F35,交通量調查結果!$H:$H,服務水準列表!$AD35)</f>
        <v>0</v>
      </c>
      <c r="AK35" s="34">
        <f>SUMIFS(交通量調查結果!O:O,交通量調查結果!$A:$A,服務水準列表!$G35,交通量調查結果!$G:$G,服務水準列表!$E35,交通量調查結果!$D:$D,服務水準列表!$F35,交通量調查結果!$H:$H,服務水準列表!$AD35)</f>
        <v>877</v>
      </c>
      <c r="AL35" s="34">
        <f>SUMIFS(交通量調查結果!P:P,交通量調查結果!$A:$A,服務水準列表!$G35,交通量調查結果!$G:$G,服務水準列表!$E35,交通量調查結果!$D:$D,服務水準列表!$F35,交通量調查結果!$H:$H,服務水準列表!$AD35)</f>
        <v>12</v>
      </c>
      <c r="AM35" s="34">
        <f>SUMIFS(交通量調查結果!Q:Q,交通量調查結果!$A:$A,服務水準列表!$G35,交通量調查結果!$G:$G,服務水準列表!$E35,交通量調查結果!$D:$D,服務水準列表!$F35,交通量調查結果!$H:$H,服務水準列表!$AD35)</f>
        <v>0</v>
      </c>
      <c r="AN35" s="34">
        <f t="shared" si="5"/>
        <v>1181</v>
      </c>
      <c r="AO35" s="34">
        <f t="shared" si="6"/>
        <v>1296.72</v>
      </c>
      <c r="AP35" s="35">
        <f t="shared" si="7"/>
        <v>0.19</v>
      </c>
      <c r="AQ35" s="25" t="str" cm="1">
        <f t="array" ref="AQ35">IF(OR(AP35="",AP35="-"), "-", _xlfn.IFS(
    AP35&lt;=0.25, "A",
    AP35&lt;=0.5, "B",
    AP35&lt;=0.8, "C",
    AP35&lt;=0.9, "D",
    AP35&lt;=1, "E",
    AP35&gt;1, "F"
))</f>
        <v>A</v>
      </c>
      <c r="AR35" s="36" cm="1">
        <f t="array" ref="AR35">INDEX(旅行速率調查結果!$A:$M,
       MATCH(1, (旅行速率調查結果!$D:$D = 服務水準列表!$E35) * (旅行速率調查結果!$F:$F = 服務水準列表!$F35) * (旅行速率調查結果!$E:$E = "晨峰") * (旅行速率調查結果!$A:$A = 服務水準列表!$H35),0),
       COLUMN(旅行速率調查結果!$K$1))</f>
        <v>88.739495798319339</v>
      </c>
      <c r="AS35" s="37">
        <f t="shared" si="8"/>
        <v>0.99</v>
      </c>
      <c r="AT35" s="26" cm="1">
        <f t="array" ref="AT35">IF(OR(AS35=0,AS35=""), "-", _xlfn.IFS(
    AS35&gt;=0.9, 1,
    AS35&gt;=0.8, 2,
    AS35&gt;=0.6, 3,
    AS35&gt;=0.4, 4,
    AS35&gt;=0.2, 5,
    AS35&lt;0.2, 6
))</f>
        <v>1</v>
      </c>
      <c r="AU35" s="26" t="str" cm="1">
        <f t="array" ref="AU35">IF(OR(AS35=0,AS35=""), "-", _xlfn.IFS(
    AS35&gt;=0.8, "A",
    AS35&gt;=0.6, "B",
    AS35&gt;=0.5, "C",
    AS35&gt;=0.4, "D",
    AS35&gt;=0.2, "E",
    AS35&lt;0.2, "F"
))</f>
        <v>A</v>
      </c>
      <c r="AV35" s="44" t="str">
        <f t="shared" ref="AV35:AV66" si="32">IF($R35 = "VL2", $AU35, IF($R35 = "VC+VL1", AQ35&amp;AT35))</f>
        <v>A</v>
      </c>
      <c r="AW35" s="55">
        <f t="shared" si="16"/>
        <v>17</v>
      </c>
      <c r="AX35" s="34">
        <f>SUMIFS(交通量調查結果!I:I,交通量調查結果!$A:$A,服務水準列表!$G35,交通量調查結果!$G:$G,服務水準列表!$E35,交通量調查結果!$D:$D,服務水準列表!$F35,交通量調查結果!$H:$H,服務水準列表!$AD35)</f>
        <v>202</v>
      </c>
      <c r="AY35" s="34">
        <f>SUMIFS(交通量調查結果!J:J,交通量調查結果!$A:$A,服務水準列表!$G35,交通量調查結果!$G:$G,服務水準列表!$E35,交通量調查結果!$D:$D,服務水準列表!$F35,交通量調查結果!$H:$H,服務水準列表!$AD35)</f>
        <v>88</v>
      </c>
      <c r="AZ35" s="34">
        <f>SUMIFS(交通量調查結果!K:K,交通量調查結果!$A:$A,服務水準列表!$G35,交通量調查結果!$G:$G,服務水準列表!$E35,交通量調查結果!$D:$D,服務水準列表!$F35,交通量調查結果!$H:$H,服務水準列表!$AD35)</f>
        <v>1</v>
      </c>
      <c r="BA35" s="34">
        <f>SUMIFS(交通量調查結果!L:L,交通量調查結果!$A:$A,服務水準列表!$G35,交通量調查結果!$G:$G,服務水準列表!$E35,交通量調查結果!$D:$D,服務水準列表!$F35,交通量調查結果!$H:$H,服務水準列表!$AD35)</f>
        <v>1</v>
      </c>
      <c r="BB35" s="34">
        <f>SUMIFS(交通量調查結果!M:M,交通量調查結果!$A:$A,服務水準列表!$G35,交通量調查結果!$G:$G,服務水準列表!$E35,交通量調查結果!$D:$D,服務水準列表!$F35,交通量調查結果!$H:$H,服務水準列表!$AD35)</f>
        <v>0</v>
      </c>
      <c r="BC35" s="34">
        <f>SUMIFS(交通量調查結果!N:N,交通量調查結果!$A:$A,服務水準列表!$G35,交通量調查結果!$G:$G,服務水準列表!$E35,交通量調查結果!$D:$D,服務水準列表!$F35,交通量調查結果!$H:$H,服務水準列表!$AD35)</f>
        <v>0</v>
      </c>
      <c r="BD35" s="34">
        <f>SUMIFS(交通量調查結果!O:O,交通量調查結果!$A:$A,服務水準列表!$G35,交通量調查結果!$G:$G,服務水準列表!$E35,交通量調查結果!$D:$D,服務水準列表!$F35,交通量調查結果!$H:$H,服務水準列表!$AD35)</f>
        <v>877</v>
      </c>
      <c r="BE35" s="34">
        <f>SUMIFS(交通量調查結果!P:P,交通量調查結果!$A:$A,服務水準列表!$G35,交通量調查結果!$G:$G,服務水準列表!$E35,交通量調查結果!$D:$D,服務水準列表!$F35,交通量調查結果!$H:$H,服務水準列表!$AD35)</f>
        <v>12</v>
      </c>
      <c r="BF35" s="34">
        <f>SUMIFS(交通量調查結果!Q:Q,交通量調查結果!$A:$A,服務水準列表!$G35,交通量調查結果!$G:$G,服務水準列表!$E35,交通量調查結果!$D:$D,服務水準列表!$F35,交通量調查結果!$H:$H,服務水準列表!$AD35)</f>
        <v>0</v>
      </c>
      <c r="BG35" s="34">
        <f t="shared" si="9"/>
        <v>1181</v>
      </c>
      <c r="BH35" s="34">
        <f t="shared" si="10"/>
        <v>1296.72</v>
      </c>
      <c r="BI35" s="35">
        <f t="shared" si="11"/>
        <v>0.19</v>
      </c>
      <c r="BJ35" s="25" t="str" cm="1">
        <f t="array" ref="BJ35">IF(OR(BI35="",BI35="-"), "-", _xlfn.IFS(
    BI35&lt;=0.25, "A",
    BI35&lt;=0.5, "B",
    BI35&lt;=0.8, "C",
    BI35&lt;=0.9, "D",
    BI35&lt;=1, "E",
    BI35&gt;1, "F"
))</f>
        <v>A</v>
      </c>
      <c r="BK35" s="36" cm="1">
        <f t="array" ref="BK35">INDEX(旅行速率調查結果!$A:$M,
       MATCH(1, (旅行速率調查結果!$D:$D = 服務水準列表!$E35) * (旅行速率調查結果!$F:$F = 服務水準列表!$F35) * (旅行速率調查結果!$E:$E = "晨峰") * (旅行速率調查結果!$A:$A = 服務水準列表!$H35),0),
       COLUMN(旅行速率調查結果!$K$1))</f>
        <v>88.739495798319339</v>
      </c>
      <c r="BL35" s="37">
        <f t="shared" si="12"/>
        <v>0.99</v>
      </c>
      <c r="BM35" s="26" cm="1">
        <f t="array" ref="BM35">IF(OR(BL35=0,BL35=""), "-", _xlfn.IFS(
    BL35&gt;=0.9, 1,
    BL35&gt;=0.8, 2,
    BL35&gt;=0.6, 3,
    BL35&gt;=0.4, 4,
    BL35&gt;=0.2, 5,
    BL35&lt;0.2, 6
))</f>
        <v>1</v>
      </c>
      <c r="BN35" s="26" t="str" cm="1">
        <f t="array" ref="BN35">IF(OR(BL35=0,BL35=""), "-", _xlfn.IFS(
    BL35&gt;=0.8, "A",
    BL35&gt;=0.6, "B",
    BL35&gt;=0.5, "C",
    BL35&gt;=0.4, "D",
    BL35&gt;=0.2, "E",
    BL35&lt;0.2, "F"
))</f>
        <v>A</v>
      </c>
      <c r="BO35" s="44" t="str">
        <f t="shared" ref="BO35:BO66" si="33">IF($R35 = "VL2", $AU35, IF($R35 = "VC+VL1", BJ35&amp;BM35))</f>
        <v>A</v>
      </c>
    </row>
    <row r="36" spans="1:67" x14ac:dyDescent="0.25">
      <c r="A36" s="48" t="str">
        <f>A17</f>
        <v>SL4</v>
      </c>
      <c r="B36" s="14" t="str">
        <f t="shared" ref="B36:R36" si="34">B17</f>
        <v>SL4-2</v>
      </c>
      <c r="C36" s="14" t="str">
        <f t="shared" si="34"/>
        <v>台17線</v>
      </c>
      <c r="D36" s="14" t="str">
        <f t="shared" si="34"/>
        <v>中彰大橋</v>
      </c>
      <c r="E36" s="14" t="str">
        <f t="shared" si="13"/>
        <v>平日</v>
      </c>
      <c r="F36" s="14" t="str">
        <f t="shared" si="20"/>
        <v>往北</v>
      </c>
      <c r="G36" s="14" t="str">
        <f t="shared" si="34"/>
        <v>SL4-2</v>
      </c>
      <c r="H36" s="14" t="str">
        <f t="shared" si="2"/>
        <v>SL4-2</v>
      </c>
      <c r="I36" s="29">
        <f t="shared" si="34"/>
        <v>60</v>
      </c>
      <c r="J36" s="29">
        <f t="shared" si="34"/>
        <v>50</v>
      </c>
      <c r="K36" s="29">
        <f t="shared" si="34"/>
        <v>50</v>
      </c>
      <c r="L36" s="29">
        <f t="shared" si="34"/>
        <v>1580</v>
      </c>
      <c r="M36" s="29">
        <f t="shared" si="34"/>
        <v>3160</v>
      </c>
      <c r="N36" s="14">
        <f t="shared" si="34"/>
        <v>0.36</v>
      </c>
      <c r="O36" s="14">
        <f t="shared" si="34"/>
        <v>1.2</v>
      </c>
      <c r="P36" s="14">
        <f t="shared" si="34"/>
        <v>1.25</v>
      </c>
      <c r="Q36" s="14">
        <f t="shared" si="34"/>
        <v>1.5</v>
      </c>
      <c r="R36" s="41" t="str">
        <f t="shared" si="34"/>
        <v>VL2</v>
      </c>
      <c r="S36" s="70">
        <f>SUMIFS(交通量調查結果!I:I,交通量調查結果!$A:$A,服務水準列表!$G36,交通量調查結果!$G:$G,服務水準列表!$E36,交通量調查結果!$D:$D,服務水準列表!$F36)</f>
        <v>1414</v>
      </c>
      <c r="T36" s="70">
        <f>SUMIFS(交通量調查結果!J:J,交通量調查結果!$A:$A,服務水準列表!$G36,交通量調查結果!$G:$G,服務水準列表!$E36,交通量調查結果!$D:$D,服務水準列表!$F36)</f>
        <v>969</v>
      </c>
      <c r="U36" s="70">
        <f>SUMIFS(交通量調查結果!K:K,交通量調查結果!$A:$A,服務水準列表!$G36,交通量調查結果!$G:$G,服務水準列表!$E36,交通量調查結果!$D:$D,服務水準列表!$F36)</f>
        <v>0</v>
      </c>
      <c r="V36" s="70">
        <f>SUMIFS(交通量調查結果!L:L,交通量調查結果!$A:$A,服務水準列表!$G36,交通量調查結果!$G:$G,服務水準列表!$E36,交通量調查結果!$D:$D,服務水準列表!$F36)</f>
        <v>32</v>
      </c>
      <c r="W36" s="70">
        <f>SUMIFS(交通量調查結果!M:M,交通量調查結果!$A:$A,服務水準列表!$G36,交通量調查結果!$G:$G,服務水準列表!$E36,交通量調查結果!$D:$D,服務水準列表!$F36)</f>
        <v>0</v>
      </c>
      <c r="X36" s="70">
        <f>SUMIFS(交通量調查結果!N:N,交通量調查結果!$A:$A,服務水準列表!$G36,交通量調查結果!$G:$G,服務水準列表!$E36,交通量調查結果!$D:$D,服務水準列表!$F36)</f>
        <v>0</v>
      </c>
      <c r="Y36" s="70">
        <f>SUMIFS(交通量調查結果!O:O,交通量調查結果!$A:$A,服務水準列表!$G36,交通量調查結果!$G:$G,服務水準列表!$E36,交通量調查結果!$D:$D,服務水準列表!$F36)</f>
        <v>5244</v>
      </c>
      <c r="Z36" s="70">
        <f>SUMIFS(交通量調查結果!P:P,交通量調查結果!$A:$A,服務水準列表!$G36,交通量調查結果!$G:$G,服務水準列表!$E36,交通量調查結果!$D:$D,服務水準列表!$F36)</f>
        <v>2113</v>
      </c>
      <c r="AA36" s="70">
        <f>SUMIFS(交通量調查結果!Q:Q,交通量調查結果!$A:$A,服務水準列表!$G36,交通量調查結果!$G:$G,服務水準列表!$E36,交通量調查結果!$D:$D,服務水準列表!$F36)</f>
        <v>1</v>
      </c>
      <c r="AB36" s="70">
        <f t="shared" si="3"/>
        <v>9773</v>
      </c>
      <c r="AC36" s="70">
        <f t="shared" si="4"/>
        <v>9375.33</v>
      </c>
      <c r="AD36" s="55">
        <f t="shared" si="15"/>
        <v>7</v>
      </c>
      <c r="AE36" s="34">
        <f>SUMIFS(交通量調查結果!I:I,交通量調查結果!$A:$A,服務水準列表!$G36,交通量調查結果!$G:$G,服務水準列表!$E36,交通量調查結果!$D:$D,服務水準列表!$F36,交通量調查結果!$H:$H,服務水準列表!$AD36)</f>
        <v>68</v>
      </c>
      <c r="AF36" s="34">
        <f>SUMIFS(交通量調查結果!J:J,交通量調查結果!$A:$A,服務水準列表!$G36,交通量調查結果!$G:$G,服務水準列表!$E36,交通量調查結果!$D:$D,服務水準列表!$F36,交通量調查結果!$H:$H,服務水準列表!$AD36)</f>
        <v>56</v>
      </c>
      <c r="AG36" s="34">
        <f>SUMIFS(交通量調查結果!K:K,交通量調查結果!$A:$A,服務水準列表!$G36,交通量調查結果!$G:$G,服務水準列表!$E36,交通量調查結果!$D:$D,服務水準列表!$F36,交通量調查結果!$H:$H,服務水準列表!$AD36)</f>
        <v>0</v>
      </c>
      <c r="AH36" s="34">
        <f>SUMIFS(交通量調查結果!L:L,交通量調查結果!$A:$A,服務水準列表!$G36,交通量調查結果!$G:$G,服務水準列表!$E36,交通量調查結果!$D:$D,服務水準列表!$F36,交通量調查結果!$H:$H,服務水準列表!$AD36)</f>
        <v>1</v>
      </c>
      <c r="AI36" s="34">
        <f>SUMIFS(交通量調查結果!M:M,交通量調查結果!$A:$A,服務水準列表!$G36,交通量調查結果!$G:$G,服務水準列表!$E36,交通量調查結果!$D:$D,服務水準列表!$F36,交通量調查結果!$H:$H,服務水準列表!$AD36)</f>
        <v>0</v>
      </c>
      <c r="AJ36" s="34">
        <f>SUMIFS(交通量調查結果!N:N,交通量調查結果!$A:$A,服務水準列表!$G36,交通量調查結果!$G:$G,服務水準列表!$E36,交通量調查結果!$D:$D,服務水準列表!$F36,交通量調查結果!$H:$H,服務水準列表!$AD36)</f>
        <v>0</v>
      </c>
      <c r="AK36" s="34">
        <f>SUMIFS(交通量調查結果!O:O,交通量調查結果!$A:$A,服務水準列表!$G36,交通量調查結果!$G:$G,服務水準列表!$E36,交通量調查結果!$D:$D,服務水準列表!$F36,交通量調查結果!$H:$H,服務水準列表!$AD36)</f>
        <v>606</v>
      </c>
      <c r="AL36" s="34">
        <f>SUMIFS(交通量調查結果!P:P,交通量調查結果!$A:$A,服務水準列表!$G36,交通量調查結果!$G:$G,服務水準列表!$E36,交通量調查結果!$D:$D,服務水準列表!$F36,交通量調查結果!$H:$H,服務水準列表!$AD36)</f>
        <v>316</v>
      </c>
      <c r="AM36" s="34">
        <f>SUMIFS(交通量調查結果!Q:Q,交通量調查結果!$A:$A,服務水準列表!$G36,交通量調查結果!$G:$G,服務水準列表!$E36,交通量調查結果!$D:$D,服務水準列表!$F36,交通量調查結果!$H:$H,服務水準列表!$AD36)</f>
        <v>0</v>
      </c>
      <c r="AN36" s="34">
        <f t="shared" si="5"/>
        <v>1047</v>
      </c>
      <c r="AO36" s="34">
        <f t="shared" si="6"/>
        <v>892.96</v>
      </c>
      <c r="AP36" s="35">
        <f t="shared" si="7"/>
        <v>0.28000000000000003</v>
      </c>
      <c r="AQ36" s="25" t="str" cm="1">
        <f t="array" ref="AQ36">IF(OR(AP36="",AP36="-"), "-", _xlfn.IFS(
    AP36&lt;=0.25, "A",
    AP36&lt;=0.5, "B",
    AP36&lt;=0.8, "C",
    AP36&lt;=0.9, "D",
    AP36&lt;=1, "E",
    AP36&gt;1, "F"
))</f>
        <v>B</v>
      </c>
      <c r="AR36" s="36" cm="1">
        <f t="array" ref="AR36">INDEX(旅行速率調查結果!$A:$M,
       MATCH(1, (旅行速率調查結果!$D:$D = 服務水準列表!$E36) * (旅行速率調查結果!$F:$F = 服務水準列表!$F36) * (旅行速率調查結果!$E:$E = "晨峰") * (旅行速率調查結果!$A:$A = 服務水準列表!$H36),0),
       COLUMN(旅行速率調查結果!$K$1))</f>
        <v>49.242794333170487</v>
      </c>
      <c r="AS36" s="37">
        <f t="shared" si="8"/>
        <v>0.98</v>
      </c>
      <c r="AT36" s="26" cm="1">
        <f t="array" ref="AT36">IF(OR(AS36=0,AS36=""), "-", _xlfn.IFS(
    AS36&gt;=0.9, 1,
    AS36&gt;=0.8, 2,
    AS36&gt;=0.6, 3,
    AS36&gt;=0.4, 4,
    AS36&gt;=0.2, 5,
    AS36&lt;0.2, 6
))</f>
        <v>1</v>
      </c>
      <c r="AU36" s="26" t="str" cm="1">
        <f t="array" ref="AU36">IF(OR(AS36=0,AS36=""), "-", _xlfn.IFS(
    AS36&gt;=0.8, "A",
    AS36&gt;=0.6, "B",
    AS36&gt;=0.5, "C",
    AS36&gt;=0.4, "D",
    AS36&gt;=0.2, "E",
    AS36&lt;0.2, "F"
))</f>
        <v>A</v>
      </c>
      <c r="AV36" s="44" t="str">
        <f t="shared" si="32"/>
        <v>A</v>
      </c>
      <c r="AW36" s="55">
        <f t="shared" si="16"/>
        <v>17</v>
      </c>
      <c r="AX36" s="34">
        <f>SUMIFS(交通量調查結果!I:I,交通量調查結果!$A:$A,服務水準列表!$G36,交通量調查結果!$G:$G,服務水準列表!$E36,交通量調查結果!$D:$D,服務水準列表!$F36,交通量調查結果!$H:$H,服務水準列表!$AD36)</f>
        <v>68</v>
      </c>
      <c r="AY36" s="34">
        <f>SUMIFS(交通量調查結果!J:J,交通量調查結果!$A:$A,服務水準列表!$G36,交通量調查結果!$G:$G,服務水準列表!$E36,交通量調查結果!$D:$D,服務水準列表!$F36,交通量調查結果!$H:$H,服務水準列表!$AD36)</f>
        <v>56</v>
      </c>
      <c r="AZ36" s="34">
        <f>SUMIFS(交通量調查結果!K:K,交通量調查結果!$A:$A,服務水準列表!$G36,交通量調查結果!$G:$G,服務水準列表!$E36,交通量調查結果!$D:$D,服務水準列表!$F36,交通量調查結果!$H:$H,服務水準列表!$AD36)</f>
        <v>0</v>
      </c>
      <c r="BA36" s="34">
        <f>SUMIFS(交通量調查結果!L:L,交通量調查結果!$A:$A,服務水準列表!$G36,交通量調查結果!$G:$G,服務水準列表!$E36,交通量調查結果!$D:$D,服務水準列表!$F36,交通量調查結果!$H:$H,服務水準列表!$AD36)</f>
        <v>1</v>
      </c>
      <c r="BB36" s="34">
        <f>SUMIFS(交通量調查結果!M:M,交通量調查結果!$A:$A,服務水準列表!$G36,交通量調查結果!$G:$G,服務水準列表!$E36,交通量調查結果!$D:$D,服務水準列表!$F36,交通量調查結果!$H:$H,服務水準列表!$AD36)</f>
        <v>0</v>
      </c>
      <c r="BC36" s="34">
        <f>SUMIFS(交通量調查結果!N:N,交通量調查結果!$A:$A,服務水準列表!$G36,交通量調查結果!$G:$G,服務水準列表!$E36,交通量調查結果!$D:$D,服務水準列表!$F36,交通量調查結果!$H:$H,服務水準列表!$AD36)</f>
        <v>0</v>
      </c>
      <c r="BD36" s="34">
        <f>SUMIFS(交通量調查結果!O:O,交通量調查結果!$A:$A,服務水準列表!$G36,交通量調查結果!$G:$G,服務水準列表!$E36,交通量調查結果!$D:$D,服務水準列表!$F36,交通量調查結果!$H:$H,服務水準列表!$AD36)</f>
        <v>606</v>
      </c>
      <c r="BE36" s="34">
        <f>SUMIFS(交通量調查結果!P:P,交通量調查結果!$A:$A,服務水準列表!$G36,交通量調查結果!$G:$G,服務水準列表!$E36,交通量調查結果!$D:$D,服務水準列表!$F36,交通量調查結果!$H:$H,服務水準列表!$AD36)</f>
        <v>316</v>
      </c>
      <c r="BF36" s="34">
        <f>SUMIFS(交通量調查結果!Q:Q,交通量調查結果!$A:$A,服務水準列表!$G36,交通量調查結果!$G:$G,服務水準列表!$E36,交通量調查結果!$D:$D,服務水準列表!$F36,交通量調查結果!$H:$H,服務水準列表!$AD36)</f>
        <v>0</v>
      </c>
      <c r="BG36" s="34">
        <f t="shared" si="9"/>
        <v>1047</v>
      </c>
      <c r="BH36" s="34">
        <f t="shared" si="10"/>
        <v>892.96</v>
      </c>
      <c r="BI36" s="35">
        <f t="shared" si="11"/>
        <v>0.28000000000000003</v>
      </c>
      <c r="BJ36" s="25" t="str" cm="1">
        <f t="array" ref="BJ36">IF(OR(BI36="",BI36="-"), "-", _xlfn.IFS(
    BI36&lt;=0.25, "A",
    BI36&lt;=0.5, "B",
    BI36&lt;=0.8, "C",
    BI36&lt;=0.9, "D",
    BI36&lt;=1, "E",
    BI36&gt;1, "F"
))</f>
        <v>B</v>
      </c>
      <c r="BK36" s="36" cm="1">
        <f t="array" ref="BK36">INDEX(旅行速率調查結果!$A:$M,
       MATCH(1, (旅行速率調查結果!$D:$D = 服務水準列表!$E36) * (旅行速率調查結果!$F:$F = 服務水準列表!$F36) * (旅行速率調查結果!$E:$E = "晨峰") * (旅行速率調查結果!$A:$A = 服務水準列表!$H36),0),
       COLUMN(旅行速率調查結果!$K$1))</f>
        <v>49.242794333170487</v>
      </c>
      <c r="BL36" s="37">
        <f t="shared" si="12"/>
        <v>0.98</v>
      </c>
      <c r="BM36" s="26" cm="1">
        <f t="array" ref="BM36">IF(OR(BL36=0,BL36=""), "-", _xlfn.IFS(
    BL36&gt;=0.9, 1,
    BL36&gt;=0.8, 2,
    BL36&gt;=0.6, 3,
    BL36&gt;=0.4, 4,
    BL36&gt;=0.2, 5,
    BL36&lt;0.2, 6
))</f>
        <v>1</v>
      </c>
      <c r="BN36" s="26" t="str" cm="1">
        <f t="array" ref="BN36">IF(OR(BL36=0,BL36=""), "-", _xlfn.IFS(
    BL36&gt;=0.8, "A",
    BL36&gt;=0.6, "B",
    BL36&gt;=0.5, "C",
    BL36&gt;=0.4, "D",
    BL36&gt;=0.2, "E",
    BL36&lt;0.2, "F"
))</f>
        <v>A</v>
      </c>
      <c r="BO36" s="44" t="str">
        <f t="shared" si="33"/>
        <v>A</v>
      </c>
    </row>
    <row r="37" spans="1:67" x14ac:dyDescent="0.25">
      <c r="A37" s="48" t="str">
        <f t="shared" ref="A37:R37" si="35">A18</f>
        <v>SL4</v>
      </c>
      <c r="B37" s="14" t="str">
        <f t="shared" si="35"/>
        <v>SL4-3</v>
      </c>
      <c r="C37" s="14" t="str">
        <f t="shared" si="35"/>
        <v>國道3號</v>
      </c>
      <c r="D37" s="14" t="str">
        <f t="shared" si="35"/>
        <v>烏溪橋</v>
      </c>
      <c r="E37" s="14" t="str">
        <f t="shared" si="13"/>
        <v>平日</v>
      </c>
      <c r="F37" s="14" t="str">
        <f t="shared" si="20"/>
        <v>往北</v>
      </c>
      <c r="G37" s="14" t="s">
        <v>235</v>
      </c>
      <c r="H37" s="14" t="str">
        <f t="shared" si="2"/>
        <v>03F1860N</v>
      </c>
      <c r="I37" s="29">
        <f t="shared" si="35"/>
        <v>115</v>
      </c>
      <c r="J37" s="29">
        <f t="shared" si="35"/>
        <v>110</v>
      </c>
      <c r="K37" s="29">
        <f t="shared" si="35"/>
        <v>110</v>
      </c>
      <c r="L37" s="29">
        <f t="shared" si="35"/>
        <v>1760</v>
      </c>
      <c r="M37" s="29">
        <f t="shared" si="35"/>
        <v>5280</v>
      </c>
      <c r="N37" s="14">
        <f t="shared" si="35"/>
        <v>0</v>
      </c>
      <c r="O37" s="14">
        <f t="shared" si="35"/>
        <v>1.4</v>
      </c>
      <c r="P37" s="14">
        <f t="shared" si="35"/>
        <v>1.4</v>
      </c>
      <c r="Q37" s="14">
        <f t="shared" si="35"/>
        <v>1.4</v>
      </c>
      <c r="R37" s="41" t="str">
        <f t="shared" si="35"/>
        <v>VC+VL1</v>
      </c>
      <c r="S37" s="70">
        <f>SUMIFS(交通量調查結果!I:I,交通量調查結果!$A:$A,服務水準列表!$G37,交通量調查結果!$G:$G,服務水準列表!$E37,交通量調查結果!$D:$D,服務水準列表!$F37)</f>
        <v>0</v>
      </c>
      <c r="T37" s="70">
        <f>SUMIFS(交通量調查結果!J:J,交通量調查結果!$A:$A,服務水準列表!$G37,交通量調查結果!$G:$G,服務水準列表!$E37,交通量調查結果!$D:$D,服務水準列表!$F37)</f>
        <v>0</v>
      </c>
      <c r="U37" s="70">
        <f>SUMIFS(交通量調查結果!K:K,交通量調查結果!$A:$A,服務水準列表!$G37,交通量調查結果!$G:$G,服務水準列表!$E37,交通量調查結果!$D:$D,服務水準列表!$F37)</f>
        <v>0</v>
      </c>
      <c r="V37" s="70">
        <f>SUMIFS(交通量調查結果!L:L,交通量調查結果!$A:$A,服務水準列表!$G37,交通量調查結果!$G:$G,服務水準列表!$E37,交通量調查結果!$D:$D,服務水準列表!$F37)</f>
        <v>0</v>
      </c>
      <c r="W37" s="70">
        <f>SUMIFS(交通量調查結果!M:M,交通量調查結果!$A:$A,服務水準列表!$G37,交通量調查結果!$G:$G,服務水準列表!$E37,交通量調查結果!$D:$D,服務水準列表!$F37)</f>
        <v>0</v>
      </c>
      <c r="X37" s="70">
        <f>SUMIFS(交通量調查結果!N:N,交通量調查結果!$A:$A,服務水準列表!$G37,交通量調查結果!$G:$G,服務水準列表!$E37,交通量調查結果!$D:$D,服務水準列表!$F37)</f>
        <v>0</v>
      </c>
      <c r="Y37" s="70">
        <f>SUMIFS(交通量調查結果!O:O,交通量調查結果!$A:$A,服務水準列表!$G37,交通量調查結果!$G:$G,服務水準列表!$E37,交通量調查結果!$D:$D,服務水準列表!$F37)</f>
        <v>0</v>
      </c>
      <c r="Z37" s="70">
        <f>SUMIFS(交通量調查結果!P:P,交通量調查結果!$A:$A,服務水準列表!$G37,交通量調查結果!$G:$G,服務水準列表!$E37,交通量調查結果!$D:$D,服務水準列表!$F37)</f>
        <v>0</v>
      </c>
      <c r="AA37" s="70">
        <f>SUMIFS(交通量調查結果!Q:Q,交通量調查結果!$A:$A,服務水準列表!$G37,交通量調查結果!$G:$G,服務水準列表!$E37,交通量調查結果!$D:$D,服務水準列表!$F37)</f>
        <v>0</v>
      </c>
      <c r="AB37" s="70">
        <f t="shared" si="3"/>
        <v>0</v>
      </c>
      <c r="AC37" s="70">
        <f t="shared" si="4"/>
        <v>0</v>
      </c>
      <c r="AD37" s="55">
        <f t="shared" si="15"/>
        <v>7</v>
      </c>
      <c r="AE37" s="34">
        <f>SUMIFS(交通量調查結果!I:I,交通量調查結果!$A:$A,服務水準列表!$G37,交通量調查結果!$G:$G,服務水準列表!$E37,交通量調查結果!$D:$D,服務水準列表!$F37,交通量調查結果!$H:$H,服務水準列表!$AD37)</f>
        <v>0</v>
      </c>
      <c r="AF37" s="34">
        <f>SUMIFS(交通量調查結果!J:J,交通量調查結果!$A:$A,服務水準列表!$G37,交通量調查結果!$G:$G,服務水準列表!$E37,交通量調查結果!$D:$D,服務水準列表!$F37,交通量調查結果!$H:$H,服務水準列表!$AD37)</f>
        <v>0</v>
      </c>
      <c r="AG37" s="34">
        <f>SUMIFS(交通量調查結果!K:K,交通量調查結果!$A:$A,服務水準列表!$G37,交通量調查結果!$G:$G,服務水準列表!$E37,交通量調查結果!$D:$D,服務水準列表!$F37,交通量調查結果!$H:$H,服務水準列表!$AD37)</f>
        <v>0</v>
      </c>
      <c r="AH37" s="34">
        <f>SUMIFS(交通量調查結果!L:L,交通量調查結果!$A:$A,服務水準列表!$G37,交通量調查結果!$G:$G,服務水準列表!$E37,交通量調查結果!$D:$D,服務水準列表!$F37,交通量調查結果!$H:$H,服務水準列表!$AD37)</f>
        <v>0</v>
      </c>
      <c r="AI37" s="34">
        <f>SUMIFS(交通量調查結果!M:M,交通量調查結果!$A:$A,服務水準列表!$G37,交通量調查結果!$G:$G,服務水準列表!$E37,交通量調查結果!$D:$D,服務水準列表!$F37,交通量調查結果!$H:$H,服務水準列表!$AD37)</f>
        <v>0</v>
      </c>
      <c r="AJ37" s="34">
        <f>SUMIFS(交通量調查結果!N:N,交通量調查結果!$A:$A,服務水準列表!$G37,交通量調查結果!$G:$G,服務水準列表!$E37,交通量調查結果!$D:$D,服務水準列表!$F37,交通量調查結果!$H:$H,服務水準列表!$AD37)</f>
        <v>0</v>
      </c>
      <c r="AK37" s="34">
        <f>SUMIFS(交通量調查結果!O:O,交通量調查結果!$A:$A,服務水準列表!$G37,交通量調查結果!$G:$G,服務水準列表!$E37,交通量調查結果!$D:$D,服務水準列表!$F37,交通量調查結果!$H:$H,服務水準列表!$AD37)</f>
        <v>0</v>
      </c>
      <c r="AL37" s="34">
        <f>SUMIFS(交通量調查結果!P:P,交通量調查結果!$A:$A,服務水準列表!$G37,交通量調查結果!$G:$G,服務水準列表!$E37,交通量調查結果!$D:$D,服務水準列表!$F37,交通量調查結果!$H:$H,服務水準列表!$AD37)</f>
        <v>0</v>
      </c>
      <c r="AM37" s="34">
        <f>SUMIFS(交通量調查結果!Q:Q,交通量調查結果!$A:$A,服務水準列表!$G37,交通量調查結果!$G:$G,服務水準列表!$E37,交通量調查結果!$D:$D,服務水準列表!$F37,交通量調查結果!$H:$H,服務水準列表!$AD37)</f>
        <v>0</v>
      </c>
      <c r="AN37" s="34">
        <f t="shared" si="5"/>
        <v>0</v>
      </c>
      <c r="AO37" s="34">
        <f t="shared" si="6"/>
        <v>0</v>
      </c>
      <c r="AP37" s="35">
        <f t="shared" si="7"/>
        <v>0</v>
      </c>
      <c r="AQ37" s="25" t="str" cm="1">
        <f t="array" ref="AQ37">IF(OR(AP37="",AP37="-"), "-", _xlfn.IFS(
    AP37&lt;=0.25, "A",
    AP37&lt;=0.5, "B",
    AP37&lt;=0.8, "C",
    AP37&lt;=0.9, "D",
    AP37&lt;=1, "E",
    AP37&gt;1, "F"
))</f>
        <v>A</v>
      </c>
      <c r="AR37" s="36" t="e" cm="1">
        <f t="array" ref="AR37">INDEX(旅行速率調查結果!$A:$M,
       MATCH(1, (旅行速率調查結果!$D:$D = 服務水準列表!$E37) * (旅行速率調查結果!$F:$F = 服務水準列表!$F37) * (旅行速率調查結果!$E:$E = "晨峰") * (旅行速率調查結果!$A:$A = 服務水準列表!$H37),0),
       COLUMN(旅行速率調查結果!$K$1))</f>
        <v>#N/A</v>
      </c>
      <c r="AS37" s="37" t="e">
        <f t="shared" si="8"/>
        <v>#N/A</v>
      </c>
      <c r="AT37" s="26" t="e" cm="1">
        <f t="array" ref="AT37">IF(OR(AS37=0,AS37=""), "-", _xlfn.IFS(
    AS37&gt;=0.9, 1,
    AS37&gt;=0.8, 2,
    AS37&gt;=0.6, 3,
    AS37&gt;=0.4, 4,
    AS37&gt;=0.2, 5,
    AS37&lt;0.2, 6
))</f>
        <v>#N/A</v>
      </c>
      <c r="AU37" s="26" t="e" cm="1">
        <f t="array" ref="AU37">IF(OR(AS37=0,AS37=""), "-", _xlfn.IFS(
    AS37&gt;=0.8, "A",
    AS37&gt;=0.6, "B",
    AS37&gt;=0.5, "C",
    AS37&gt;=0.4, "D",
    AS37&gt;=0.2, "E",
    AS37&lt;0.2, "F"
))</f>
        <v>#N/A</v>
      </c>
      <c r="AV37" s="44" t="e">
        <f t="shared" si="32"/>
        <v>#N/A</v>
      </c>
      <c r="AW37" s="55">
        <f t="shared" si="16"/>
        <v>17</v>
      </c>
      <c r="AX37" s="34">
        <f>SUMIFS(交通量調查結果!I:I,交通量調查結果!$A:$A,服務水準列表!$G37,交通量調查結果!$G:$G,服務水準列表!$E37,交通量調查結果!$D:$D,服務水準列表!$F37,交通量調查結果!$H:$H,服務水準列表!$AD37)</f>
        <v>0</v>
      </c>
      <c r="AY37" s="34">
        <f>SUMIFS(交通量調查結果!J:J,交通量調查結果!$A:$A,服務水準列表!$G37,交通量調查結果!$G:$G,服務水準列表!$E37,交通量調查結果!$D:$D,服務水準列表!$F37,交通量調查結果!$H:$H,服務水準列表!$AD37)</f>
        <v>0</v>
      </c>
      <c r="AZ37" s="34">
        <f>SUMIFS(交通量調查結果!K:K,交通量調查結果!$A:$A,服務水準列表!$G37,交通量調查結果!$G:$G,服務水準列表!$E37,交通量調查結果!$D:$D,服務水準列表!$F37,交通量調查結果!$H:$H,服務水準列表!$AD37)</f>
        <v>0</v>
      </c>
      <c r="BA37" s="34">
        <f>SUMIFS(交通量調查結果!L:L,交通量調查結果!$A:$A,服務水準列表!$G37,交通量調查結果!$G:$G,服務水準列表!$E37,交通量調查結果!$D:$D,服務水準列表!$F37,交通量調查結果!$H:$H,服務水準列表!$AD37)</f>
        <v>0</v>
      </c>
      <c r="BB37" s="34">
        <f>SUMIFS(交通量調查結果!M:M,交通量調查結果!$A:$A,服務水準列表!$G37,交通量調查結果!$G:$G,服務水準列表!$E37,交通量調查結果!$D:$D,服務水準列表!$F37,交通量調查結果!$H:$H,服務水準列表!$AD37)</f>
        <v>0</v>
      </c>
      <c r="BC37" s="34">
        <f>SUMIFS(交通量調查結果!N:N,交通量調查結果!$A:$A,服務水準列表!$G37,交通量調查結果!$G:$G,服務水準列表!$E37,交通量調查結果!$D:$D,服務水準列表!$F37,交通量調查結果!$H:$H,服務水準列表!$AD37)</f>
        <v>0</v>
      </c>
      <c r="BD37" s="34">
        <f>SUMIFS(交通量調查結果!O:O,交通量調查結果!$A:$A,服務水準列表!$G37,交通量調查結果!$G:$G,服務水準列表!$E37,交通量調查結果!$D:$D,服務水準列表!$F37,交通量調查結果!$H:$H,服務水準列表!$AD37)</f>
        <v>0</v>
      </c>
      <c r="BE37" s="34">
        <f>SUMIFS(交通量調查結果!P:P,交通量調查結果!$A:$A,服務水準列表!$G37,交通量調查結果!$G:$G,服務水準列表!$E37,交通量調查結果!$D:$D,服務水準列表!$F37,交通量調查結果!$H:$H,服務水準列表!$AD37)</f>
        <v>0</v>
      </c>
      <c r="BF37" s="34">
        <f>SUMIFS(交通量調查結果!Q:Q,交通量調查結果!$A:$A,服務水準列表!$G37,交通量調查結果!$G:$G,服務水準列表!$E37,交通量調查結果!$D:$D,服務水準列表!$F37,交通量調查結果!$H:$H,服務水準列表!$AD37)</f>
        <v>0</v>
      </c>
      <c r="BG37" s="34">
        <f t="shared" si="9"/>
        <v>0</v>
      </c>
      <c r="BH37" s="34">
        <f t="shared" si="10"/>
        <v>0</v>
      </c>
      <c r="BI37" s="35">
        <f t="shared" si="11"/>
        <v>0</v>
      </c>
      <c r="BJ37" s="25" t="str" cm="1">
        <f t="array" ref="BJ37">IF(OR(BI37="",BI37="-"), "-", _xlfn.IFS(
    BI37&lt;=0.25, "A",
    BI37&lt;=0.5, "B",
    BI37&lt;=0.8, "C",
    BI37&lt;=0.9, "D",
    BI37&lt;=1, "E",
    BI37&gt;1, "F"
))</f>
        <v>A</v>
      </c>
      <c r="BK37" s="36" t="e" cm="1">
        <f t="array" ref="BK37">INDEX(旅行速率調查結果!$A:$M,
       MATCH(1, (旅行速率調查結果!$D:$D = 服務水準列表!$E37) * (旅行速率調查結果!$F:$F = 服務水準列表!$F37) * (旅行速率調查結果!$E:$E = "晨峰") * (旅行速率調查結果!$A:$A = 服務水準列表!$H37),0),
       COLUMN(旅行速率調查結果!$K$1))</f>
        <v>#N/A</v>
      </c>
      <c r="BL37" s="37" t="e">
        <f t="shared" si="12"/>
        <v>#N/A</v>
      </c>
      <c r="BM37" s="26" t="e" cm="1">
        <f t="array" ref="BM37">IF(OR(BL37=0,BL37=""), "-", _xlfn.IFS(
    BL37&gt;=0.9, 1,
    BL37&gt;=0.8, 2,
    BL37&gt;=0.6, 3,
    BL37&gt;=0.4, 4,
    BL37&gt;=0.2, 5,
    BL37&lt;0.2, 6
))</f>
        <v>#N/A</v>
      </c>
      <c r="BN37" s="26" t="e" cm="1">
        <f t="array" ref="BN37">IF(OR(BL37=0,BL37=""), "-", _xlfn.IFS(
    BL37&gt;=0.8, "A",
    BL37&gt;=0.6, "B",
    BL37&gt;=0.5, "C",
    BL37&gt;=0.4, "D",
    BL37&gt;=0.2, "E",
    BL37&lt;0.2, "F"
))</f>
        <v>#N/A</v>
      </c>
      <c r="BO37" s="44" t="e">
        <f t="shared" si="33"/>
        <v>#N/A</v>
      </c>
    </row>
    <row r="38" spans="1:67" x14ac:dyDescent="0.25">
      <c r="A38" s="48" t="str">
        <f t="shared" ref="A38:R38" si="36">A19</f>
        <v>SL4</v>
      </c>
      <c r="B38" s="14" t="str">
        <f t="shared" si="36"/>
        <v>SL4-4</v>
      </c>
      <c r="C38" s="14" t="str">
        <f t="shared" si="36"/>
        <v>國道1號</v>
      </c>
      <c r="D38" s="14" t="str">
        <f t="shared" si="36"/>
        <v>烏溪橋</v>
      </c>
      <c r="E38" s="14" t="str">
        <f t="shared" si="13"/>
        <v>平日</v>
      </c>
      <c r="F38" s="14" t="str">
        <f t="shared" si="20"/>
        <v>往北</v>
      </c>
      <c r="G38" s="14" t="s">
        <v>236</v>
      </c>
      <c r="H38" s="14" t="str">
        <f t="shared" si="2"/>
        <v>01F1906N</v>
      </c>
      <c r="I38" s="29">
        <f t="shared" si="36"/>
        <v>115</v>
      </c>
      <c r="J38" s="29">
        <f t="shared" si="36"/>
        <v>110</v>
      </c>
      <c r="K38" s="29">
        <f t="shared" si="36"/>
        <v>110</v>
      </c>
      <c r="L38" s="29">
        <f t="shared" si="36"/>
        <v>1760</v>
      </c>
      <c r="M38" s="29">
        <f t="shared" si="36"/>
        <v>5280</v>
      </c>
      <c r="N38" s="14">
        <f t="shared" si="36"/>
        <v>0</v>
      </c>
      <c r="O38" s="14">
        <f t="shared" si="36"/>
        <v>1.4</v>
      </c>
      <c r="P38" s="14">
        <f t="shared" si="36"/>
        <v>1.4</v>
      </c>
      <c r="Q38" s="14">
        <f t="shared" si="36"/>
        <v>1.4</v>
      </c>
      <c r="R38" s="41" t="str">
        <f t="shared" si="36"/>
        <v>VC+VL1</v>
      </c>
      <c r="S38" s="70">
        <f>SUMIFS(交通量調查結果!I:I,交通量調查結果!$A:$A,服務水準列表!$G38,交通量調查結果!$G:$G,服務水準列表!$E38,交通量調查結果!$D:$D,服務水準列表!$F38)</f>
        <v>0</v>
      </c>
      <c r="T38" s="70">
        <f>SUMIFS(交通量調查結果!J:J,交通量調查結果!$A:$A,服務水準列表!$G38,交通量調查結果!$G:$G,服務水準列表!$E38,交通量調查結果!$D:$D,服務水準列表!$F38)</f>
        <v>0</v>
      </c>
      <c r="U38" s="70">
        <f>SUMIFS(交通量調查結果!K:K,交通量調查結果!$A:$A,服務水準列表!$G38,交通量調查結果!$G:$G,服務水準列表!$E38,交通量調查結果!$D:$D,服務水準列表!$F38)</f>
        <v>0</v>
      </c>
      <c r="V38" s="70">
        <f>SUMIFS(交通量調查結果!L:L,交通量調查結果!$A:$A,服務水準列表!$G38,交通量調查結果!$G:$G,服務水準列表!$E38,交通量調查結果!$D:$D,服務水準列表!$F38)</f>
        <v>0</v>
      </c>
      <c r="W38" s="70">
        <f>SUMIFS(交通量調查結果!M:M,交通量調查結果!$A:$A,服務水準列表!$G38,交通量調查結果!$G:$G,服務水準列表!$E38,交通量調查結果!$D:$D,服務水準列表!$F38)</f>
        <v>0</v>
      </c>
      <c r="X38" s="70">
        <f>SUMIFS(交通量調查結果!N:N,交通量調查結果!$A:$A,服務水準列表!$G38,交通量調查結果!$G:$G,服務水準列表!$E38,交通量調查結果!$D:$D,服務水準列表!$F38)</f>
        <v>0</v>
      </c>
      <c r="Y38" s="70">
        <f>SUMIFS(交通量調查結果!O:O,交通量調查結果!$A:$A,服務水準列表!$G38,交通量調查結果!$G:$G,服務水準列表!$E38,交通量調查結果!$D:$D,服務水準列表!$F38)</f>
        <v>0</v>
      </c>
      <c r="Z38" s="70">
        <f>SUMIFS(交通量調查結果!P:P,交通量調查結果!$A:$A,服務水準列表!$G38,交通量調查結果!$G:$G,服務水準列表!$E38,交通量調查結果!$D:$D,服務水準列表!$F38)</f>
        <v>0</v>
      </c>
      <c r="AA38" s="70">
        <f>SUMIFS(交通量調查結果!Q:Q,交通量調查結果!$A:$A,服務水準列表!$G38,交通量調查結果!$G:$G,服務水準列表!$E38,交通量調查結果!$D:$D,服務水準列表!$F38)</f>
        <v>0</v>
      </c>
      <c r="AB38" s="70">
        <f t="shared" si="3"/>
        <v>0</v>
      </c>
      <c r="AC38" s="70">
        <f t="shared" si="4"/>
        <v>0</v>
      </c>
      <c r="AD38" s="55">
        <f t="shared" si="15"/>
        <v>7</v>
      </c>
      <c r="AE38" s="34">
        <f>SUMIFS(交通量調查結果!I:I,交通量調查結果!$A:$A,服務水準列表!$G38,交通量調查結果!$G:$G,服務水準列表!$E38,交通量調查結果!$D:$D,服務水準列表!$F38,交通量調查結果!$H:$H,服務水準列表!$AD38)</f>
        <v>0</v>
      </c>
      <c r="AF38" s="34">
        <f>SUMIFS(交通量調查結果!J:J,交通量調查結果!$A:$A,服務水準列表!$G38,交通量調查結果!$G:$G,服務水準列表!$E38,交通量調查結果!$D:$D,服務水準列表!$F38,交通量調查結果!$H:$H,服務水準列表!$AD38)</f>
        <v>0</v>
      </c>
      <c r="AG38" s="34">
        <f>SUMIFS(交通量調查結果!K:K,交通量調查結果!$A:$A,服務水準列表!$G38,交通量調查結果!$G:$G,服務水準列表!$E38,交通量調查結果!$D:$D,服務水準列表!$F38,交通量調查結果!$H:$H,服務水準列表!$AD38)</f>
        <v>0</v>
      </c>
      <c r="AH38" s="34">
        <f>SUMIFS(交通量調查結果!L:L,交通量調查結果!$A:$A,服務水準列表!$G38,交通量調查結果!$G:$G,服務水準列表!$E38,交通量調查結果!$D:$D,服務水準列表!$F38,交通量調查結果!$H:$H,服務水準列表!$AD38)</f>
        <v>0</v>
      </c>
      <c r="AI38" s="34">
        <f>SUMIFS(交通量調查結果!M:M,交通量調查結果!$A:$A,服務水準列表!$G38,交通量調查結果!$G:$G,服務水準列表!$E38,交通量調查結果!$D:$D,服務水準列表!$F38,交通量調查結果!$H:$H,服務水準列表!$AD38)</f>
        <v>0</v>
      </c>
      <c r="AJ38" s="34">
        <f>SUMIFS(交通量調查結果!N:N,交通量調查結果!$A:$A,服務水準列表!$G38,交通量調查結果!$G:$G,服務水準列表!$E38,交通量調查結果!$D:$D,服務水準列表!$F38,交通量調查結果!$H:$H,服務水準列表!$AD38)</f>
        <v>0</v>
      </c>
      <c r="AK38" s="34">
        <f>SUMIFS(交通量調查結果!O:O,交通量調查結果!$A:$A,服務水準列表!$G38,交通量調查結果!$G:$G,服務水準列表!$E38,交通量調查結果!$D:$D,服務水準列表!$F38,交通量調查結果!$H:$H,服務水準列表!$AD38)</f>
        <v>0</v>
      </c>
      <c r="AL38" s="34">
        <f>SUMIFS(交通量調查結果!P:P,交通量調查結果!$A:$A,服務水準列表!$G38,交通量調查結果!$G:$G,服務水準列表!$E38,交通量調查結果!$D:$D,服務水準列表!$F38,交通量調查結果!$H:$H,服務水準列表!$AD38)</f>
        <v>0</v>
      </c>
      <c r="AM38" s="34">
        <f>SUMIFS(交通量調查結果!Q:Q,交通量調查結果!$A:$A,服務水準列表!$G38,交通量調查結果!$G:$G,服務水準列表!$E38,交通量調查結果!$D:$D,服務水準列表!$F38,交通量調查結果!$H:$H,服務水準列表!$AD38)</f>
        <v>0</v>
      </c>
      <c r="AN38" s="34">
        <f t="shared" si="5"/>
        <v>0</v>
      </c>
      <c r="AO38" s="34">
        <f t="shared" si="6"/>
        <v>0</v>
      </c>
      <c r="AP38" s="35">
        <f t="shared" si="7"/>
        <v>0</v>
      </c>
      <c r="AQ38" s="25" t="str" cm="1">
        <f t="array" ref="AQ38">IF(OR(AP38="",AP38="-"), "-", _xlfn.IFS(
    AP38&lt;=0.25, "A",
    AP38&lt;=0.5, "B",
    AP38&lt;=0.8, "C",
    AP38&lt;=0.9, "D",
    AP38&lt;=1, "E",
    AP38&gt;1, "F"
))</f>
        <v>A</v>
      </c>
      <c r="AR38" s="36" t="e" cm="1">
        <f t="array" ref="AR38">INDEX(旅行速率調查結果!$A:$M,
       MATCH(1, (旅行速率調查結果!$D:$D = 服務水準列表!$E38) * (旅行速率調查結果!$F:$F = 服務水準列表!$F38) * (旅行速率調查結果!$E:$E = "晨峰") * (旅行速率調查結果!$A:$A = 服務水準列表!$H38),0),
       COLUMN(旅行速率調查結果!$K$1))</f>
        <v>#N/A</v>
      </c>
      <c r="AS38" s="37" t="e">
        <f t="shared" si="8"/>
        <v>#N/A</v>
      </c>
      <c r="AT38" s="26" t="e" cm="1">
        <f t="array" ref="AT38">IF(OR(AS38=0,AS38=""), "-", _xlfn.IFS(
    AS38&gt;=0.9, 1,
    AS38&gt;=0.8, 2,
    AS38&gt;=0.6, 3,
    AS38&gt;=0.4, 4,
    AS38&gt;=0.2, 5,
    AS38&lt;0.2, 6
))</f>
        <v>#N/A</v>
      </c>
      <c r="AU38" s="26" t="e" cm="1">
        <f t="array" ref="AU38">IF(OR(AS38=0,AS38=""), "-", _xlfn.IFS(
    AS38&gt;=0.8, "A",
    AS38&gt;=0.6, "B",
    AS38&gt;=0.5, "C",
    AS38&gt;=0.4, "D",
    AS38&gt;=0.2, "E",
    AS38&lt;0.2, "F"
))</f>
        <v>#N/A</v>
      </c>
      <c r="AV38" s="44" t="e">
        <f t="shared" si="32"/>
        <v>#N/A</v>
      </c>
      <c r="AW38" s="55">
        <f t="shared" si="16"/>
        <v>17</v>
      </c>
      <c r="AX38" s="34">
        <f>SUMIFS(交通量調查結果!I:I,交通量調查結果!$A:$A,服務水準列表!$G38,交通量調查結果!$G:$G,服務水準列表!$E38,交通量調查結果!$D:$D,服務水準列表!$F38,交通量調查結果!$H:$H,服務水準列表!$AD38)</f>
        <v>0</v>
      </c>
      <c r="AY38" s="34">
        <f>SUMIFS(交通量調查結果!J:J,交通量調查結果!$A:$A,服務水準列表!$G38,交通量調查結果!$G:$G,服務水準列表!$E38,交通量調查結果!$D:$D,服務水準列表!$F38,交通量調查結果!$H:$H,服務水準列表!$AD38)</f>
        <v>0</v>
      </c>
      <c r="AZ38" s="34">
        <f>SUMIFS(交通量調查結果!K:K,交通量調查結果!$A:$A,服務水準列表!$G38,交通量調查結果!$G:$G,服務水準列表!$E38,交通量調查結果!$D:$D,服務水準列表!$F38,交通量調查結果!$H:$H,服務水準列表!$AD38)</f>
        <v>0</v>
      </c>
      <c r="BA38" s="34">
        <f>SUMIFS(交通量調查結果!L:L,交通量調查結果!$A:$A,服務水準列表!$G38,交通量調查結果!$G:$G,服務水準列表!$E38,交通量調查結果!$D:$D,服務水準列表!$F38,交通量調查結果!$H:$H,服務水準列表!$AD38)</f>
        <v>0</v>
      </c>
      <c r="BB38" s="34">
        <f>SUMIFS(交通量調查結果!M:M,交通量調查結果!$A:$A,服務水準列表!$G38,交通量調查結果!$G:$G,服務水準列表!$E38,交通量調查結果!$D:$D,服務水準列表!$F38,交通量調查結果!$H:$H,服務水準列表!$AD38)</f>
        <v>0</v>
      </c>
      <c r="BC38" s="34">
        <f>SUMIFS(交通量調查結果!N:N,交通量調查結果!$A:$A,服務水準列表!$G38,交通量調查結果!$G:$G,服務水準列表!$E38,交通量調查結果!$D:$D,服務水準列表!$F38,交通量調查結果!$H:$H,服務水準列表!$AD38)</f>
        <v>0</v>
      </c>
      <c r="BD38" s="34">
        <f>SUMIFS(交通量調查結果!O:O,交通量調查結果!$A:$A,服務水準列表!$G38,交通量調查結果!$G:$G,服務水準列表!$E38,交通量調查結果!$D:$D,服務水準列表!$F38,交通量調查結果!$H:$H,服務水準列表!$AD38)</f>
        <v>0</v>
      </c>
      <c r="BE38" s="34">
        <f>SUMIFS(交通量調查結果!P:P,交通量調查結果!$A:$A,服務水準列表!$G38,交通量調查結果!$G:$G,服務水準列表!$E38,交通量調查結果!$D:$D,服務水準列表!$F38,交通量調查結果!$H:$H,服務水準列表!$AD38)</f>
        <v>0</v>
      </c>
      <c r="BF38" s="34">
        <f>SUMIFS(交通量調查結果!Q:Q,交通量調查結果!$A:$A,服務水準列表!$G38,交通量調查結果!$G:$G,服務水準列表!$E38,交通量調查結果!$D:$D,服務水準列表!$F38,交通量調查結果!$H:$H,服務水準列表!$AD38)</f>
        <v>0</v>
      </c>
      <c r="BG38" s="34">
        <f t="shared" si="9"/>
        <v>0</v>
      </c>
      <c r="BH38" s="34">
        <f t="shared" si="10"/>
        <v>0</v>
      </c>
      <c r="BI38" s="35">
        <f t="shared" si="11"/>
        <v>0</v>
      </c>
      <c r="BJ38" s="25" t="str" cm="1">
        <f t="array" ref="BJ38">IF(OR(BI38="",BI38="-"), "-", _xlfn.IFS(
    BI38&lt;=0.25, "A",
    BI38&lt;=0.5, "B",
    BI38&lt;=0.8, "C",
    BI38&lt;=0.9, "D",
    BI38&lt;=1, "E",
    BI38&gt;1, "F"
))</f>
        <v>A</v>
      </c>
      <c r="BK38" s="36" t="e" cm="1">
        <f t="array" ref="BK38">INDEX(旅行速率調查結果!$A:$M,
       MATCH(1, (旅行速率調查結果!$D:$D = 服務水準列表!$E38) * (旅行速率調查結果!$F:$F = 服務水準列表!$F38) * (旅行速率調查結果!$E:$E = "晨峰") * (旅行速率調查結果!$A:$A = 服務水準列表!$H38),0),
       COLUMN(旅行速率調查結果!$K$1))</f>
        <v>#N/A</v>
      </c>
      <c r="BL38" s="37" t="e">
        <f t="shared" si="12"/>
        <v>#N/A</v>
      </c>
      <c r="BM38" s="26" t="e" cm="1">
        <f t="array" ref="BM38">IF(OR(BL38=0,BL38=""), "-", _xlfn.IFS(
    BL38&gt;=0.9, 1,
    BL38&gt;=0.8, 2,
    BL38&gt;=0.6, 3,
    BL38&gt;=0.4, 4,
    BL38&gt;=0.2, 5,
    BL38&lt;0.2, 6
))</f>
        <v>#N/A</v>
      </c>
      <c r="BN38" s="26" t="e" cm="1">
        <f t="array" ref="BN38">IF(OR(BL38=0,BL38=""), "-", _xlfn.IFS(
    BL38&gt;=0.8, "A",
    BL38&gt;=0.6, "B",
    BL38&gt;=0.5, "C",
    BL38&gt;=0.4, "D",
    BL38&gt;=0.2, "E",
    BL38&lt;0.2, "F"
))</f>
        <v>#N/A</v>
      </c>
      <c r="BO38" s="44" t="e">
        <f t="shared" si="33"/>
        <v>#N/A</v>
      </c>
    </row>
    <row r="39" spans="1:67" x14ac:dyDescent="0.25">
      <c r="A39" s="48" t="str">
        <f t="shared" ref="A39:R39" si="37">A20</f>
        <v>SL4</v>
      </c>
      <c r="B39" s="14" t="str">
        <f t="shared" si="37"/>
        <v>SL4-5</v>
      </c>
      <c r="C39" s="14" t="str">
        <f t="shared" si="37"/>
        <v>台1線</v>
      </c>
      <c r="D39" s="14" t="str">
        <f t="shared" si="37"/>
        <v>大度橋</v>
      </c>
      <c r="E39" s="14" t="str">
        <f t="shared" si="13"/>
        <v>平日</v>
      </c>
      <c r="F39" s="14" t="str">
        <f t="shared" si="20"/>
        <v>往北</v>
      </c>
      <c r="G39" s="14" t="str">
        <f t="shared" si="37"/>
        <v>SL4-3</v>
      </c>
      <c r="H39" s="14" t="str">
        <f t="shared" si="2"/>
        <v>SL4-3</v>
      </c>
      <c r="I39" s="29">
        <f t="shared" si="37"/>
        <v>80</v>
      </c>
      <c r="J39" s="29">
        <f t="shared" si="37"/>
        <v>70</v>
      </c>
      <c r="K39" s="29">
        <f t="shared" si="37"/>
        <v>70</v>
      </c>
      <c r="L39" s="29">
        <f t="shared" si="37"/>
        <v>1710</v>
      </c>
      <c r="M39" s="29">
        <f t="shared" si="37"/>
        <v>3420</v>
      </c>
      <c r="N39" s="14">
        <f t="shared" si="37"/>
        <v>0.36</v>
      </c>
      <c r="O39" s="14">
        <f t="shared" si="37"/>
        <v>1.2</v>
      </c>
      <c r="P39" s="14">
        <f t="shared" si="37"/>
        <v>1.25</v>
      </c>
      <c r="Q39" s="14">
        <f t="shared" si="37"/>
        <v>1.5</v>
      </c>
      <c r="R39" s="41" t="str">
        <f t="shared" si="37"/>
        <v>VL2</v>
      </c>
      <c r="S39" s="70">
        <f>SUMIFS(交通量調查結果!I:I,交通量調查結果!$A:$A,服務水準列表!$G39,交通量調查結果!$G:$G,服務水準列表!$E39,交通量調查結果!$D:$D,服務水準列表!$F39)</f>
        <v>117</v>
      </c>
      <c r="T39" s="70">
        <f>SUMIFS(交通量調查結果!J:J,交通量調查結果!$A:$A,服務水準列表!$G39,交通量調查結果!$G:$G,服務水準列表!$E39,交通量調查結果!$D:$D,服務水準列表!$F39)</f>
        <v>184</v>
      </c>
      <c r="U39" s="70">
        <f>SUMIFS(交通量調查結果!K:K,交通量調查結果!$A:$A,服務水準列表!$G39,交通量調查結果!$G:$G,服務水準列表!$E39,交通量調查結果!$D:$D,服務水準列表!$F39)</f>
        <v>39</v>
      </c>
      <c r="V39" s="70">
        <f>SUMIFS(交通量調查結果!L:L,交通量調查結果!$A:$A,服務水準列表!$G39,交通量調查結果!$G:$G,服務水準列表!$E39,交通量調查結果!$D:$D,服務水準列表!$F39)</f>
        <v>144</v>
      </c>
      <c r="W39" s="70">
        <f>SUMIFS(交通量調查結果!M:M,交通量調查結果!$A:$A,服務水準列表!$G39,交通量調查結果!$G:$G,服務水準列表!$E39,交通量調查結果!$D:$D,服務水準列表!$F39)</f>
        <v>0</v>
      </c>
      <c r="X39" s="70">
        <f>SUMIFS(交通量調查結果!N:N,交通量調查結果!$A:$A,服務水準列表!$G39,交通量調查結果!$G:$G,服務水準列表!$E39,交通量調查結果!$D:$D,服務水準列表!$F39)</f>
        <v>0</v>
      </c>
      <c r="Y39" s="70">
        <f>SUMIFS(交通量調查結果!O:O,交通量調查結果!$A:$A,服務水準列表!$G39,交通量調查結果!$G:$G,服務水準列表!$E39,交通量調查結果!$D:$D,服務水準列表!$F39)</f>
        <v>13939</v>
      </c>
      <c r="Z39" s="70">
        <f>SUMIFS(交通量調查結果!P:P,交通量調查結果!$A:$A,服務水準列表!$G39,交通量調查結果!$G:$G,服務水準列表!$E39,交通量調查結果!$D:$D,服務水準列表!$F39)</f>
        <v>9537</v>
      </c>
      <c r="AA39" s="70">
        <f>SUMIFS(交通量調查結果!Q:Q,交通量調查結果!$A:$A,服務水準列表!$G39,交通量調查結果!$G:$G,服務水準列表!$E39,交通量調查結果!$D:$D,服務水準列表!$F39)</f>
        <v>47</v>
      </c>
      <c r="AB39" s="70">
        <f t="shared" si="3"/>
        <v>24007</v>
      </c>
      <c r="AC39" s="70">
        <f t="shared" si="4"/>
        <v>17997.419999999998</v>
      </c>
      <c r="AD39" s="55">
        <f t="shared" si="15"/>
        <v>7</v>
      </c>
      <c r="AE39" s="34">
        <f>SUMIFS(交通量調查結果!I:I,交通量調查結果!$A:$A,服務水準列表!$G39,交通量調查結果!$G:$G,服務水準列表!$E39,交通量調查結果!$D:$D,服務水準列表!$F39,交通量調查結果!$H:$H,服務水準列表!$AD39)</f>
        <v>5</v>
      </c>
      <c r="AF39" s="34">
        <f>SUMIFS(交通量調查結果!J:J,交通量調查結果!$A:$A,服務水準列表!$G39,交通量調查結果!$G:$G,服務水準列表!$E39,交通量調查結果!$D:$D,服務水準列表!$F39,交通量調查結果!$H:$H,服務水準列表!$AD39)</f>
        <v>18</v>
      </c>
      <c r="AG39" s="34">
        <f>SUMIFS(交通量調查結果!K:K,交通量調查結果!$A:$A,服務水準列表!$G39,交通量調查結果!$G:$G,服務水準列表!$E39,交通量調查結果!$D:$D,服務水準列表!$F39,交通量調查結果!$H:$H,服務水準列表!$AD39)</f>
        <v>1</v>
      </c>
      <c r="AH39" s="34">
        <f>SUMIFS(交通量調查結果!L:L,交通量調查結果!$A:$A,服務水準列表!$G39,交通量調查結果!$G:$G,服務水準列表!$E39,交通量調查結果!$D:$D,服務水準列表!$F39,交通量調查結果!$H:$H,服務水準列表!$AD39)</f>
        <v>24</v>
      </c>
      <c r="AI39" s="34">
        <f>SUMIFS(交通量調查結果!M:M,交通量調查結果!$A:$A,服務水準列表!$G39,交通量調查結果!$G:$G,服務水準列表!$E39,交通量調查結果!$D:$D,服務水準列表!$F39,交通量調查結果!$H:$H,服務水準列表!$AD39)</f>
        <v>0</v>
      </c>
      <c r="AJ39" s="34">
        <f>SUMIFS(交通量調查結果!N:N,交通量調查結果!$A:$A,服務水準列表!$G39,交通量調查結果!$G:$G,服務水準列表!$E39,交通量調查結果!$D:$D,服務水準列表!$F39,交通量調查結果!$H:$H,服務水準列表!$AD39)</f>
        <v>0</v>
      </c>
      <c r="AK39" s="34">
        <f>SUMIFS(交通量調查結果!O:O,交通量調查結果!$A:$A,服務水準列表!$G39,交通量調查結果!$G:$G,服務水準列表!$E39,交通量調查結果!$D:$D,服務水準列表!$F39,交通量調查結果!$H:$H,服務水準列表!$AD39)</f>
        <v>1378</v>
      </c>
      <c r="AL39" s="34">
        <f>SUMIFS(交通量調查結果!P:P,交通量調查結果!$A:$A,服務水準列表!$G39,交通量調查結果!$G:$G,服務水準列表!$E39,交通量調查結果!$D:$D,服務水準列表!$F39,交通量調查結果!$H:$H,服務水準列表!$AD39)</f>
        <v>1555</v>
      </c>
      <c r="AM39" s="34">
        <f>SUMIFS(交通量調查結果!Q:Q,交通量調查結果!$A:$A,服務水準列表!$G39,交通量調查結果!$G:$G,服務水準列表!$E39,交通量調查結果!$D:$D,服務水準列表!$F39,交通量調查結果!$H:$H,服務水準列表!$AD39)</f>
        <v>6</v>
      </c>
      <c r="AN39" s="34">
        <f t="shared" si="5"/>
        <v>2981</v>
      </c>
      <c r="AO39" s="34">
        <f t="shared" si="6"/>
        <v>1997.8</v>
      </c>
      <c r="AP39" s="35">
        <f t="shared" si="7"/>
        <v>0.57999999999999996</v>
      </c>
      <c r="AQ39" s="25" t="str" cm="1">
        <f t="array" ref="AQ39">IF(OR(AP39="",AP39="-"), "-", _xlfn.IFS(
    AP39&lt;=0.25, "A",
    AP39&lt;=0.5, "B",
    AP39&lt;=0.8, "C",
    AP39&lt;=0.9, "D",
    AP39&lt;=1, "E",
    AP39&gt;1, "F"
))</f>
        <v>C</v>
      </c>
      <c r="AR39" s="36" cm="1">
        <f t="array" ref="AR39">INDEX(旅行速率調查結果!$A:$M,
       MATCH(1, (旅行速率調查結果!$D:$D = 服務水準列表!$E39) * (旅行速率調查結果!$F:$F = 服務水準列表!$F39) * (旅行速率調查結果!$E:$E = "晨峰") * (旅行速率調查結果!$A:$A = 服務水準列表!$H39),0),
       COLUMN(旅行速率調查結果!$K$1))</f>
        <v>63.094841930116473</v>
      </c>
      <c r="AS39" s="37">
        <f t="shared" si="8"/>
        <v>0.9</v>
      </c>
      <c r="AT39" s="26" cm="1">
        <f t="array" ref="AT39">IF(OR(AS39=0,AS39=""), "-", _xlfn.IFS(
    AS39&gt;=0.9, 1,
    AS39&gt;=0.8, 2,
    AS39&gt;=0.6, 3,
    AS39&gt;=0.4, 4,
    AS39&gt;=0.2, 5,
    AS39&lt;0.2, 6
))</f>
        <v>1</v>
      </c>
      <c r="AU39" s="26" t="str" cm="1">
        <f t="array" ref="AU39">IF(OR(AS39=0,AS39=""), "-", _xlfn.IFS(
    AS39&gt;=0.8, "A",
    AS39&gt;=0.6, "B",
    AS39&gt;=0.5, "C",
    AS39&gt;=0.4, "D",
    AS39&gt;=0.2, "E",
    AS39&lt;0.2, "F"
))</f>
        <v>A</v>
      </c>
      <c r="AV39" s="44" t="str">
        <f t="shared" si="32"/>
        <v>A</v>
      </c>
      <c r="AW39" s="55">
        <f t="shared" si="16"/>
        <v>17</v>
      </c>
      <c r="AX39" s="34">
        <f>SUMIFS(交通量調查結果!I:I,交通量調查結果!$A:$A,服務水準列表!$G39,交通量調查結果!$G:$G,服務水準列表!$E39,交通量調查結果!$D:$D,服務水準列表!$F39,交通量調查結果!$H:$H,服務水準列表!$AD39)</f>
        <v>5</v>
      </c>
      <c r="AY39" s="34">
        <f>SUMIFS(交通量調查結果!J:J,交通量調查結果!$A:$A,服務水準列表!$G39,交通量調查結果!$G:$G,服務水準列表!$E39,交通量調查結果!$D:$D,服務水準列表!$F39,交通量調查結果!$H:$H,服務水準列表!$AD39)</f>
        <v>18</v>
      </c>
      <c r="AZ39" s="34">
        <f>SUMIFS(交通量調查結果!K:K,交通量調查結果!$A:$A,服務水準列表!$G39,交通量調查結果!$G:$G,服務水準列表!$E39,交通量調查結果!$D:$D,服務水準列表!$F39,交通量調查結果!$H:$H,服務水準列表!$AD39)</f>
        <v>1</v>
      </c>
      <c r="BA39" s="34">
        <f>SUMIFS(交通量調查結果!L:L,交通量調查結果!$A:$A,服務水準列表!$G39,交通量調查結果!$G:$G,服務水準列表!$E39,交通量調查結果!$D:$D,服務水準列表!$F39,交通量調查結果!$H:$H,服務水準列表!$AD39)</f>
        <v>24</v>
      </c>
      <c r="BB39" s="34">
        <f>SUMIFS(交通量調查結果!M:M,交通量調查結果!$A:$A,服務水準列表!$G39,交通量調查結果!$G:$G,服務水準列表!$E39,交通量調查結果!$D:$D,服務水準列表!$F39,交通量調查結果!$H:$H,服務水準列表!$AD39)</f>
        <v>0</v>
      </c>
      <c r="BC39" s="34">
        <f>SUMIFS(交通量調查結果!N:N,交通量調查結果!$A:$A,服務水準列表!$G39,交通量調查結果!$G:$G,服務水準列表!$E39,交通量調查結果!$D:$D,服務水準列表!$F39,交通量調查結果!$H:$H,服務水準列表!$AD39)</f>
        <v>0</v>
      </c>
      <c r="BD39" s="34">
        <f>SUMIFS(交通量調查結果!O:O,交通量調查結果!$A:$A,服務水準列表!$G39,交通量調查結果!$G:$G,服務水準列表!$E39,交通量調查結果!$D:$D,服務水準列表!$F39,交通量調查結果!$H:$H,服務水準列表!$AD39)</f>
        <v>1378</v>
      </c>
      <c r="BE39" s="34">
        <f>SUMIFS(交通量調查結果!P:P,交通量調查結果!$A:$A,服務水準列表!$G39,交通量調查結果!$G:$G,服務水準列表!$E39,交通量調查結果!$D:$D,服務水準列表!$F39,交通量調查結果!$H:$H,服務水準列表!$AD39)</f>
        <v>1555</v>
      </c>
      <c r="BF39" s="34">
        <f>SUMIFS(交通量調查結果!Q:Q,交通量調查結果!$A:$A,服務水準列表!$G39,交通量調查結果!$G:$G,服務水準列表!$E39,交通量調查結果!$D:$D,服務水準列表!$F39,交通量調查結果!$H:$H,服務水準列表!$AD39)</f>
        <v>6</v>
      </c>
      <c r="BG39" s="34">
        <f t="shared" si="9"/>
        <v>2981</v>
      </c>
      <c r="BH39" s="34">
        <f t="shared" si="10"/>
        <v>1997.8</v>
      </c>
      <c r="BI39" s="35">
        <f t="shared" si="11"/>
        <v>0.57999999999999996</v>
      </c>
      <c r="BJ39" s="25" t="str" cm="1">
        <f t="array" ref="BJ39">IF(OR(BI39="",BI39="-"), "-", _xlfn.IFS(
    BI39&lt;=0.25, "A",
    BI39&lt;=0.5, "B",
    BI39&lt;=0.8, "C",
    BI39&lt;=0.9, "D",
    BI39&lt;=1, "E",
    BI39&gt;1, "F"
))</f>
        <v>C</v>
      </c>
      <c r="BK39" s="36" cm="1">
        <f t="array" ref="BK39">INDEX(旅行速率調查結果!$A:$M,
       MATCH(1, (旅行速率調查結果!$D:$D = 服務水準列表!$E39) * (旅行速率調查結果!$F:$F = 服務水準列表!$F39) * (旅行速率調查結果!$E:$E = "晨峰") * (旅行速率調查結果!$A:$A = 服務水準列表!$H39),0),
       COLUMN(旅行速率調查結果!$K$1))</f>
        <v>63.094841930116473</v>
      </c>
      <c r="BL39" s="37">
        <f t="shared" si="12"/>
        <v>0.9</v>
      </c>
      <c r="BM39" s="26" cm="1">
        <f t="array" ref="BM39">IF(OR(BL39=0,BL39=""), "-", _xlfn.IFS(
    BL39&gt;=0.9, 1,
    BL39&gt;=0.8, 2,
    BL39&gt;=0.6, 3,
    BL39&gt;=0.4, 4,
    BL39&gt;=0.2, 5,
    BL39&lt;0.2, 6
))</f>
        <v>1</v>
      </c>
      <c r="BN39" s="26" t="str" cm="1">
        <f t="array" ref="BN39">IF(OR(BL39=0,BL39=""), "-", _xlfn.IFS(
    BL39&gt;=0.8, "A",
    BL39&gt;=0.6, "B",
    BL39&gt;=0.5, "C",
    BL39&gt;=0.4, "D",
    BL39&gt;=0.2, "E",
    BL39&lt;0.2, "F"
))</f>
        <v>A</v>
      </c>
      <c r="BO39" s="44" t="str">
        <f t="shared" si="33"/>
        <v>A</v>
      </c>
    </row>
    <row r="40" spans="1:67" ht="16.5" thickBot="1" x14ac:dyDescent="0.3">
      <c r="A40" s="49" t="str">
        <f>A21</f>
        <v>SL4</v>
      </c>
      <c r="B40" s="27" t="str">
        <f t="shared" ref="B40:R40" si="38">B21</f>
        <v>SL4-6</v>
      </c>
      <c r="C40" s="27" t="str">
        <f t="shared" si="38"/>
        <v>台74線</v>
      </c>
      <c r="D40" s="27" t="str">
        <f t="shared" si="38"/>
        <v>烏溪橋</v>
      </c>
      <c r="E40" s="27" t="str">
        <f t="shared" si="13"/>
        <v>平日</v>
      </c>
      <c r="F40" s="27" t="str">
        <f t="shared" si="20"/>
        <v>往北</v>
      </c>
      <c r="G40" s="27" t="str">
        <f t="shared" si="38"/>
        <v>SL4-4</v>
      </c>
      <c r="H40" s="27" t="str">
        <f t="shared" si="2"/>
        <v>SL4-4</v>
      </c>
      <c r="I40" s="50">
        <f t="shared" si="38"/>
        <v>90</v>
      </c>
      <c r="J40" s="50">
        <f t="shared" si="38"/>
        <v>80</v>
      </c>
      <c r="K40" s="50">
        <f t="shared" si="38"/>
        <v>80</v>
      </c>
      <c r="L40" s="50">
        <f t="shared" si="38"/>
        <v>1730</v>
      </c>
      <c r="M40" s="50">
        <f t="shared" si="38"/>
        <v>5190</v>
      </c>
      <c r="N40" s="27">
        <f t="shared" si="38"/>
        <v>0.36</v>
      </c>
      <c r="O40" s="27">
        <f t="shared" si="38"/>
        <v>1.2</v>
      </c>
      <c r="P40" s="27">
        <f t="shared" si="38"/>
        <v>1.25</v>
      </c>
      <c r="Q40" s="27">
        <f t="shared" si="38"/>
        <v>1.5</v>
      </c>
      <c r="R40" s="43" t="str">
        <f t="shared" si="38"/>
        <v>VL2</v>
      </c>
      <c r="S40" s="71">
        <f>SUMIFS(交通量調查結果!I:I,交通量調查結果!$A:$A,服務水準列表!$G40,交通量調查結果!$G:$G,服務水準列表!$E40,交通量調查結果!$D:$D,服務水準列表!$F40)</f>
        <v>920</v>
      </c>
      <c r="T40" s="71">
        <f>SUMIFS(交通量調查結果!J:J,交通量調查結果!$A:$A,服務水準列表!$G40,交通量調查結果!$G:$G,服務水準列表!$E40,交通量調查結果!$D:$D,服務水準列表!$F40)</f>
        <v>1577</v>
      </c>
      <c r="U40" s="71">
        <f>SUMIFS(交通量調查結果!K:K,交通量調查結果!$A:$A,服務水準列表!$G40,交通量調查結果!$G:$G,服務水準列表!$E40,交通量調查結果!$D:$D,服務水準列表!$F40)</f>
        <v>238</v>
      </c>
      <c r="V40" s="71">
        <f>SUMIFS(交通量調查結果!L:L,交通量調查結果!$A:$A,服務水準列表!$G40,交通量調查結果!$G:$G,服務水準列表!$E40,交通量調查結果!$D:$D,服務水準列表!$F40)</f>
        <v>142</v>
      </c>
      <c r="W40" s="71">
        <f>SUMIFS(交通量調查結果!M:M,交通量調查結果!$A:$A,服務水準列表!$G40,交通量調查結果!$G:$G,服務水準列表!$E40,交通量調查結果!$D:$D,服務水準列表!$F40)</f>
        <v>0</v>
      </c>
      <c r="X40" s="71">
        <f>SUMIFS(交通量調查結果!N:N,交通量調查結果!$A:$A,服務水準列表!$G40,交通量調查結果!$G:$G,服務水準列表!$E40,交通量調查結果!$D:$D,服務水準列表!$F40)</f>
        <v>0</v>
      </c>
      <c r="Y40" s="71">
        <f>SUMIFS(交通量調查結果!O:O,交通量調查結果!$A:$A,服務水準列表!$G40,交通量調查結果!$G:$G,服務水準列表!$E40,交通量調查結果!$D:$D,服務水準列表!$F40)</f>
        <v>50432</v>
      </c>
      <c r="Z40" s="71">
        <f>SUMIFS(交通量調查結果!P:P,交通量調查結果!$A:$A,服務水準列表!$G40,交通量調查結果!$G:$G,服務水準列表!$E40,交通量調查結果!$D:$D,服務水準列表!$F40)</f>
        <v>5117</v>
      </c>
      <c r="AA40" s="71">
        <f>SUMIFS(交通量調查結果!Q:Q,交通量調查結果!$A:$A,服務水準列表!$G40,交通量調查結果!$G:$G,服務水準列表!$E40,交通量調查結果!$D:$D,服務水準列表!$F40)</f>
        <v>18</v>
      </c>
      <c r="AB40" s="71">
        <f t="shared" si="3"/>
        <v>58444</v>
      </c>
      <c r="AC40" s="71">
        <f t="shared" si="4"/>
        <v>56081.37</v>
      </c>
      <c r="AD40" s="56">
        <f t="shared" si="15"/>
        <v>7</v>
      </c>
      <c r="AE40" s="51">
        <f>SUMIFS(交通量調查結果!I:I,交通量調查結果!$A:$A,服務水準列表!$G40,交通量調查結果!$G:$G,服務水準列表!$E40,交通量調查結果!$D:$D,服務水準列表!$F40,交通量調查結果!$H:$H,服務水準列表!$AD40)</f>
        <v>57</v>
      </c>
      <c r="AF40" s="51">
        <f>SUMIFS(交通量調查結果!J:J,交通量調查結果!$A:$A,服務水準列表!$G40,交通量調查結果!$G:$G,服務水準列表!$E40,交通量調查結果!$D:$D,服務水準列表!$F40,交通量調查結果!$H:$H,服務水準列表!$AD40)</f>
        <v>88</v>
      </c>
      <c r="AG40" s="51">
        <f>SUMIFS(交通量調查結果!K:K,交通量調查結果!$A:$A,服務水準列表!$G40,交通量調查結果!$G:$G,服務水準列表!$E40,交通量調查結果!$D:$D,服務水準列表!$F40,交通量調查結果!$H:$H,服務水準列表!$AD40)</f>
        <v>16</v>
      </c>
      <c r="AH40" s="51">
        <f>SUMIFS(交通量調查結果!L:L,交通量調查結果!$A:$A,服務水準列表!$G40,交通量調查結果!$G:$G,服務水準列表!$E40,交通量調查結果!$D:$D,服務水準列表!$F40,交通量調查結果!$H:$H,服務水準列表!$AD40)</f>
        <v>16</v>
      </c>
      <c r="AI40" s="51">
        <f>SUMIFS(交通量調查結果!M:M,交通量調查結果!$A:$A,服務水準列表!$G40,交通量調查結果!$G:$G,服務水準列表!$E40,交通量調查結果!$D:$D,服務水準列表!$F40,交通量調查結果!$H:$H,服務水準列表!$AD40)</f>
        <v>0</v>
      </c>
      <c r="AJ40" s="51">
        <f>SUMIFS(交通量調查結果!N:N,交通量調查結果!$A:$A,服務水準列表!$G40,交通量調查結果!$G:$G,服務水準列表!$E40,交通量調查結果!$D:$D,服務水準列表!$F40,交通量調查結果!$H:$H,服務水準列表!$AD40)</f>
        <v>0</v>
      </c>
      <c r="AK40" s="51">
        <f>SUMIFS(交通量調查結果!O:O,交通量調查結果!$A:$A,服務水準列表!$G40,交通量調查結果!$G:$G,服務水準列表!$E40,交通量調查結果!$D:$D,服務水準列表!$F40,交通量調查結果!$H:$H,服務水準列表!$AD40)</f>
        <v>4543</v>
      </c>
      <c r="AL40" s="51">
        <f>SUMIFS(交通量調查結果!P:P,交通量調查結果!$A:$A,服務水準列表!$G40,交通量調查結果!$G:$G,服務水準列表!$E40,交通量調查結果!$D:$D,服務水準列表!$F40,交通量調查結果!$H:$H,服務水準列表!$AD40)</f>
        <v>904</v>
      </c>
      <c r="AM40" s="51">
        <f>SUMIFS(交通量調查結果!Q:Q,交通量調查結果!$A:$A,服務水準列表!$G40,交通量調查結果!$G:$G,服務水準列表!$E40,交通量調查結果!$D:$D,服務水準列表!$F40,交通量調查結果!$H:$H,服務水準列表!$AD40)</f>
        <v>7</v>
      </c>
      <c r="AN40" s="51">
        <f t="shared" si="5"/>
        <v>5624</v>
      </c>
      <c r="AO40" s="51">
        <f t="shared" si="6"/>
        <v>5102.3399999999992</v>
      </c>
      <c r="AP40" s="45">
        <f t="shared" si="7"/>
        <v>0.98</v>
      </c>
      <c r="AQ40" s="52" t="str" cm="1">
        <f t="array" ref="AQ40">IF(OR(AP40="",AP40="-"), "-", _xlfn.IFS(
    AP40&lt;=0.25, "A",
    AP40&lt;=0.5, "B",
    AP40&lt;=0.8, "C",
    AP40&lt;=0.9, "D",
    AP40&lt;=1, "E",
    AP40&gt;1, "F"
))</f>
        <v>E</v>
      </c>
      <c r="AR40" s="68" cm="1">
        <f t="array" ref="AR40">INDEX(旅行速率調查結果!$A:$M,
       MATCH(1, (旅行速率調查結果!$D:$D = 服務水準列表!$E40) * (旅行速率調查結果!$F:$F = 服務水準列表!$F40) * (旅行速率調查結果!$E:$E = "晨峰") * (旅行速率調查結果!$A:$A = 服務水準列表!$H40),0),
       COLUMN(旅行速率調查結果!$K$1))</f>
        <v>75.092024539877301</v>
      </c>
      <c r="AS40" s="66">
        <f t="shared" si="8"/>
        <v>0.94</v>
      </c>
      <c r="AT40" s="53" cm="1">
        <f t="array" ref="AT40">IF(OR(AS40=0,AS40=""), "-", _xlfn.IFS(
    AS40&gt;=0.9, 1,
    AS40&gt;=0.8, 2,
    AS40&gt;=0.6, 3,
    AS40&gt;=0.4, 4,
    AS40&gt;=0.2, 5,
    AS40&lt;0.2, 6
))</f>
        <v>1</v>
      </c>
      <c r="AU40" s="53" t="str" cm="1">
        <f t="array" ref="AU40">IF(OR(AS40=0,AS40=""), "-", _xlfn.IFS(
    AS40&gt;=0.8, "A",
    AS40&gt;=0.6, "B",
    AS40&gt;=0.5, "C",
    AS40&gt;=0.4, "D",
    AS40&gt;=0.2, "E",
    AS40&lt;0.2, "F"
))</f>
        <v>A</v>
      </c>
      <c r="AV40" s="46" t="str">
        <f t="shared" si="32"/>
        <v>A</v>
      </c>
      <c r="AW40" s="56">
        <f t="shared" si="16"/>
        <v>17</v>
      </c>
      <c r="AX40" s="51">
        <f>SUMIFS(交通量調查結果!I:I,交通量調查結果!$A:$A,服務水準列表!$G40,交通量調查結果!$G:$G,服務水準列表!$E40,交通量調查結果!$D:$D,服務水準列表!$F40,交通量調查結果!$H:$H,服務水準列表!$AD40)</f>
        <v>57</v>
      </c>
      <c r="AY40" s="51">
        <f>SUMIFS(交通量調查結果!J:J,交通量調查結果!$A:$A,服務水準列表!$G40,交通量調查結果!$G:$G,服務水準列表!$E40,交通量調查結果!$D:$D,服務水準列表!$F40,交通量調查結果!$H:$H,服務水準列表!$AD40)</f>
        <v>88</v>
      </c>
      <c r="AZ40" s="51">
        <f>SUMIFS(交通量調查結果!K:K,交通量調查結果!$A:$A,服務水準列表!$G40,交通量調查結果!$G:$G,服務水準列表!$E40,交通量調查結果!$D:$D,服務水準列表!$F40,交通量調查結果!$H:$H,服務水準列表!$AD40)</f>
        <v>16</v>
      </c>
      <c r="BA40" s="51">
        <f>SUMIFS(交通量調查結果!L:L,交通量調查結果!$A:$A,服務水準列表!$G40,交通量調查結果!$G:$G,服務水準列表!$E40,交通量調查結果!$D:$D,服務水準列表!$F40,交通量調查結果!$H:$H,服務水準列表!$AD40)</f>
        <v>16</v>
      </c>
      <c r="BB40" s="51">
        <f>SUMIFS(交通量調查結果!M:M,交通量調查結果!$A:$A,服務水準列表!$G40,交通量調查結果!$G:$G,服務水準列表!$E40,交通量調查結果!$D:$D,服務水準列表!$F40,交通量調查結果!$H:$H,服務水準列表!$AD40)</f>
        <v>0</v>
      </c>
      <c r="BC40" s="51">
        <f>SUMIFS(交通量調查結果!N:N,交通量調查結果!$A:$A,服務水準列表!$G40,交通量調查結果!$G:$G,服務水準列表!$E40,交通量調查結果!$D:$D,服務水準列表!$F40,交通量調查結果!$H:$H,服務水準列表!$AD40)</f>
        <v>0</v>
      </c>
      <c r="BD40" s="51">
        <f>SUMIFS(交通量調查結果!O:O,交通量調查結果!$A:$A,服務水準列表!$G40,交通量調查結果!$G:$G,服務水準列表!$E40,交通量調查結果!$D:$D,服務水準列表!$F40,交通量調查結果!$H:$H,服務水準列表!$AD40)</f>
        <v>4543</v>
      </c>
      <c r="BE40" s="51">
        <f>SUMIFS(交通量調查結果!P:P,交通量調查結果!$A:$A,服務水準列表!$G40,交通量調查結果!$G:$G,服務水準列表!$E40,交通量調查結果!$D:$D,服務水準列表!$F40,交通量調查結果!$H:$H,服務水準列表!$AD40)</f>
        <v>904</v>
      </c>
      <c r="BF40" s="51">
        <f>SUMIFS(交通量調查結果!Q:Q,交通量調查結果!$A:$A,服務水準列表!$G40,交通量調查結果!$G:$G,服務水準列表!$E40,交通量調查結果!$D:$D,服務水準列表!$F40,交通量調查結果!$H:$H,服務水準列表!$AD40)</f>
        <v>7</v>
      </c>
      <c r="BG40" s="51">
        <f t="shared" si="9"/>
        <v>5624</v>
      </c>
      <c r="BH40" s="51">
        <f t="shared" si="10"/>
        <v>5102.3399999999992</v>
      </c>
      <c r="BI40" s="45">
        <f t="shared" si="11"/>
        <v>0.98</v>
      </c>
      <c r="BJ40" s="52" t="str" cm="1">
        <f t="array" ref="BJ40">IF(OR(BI40="",BI40="-"), "-", _xlfn.IFS(
    BI40&lt;=0.25, "A",
    BI40&lt;=0.5, "B",
    BI40&lt;=0.8, "C",
    BI40&lt;=0.9, "D",
    BI40&lt;=1, "E",
    BI40&gt;1, "F"
))</f>
        <v>E</v>
      </c>
      <c r="BK40" s="68" cm="1">
        <f t="array" ref="BK40">INDEX(旅行速率調查結果!$A:$M,
       MATCH(1, (旅行速率調查結果!$D:$D = 服務水準列表!$E40) * (旅行速率調查結果!$F:$F = 服務水準列表!$F40) * (旅行速率調查結果!$E:$E = "晨峰") * (旅行速率調查結果!$A:$A = 服務水準列表!$H40),0),
       COLUMN(旅行速率調查結果!$K$1))</f>
        <v>75.092024539877301</v>
      </c>
      <c r="BL40" s="66">
        <f t="shared" si="12"/>
        <v>0.94</v>
      </c>
      <c r="BM40" s="53" cm="1">
        <f t="array" ref="BM40">IF(OR(BL40=0,BL40=""), "-", _xlfn.IFS(
    BL40&gt;=0.9, 1,
    BL40&gt;=0.8, 2,
    BL40&gt;=0.6, 3,
    BL40&gt;=0.4, 4,
    BL40&gt;=0.2, 5,
    BL40&lt;0.2, 6
))</f>
        <v>1</v>
      </c>
      <c r="BN40" s="53" t="str" cm="1">
        <f t="array" ref="BN40">IF(OR(BL40=0,BL40=""), "-", _xlfn.IFS(
    BL40&gt;=0.8, "A",
    BL40&gt;=0.6, "B",
    BL40&gt;=0.5, "C",
    BL40&gt;=0.4, "D",
    BL40&gt;=0.2, "E",
    BL40&lt;0.2, "F"
))</f>
        <v>A</v>
      </c>
      <c r="BO40" s="46" t="str">
        <f t="shared" si="33"/>
        <v>A</v>
      </c>
    </row>
    <row r="41" spans="1:67" x14ac:dyDescent="0.25">
      <c r="A41" s="38" t="str">
        <f>A3</f>
        <v>SL1</v>
      </c>
      <c r="B41" s="39" t="str">
        <f t="shared" ref="B41:R41" si="39">B3</f>
        <v>SL1-1</v>
      </c>
      <c r="C41" s="39" t="str">
        <f t="shared" si="39"/>
        <v>台61線</v>
      </c>
      <c r="D41" s="39" t="str">
        <f t="shared" si="39"/>
        <v>後龍觀海大橋</v>
      </c>
      <c r="E41" s="39" t="s">
        <v>160</v>
      </c>
      <c r="F41" s="39" t="str">
        <f t="shared" si="39"/>
        <v>往南</v>
      </c>
      <c r="G41" s="39" t="str">
        <f t="shared" si="39"/>
        <v>SL1-1</v>
      </c>
      <c r="H41" s="39" t="str">
        <f t="shared" si="39"/>
        <v>SL1-1</v>
      </c>
      <c r="I41" s="39">
        <f t="shared" si="39"/>
        <v>60</v>
      </c>
      <c r="J41" s="39">
        <f t="shared" si="39"/>
        <v>50</v>
      </c>
      <c r="K41" s="59">
        <f t="shared" ref="K41:K78" si="40">K22</f>
        <v>50</v>
      </c>
      <c r="L41" s="59">
        <f t="shared" si="39"/>
        <v>1950</v>
      </c>
      <c r="M41" s="59">
        <f t="shared" si="39"/>
        <v>5850</v>
      </c>
      <c r="N41" s="39">
        <f t="shared" si="39"/>
        <v>0.33</v>
      </c>
      <c r="O41" s="39">
        <f t="shared" si="39"/>
        <v>1.4</v>
      </c>
      <c r="P41" s="39">
        <f t="shared" si="39"/>
        <v>1.4</v>
      </c>
      <c r="Q41" s="39">
        <f t="shared" si="39"/>
        <v>1.4</v>
      </c>
      <c r="R41" s="40" t="str">
        <f t="shared" si="39"/>
        <v>VL2</v>
      </c>
      <c r="S41" s="69">
        <f>SUMIFS(交通量調查結果!I:I,交通量調查結果!$A:$A,服務水準列表!$G41,交通量調查結果!$G:$G,服務水準列表!$E41,交通量調查結果!$D:$D,服務水準列表!$F41)</f>
        <v>573</v>
      </c>
      <c r="T41" s="69">
        <f>SUMIFS(交通量調查結果!J:J,交通量調查結果!$A:$A,服務水準列表!$G41,交通量調查結果!$G:$G,服務水準列表!$E41,交通量調查結果!$D:$D,服務水準列表!$F41)</f>
        <v>311</v>
      </c>
      <c r="U41" s="69">
        <f>SUMIFS(交通量調查結果!K:K,交通量調查結果!$A:$A,服務水準列表!$G41,交通量調查結果!$G:$G,服務水準列表!$E41,交通量調查結果!$D:$D,服務水準列表!$F41)</f>
        <v>1</v>
      </c>
      <c r="V41" s="69">
        <f>SUMIFS(交通量調查結果!L:L,交通量調查結果!$A:$A,服務水準列表!$G41,交通量調查結果!$G:$G,服務水準列表!$E41,交通量調查結果!$D:$D,服務水準列表!$F41)</f>
        <v>25</v>
      </c>
      <c r="W41" s="69">
        <f>SUMIFS(交通量調查結果!M:M,交通量調查結果!$A:$A,服務水準列表!$G41,交通量調查結果!$G:$G,服務水準列表!$E41,交通量調查結果!$D:$D,服務水準列表!$F41)</f>
        <v>0</v>
      </c>
      <c r="X41" s="69">
        <f>SUMIFS(交通量調查結果!N:N,交通量調查結果!$A:$A,服務水準列表!$G41,交通量調查結果!$G:$G,服務水準列表!$E41,交通量調查結果!$D:$D,服務水準列表!$F41)</f>
        <v>0</v>
      </c>
      <c r="Y41" s="69">
        <f>SUMIFS(交通量調查結果!O:O,交通量調查結果!$A:$A,服務水準列表!$G41,交通量調查結果!$G:$G,服務水準列表!$E41,交通量調查結果!$D:$D,服務水準列表!$F41)</f>
        <v>8007</v>
      </c>
      <c r="Z41" s="69">
        <f>SUMIFS(交通量調查結果!P:P,交通量調查結果!$A:$A,服務水準列表!$G41,交通量調查結果!$G:$G,服務水準列表!$E41,交通量調查結果!$D:$D,服務水準列表!$F41)</f>
        <v>1840</v>
      </c>
      <c r="AA41" s="69">
        <f>SUMIFS(交通量調查結果!Q:Q,交通量調查結果!$A:$A,服務水準列表!$G41,交通量調查結果!$G:$G,服務水準列表!$E41,交通量調查結果!$D:$D,服務水準列表!$F41)</f>
        <v>145</v>
      </c>
      <c r="AB41" s="69">
        <f t="shared" si="3"/>
        <v>10902</v>
      </c>
      <c r="AC41" s="69">
        <f t="shared" si="4"/>
        <v>9888.2000000000007</v>
      </c>
      <c r="AD41" s="60" cm="1">
        <f t="array" ref="AD41">INDEX(選定時間!A:C,MATCH(1,(服務水準列表!$E41 = 選定時間!$A:$A) * (選定時間!$B:$B = "晨峰"),0), 3)</f>
        <v>9</v>
      </c>
      <c r="AE41" s="61">
        <f>SUMIFS(交通量調查結果!I:I,交通量調查結果!$A:$A,服務水準列表!$G41,交通量調查結果!$G:$G,服務水準列表!$E41,交通量調查結果!$D:$D,服務水準列表!$F41,交通量調查結果!$H:$H,服務水準列表!$AD41)</f>
        <v>40</v>
      </c>
      <c r="AF41" s="61">
        <f>SUMIFS(交通量調查結果!J:J,交通量調查結果!$A:$A,服務水準列表!$G41,交通量調查結果!$G:$G,服務水準列表!$E41,交通量調查結果!$D:$D,服務水準列表!$F41,交通量調查結果!$H:$H,服務水準列表!$AD41)</f>
        <v>29</v>
      </c>
      <c r="AG41" s="61">
        <f>SUMIFS(交通量調查結果!K:K,交通量調查結果!$A:$A,服務水準列表!$G41,交通量調查結果!$G:$G,服務水準列表!$E41,交通量調查結果!$D:$D,服務水準列表!$F41,交通量調查結果!$H:$H,服務水準列表!$AD41)</f>
        <v>0</v>
      </c>
      <c r="AH41" s="61">
        <f>SUMIFS(交通量調查結果!L:L,交通量調查結果!$A:$A,服務水準列表!$G41,交通量調查結果!$G:$G,服務水準列表!$E41,交通量調查結果!$D:$D,服務水準列表!$F41,交通量調查結果!$H:$H,服務水準列表!$AD41)</f>
        <v>9</v>
      </c>
      <c r="AI41" s="61">
        <f>SUMIFS(交通量調查結果!M:M,交通量調查結果!$A:$A,服務水準列表!$G41,交通量調查結果!$G:$G,服務水準列表!$E41,交通量調查結果!$D:$D,服務水準列表!$F41,交通量調查結果!$H:$H,服務水準列表!$AD41)</f>
        <v>0</v>
      </c>
      <c r="AJ41" s="61">
        <f>SUMIFS(交通量調查結果!N:N,交通量調查結果!$A:$A,服務水準列表!$G41,交通量調查結果!$G:$G,服務水準列表!$E41,交通量調查結果!$D:$D,服務水準列表!$F41,交通量調查結果!$H:$H,服務水準列表!$AD41)</f>
        <v>0</v>
      </c>
      <c r="AK41" s="61">
        <f>SUMIFS(交通量調查結果!O:O,交通量調查結果!$A:$A,服務水準列表!$G41,交通量調查結果!$G:$G,服務水準列表!$E41,交通量調查結果!$D:$D,服務水準列表!$F41,交通量調查結果!$H:$H,服務水準列表!$AD41)</f>
        <v>650</v>
      </c>
      <c r="AL41" s="61">
        <f>SUMIFS(交通量調查結果!P:P,交通量調查結果!$A:$A,服務水準列表!$G41,交通量調查結果!$G:$G,服務水準列表!$E41,交通量調查結果!$D:$D,服務水準列表!$F41,交通量調查結果!$H:$H,服務水準列表!$AD41)</f>
        <v>135</v>
      </c>
      <c r="AM41" s="61">
        <f>SUMIFS(交通量調查結果!Q:Q,交通量調查結果!$A:$A,服務水準列表!$G41,交通量調查結果!$G:$G,服務水準列表!$E41,交通量調查結果!$D:$D,服務水準列表!$F41,交通量調查結果!$H:$H,服務水準列表!$AD41)</f>
        <v>9</v>
      </c>
      <c r="AN41" s="61">
        <f t="shared" si="5"/>
        <v>863</v>
      </c>
      <c r="AO41" s="61">
        <f t="shared" si="6"/>
        <v>803.75</v>
      </c>
      <c r="AP41" s="62">
        <f t="shared" si="7"/>
        <v>0.14000000000000001</v>
      </c>
      <c r="AQ41" s="39" t="str" cm="1">
        <f t="array" ref="AQ41">IF(OR(AP41="",AP41="-"), "-", _xlfn.IFS(
    AP41&lt;=0.25, "A",
    AP41&lt;=0.5, "B",
    AP41&lt;=0.8, "C",
    AP41&lt;=0.9, "D",
    AP41&lt;=1, "E",
    AP41&gt;1, "F"
))</f>
        <v>A</v>
      </c>
      <c r="AR41" s="63" cm="1">
        <f t="array" ref="AR41">INDEX(旅行速率調查結果!$A:$M,
       MATCH(1, (旅行速率調查結果!$D:$D = 服務水準列表!$E41) * (旅行速率調查結果!$F:$F = 服務水準列表!$F41) * (旅行速率調查結果!$E:$E = "晨峰") * (旅行速率調查結果!$A:$A = 服務水準列表!$H41),0),
       COLUMN(旅行速率調查結果!$K$1))</f>
        <v>53.900184842883547</v>
      </c>
      <c r="AS41" s="64">
        <f t="shared" si="8"/>
        <v>1.08</v>
      </c>
      <c r="AT41" s="65" cm="1">
        <f t="array" ref="AT41">IF(OR(AS41=0,AS41=""), "-", _xlfn.IFS(
    AS41&gt;=0.9, 1,
    AS41&gt;=0.8, 2,
    AS41&gt;=0.6, 3,
    AS41&gt;=0.4, 4,
    AS41&gt;=0.2, 5,
    AS41&lt;0.2, 6
))</f>
        <v>1</v>
      </c>
      <c r="AU41" s="65" t="str" cm="1">
        <f t="array" ref="AU41">IF(OR(AS41=0,AS41=""), "-", _xlfn.IFS(
    AS41&gt;=0.8, "A",
    AS41&gt;=0.6, "B",
    AS41&gt;=0.5, "C",
    AS41&gt;=0.4, "D",
    AS41&gt;=0.2, "E",
    AS41&lt;0.2, "F"
))</f>
        <v>A</v>
      </c>
      <c r="AV41" s="40" t="str">
        <f t="shared" si="32"/>
        <v>A</v>
      </c>
      <c r="AW41" s="60" cm="1">
        <f t="array" ref="AW41">INDEX(選定時間!A:C,MATCH(1,(服務水準列表!$E41 = 選定時間!$A:$A) * (選定時間!$B:$B = "昏峰"),0), 3)</f>
        <v>18</v>
      </c>
      <c r="AX41" s="61">
        <f>SUMIFS(交通量調查結果!I:I,交通量調查結果!$A:$A,服務水準列表!$G41,交通量調查結果!$G:$G,服務水準列表!$E41,交通量調查結果!$D:$D,服務水準列表!$F41,交通量調查結果!$H:$H,服務水準列表!$AD41)</f>
        <v>40</v>
      </c>
      <c r="AY41" s="61">
        <f>SUMIFS(交通量調查結果!J:J,交通量調查結果!$A:$A,服務水準列表!$G41,交通量調查結果!$G:$G,服務水準列表!$E41,交通量調查結果!$D:$D,服務水準列表!$F41,交通量調查結果!$H:$H,服務水準列表!$AD41)</f>
        <v>29</v>
      </c>
      <c r="AZ41" s="61">
        <f>SUMIFS(交通量調查結果!K:K,交通量調查結果!$A:$A,服務水準列表!$G41,交通量調查結果!$G:$G,服務水準列表!$E41,交通量調查結果!$D:$D,服務水準列表!$F41,交通量調查結果!$H:$H,服務水準列表!$AD41)</f>
        <v>0</v>
      </c>
      <c r="BA41" s="61">
        <f>SUMIFS(交通量調查結果!L:L,交通量調查結果!$A:$A,服務水準列表!$G41,交通量調查結果!$G:$G,服務水準列表!$E41,交通量調查結果!$D:$D,服務水準列表!$F41,交通量調查結果!$H:$H,服務水準列表!$AD41)</f>
        <v>9</v>
      </c>
      <c r="BB41" s="61">
        <f>SUMIFS(交通量調查結果!M:M,交通量調查結果!$A:$A,服務水準列表!$G41,交通量調查結果!$G:$G,服務水準列表!$E41,交通量調查結果!$D:$D,服務水準列表!$F41,交通量調查結果!$H:$H,服務水準列表!$AD41)</f>
        <v>0</v>
      </c>
      <c r="BC41" s="61">
        <f>SUMIFS(交通量調查結果!N:N,交通量調查結果!$A:$A,服務水準列表!$G41,交通量調查結果!$G:$G,服務水準列表!$E41,交通量調查結果!$D:$D,服務水準列表!$F41,交通量調查結果!$H:$H,服務水準列表!$AD41)</f>
        <v>0</v>
      </c>
      <c r="BD41" s="61">
        <f>SUMIFS(交通量調查結果!O:O,交通量調查結果!$A:$A,服務水準列表!$G41,交通量調查結果!$G:$G,服務水準列表!$E41,交通量調查結果!$D:$D,服務水準列表!$F41,交通量調查結果!$H:$H,服務水準列表!$AD41)</f>
        <v>650</v>
      </c>
      <c r="BE41" s="61">
        <f>SUMIFS(交通量調查結果!P:P,交通量調查結果!$A:$A,服務水準列表!$G41,交通量調查結果!$G:$G,服務水準列表!$E41,交通量調查結果!$D:$D,服務水準列表!$F41,交通量調查結果!$H:$H,服務水準列表!$AD41)</f>
        <v>135</v>
      </c>
      <c r="BF41" s="61">
        <f>SUMIFS(交通量調查結果!Q:Q,交通量調查結果!$A:$A,服務水準列表!$G41,交通量調查結果!$G:$G,服務水準列表!$E41,交通量調查結果!$D:$D,服務水準列表!$F41,交通量調查結果!$H:$H,服務水準列表!$AD41)</f>
        <v>9</v>
      </c>
      <c r="BG41" s="61">
        <f t="shared" si="9"/>
        <v>863</v>
      </c>
      <c r="BH41" s="61">
        <f t="shared" si="10"/>
        <v>803.75</v>
      </c>
      <c r="BI41" s="62">
        <f t="shared" si="11"/>
        <v>0.14000000000000001</v>
      </c>
      <c r="BJ41" s="39" t="str" cm="1">
        <f t="array" ref="BJ41">IF(OR(BI41="",BI41="-"), "-", _xlfn.IFS(
    BI41&lt;=0.25, "A",
    BI41&lt;=0.5, "B",
    BI41&lt;=0.8, "C",
    BI41&lt;=0.9, "D",
    BI41&lt;=1, "E",
    BI41&gt;1, "F"
))</f>
        <v>A</v>
      </c>
      <c r="BK41" s="63" cm="1">
        <f t="array" ref="BK41">INDEX(旅行速率調查結果!$A:$M,
       MATCH(1, (旅行速率調查結果!$D:$D = 服務水準列表!$E41) * (旅行速率調查結果!$F:$F = 服務水準列表!$F41) * (旅行速率調查結果!$E:$E = "晨峰") * (旅行速率調查結果!$A:$A = 服務水準列表!$H41),0),
       COLUMN(旅行速率調查結果!$K$1))</f>
        <v>53.900184842883547</v>
      </c>
      <c r="BL41" s="64">
        <f t="shared" si="12"/>
        <v>1.08</v>
      </c>
      <c r="BM41" s="65" cm="1">
        <f t="array" ref="BM41">IF(OR(BL41=0,BL41=""), "-", _xlfn.IFS(
    BL41&gt;=0.9, 1,
    BL41&gt;=0.8, 2,
    BL41&gt;=0.6, 3,
    BL41&gt;=0.4, 4,
    BL41&gt;=0.2, 5,
    BL41&lt;0.2, 6
))</f>
        <v>1</v>
      </c>
      <c r="BN41" s="65" t="str" cm="1">
        <f t="array" ref="BN41">IF(OR(BL41=0,BL41=""), "-", _xlfn.IFS(
    BL41&gt;=0.8, "A",
    BL41&gt;=0.6, "B",
    BL41&gt;=0.5, "C",
    BL41&gt;=0.4, "D",
    BL41&gt;=0.2, "E",
    BL41&lt;0.2, "F"
))</f>
        <v>A</v>
      </c>
      <c r="BO41" s="40" t="str">
        <f t="shared" si="33"/>
        <v>A</v>
      </c>
    </row>
    <row r="42" spans="1:67" x14ac:dyDescent="0.25">
      <c r="A42" s="48" t="str">
        <f t="shared" ref="A42:D42" si="41">A4</f>
        <v>SL1</v>
      </c>
      <c r="B42" s="14" t="str">
        <f t="shared" si="41"/>
        <v>SL1-2</v>
      </c>
      <c r="C42" s="14" t="str">
        <f t="shared" si="41"/>
        <v>台1線</v>
      </c>
      <c r="D42" s="14" t="str">
        <f t="shared" si="41"/>
        <v>後龍溪橋</v>
      </c>
      <c r="E42" s="14" t="s">
        <v>160</v>
      </c>
      <c r="F42" s="14" t="str">
        <f t="shared" ref="F42:R42" si="42">F4</f>
        <v>往南</v>
      </c>
      <c r="G42" s="14" t="str">
        <f t="shared" si="42"/>
        <v>SL1-2</v>
      </c>
      <c r="H42" s="14" t="str">
        <f t="shared" si="42"/>
        <v>SL1-2</v>
      </c>
      <c r="I42" s="14">
        <f t="shared" si="42"/>
        <v>70</v>
      </c>
      <c r="J42" s="14">
        <f t="shared" si="42"/>
        <v>60</v>
      </c>
      <c r="K42" s="29">
        <f t="shared" si="40"/>
        <v>60</v>
      </c>
      <c r="L42" s="29">
        <f t="shared" si="42"/>
        <v>1620</v>
      </c>
      <c r="M42" s="29">
        <f t="shared" si="42"/>
        <v>4860</v>
      </c>
      <c r="N42" s="14">
        <f t="shared" si="42"/>
        <v>0.36</v>
      </c>
      <c r="O42" s="14">
        <f t="shared" si="42"/>
        <v>1.2</v>
      </c>
      <c r="P42" s="14">
        <f t="shared" si="42"/>
        <v>1.25</v>
      </c>
      <c r="Q42" s="14">
        <f t="shared" si="42"/>
        <v>1.5</v>
      </c>
      <c r="R42" s="41" t="str">
        <f t="shared" si="42"/>
        <v>VL2</v>
      </c>
      <c r="S42" s="70">
        <f>SUMIFS(交通量調查結果!I:I,交通量調查結果!$A:$A,服務水準列表!$G42,交通量調查結果!$G:$G,服務水準列表!$E42,交通量調查結果!$D:$D,服務水準列表!$F42)</f>
        <v>122</v>
      </c>
      <c r="T42" s="70">
        <f>SUMIFS(交通量調查結果!J:J,交通量調查結果!$A:$A,服務水準列表!$G42,交通量調查結果!$G:$G,服務水準列表!$E42,交通量調查結果!$D:$D,服務水準列表!$F42)</f>
        <v>149</v>
      </c>
      <c r="U42" s="70">
        <f>SUMIFS(交通量調查結果!K:K,交通量調查結果!$A:$A,服務水準列表!$G42,交通量調查結果!$G:$G,服務水準列表!$E42,交通量調查結果!$D:$D,服務水準列表!$F42)</f>
        <v>28</v>
      </c>
      <c r="V42" s="70">
        <f>SUMIFS(交通量調查結果!L:L,交通量調查結果!$A:$A,服務水準列表!$G42,交通量調查結果!$G:$G,服務水準列表!$E42,交通量調查結果!$D:$D,服務水準列表!$F42)</f>
        <v>16</v>
      </c>
      <c r="W42" s="70">
        <f>SUMIFS(交通量調查結果!M:M,交通量調查結果!$A:$A,服務水準列表!$G42,交通量調查結果!$G:$G,服務水準列表!$E42,交通量調查結果!$D:$D,服務水準列表!$F42)</f>
        <v>0</v>
      </c>
      <c r="X42" s="70">
        <f>SUMIFS(交通量調查結果!N:N,交通量調查結果!$A:$A,服務水準列表!$G42,交通量調查結果!$G:$G,服務水準列表!$E42,交通量調查結果!$D:$D,服務水準列表!$F42)</f>
        <v>0</v>
      </c>
      <c r="Y42" s="70">
        <f>SUMIFS(交通量調查結果!O:O,交通量調查結果!$A:$A,服務水準列表!$G42,交通量調查結果!$G:$G,服務水準列表!$E42,交通量調查結果!$D:$D,服務水準列表!$F42)</f>
        <v>6120</v>
      </c>
      <c r="Z42" s="70">
        <f>SUMIFS(交通量調查結果!P:P,交通量調查結果!$A:$A,服務水準列表!$G42,交通量調查結果!$G:$G,服務水準列表!$E42,交通量調查結果!$D:$D,服務水準列表!$F42)</f>
        <v>2103</v>
      </c>
      <c r="AA42" s="70">
        <f>SUMIFS(交通量調查結果!Q:Q,交通量調查結果!$A:$A,服務水準列表!$G42,交通量調查結果!$G:$G,服務水準列表!$E42,交通量調查結果!$D:$D,服務水準列表!$F42)</f>
        <v>91</v>
      </c>
      <c r="AB42" s="70">
        <f t="shared" si="3"/>
        <v>8629</v>
      </c>
      <c r="AC42" s="70">
        <f t="shared" si="4"/>
        <v>7299.13</v>
      </c>
      <c r="AD42" s="55">
        <f t="shared" ref="AD42:AD78" si="43">AD41</f>
        <v>9</v>
      </c>
      <c r="AE42" s="34">
        <f>SUMIFS(交通量調查結果!I:I,交通量調查結果!$A:$A,服務水準列表!$G42,交通量調查結果!$G:$G,服務水準列表!$E42,交通量調查結果!$D:$D,服務水準列表!$F42,交通量調查結果!$H:$H,服務水準列表!$AD42)</f>
        <v>7</v>
      </c>
      <c r="AF42" s="34">
        <f>SUMIFS(交通量調查結果!J:J,交通量調查結果!$A:$A,服務水準列表!$G42,交通量調查結果!$G:$G,服務水準列表!$E42,交通量調查結果!$D:$D,服務水準列表!$F42,交通量調查結果!$H:$H,服務水準列表!$AD42)</f>
        <v>12</v>
      </c>
      <c r="AG42" s="34">
        <f>SUMIFS(交通量調查結果!K:K,交通量調查結果!$A:$A,服務水準列表!$G42,交通量調查結果!$G:$G,服務水準列表!$E42,交通量調查結果!$D:$D,服務水準列表!$F42,交通量調查結果!$H:$H,服務水準列表!$AD42)</f>
        <v>4</v>
      </c>
      <c r="AH42" s="34">
        <f>SUMIFS(交通量調查結果!L:L,交通量調查結果!$A:$A,服務水準列表!$G42,交通量調查結果!$G:$G,服務水準列表!$E42,交通量調查結果!$D:$D,服務水準列表!$F42,交通量調查結果!$H:$H,服務水準列表!$AD42)</f>
        <v>0</v>
      </c>
      <c r="AI42" s="34">
        <f>SUMIFS(交通量調查結果!M:M,交通量調查結果!$A:$A,服務水準列表!$G42,交通量調查結果!$G:$G,服務水準列表!$E42,交通量調查結果!$D:$D,服務水準列表!$F42,交通量調查結果!$H:$H,服務水準列表!$AD42)</f>
        <v>0</v>
      </c>
      <c r="AJ42" s="34">
        <f>SUMIFS(交通量調查結果!N:N,交通量調查結果!$A:$A,服務水準列表!$G42,交通量調查結果!$G:$G,服務水準列表!$E42,交通量調查結果!$D:$D,服務水準列表!$F42,交通量調查結果!$H:$H,服務水準列表!$AD42)</f>
        <v>0</v>
      </c>
      <c r="AK42" s="34">
        <f>SUMIFS(交通量調查結果!O:O,交通量調查結果!$A:$A,服務水準列表!$G42,交通量調查結果!$G:$G,服務水準列表!$E42,交通量調查結果!$D:$D,服務水準列表!$F42,交通量調查結果!$H:$H,服務水準列表!$AD42)</f>
        <v>451</v>
      </c>
      <c r="AL42" s="34">
        <f>SUMIFS(交通量調查結果!P:P,交通量調查結果!$A:$A,服務水準列表!$G42,交通量調查結果!$G:$G,服務水準列表!$E42,交通量調查結果!$D:$D,服務水準列表!$F42,交通量調查結果!$H:$H,服務水準列表!$AD42)</f>
        <v>203</v>
      </c>
      <c r="AM42" s="34">
        <f>SUMIFS(交通量調查結果!Q:Q,交通量調查結果!$A:$A,服務水準列表!$G42,交通量調查結果!$G:$G,服務水準列表!$E42,交通量調查結果!$D:$D,服務水準列表!$F42,交通量調查結果!$H:$H,服務水準列表!$AD42)</f>
        <v>16</v>
      </c>
      <c r="AN42" s="34">
        <f t="shared" si="5"/>
        <v>677</v>
      </c>
      <c r="AO42" s="34">
        <f t="shared" si="6"/>
        <v>554.38</v>
      </c>
      <c r="AP42" s="35">
        <f t="shared" si="7"/>
        <v>0.11</v>
      </c>
      <c r="AQ42" s="25" t="str" cm="1">
        <f t="array" ref="AQ42">IF(OR(AP42="",AP42="-"), "-", _xlfn.IFS(
    AP42&lt;=0.25, "A",
    AP42&lt;=0.5, "B",
    AP42&lt;=0.8, "C",
    AP42&lt;=0.9, "D",
    AP42&lt;=1, "E",
    AP42&gt;1, "F"
))</f>
        <v>A</v>
      </c>
      <c r="AR42" s="36" cm="1">
        <f t="array" ref="AR42">INDEX(旅行速率調查結果!$A:$M,
       MATCH(1, (旅行速率調查結果!$D:$D = 服務水準列表!$E42) * (旅行速率調查結果!$F:$F = 服務水準列表!$F42) * (旅行速率調查結果!$E:$E = "晨峰") * (旅行速率調查結果!$A:$A = 服務水準列表!$H42),0),
       COLUMN(旅行速率調查結果!$K$1))</f>
        <v>34.214876033057863</v>
      </c>
      <c r="AS42" s="37">
        <f t="shared" si="8"/>
        <v>0.56999999999999995</v>
      </c>
      <c r="AT42" s="26" cm="1">
        <f t="array" ref="AT42">IF(OR(AS42=0,AS42=""), "-", _xlfn.IFS(
    AS42&gt;=0.9, 1,
    AS42&gt;=0.8, 2,
    AS42&gt;=0.6, 3,
    AS42&gt;=0.4, 4,
    AS42&gt;=0.2, 5,
    AS42&lt;0.2, 6
))</f>
        <v>4</v>
      </c>
      <c r="AU42" s="26" t="str" cm="1">
        <f t="array" ref="AU42">IF(OR(AS42=0,AS42=""), "-", _xlfn.IFS(
    AS42&gt;=0.8, "A",
    AS42&gt;=0.6, "B",
    AS42&gt;=0.5, "C",
    AS42&gt;=0.4, "D",
    AS42&gt;=0.2, "E",
    AS42&lt;0.2, "F"
))</f>
        <v>C</v>
      </c>
      <c r="AV42" s="44" t="str">
        <f t="shared" si="32"/>
        <v>C</v>
      </c>
      <c r="AW42" s="55">
        <f t="shared" ref="AW42:AW78" si="44">AW41</f>
        <v>18</v>
      </c>
      <c r="AX42" s="34">
        <f>SUMIFS(交通量調查結果!I:I,交通量調查結果!$A:$A,服務水準列表!$G42,交通量調查結果!$G:$G,服務水準列表!$E42,交通量調查結果!$D:$D,服務水準列表!$F42,交通量調查結果!$H:$H,服務水準列表!$AD42)</f>
        <v>7</v>
      </c>
      <c r="AY42" s="34">
        <f>SUMIFS(交通量調查結果!J:J,交通量調查結果!$A:$A,服務水準列表!$G42,交通量調查結果!$G:$G,服務水準列表!$E42,交通量調查結果!$D:$D,服務水準列表!$F42,交通量調查結果!$H:$H,服務水準列表!$AD42)</f>
        <v>12</v>
      </c>
      <c r="AZ42" s="34">
        <f>SUMIFS(交通量調查結果!K:K,交通量調查結果!$A:$A,服務水準列表!$G42,交通量調查結果!$G:$G,服務水準列表!$E42,交通量調查結果!$D:$D,服務水準列表!$F42,交通量調查結果!$H:$H,服務水準列表!$AD42)</f>
        <v>4</v>
      </c>
      <c r="BA42" s="34">
        <f>SUMIFS(交通量調查結果!L:L,交通量調查結果!$A:$A,服務水準列表!$G42,交通量調查結果!$G:$G,服務水準列表!$E42,交通量調查結果!$D:$D,服務水準列表!$F42,交通量調查結果!$H:$H,服務水準列表!$AD42)</f>
        <v>0</v>
      </c>
      <c r="BB42" s="34">
        <f>SUMIFS(交通量調查結果!M:M,交通量調查結果!$A:$A,服務水準列表!$G42,交通量調查結果!$G:$G,服務水準列表!$E42,交通量調查結果!$D:$D,服務水準列表!$F42,交通量調查結果!$H:$H,服務水準列表!$AD42)</f>
        <v>0</v>
      </c>
      <c r="BC42" s="34">
        <f>SUMIFS(交通量調查結果!N:N,交通量調查結果!$A:$A,服務水準列表!$G42,交通量調查結果!$G:$G,服務水準列表!$E42,交通量調查結果!$D:$D,服務水準列表!$F42,交通量調查結果!$H:$H,服務水準列表!$AD42)</f>
        <v>0</v>
      </c>
      <c r="BD42" s="34">
        <f>SUMIFS(交通量調查結果!O:O,交通量調查結果!$A:$A,服務水準列表!$G42,交通量調查結果!$G:$G,服務水準列表!$E42,交通量調查結果!$D:$D,服務水準列表!$F42,交通量調查結果!$H:$H,服務水準列表!$AD42)</f>
        <v>451</v>
      </c>
      <c r="BE42" s="34">
        <f>SUMIFS(交通量調查結果!P:P,交通量調查結果!$A:$A,服務水準列表!$G42,交通量調查結果!$G:$G,服務水準列表!$E42,交通量調查結果!$D:$D,服務水準列表!$F42,交通量調查結果!$H:$H,服務水準列表!$AD42)</f>
        <v>203</v>
      </c>
      <c r="BF42" s="34">
        <f>SUMIFS(交通量調查結果!Q:Q,交通量調查結果!$A:$A,服務水準列表!$G42,交通量調查結果!$G:$G,服務水準列表!$E42,交通量調查結果!$D:$D,服務水準列表!$F42,交通量調查結果!$H:$H,服務水準列表!$AD42)</f>
        <v>16</v>
      </c>
      <c r="BG42" s="34">
        <f t="shared" si="9"/>
        <v>677</v>
      </c>
      <c r="BH42" s="34">
        <f t="shared" si="10"/>
        <v>554.38</v>
      </c>
      <c r="BI42" s="35">
        <f t="shared" si="11"/>
        <v>0.11</v>
      </c>
      <c r="BJ42" s="25" t="str" cm="1">
        <f t="array" ref="BJ42">IF(OR(BI42="",BI42="-"), "-", _xlfn.IFS(
    BI42&lt;=0.25, "A",
    BI42&lt;=0.5, "B",
    BI42&lt;=0.8, "C",
    BI42&lt;=0.9, "D",
    BI42&lt;=1, "E",
    BI42&gt;1, "F"
))</f>
        <v>A</v>
      </c>
      <c r="BK42" s="36" cm="1">
        <f t="array" ref="BK42">INDEX(旅行速率調查結果!$A:$M,
       MATCH(1, (旅行速率調查結果!$D:$D = 服務水準列表!$E42) * (旅行速率調查結果!$F:$F = 服務水準列表!$F42) * (旅行速率調查結果!$E:$E = "晨峰") * (旅行速率調查結果!$A:$A = 服務水準列表!$H42),0),
       COLUMN(旅行速率調查結果!$K$1))</f>
        <v>34.214876033057863</v>
      </c>
      <c r="BL42" s="37">
        <f t="shared" si="12"/>
        <v>0.56999999999999995</v>
      </c>
      <c r="BM42" s="26" cm="1">
        <f t="array" ref="BM42">IF(OR(BL42=0,BL42=""), "-", _xlfn.IFS(
    BL42&gt;=0.9, 1,
    BL42&gt;=0.8, 2,
    BL42&gt;=0.6, 3,
    BL42&gt;=0.4, 4,
    BL42&gt;=0.2, 5,
    BL42&lt;0.2, 6
))</f>
        <v>4</v>
      </c>
      <c r="BN42" s="26" t="str" cm="1">
        <f t="array" ref="BN42">IF(OR(BL42=0,BL42=""), "-", _xlfn.IFS(
    BL42&gt;=0.8, "A",
    BL42&gt;=0.6, "B",
    BL42&gt;=0.5, "C",
    BL42&gt;=0.4, "D",
    BL42&gt;=0.2, "E",
    BL42&lt;0.2, "F"
))</f>
        <v>C</v>
      </c>
      <c r="BO42" s="44" t="str">
        <f t="shared" si="33"/>
        <v>C</v>
      </c>
    </row>
    <row r="43" spans="1:67" x14ac:dyDescent="0.25">
      <c r="A43" s="48" t="str">
        <f t="shared" ref="A43:D43" si="45">A5</f>
        <v>SL1</v>
      </c>
      <c r="B43" s="14" t="str">
        <f t="shared" si="45"/>
        <v>SL1-3</v>
      </c>
      <c r="C43" s="14" t="str">
        <f t="shared" si="45"/>
        <v>國道3號</v>
      </c>
      <c r="D43" s="14" t="str">
        <f t="shared" si="45"/>
        <v>後龍溪橋</v>
      </c>
      <c r="E43" s="14" t="s">
        <v>160</v>
      </c>
      <c r="F43" s="14" t="str">
        <f t="shared" ref="F43:R43" si="46">F5</f>
        <v>往南</v>
      </c>
      <c r="G43" s="14" t="str">
        <f t="shared" si="46"/>
        <v>03F1257S</v>
      </c>
      <c r="H43" s="14" t="str">
        <f t="shared" si="46"/>
        <v>03F1257S</v>
      </c>
      <c r="I43" s="14">
        <f t="shared" si="46"/>
        <v>115</v>
      </c>
      <c r="J43" s="14">
        <f t="shared" si="46"/>
        <v>110</v>
      </c>
      <c r="K43" s="29">
        <f t="shared" si="40"/>
        <v>110</v>
      </c>
      <c r="L43" s="29">
        <f t="shared" si="46"/>
        <v>1760</v>
      </c>
      <c r="M43" s="29">
        <f t="shared" si="46"/>
        <v>5280</v>
      </c>
      <c r="N43" s="14">
        <f t="shared" si="46"/>
        <v>0</v>
      </c>
      <c r="O43" s="14">
        <f t="shared" si="46"/>
        <v>1.4</v>
      </c>
      <c r="P43" s="14">
        <f t="shared" si="46"/>
        <v>1.4</v>
      </c>
      <c r="Q43" s="14">
        <f t="shared" si="46"/>
        <v>1.4</v>
      </c>
      <c r="R43" s="41" t="str">
        <f t="shared" si="46"/>
        <v>VC+VL1</v>
      </c>
      <c r="S43" s="70">
        <f>SUMIFS(交通量調查結果!I:I,交通量調查結果!$A:$A,服務水準列表!$G43,交通量調查結果!$G:$G,服務水準列表!$E43,交通量調查結果!$D:$D,服務水準列表!$F43)</f>
        <v>0</v>
      </c>
      <c r="T43" s="70">
        <f>SUMIFS(交通量調查結果!J:J,交通量調查結果!$A:$A,服務水準列表!$G43,交通量調查結果!$G:$G,服務水準列表!$E43,交通量調查結果!$D:$D,服務水準列表!$F43)</f>
        <v>0</v>
      </c>
      <c r="U43" s="70">
        <f>SUMIFS(交通量調查結果!K:K,交通量調查結果!$A:$A,服務水準列表!$G43,交通量調查結果!$G:$G,服務水準列表!$E43,交通量調查結果!$D:$D,服務水準列表!$F43)</f>
        <v>0</v>
      </c>
      <c r="V43" s="70">
        <f>SUMIFS(交通量調查結果!L:L,交通量調查結果!$A:$A,服務水準列表!$G43,交通量調查結果!$G:$G,服務水準列表!$E43,交通量調查結果!$D:$D,服務水準列表!$F43)</f>
        <v>0</v>
      </c>
      <c r="W43" s="70">
        <f>SUMIFS(交通量調查結果!M:M,交通量調查結果!$A:$A,服務水準列表!$G43,交通量調查結果!$G:$G,服務水準列表!$E43,交通量調查結果!$D:$D,服務水準列表!$F43)</f>
        <v>0</v>
      </c>
      <c r="X43" s="70">
        <f>SUMIFS(交通量調查結果!N:N,交通量調查結果!$A:$A,服務水準列表!$G43,交通量調查結果!$G:$G,服務水準列表!$E43,交通量調查結果!$D:$D,服務水準列表!$F43)</f>
        <v>0</v>
      </c>
      <c r="Y43" s="70">
        <f>SUMIFS(交通量調查結果!O:O,交通量調查結果!$A:$A,服務水準列表!$G43,交通量調查結果!$G:$G,服務水準列表!$E43,交通量調查結果!$D:$D,服務水準列表!$F43)</f>
        <v>0</v>
      </c>
      <c r="Z43" s="70">
        <f>SUMIFS(交通量調查結果!P:P,交通量調查結果!$A:$A,服務水準列表!$G43,交通量調查結果!$G:$G,服務水準列表!$E43,交通量調查結果!$D:$D,服務水準列表!$F43)</f>
        <v>0</v>
      </c>
      <c r="AA43" s="70">
        <f>SUMIFS(交通量調查結果!Q:Q,交通量調查結果!$A:$A,服務水準列表!$G43,交通量調查結果!$G:$G,服務水準列表!$E43,交通量調查結果!$D:$D,服務水準列表!$F43)</f>
        <v>0</v>
      </c>
      <c r="AB43" s="70">
        <f t="shared" si="3"/>
        <v>0</v>
      </c>
      <c r="AC43" s="70">
        <f t="shared" si="4"/>
        <v>0</v>
      </c>
      <c r="AD43" s="55">
        <f t="shared" si="43"/>
        <v>9</v>
      </c>
      <c r="AE43" s="34">
        <f>SUMIFS(交通量調查結果!I:I,交通量調查結果!$A:$A,服務水準列表!$G43,交通量調查結果!$G:$G,服務水準列表!$E43,交通量調查結果!$D:$D,服務水準列表!$F43,交通量調查結果!$H:$H,服務水準列表!$AD43)</f>
        <v>0</v>
      </c>
      <c r="AF43" s="34">
        <f>SUMIFS(交通量調查結果!J:J,交通量調查結果!$A:$A,服務水準列表!$G43,交通量調查結果!$G:$G,服務水準列表!$E43,交通量調查結果!$D:$D,服務水準列表!$F43,交通量調查結果!$H:$H,服務水準列表!$AD43)</f>
        <v>0</v>
      </c>
      <c r="AG43" s="34">
        <f>SUMIFS(交通量調查結果!K:K,交通量調查結果!$A:$A,服務水準列表!$G43,交通量調查結果!$G:$G,服務水準列表!$E43,交通量調查結果!$D:$D,服務水準列表!$F43,交通量調查結果!$H:$H,服務水準列表!$AD43)</f>
        <v>0</v>
      </c>
      <c r="AH43" s="34">
        <f>SUMIFS(交通量調查結果!L:L,交通量調查結果!$A:$A,服務水準列表!$G43,交通量調查結果!$G:$G,服務水準列表!$E43,交通量調查結果!$D:$D,服務水準列表!$F43,交通量調查結果!$H:$H,服務水準列表!$AD43)</f>
        <v>0</v>
      </c>
      <c r="AI43" s="34">
        <f>SUMIFS(交通量調查結果!M:M,交通量調查結果!$A:$A,服務水準列表!$G43,交通量調查結果!$G:$G,服務水準列表!$E43,交通量調查結果!$D:$D,服務水準列表!$F43,交通量調查結果!$H:$H,服務水準列表!$AD43)</f>
        <v>0</v>
      </c>
      <c r="AJ43" s="34">
        <f>SUMIFS(交通量調查結果!N:N,交通量調查結果!$A:$A,服務水準列表!$G43,交通量調查結果!$G:$G,服務水準列表!$E43,交通量調查結果!$D:$D,服務水準列表!$F43,交通量調查結果!$H:$H,服務水準列表!$AD43)</f>
        <v>0</v>
      </c>
      <c r="AK43" s="34">
        <f>SUMIFS(交通量調查結果!O:O,交通量調查結果!$A:$A,服務水準列表!$G43,交通量調查結果!$G:$G,服務水準列表!$E43,交通量調查結果!$D:$D,服務水準列表!$F43,交通量調查結果!$H:$H,服務水準列表!$AD43)</f>
        <v>0</v>
      </c>
      <c r="AL43" s="34">
        <f>SUMIFS(交通量調查結果!P:P,交通量調查結果!$A:$A,服務水準列表!$G43,交通量調查結果!$G:$G,服務水準列表!$E43,交通量調查結果!$D:$D,服務水準列表!$F43,交通量調查結果!$H:$H,服務水準列表!$AD43)</f>
        <v>0</v>
      </c>
      <c r="AM43" s="34">
        <f>SUMIFS(交通量調查結果!Q:Q,交通量調查結果!$A:$A,服務水準列表!$G43,交通量調查結果!$G:$G,服務水準列表!$E43,交通量調查結果!$D:$D,服務水準列表!$F43,交通量調查結果!$H:$H,服務水準列表!$AD43)</f>
        <v>0</v>
      </c>
      <c r="AN43" s="34">
        <f t="shared" si="5"/>
        <v>0</v>
      </c>
      <c r="AO43" s="34">
        <f t="shared" si="6"/>
        <v>0</v>
      </c>
      <c r="AP43" s="35">
        <f t="shared" si="7"/>
        <v>0</v>
      </c>
      <c r="AQ43" s="25" t="str" cm="1">
        <f t="array" ref="AQ43">IF(OR(AP43="",AP43="-"), "-", _xlfn.IFS(
    AP43&lt;=0.25, "A",
    AP43&lt;=0.5, "B",
    AP43&lt;=0.8, "C",
    AP43&lt;=0.9, "D",
    AP43&lt;=1, "E",
    AP43&gt;1, "F"
))</f>
        <v>A</v>
      </c>
      <c r="AR43" s="36" t="e" cm="1">
        <f t="array" ref="AR43">INDEX(旅行速率調查結果!$A:$M,
       MATCH(1, (旅行速率調查結果!$D:$D = 服務水準列表!$E43) * (旅行速率調查結果!$F:$F = 服務水準列表!$F43) * (旅行速率調查結果!$E:$E = "晨峰") * (旅行速率調查結果!$A:$A = 服務水準列表!$H43),0),
       COLUMN(旅行速率調查結果!$K$1))</f>
        <v>#N/A</v>
      </c>
      <c r="AS43" s="37" t="e">
        <f t="shared" si="8"/>
        <v>#N/A</v>
      </c>
      <c r="AT43" s="26" t="e" cm="1">
        <f t="array" ref="AT43">IF(OR(AS43=0,AS43=""), "-", _xlfn.IFS(
    AS43&gt;=0.9, 1,
    AS43&gt;=0.8, 2,
    AS43&gt;=0.6, 3,
    AS43&gt;=0.4, 4,
    AS43&gt;=0.2, 5,
    AS43&lt;0.2, 6
))</f>
        <v>#N/A</v>
      </c>
      <c r="AU43" s="26" t="e" cm="1">
        <f t="array" ref="AU43">IF(OR(AS43=0,AS43=""), "-", _xlfn.IFS(
    AS43&gt;=0.8, "A",
    AS43&gt;=0.6, "B",
    AS43&gt;=0.5, "C",
    AS43&gt;=0.4, "D",
    AS43&gt;=0.2, "E",
    AS43&lt;0.2, "F"
))</f>
        <v>#N/A</v>
      </c>
      <c r="AV43" s="44" t="e">
        <f t="shared" si="32"/>
        <v>#N/A</v>
      </c>
      <c r="AW43" s="55">
        <f t="shared" si="44"/>
        <v>18</v>
      </c>
      <c r="AX43" s="34">
        <f>SUMIFS(交通量調查結果!I:I,交通量調查結果!$A:$A,服務水準列表!$G43,交通量調查結果!$G:$G,服務水準列表!$E43,交通量調查結果!$D:$D,服務水準列表!$F43,交通量調查結果!$H:$H,服務水準列表!$AD43)</f>
        <v>0</v>
      </c>
      <c r="AY43" s="34">
        <f>SUMIFS(交通量調查結果!J:J,交通量調查結果!$A:$A,服務水準列表!$G43,交通量調查結果!$G:$G,服務水準列表!$E43,交通量調查結果!$D:$D,服務水準列表!$F43,交通量調查結果!$H:$H,服務水準列表!$AD43)</f>
        <v>0</v>
      </c>
      <c r="AZ43" s="34">
        <f>SUMIFS(交通量調查結果!K:K,交通量調查結果!$A:$A,服務水準列表!$G43,交通量調查結果!$G:$G,服務水準列表!$E43,交通量調查結果!$D:$D,服務水準列表!$F43,交通量調查結果!$H:$H,服務水準列表!$AD43)</f>
        <v>0</v>
      </c>
      <c r="BA43" s="34">
        <f>SUMIFS(交通量調查結果!L:L,交通量調查結果!$A:$A,服務水準列表!$G43,交通量調查結果!$G:$G,服務水準列表!$E43,交通量調查結果!$D:$D,服務水準列表!$F43,交通量調查結果!$H:$H,服務水準列表!$AD43)</f>
        <v>0</v>
      </c>
      <c r="BB43" s="34">
        <f>SUMIFS(交通量調查結果!M:M,交通量調查結果!$A:$A,服務水準列表!$G43,交通量調查結果!$G:$G,服務水準列表!$E43,交通量調查結果!$D:$D,服務水準列表!$F43,交通量調查結果!$H:$H,服務水準列表!$AD43)</f>
        <v>0</v>
      </c>
      <c r="BC43" s="34">
        <f>SUMIFS(交通量調查結果!N:N,交通量調查結果!$A:$A,服務水準列表!$G43,交通量調查結果!$G:$G,服務水準列表!$E43,交通量調查結果!$D:$D,服務水準列表!$F43,交通量調查結果!$H:$H,服務水準列表!$AD43)</f>
        <v>0</v>
      </c>
      <c r="BD43" s="34">
        <f>SUMIFS(交通量調查結果!O:O,交通量調查結果!$A:$A,服務水準列表!$G43,交通量調查結果!$G:$G,服務水準列表!$E43,交通量調查結果!$D:$D,服務水準列表!$F43,交通量調查結果!$H:$H,服務水準列表!$AD43)</f>
        <v>0</v>
      </c>
      <c r="BE43" s="34">
        <f>SUMIFS(交通量調查結果!P:P,交通量調查結果!$A:$A,服務水準列表!$G43,交通量調查結果!$G:$G,服務水準列表!$E43,交通量調查結果!$D:$D,服務水準列表!$F43,交通量調查結果!$H:$H,服務水準列表!$AD43)</f>
        <v>0</v>
      </c>
      <c r="BF43" s="34">
        <f>SUMIFS(交通量調查結果!Q:Q,交通量調查結果!$A:$A,服務水準列表!$G43,交通量調查結果!$G:$G,服務水準列表!$E43,交通量調查結果!$D:$D,服務水準列表!$F43,交通量調查結果!$H:$H,服務水準列表!$AD43)</f>
        <v>0</v>
      </c>
      <c r="BG43" s="34">
        <f t="shared" si="9"/>
        <v>0</v>
      </c>
      <c r="BH43" s="34">
        <f t="shared" si="10"/>
        <v>0</v>
      </c>
      <c r="BI43" s="35">
        <f t="shared" si="11"/>
        <v>0</v>
      </c>
      <c r="BJ43" s="25" t="str" cm="1">
        <f t="array" ref="BJ43">IF(OR(BI43="",BI43="-"), "-", _xlfn.IFS(
    BI43&lt;=0.25, "A",
    BI43&lt;=0.5, "B",
    BI43&lt;=0.8, "C",
    BI43&lt;=0.9, "D",
    BI43&lt;=1, "E",
    BI43&gt;1, "F"
))</f>
        <v>A</v>
      </c>
      <c r="BK43" s="36" t="e" cm="1">
        <f t="array" ref="BK43">INDEX(旅行速率調查結果!$A:$M,
       MATCH(1, (旅行速率調查結果!$D:$D = 服務水準列表!$E43) * (旅行速率調查結果!$F:$F = 服務水準列表!$F43) * (旅行速率調查結果!$E:$E = "晨峰") * (旅行速率調查結果!$A:$A = 服務水準列表!$H43),0),
       COLUMN(旅行速率調查結果!$K$1))</f>
        <v>#N/A</v>
      </c>
      <c r="BL43" s="37" t="e">
        <f t="shared" si="12"/>
        <v>#N/A</v>
      </c>
      <c r="BM43" s="26" t="e" cm="1">
        <f t="array" ref="BM43">IF(OR(BL43=0,BL43=""), "-", _xlfn.IFS(
    BL43&gt;=0.9, 1,
    BL43&gt;=0.8, 2,
    BL43&gt;=0.6, 3,
    BL43&gt;=0.4, 4,
    BL43&gt;=0.2, 5,
    BL43&lt;0.2, 6
))</f>
        <v>#N/A</v>
      </c>
      <c r="BN43" s="26" t="e" cm="1">
        <f t="array" ref="BN43">IF(OR(BL43=0,BL43=""), "-", _xlfn.IFS(
    BL43&gt;=0.8, "A",
    BL43&gt;=0.6, "B",
    BL43&gt;=0.5, "C",
    BL43&gt;=0.4, "D",
    BL43&gt;=0.2, "E",
    BL43&lt;0.2, "F"
))</f>
        <v>#N/A</v>
      </c>
      <c r="BO43" s="44" t="e">
        <f t="shared" si="33"/>
        <v>#N/A</v>
      </c>
    </row>
    <row r="44" spans="1:67" x14ac:dyDescent="0.25">
      <c r="A44" s="48" t="str">
        <f t="shared" ref="A44:D44" si="47">A6</f>
        <v>SL1</v>
      </c>
      <c r="B44" s="14" t="str">
        <f t="shared" si="47"/>
        <v>SL1-4</v>
      </c>
      <c r="C44" s="14" t="str">
        <f t="shared" si="47"/>
        <v>苗栗鄉道13號</v>
      </c>
      <c r="D44" s="14" t="str">
        <f t="shared" si="47"/>
        <v>新港大橋</v>
      </c>
      <c r="E44" s="14" t="s">
        <v>160</v>
      </c>
      <c r="F44" s="14" t="str">
        <f t="shared" ref="F44:R44" si="48">F6</f>
        <v>往南</v>
      </c>
      <c r="G44" s="14" t="str">
        <f t="shared" si="48"/>
        <v>SL1-3</v>
      </c>
      <c r="H44" s="14" t="str">
        <f t="shared" si="48"/>
        <v>SL1-3</v>
      </c>
      <c r="I44" s="14">
        <f t="shared" si="48"/>
        <v>60</v>
      </c>
      <c r="J44" s="14">
        <f t="shared" si="48"/>
        <v>50</v>
      </c>
      <c r="K44" s="29">
        <f t="shared" si="40"/>
        <v>50</v>
      </c>
      <c r="L44" s="29">
        <f t="shared" si="48"/>
        <v>1580</v>
      </c>
      <c r="M44" s="29">
        <f t="shared" si="48"/>
        <v>3160</v>
      </c>
      <c r="N44" s="14">
        <f t="shared" si="48"/>
        <v>0.36</v>
      </c>
      <c r="O44" s="14">
        <f t="shared" si="48"/>
        <v>1.2</v>
      </c>
      <c r="P44" s="14">
        <f t="shared" si="48"/>
        <v>1.25</v>
      </c>
      <c r="Q44" s="14">
        <f t="shared" si="48"/>
        <v>1.5</v>
      </c>
      <c r="R44" s="41" t="str">
        <f t="shared" si="48"/>
        <v>VL2</v>
      </c>
      <c r="S44" s="70">
        <f>SUMIFS(交通量調查結果!I:I,交通量調查結果!$A:$A,服務水準列表!$G44,交通量調查結果!$G:$G,服務水準列表!$E44,交通量調查結果!$D:$D,服務水準列表!$F44)</f>
        <v>40</v>
      </c>
      <c r="T44" s="70">
        <f>SUMIFS(交通量調查結果!J:J,交通量調查結果!$A:$A,服務水準列表!$G44,交通量調查結果!$G:$G,服務水準列表!$E44,交通量調查結果!$D:$D,服務水準列表!$F44)</f>
        <v>24</v>
      </c>
      <c r="U44" s="70">
        <f>SUMIFS(交通量調查結果!K:K,交通量調查結果!$A:$A,服務水準列表!$G44,交通量調查結果!$G:$G,服務水準列表!$E44,交通量調查結果!$D:$D,服務水準列表!$F44)</f>
        <v>24</v>
      </c>
      <c r="V44" s="70">
        <f>SUMIFS(交通量調查結果!L:L,交通量調查結果!$A:$A,服務水準列表!$G44,交通量調查結果!$G:$G,服務水準列表!$E44,交通量調查結果!$D:$D,服務水準列表!$F44)</f>
        <v>2</v>
      </c>
      <c r="W44" s="70">
        <f>SUMIFS(交通量調查結果!M:M,交通量調查結果!$A:$A,服務水準列表!$G44,交通量調查結果!$G:$G,服務水準列表!$E44,交通量調查結果!$D:$D,服務水準列表!$F44)</f>
        <v>0</v>
      </c>
      <c r="X44" s="70">
        <f>SUMIFS(交通量調查結果!N:N,交通量調查結果!$A:$A,服務水準列表!$G44,交通量調查結果!$G:$G,服務水準列表!$E44,交通量調查結果!$D:$D,服務水準列表!$F44)</f>
        <v>0</v>
      </c>
      <c r="Y44" s="70">
        <f>SUMIFS(交通量調查結果!O:O,交通量調查結果!$A:$A,服務水準列表!$G44,交通量調查結果!$G:$G,服務水準列表!$E44,交通量調查結果!$D:$D,服務水準列表!$F44)</f>
        <v>2949</v>
      </c>
      <c r="Z44" s="70">
        <f>SUMIFS(交通量調查結果!P:P,交通量調查結果!$A:$A,服務水準列表!$G44,交通量調查結果!$G:$G,服務水準列表!$E44,交通量調查結果!$D:$D,服務水準列表!$F44)</f>
        <v>1362</v>
      </c>
      <c r="AA44" s="70">
        <f>SUMIFS(交通量調查結果!Q:Q,交通量調查結果!$A:$A,服務水準列表!$G44,交通量調查結果!$G:$G,服務水準列表!$E44,交通量調查結果!$D:$D,服務水準列表!$F44)</f>
        <v>26</v>
      </c>
      <c r="AB44" s="70">
        <f t="shared" si="3"/>
        <v>4427</v>
      </c>
      <c r="AC44" s="70">
        <f t="shared" si="4"/>
        <v>3560.52</v>
      </c>
      <c r="AD44" s="55">
        <f t="shared" si="43"/>
        <v>9</v>
      </c>
      <c r="AE44" s="34">
        <f>SUMIFS(交通量調查結果!I:I,交通量調查結果!$A:$A,服務水準列表!$G44,交通量調查結果!$G:$G,服務水準列表!$E44,交通量調查結果!$D:$D,服務水準列表!$F44,交通量調查結果!$H:$H,服務水準列表!$AD44)</f>
        <v>6</v>
      </c>
      <c r="AF44" s="34">
        <f>SUMIFS(交通量調查結果!J:J,交通量調查結果!$A:$A,服務水準列表!$G44,交通量調查結果!$G:$G,服務水準列表!$E44,交通量調查結果!$D:$D,服務水準列表!$F44,交通量調查結果!$H:$H,服務水準列表!$AD44)</f>
        <v>0</v>
      </c>
      <c r="AG44" s="34">
        <f>SUMIFS(交通量調查結果!K:K,交通量調查結果!$A:$A,服務水準列表!$G44,交通量調查結果!$G:$G,服務水準列表!$E44,交通量調查結果!$D:$D,服務水準列表!$F44,交通量調查結果!$H:$H,服務水準列表!$AD44)</f>
        <v>1</v>
      </c>
      <c r="AH44" s="34">
        <f>SUMIFS(交通量調查結果!L:L,交通量調查結果!$A:$A,服務水準列表!$G44,交通量調查結果!$G:$G,服務水準列表!$E44,交通量調查結果!$D:$D,服務水準列表!$F44,交通量調查結果!$H:$H,服務水準列表!$AD44)</f>
        <v>0</v>
      </c>
      <c r="AI44" s="34">
        <f>SUMIFS(交通量調查結果!M:M,交通量調查結果!$A:$A,服務水準列表!$G44,交通量調查結果!$G:$G,服務水準列表!$E44,交通量調查結果!$D:$D,服務水準列表!$F44,交通量調查結果!$H:$H,服務水準列表!$AD44)</f>
        <v>0</v>
      </c>
      <c r="AJ44" s="34">
        <f>SUMIFS(交通量調查結果!N:N,交通量調查結果!$A:$A,服務水準列表!$G44,交通量調查結果!$G:$G,服務水準列表!$E44,交通量調查結果!$D:$D,服務水準列表!$F44,交通量調查結果!$H:$H,服務水準列表!$AD44)</f>
        <v>0</v>
      </c>
      <c r="AK44" s="34">
        <f>SUMIFS(交通量調查結果!O:O,交通量調查結果!$A:$A,服務水準列表!$G44,交通量調查結果!$G:$G,服務水準列表!$E44,交通量調查結果!$D:$D,服務水準列表!$F44,交通量調查結果!$H:$H,服務水準列表!$AD44)</f>
        <v>164</v>
      </c>
      <c r="AL44" s="34">
        <f>SUMIFS(交通量調查結果!P:P,交通量調查結果!$A:$A,服務水準列表!$G44,交通量調查結果!$G:$G,服務水準列表!$E44,交通量調查結果!$D:$D,服務水準列表!$F44,交通量調查結果!$H:$H,服務水準列表!$AD44)</f>
        <v>101</v>
      </c>
      <c r="AM44" s="34">
        <f>SUMIFS(交通量調查結果!Q:Q,交通量調查結果!$A:$A,服務水準列表!$G44,交通量調查結果!$G:$G,服務水準列表!$E44,交通量調查結果!$D:$D,服務水準列表!$F44,交通量調查結果!$H:$H,服務水準列表!$AD44)</f>
        <v>3</v>
      </c>
      <c r="AN44" s="34">
        <f t="shared" si="5"/>
        <v>272</v>
      </c>
      <c r="AO44" s="34">
        <f t="shared" si="6"/>
        <v>210.56</v>
      </c>
      <c r="AP44" s="35">
        <f t="shared" si="7"/>
        <v>7.0000000000000007E-2</v>
      </c>
      <c r="AQ44" s="25" t="str" cm="1">
        <f t="array" ref="AQ44">IF(OR(AP44="",AP44="-"), "-", _xlfn.IFS(
    AP44&lt;=0.25, "A",
    AP44&lt;=0.5, "B",
    AP44&lt;=0.8, "C",
    AP44&lt;=0.9, "D",
    AP44&lt;=1, "E",
    AP44&gt;1, "F"
))</f>
        <v>A</v>
      </c>
      <c r="AR44" s="36" cm="1">
        <f t="array" ref="AR44">INDEX(旅行速率調查結果!$A:$M,
       MATCH(1, (旅行速率調查結果!$D:$D = 服務水準列表!$E44) * (旅行速率調查結果!$F:$F = 服務水準列表!$F44) * (旅行速率調查結果!$E:$E = "晨峰") * (旅行速率調查結果!$A:$A = 服務水準列表!$H44),0),
       COLUMN(旅行速率調查結果!$K$1))</f>
        <v>22.308037718904359</v>
      </c>
      <c r="AS44" s="37">
        <f t="shared" si="8"/>
        <v>0.45</v>
      </c>
      <c r="AT44" s="26" cm="1">
        <f t="array" ref="AT44">IF(OR(AS44=0,AS44=""), "-", _xlfn.IFS(
    AS44&gt;=0.9, 1,
    AS44&gt;=0.8, 2,
    AS44&gt;=0.6, 3,
    AS44&gt;=0.4, 4,
    AS44&gt;=0.2, 5,
    AS44&lt;0.2, 6
))</f>
        <v>4</v>
      </c>
      <c r="AU44" s="26" t="str" cm="1">
        <f t="array" ref="AU44">IF(OR(AS44=0,AS44=""), "-", _xlfn.IFS(
    AS44&gt;=0.8, "A",
    AS44&gt;=0.6, "B",
    AS44&gt;=0.5, "C",
    AS44&gt;=0.4, "D",
    AS44&gt;=0.2, "E",
    AS44&lt;0.2, "F"
))</f>
        <v>D</v>
      </c>
      <c r="AV44" s="44" t="str">
        <f t="shared" si="32"/>
        <v>D</v>
      </c>
      <c r="AW44" s="55">
        <f t="shared" si="44"/>
        <v>18</v>
      </c>
      <c r="AX44" s="34">
        <f>SUMIFS(交通量調查結果!I:I,交通量調查結果!$A:$A,服務水準列表!$G44,交通量調查結果!$G:$G,服務水準列表!$E44,交通量調查結果!$D:$D,服務水準列表!$F44,交通量調查結果!$H:$H,服務水準列表!$AD44)</f>
        <v>6</v>
      </c>
      <c r="AY44" s="34">
        <f>SUMIFS(交通量調查結果!J:J,交通量調查結果!$A:$A,服務水準列表!$G44,交通量調查結果!$G:$G,服務水準列表!$E44,交通量調查結果!$D:$D,服務水準列表!$F44,交通量調查結果!$H:$H,服務水準列表!$AD44)</f>
        <v>0</v>
      </c>
      <c r="AZ44" s="34">
        <f>SUMIFS(交通量調查結果!K:K,交通量調查結果!$A:$A,服務水準列表!$G44,交通量調查結果!$G:$G,服務水準列表!$E44,交通量調查結果!$D:$D,服務水準列表!$F44,交通量調查結果!$H:$H,服務水準列表!$AD44)</f>
        <v>1</v>
      </c>
      <c r="BA44" s="34">
        <f>SUMIFS(交通量調查結果!L:L,交通量調查結果!$A:$A,服務水準列表!$G44,交通量調查結果!$G:$G,服務水準列表!$E44,交通量調查結果!$D:$D,服務水準列表!$F44,交通量調查結果!$H:$H,服務水準列表!$AD44)</f>
        <v>0</v>
      </c>
      <c r="BB44" s="34">
        <f>SUMIFS(交通量調查結果!M:M,交通量調查結果!$A:$A,服務水準列表!$G44,交通量調查結果!$G:$G,服務水準列表!$E44,交通量調查結果!$D:$D,服務水準列表!$F44,交通量調查結果!$H:$H,服務水準列表!$AD44)</f>
        <v>0</v>
      </c>
      <c r="BC44" s="34">
        <f>SUMIFS(交通量調查結果!N:N,交通量調查結果!$A:$A,服務水準列表!$G44,交通量調查結果!$G:$G,服務水準列表!$E44,交通量調查結果!$D:$D,服務水準列表!$F44,交通量調查結果!$H:$H,服務水準列表!$AD44)</f>
        <v>0</v>
      </c>
      <c r="BD44" s="34">
        <f>SUMIFS(交通量調查結果!O:O,交通量調查結果!$A:$A,服務水準列表!$G44,交通量調查結果!$G:$G,服務水準列表!$E44,交通量調查結果!$D:$D,服務水準列表!$F44,交通量調查結果!$H:$H,服務水準列表!$AD44)</f>
        <v>164</v>
      </c>
      <c r="BE44" s="34">
        <f>SUMIFS(交通量調查結果!P:P,交通量調查結果!$A:$A,服務水準列表!$G44,交通量調查結果!$G:$G,服務水準列表!$E44,交通量調查結果!$D:$D,服務水準列表!$F44,交通量調查結果!$H:$H,服務水準列表!$AD44)</f>
        <v>101</v>
      </c>
      <c r="BF44" s="34">
        <f>SUMIFS(交通量調查結果!Q:Q,交通量調查結果!$A:$A,服務水準列表!$G44,交通量調查結果!$G:$G,服務水準列表!$E44,交通量調查結果!$D:$D,服務水準列表!$F44,交通量調查結果!$H:$H,服務水準列表!$AD44)</f>
        <v>3</v>
      </c>
      <c r="BG44" s="34">
        <f t="shared" si="9"/>
        <v>272</v>
      </c>
      <c r="BH44" s="34">
        <f t="shared" si="10"/>
        <v>210.56</v>
      </c>
      <c r="BI44" s="35">
        <f t="shared" si="11"/>
        <v>7.0000000000000007E-2</v>
      </c>
      <c r="BJ44" s="25" t="str" cm="1">
        <f t="array" ref="BJ44">IF(OR(BI44="",BI44="-"), "-", _xlfn.IFS(
    BI44&lt;=0.25, "A",
    BI44&lt;=0.5, "B",
    BI44&lt;=0.8, "C",
    BI44&lt;=0.9, "D",
    BI44&lt;=1, "E",
    BI44&gt;1, "F"
))</f>
        <v>A</v>
      </c>
      <c r="BK44" s="36" cm="1">
        <f t="array" ref="BK44">INDEX(旅行速率調查結果!$A:$M,
       MATCH(1, (旅行速率調查結果!$D:$D = 服務水準列表!$E44) * (旅行速率調查結果!$F:$F = 服務水準列表!$F44) * (旅行速率調查結果!$E:$E = "晨峰") * (旅行速率調查結果!$A:$A = 服務水準列表!$H44),0),
       COLUMN(旅行速率調查結果!$K$1))</f>
        <v>22.308037718904359</v>
      </c>
      <c r="BL44" s="37">
        <f t="shared" si="12"/>
        <v>0.45</v>
      </c>
      <c r="BM44" s="26" cm="1">
        <f t="array" ref="BM44">IF(OR(BL44=0,BL44=""), "-", _xlfn.IFS(
    BL44&gt;=0.9, 1,
    BL44&gt;=0.8, 2,
    BL44&gt;=0.6, 3,
    BL44&gt;=0.4, 4,
    BL44&gt;=0.2, 5,
    BL44&lt;0.2, 6
))</f>
        <v>4</v>
      </c>
      <c r="BN44" s="26" t="str" cm="1">
        <f t="array" ref="BN44">IF(OR(BL44=0,BL44=""), "-", _xlfn.IFS(
    BL44&gt;=0.8, "A",
    BL44&gt;=0.6, "B",
    BL44&gt;=0.5, "C",
    BL44&gt;=0.4, "D",
    BL44&gt;=0.2, "E",
    BL44&lt;0.2, "F"
))</f>
        <v>D</v>
      </c>
      <c r="BO44" s="44" t="str">
        <f t="shared" si="33"/>
        <v>D</v>
      </c>
    </row>
    <row r="45" spans="1:67" x14ac:dyDescent="0.25">
      <c r="A45" s="48" t="str">
        <f t="shared" ref="A45:D45" si="49">A7</f>
        <v>SL1</v>
      </c>
      <c r="B45" s="14" t="str">
        <f t="shared" si="49"/>
        <v>SL1-5</v>
      </c>
      <c r="C45" s="14" t="str">
        <f t="shared" si="49"/>
        <v>台13甲線</v>
      </c>
      <c r="D45" s="14" t="str">
        <f t="shared" si="49"/>
        <v>北勢大橋</v>
      </c>
      <c r="E45" s="14" t="s">
        <v>160</v>
      </c>
      <c r="F45" s="14" t="str">
        <f t="shared" ref="F45:R45" si="50">F7</f>
        <v>往南</v>
      </c>
      <c r="G45" s="14" t="str">
        <f t="shared" si="50"/>
        <v>SL1-4</v>
      </c>
      <c r="H45" s="14" t="str">
        <f t="shared" si="50"/>
        <v>SL1-4</v>
      </c>
      <c r="I45" s="14">
        <f t="shared" si="50"/>
        <v>70</v>
      </c>
      <c r="J45" s="14">
        <f t="shared" si="50"/>
        <v>60</v>
      </c>
      <c r="K45" s="29">
        <f t="shared" si="40"/>
        <v>60</v>
      </c>
      <c r="L45" s="29">
        <f t="shared" si="50"/>
        <v>1650</v>
      </c>
      <c r="M45" s="29">
        <f t="shared" si="50"/>
        <v>3300</v>
      </c>
      <c r="N45" s="14">
        <f t="shared" si="50"/>
        <v>0.36</v>
      </c>
      <c r="O45" s="14">
        <f t="shared" si="50"/>
        <v>1.2</v>
      </c>
      <c r="P45" s="14">
        <f t="shared" si="50"/>
        <v>1.25</v>
      </c>
      <c r="Q45" s="14">
        <f t="shared" si="50"/>
        <v>1.5</v>
      </c>
      <c r="R45" s="41" t="str">
        <f t="shared" si="50"/>
        <v>VL2</v>
      </c>
      <c r="S45" s="70">
        <f>SUMIFS(交通量調查結果!I:I,交通量調查結果!$A:$A,服務水準列表!$G45,交通量調查結果!$G:$G,服務水準列表!$E45,交通量調查結果!$D:$D,服務水準列表!$F45)</f>
        <v>37</v>
      </c>
      <c r="T45" s="70">
        <f>SUMIFS(交通量調查結果!J:J,交通量調查結果!$A:$A,服務水準列表!$G45,交通量調查結果!$G:$G,服務水準列表!$E45,交通量調查結果!$D:$D,服務水準列表!$F45)</f>
        <v>163</v>
      </c>
      <c r="U45" s="70">
        <f>SUMIFS(交通量調查結果!K:K,交通量調查結果!$A:$A,服務水準列表!$G45,交通量調查結果!$G:$G,服務水準列表!$E45,交通量調查結果!$D:$D,服務水準列表!$F45)</f>
        <v>39</v>
      </c>
      <c r="V45" s="70">
        <f>SUMIFS(交通量調查結果!L:L,交通量調查結果!$A:$A,服務水準列表!$G45,交通量調查結果!$G:$G,服務水準列表!$E45,交通量調查結果!$D:$D,服務水準列表!$F45)</f>
        <v>63</v>
      </c>
      <c r="W45" s="70">
        <f>SUMIFS(交通量調查結果!M:M,交通量調查結果!$A:$A,服務水準列表!$G45,交通量調查結果!$G:$G,服務水準列表!$E45,交通量調查結果!$D:$D,服務水準列表!$F45)</f>
        <v>0</v>
      </c>
      <c r="X45" s="70">
        <f>SUMIFS(交通量調查結果!N:N,交通量調查結果!$A:$A,服務水準列表!$G45,交通量調查結果!$G:$G,服務水準列表!$E45,交通量調查結果!$D:$D,服務水準列表!$F45)</f>
        <v>0</v>
      </c>
      <c r="Y45" s="70">
        <f>SUMIFS(交通量調查結果!O:O,交通量調查結果!$A:$A,服務水準列表!$G45,交通量調查結果!$G:$G,服務水準列表!$E45,交通量調查結果!$D:$D,服務水準列表!$F45)</f>
        <v>4703</v>
      </c>
      <c r="Z45" s="70">
        <f>SUMIFS(交通量調查結果!P:P,交通量調查結果!$A:$A,服務水準列表!$G45,交通量調查結果!$G:$G,服務水準列表!$E45,交通量調查結果!$D:$D,服務水準列表!$F45)</f>
        <v>2657</v>
      </c>
      <c r="AA45" s="70">
        <f>SUMIFS(交通量調查結果!Q:Q,交通量調查結果!$A:$A,服務水準列表!$G45,交通量調查結果!$G:$G,服務水準列表!$E45,交通量調查結果!$D:$D,服務水準列表!$F45)</f>
        <v>38</v>
      </c>
      <c r="AB45" s="70">
        <f t="shared" si="3"/>
        <v>7700</v>
      </c>
      <c r="AC45" s="70">
        <f t="shared" si="4"/>
        <v>6041.17</v>
      </c>
      <c r="AD45" s="55">
        <f t="shared" si="43"/>
        <v>9</v>
      </c>
      <c r="AE45" s="34">
        <f>SUMIFS(交通量調查結果!I:I,交通量調查結果!$A:$A,服務水準列表!$G45,交通量調查結果!$G:$G,服務水準列表!$E45,交通量調查結果!$D:$D,服務水準列表!$F45,交通量調查結果!$H:$H,服務水準列表!$AD45)</f>
        <v>3</v>
      </c>
      <c r="AF45" s="34">
        <f>SUMIFS(交通量調查結果!J:J,交通量調查結果!$A:$A,服務水準列表!$G45,交通量調查結果!$G:$G,服務水準列表!$E45,交通量調查結果!$D:$D,服務水準列表!$F45,交通量調查結果!$H:$H,服務水準列表!$AD45)</f>
        <v>12</v>
      </c>
      <c r="AG45" s="34">
        <f>SUMIFS(交通量調查結果!K:K,交通量調查結果!$A:$A,服務水準列表!$G45,交通量調查結果!$G:$G,服務水準列表!$E45,交通量調查結果!$D:$D,服務水準列表!$F45,交通量調查結果!$H:$H,服務水準列表!$AD45)</f>
        <v>6</v>
      </c>
      <c r="AH45" s="34">
        <f>SUMIFS(交通量調查結果!L:L,交通量調查結果!$A:$A,服務水準列表!$G45,交通量調查結果!$G:$G,服務水準列表!$E45,交通量調查結果!$D:$D,服務水準列表!$F45,交通量調查結果!$H:$H,服務水準列表!$AD45)</f>
        <v>10</v>
      </c>
      <c r="AI45" s="34">
        <f>SUMIFS(交通量調查結果!M:M,交通量調查結果!$A:$A,服務水準列表!$G45,交通量調查結果!$G:$G,服務水準列表!$E45,交通量調查結果!$D:$D,服務水準列表!$F45,交通量調查結果!$H:$H,服務水準列表!$AD45)</f>
        <v>0</v>
      </c>
      <c r="AJ45" s="34">
        <f>SUMIFS(交通量調查結果!N:N,交通量調查結果!$A:$A,服務水準列表!$G45,交通量調查結果!$G:$G,服務水準列表!$E45,交通量調查結果!$D:$D,服務水準列表!$F45,交通量調查結果!$H:$H,服務水準列表!$AD45)</f>
        <v>0</v>
      </c>
      <c r="AK45" s="34">
        <f>SUMIFS(交通量調查結果!O:O,交通量調查結果!$A:$A,服務水準列表!$G45,交通量調查結果!$G:$G,服務水準列表!$E45,交通量調查結果!$D:$D,服務水準列表!$F45,交通量調查結果!$H:$H,服務水準列表!$AD45)</f>
        <v>257</v>
      </c>
      <c r="AL45" s="34">
        <f>SUMIFS(交通量調查結果!P:P,交通量調查結果!$A:$A,服務水準列表!$G45,交通量調查結果!$G:$G,服務水準列表!$E45,交通量調查結果!$D:$D,服務水準列表!$F45,交通量調查結果!$H:$H,服務水準列表!$AD45)</f>
        <v>174</v>
      </c>
      <c r="AM45" s="34">
        <f>SUMIFS(交通量調查結果!Q:Q,交通量調查結果!$A:$A,服務水準列表!$G45,交通量調查結果!$G:$G,服務水準列表!$E45,交通量調查結果!$D:$D,服務水準列表!$F45,交通量調查結果!$H:$H,服務水準列表!$AD45)</f>
        <v>1</v>
      </c>
      <c r="AN45" s="34">
        <f t="shared" si="5"/>
        <v>462</v>
      </c>
      <c r="AO45" s="34">
        <f t="shared" si="6"/>
        <v>358.34</v>
      </c>
      <c r="AP45" s="35">
        <f t="shared" si="7"/>
        <v>0.11</v>
      </c>
      <c r="AQ45" s="25" t="str" cm="1">
        <f t="array" ref="AQ45">IF(OR(AP45="",AP45="-"), "-", _xlfn.IFS(
    AP45&lt;=0.25, "A",
    AP45&lt;=0.5, "B",
    AP45&lt;=0.8, "C",
    AP45&lt;=0.9, "D",
    AP45&lt;=1, "E",
    AP45&gt;1, "F"
))</f>
        <v>A</v>
      </c>
      <c r="AR45" s="36" cm="1">
        <f t="array" ref="AR45">INDEX(旅行速率調查結果!$A:$M,
       MATCH(1, (旅行速率調查結果!$D:$D = 服務水準列表!$E45) * (旅行速率調查結果!$F:$F = 服務水準列表!$F45) * (旅行速率調查結果!$E:$E = "晨峰") * (旅行速率調查結果!$A:$A = 服務水準列表!$H45),0),
       COLUMN(旅行速率調查結果!$K$1))</f>
        <v>44.525650035137033</v>
      </c>
      <c r="AS45" s="37">
        <f t="shared" si="8"/>
        <v>0.74</v>
      </c>
      <c r="AT45" s="26" cm="1">
        <f t="array" ref="AT45">IF(OR(AS45=0,AS45=""), "-", _xlfn.IFS(
    AS45&gt;=0.9, 1,
    AS45&gt;=0.8, 2,
    AS45&gt;=0.6, 3,
    AS45&gt;=0.4, 4,
    AS45&gt;=0.2, 5,
    AS45&lt;0.2, 6
))</f>
        <v>3</v>
      </c>
      <c r="AU45" s="26" t="str" cm="1">
        <f t="array" ref="AU45">IF(OR(AS45=0,AS45=""), "-", _xlfn.IFS(
    AS45&gt;=0.8, "A",
    AS45&gt;=0.6, "B",
    AS45&gt;=0.5, "C",
    AS45&gt;=0.4, "D",
    AS45&gt;=0.2, "E",
    AS45&lt;0.2, "F"
))</f>
        <v>B</v>
      </c>
      <c r="AV45" s="44" t="str">
        <f t="shared" si="32"/>
        <v>B</v>
      </c>
      <c r="AW45" s="55">
        <f t="shared" si="44"/>
        <v>18</v>
      </c>
      <c r="AX45" s="34">
        <f>SUMIFS(交通量調查結果!I:I,交通量調查結果!$A:$A,服務水準列表!$G45,交通量調查結果!$G:$G,服務水準列表!$E45,交通量調查結果!$D:$D,服務水準列表!$F45,交通量調查結果!$H:$H,服務水準列表!$AD45)</f>
        <v>3</v>
      </c>
      <c r="AY45" s="34">
        <f>SUMIFS(交通量調查結果!J:J,交通量調查結果!$A:$A,服務水準列表!$G45,交通量調查結果!$G:$G,服務水準列表!$E45,交通量調查結果!$D:$D,服務水準列表!$F45,交通量調查結果!$H:$H,服務水準列表!$AD45)</f>
        <v>12</v>
      </c>
      <c r="AZ45" s="34">
        <f>SUMIFS(交通量調查結果!K:K,交通量調查結果!$A:$A,服務水準列表!$G45,交通量調查結果!$G:$G,服務水準列表!$E45,交通量調查結果!$D:$D,服務水準列表!$F45,交通量調查結果!$H:$H,服務水準列表!$AD45)</f>
        <v>6</v>
      </c>
      <c r="BA45" s="34">
        <f>SUMIFS(交通量調查結果!L:L,交通量調查結果!$A:$A,服務水準列表!$G45,交通量調查結果!$G:$G,服務水準列表!$E45,交通量調查結果!$D:$D,服務水準列表!$F45,交通量調查結果!$H:$H,服務水準列表!$AD45)</f>
        <v>10</v>
      </c>
      <c r="BB45" s="34">
        <f>SUMIFS(交通量調查結果!M:M,交通量調查結果!$A:$A,服務水準列表!$G45,交通量調查結果!$G:$G,服務水準列表!$E45,交通量調查結果!$D:$D,服務水準列表!$F45,交通量調查結果!$H:$H,服務水準列表!$AD45)</f>
        <v>0</v>
      </c>
      <c r="BC45" s="34">
        <f>SUMIFS(交通量調查結果!N:N,交通量調查結果!$A:$A,服務水準列表!$G45,交通量調查結果!$G:$G,服務水準列表!$E45,交通量調查結果!$D:$D,服務水準列表!$F45,交通量調查結果!$H:$H,服務水準列表!$AD45)</f>
        <v>0</v>
      </c>
      <c r="BD45" s="34">
        <f>SUMIFS(交通量調查結果!O:O,交通量調查結果!$A:$A,服務水準列表!$G45,交通量調查結果!$G:$G,服務水準列表!$E45,交通量調查結果!$D:$D,服務水準列表!$F45,交通量調查結果!$H:$H,服務水準列表!$AD45)</f>
        <v>257</v>
      </c>
      <c r="BE45" s="34">
        <f>SUMIFS(交通量調查結果!P:P,交通量調查結果!$A:$A,服務水準列表!$G45,交通量調查結果!$G:$G,服務水準列表!$E45,交通量調查結果!$D:$D,服務水準列表!$F45,交通量調查結果!$H:$H,服務水準列表!$AD45)</f>
        <v>174</v>
      </c>
      <c r="BF45" s="34">
        <f>SUMIFS(交通量調查結果!Q:Q,交通量調查結果!$A:$A,服務水準列表!$G45,交通量調查結果!$G:$G,服務水準列表!$E45,交通量調查結果!$D:$D,服務水準列表!$F45,交通量調查結果!$H:$H,服務水準列表!$AD45)</f>
        <v>1</v>
      </c>
      <c r="BG45" s="34">
        <f t="shared" si="9"/>
        <v>462</v>
      </c>
      <c r="BH45" s="34">
        <f t="shared" si="10"/>
        <v>358.34</v>
      </c>
      <c r="BI45" s="35">
        <f t="shared" si="11"/>
        <v>0.11</v>
      </c>
      <c r="BJ45" s="25" t="str" cm="1">
        <f t="array" ref="BJ45">IF(OR(BI45="",BI45="-"), "-", _xlfn.IFS(
    BI45&lt;=0.25, "A",
    BI45&lt;=0.5, "B",
    BI45&lt;=0.8, "C",
    BI45&lt;=0.9, "D",
    BI45&lt;=1, "E",
    BI45&gt;1, "F"
))</f>
        <v>A</v>
      </c>
      <c r="BK45" s="36" cm="1">
        <f t="array" ref="BK45">INDEX(旅行速率調查結果!$A:$M,
       MATCH(1, (旅行速率調查結果!$D:$D = 服務水準列表!$E45) * (旅行速率調查結果!$F:$F = 服務水準列表!$F45) * (旅行速率調查結果!$E:$E = "晨峰") * (旅行速率調查結果!$A:$A = 服務水準列表!$H45),0),
       COLUMN(旅行速率調查結果!$K$1))</f>
        <v>44.525650035137033</v>
      </c>
      <c r="BL45" s="37">
        <f t="shared" si="12"/>
        <v>0.74</v>
      </c>
      <c r="BM45" s="26" cm="1">
        <f t="array" ref="BM45">IF(OR(BL45=0,BL45=""), "-", _xlfn.IFS(
    BL45&gt;=0.9, 1,
    BL45&gt;=0.8, 2,
    BL45&gt;=0.6, 3,
    BL45&gt;=0.4, 4,
    BL45&gt;=0.2, 5,
    BL45&lt;0.2, 6
))</f>
        <v>3</v>
      </c>
      <c r="BN45" s="26" t="str" cm="1">
        <f t="array" ref="BN45">IF(OR(BL45=0,BL45=""), "-", _xlfn.IFS(
    BL45&gt;=0.8, "A",
    BL45&gt;=0.6, "B",
    BL45&gt;=0.5, "C",
    BL45&gt;=0.4, "D",
    BL45&gt;=0.2, "E",
    BL45&lt;0.2, "F"
))</f>
        <v>B</v>
      </c>
      <c r="BO45" s="44" t="str">
        <f t="shared" si="33"/>
        <v>B</v>
      </c>
    </row>
    <row r="46" spans="1:67" x14ac:dyDescent="0.25">
      <c r="A46" s="48" t="str">
        <f t="shared" ref="A46:D46" si="51">A8</f>
        <v>SL2</v>
      </c>
      <c r="B46" s="14" t="str">
        <f t="shared" si="51"/>
        <v>SL2-1</v>
      </c>
      <c r="C46" s="14" t="str">
        <f t="shared" si="51"/>
        <v>台61線</v>
      </c>
      <c r="D46" s="14" t="str">
        <f t="shared" si="51"/>
        <v>大安溪橋</v>
      </c>
      <c r="E46" s="14" t="s">
        <v>160</v>
      </c>
      <c r="F46" s="14" t="str">
        <f t="shared" ref="F46:R46" si="52">F8</f>
        <v>往南</v>
      </c>
      <c r="G46" s="14" t="str">
        <f t="shared" si="52"/>
        <v>SL2-1</v>
      </c>
      <c r="H46" s="14" t="str">
        <f t="shared" si="52"/>
        <v>SL2-1</v>
      </c>
      <c r="I46" s="14">
        <f t="shared" si="52"/>
        <v>90</v>
      </c>
      <c r="J46" s="14">
        <f t="shared" si="52"/>
        <v>80</v>
      </c>
      <c r="K46" s="29">
        <f t="shared" si="40"/>
        <v>90</v>
      </c>
      <c r="L46" s="29">
        <f t="shared" si="52"/>
        <v>1710</v>
      </c>
      <c r="M46" s="29">
        <f t="shared" si="52"/>
        <v>6840</v>
      </c>
      <c r="N46" s="14">
        <f t="shared" si="52"/>
        <v>0.36</v>
      </c>
      <c r="O46" s="14">
        <f t="shared" si="52"/>
        <v>1.2</v>
      </c>
      <c r="P46" s="14">
        <f t="shared" si="52"/>
        <v>1.25</v>
      </c>
      <c r="Q46" s="14">
        <f t="shared" si="52"/>
        <v>1.5</v>
      </c>
      <c r="R46" s="41" t="str">
        <f t="shared" si="52"/>
        <v>VL2</v>
      </c>
      <c r="S46" s="70">
        <f>SUMIFS(交通量調查結果!I:I,交通量調查結果!$A:$A,服務水準列表!$G46,交通量調查結果!$G:$G,服務水準列表!$E46,交通量調查結果!$D:$D,服務水準列表!$F46)</f>
        <v>1236</v>
      </c>
      <c r="T46" s="70">
        <f>SUMIFS(交通量調查結果!J:J,交通量調查結果!$A:$A,服務水準列表!$G46,交通量調查結果!$G:$G,服務水準列表!$E46,交通量調查結果!$D:$D,服務水準列表!$F46)</f>
        <v>301</v>
      </c>
      <c r="U46" s="70">
        <f>SUMIFS(交通量調查結果!K:K,交通量調查結果!$A:$A,服務水準列表!$G46,交通量調查結果!$G:$G,服務水準列表!$E46,交通量調查結果!$D:$D,服務水準列表!$F46)</f>
        <v>0</v>
      </c>
      <c r="V46" s="70">
        <f>SUMIFS(交通量調查結果!L:L,交通量調查結果!$A:$A,服務水準列表!$G46,交通量調查結果!$G:$G,服務水準列表!$E46,交通量調查結果!$D:$D,服務水準列表!$F46)</f>
        <v>29</v>
      </c>
      <c r="W46" s="70">
        <f>SUMIFS(交通量調查結果!M:M,交通量調查結果!$A:$A,服務水準列表!$G46,交通量調查結果!$G:$G,服務水準列表!$E46,交通量調查結果!$D:$D,服務水準列表!$F46)</f>
        <v>0</v>
      </c>
      <c r="X46" s="70">
        <f>SUMIFS(交通量調查結果!N:N,交通量調查結果!$A:$A,服務水準列表!$G46,交通量調查結果!$G:$G,服務水準列表!$E46,交通量調查結果!$D:$D,服務水準列表!$F46)</f>
        <v>0</v>
      </c>
      <c r="Y46" s="70">
        <f>SUMIFS(交通量調查結果!O:O,交通量調查結果!$A:$A,服務水準列表!$G46,交通量調查結果!$G:$G,服務水準列表!$E46,交通量調查結果!$D:$D,服務水準列表!$F46)</f>
        <v>8730</v>
      </c>
      <c r="Z46" s="70">
        <f>SUMIFS(交通量調查結果!P:P,交通量調查結果!$A:$A,服務水準列表!$G46,交通量調查結果!$G:$G,服務水準列表!$E46,交通量調查結果!$D:$D,服務水準列表!$F46)</f>
        <v>1428</v>
      </c>
      <c r="AA46" s="70">
        <f>SUMIFS(交通量調查結果!Q:Q,交通量調查結果!$A:$A,服務水準列表!$G46,交通量調查結果!$G:$G,服務水準列表!$E46,交通量調查結果!$D:$D,服務水準列表!$F46)</f>
        <v>92</v>
      </c>
      <c r="AB46" s="70">
        <f t="shared" si="3"/>
        <v>11816</v>
      </c>
      <c r="AC46" s="70">
        <f t="shared" si="4"/>
        <v>11509.13</v>
      </c>
      <c r="AD46" s="55">
        <f t="shared" si="43"/>
        <v>9</v>
      </c>
      <c r="AE46" s="34">
        <f>SUMIFS(交通量調查結果!I:I,交通量調查結果!$A:$A,服務水準列表!$G46,交通量調查結果!$G:$G,服務水準列表!$E46,交通量調查結果!$D:$D,服務水準列表!$F46,交通量調查結果!$H:$H,服務水準列表!$AD46)</f>
        <v>79</v>
      </c>
      <c r="AF46" s="34">
        <f>SUMIFS(交通量調查結果!J:J,交通量調查結果!$A:$A,服務水準列表!$G46,交通量調查結果!$G:$G,服務水準列表!$E46,交通量調查結果!$D:$D,服務水準列表!$F46,交通量調查結果!$H:$H,服務水準列表!$AD46)</f>
        <v>18</v>
      </c>
      <c r="AG46" s="34">
        <f>SUMIFS(交通量調查結果!K:K,交通量調查結果!$A:$A,服務水準列表!$G46,交通量調查結果!$G:$G,服務水準列表!$E46,交通量調查結果!$D:$D,服務水準列表!$F46,交通量調查結果!$H:$H,服務水準列表!$AD46)</f>
        <v>0</v>
      </c>
      <c r="AH46" s="34">
        <f>SUMIFS(交通量調查結果!L:L,交通量調查結果!$A:$A,服務水準列表!$G46,交通量調查結果!$G:$G,服務水準列表!$E46,交通量調查結果!$D:$D,服務水準列表!$F46,交通量調查結果!$H:$H,服務水準列表!$AD46)</f>
        <v>0</v>
      </c>
      <c r="AI46" s="34">
        <f>SUMIFS(交通量調查結果!M:M,交通量調查結果!$A:$A,服務水準列表!$G46,交通量調查結果!$G:$G,服務水準列表!$E46,交通量調查結果!$D:$D,服務水準列表!$F46,交通量調查結果!$H:$H,服務水準列表!$AD46)</f>
        <v>0</v>
      </c>
      <c r="AJ46" s="34">
        <f>SUMIFS(交通量調查結果!N:N,交通量調查結果!$A:$A,服務水準列表!$G46,交通量調查結果!$G:$G,服務水準列表!$E46,交通量調查結果!$D:$D,服務水準列表!$F46,交通量調查結果!$H:$H,服務水準列表!$AD46)</f>
        <v>0</v>
      </c>
      <c r="AK46" s="34">
        <f>SUMIFS(交通量調查結果!O:O,交通量調查結果!$A:$A,服務水準列表!$G46,交通量調查結果!$G:$G,服務水準列表!$E46,交通量調查結果!$D:$D,服務水準列表!$F46,交通量調查結果!$H:$H,服務水準列表!$AD46)</f>
        <v>588</v>
      </c>
      <c r="AL46" s="34">
        <f>SUMIFS(交通量調查結果!P:P,交通量調查結果!$A:$A,服務水準列表!$G46,交通量調查結果!$G:$G,服務水準列表!$E46,交通量調查結果!$D:$D,服務水準列表!$F46,交通量調查結果!$H:$H,服務水準列表!$AD46)</f>
        <v>148</v>
      </c>
      <c r="AM46" s="34">
        <f>SUMIFS(交通量調查結果!Q:Q,交通量調查結果!$A:$A,服務水準列表!$G46,交通量調查結果!$G:$G,服務水準列表!$E46,交通量調查結果!$D:$D,服務水準列表!$F46,交通量調查結果!$H:$H,服務水準列表!$AD46)</f>
        <v>11</v>
      </c>
      <c r="AN46" s="34">
        <f t="shared" si="5"/>
        <v>833</v>
      </c>
      <c r="AO46" s="34">
        <f t="shared" si="6"/>
        <v>782.28</v>
      </c>
      <c r="AP46" s="35">
        <f t="shared" si="7"/>
        <v>0.11</v>
      </c>
      <c r="AQ46" s="25" t="str" cm="1">
        <f t="array" ref="AQ46">IF(OR(AP46="",AP46="-"), "-", _xlfn.IFS(
    AP46&lt;=0.25, "A",
    AP46&lt;=0.5, "B",
    AP46&lt;=0.8, "C",
    AP46&lt;=0.9, "D",
    AP46&lt;=1, "E",
    AP46&gt;1, "F"
))</f>
        <v>A</v>
      </c>
      <c r="AR46" s="36" cm="1">
        <f t="array" ref="AR46">INDEX(旅行速率調查結果!$A:$M,
       MATCH(1, (旅行速率調查結果!$D:$D = 服務水準列表!$E46) * (旅行速率調查結果!$F:$F = 服務水準列表!$F46) * (旅行速率調查結果!$E:$E = "晨峰") * (旅行速率調查結果!$A:$A = 服務水準列表!$H46),0),
       COLUMN(旅行速率調查結果!$K$1))</f>
        <v>82.320133853876186</v>
      </c>
      <c r="AS46" s="37">
        <f t="shared" si="8"/>
        <v>0.91</v>
      </c>
      <c r="AT46" s="26" cm="1">
        <f t="array" ref="AT46">IF(OR(AS46=0,AS46=""), "-", _xlfn.IFS(
    AS46&gt;=0.9, 1,
    AS46&gt;=0.8, 2,
    AS46&gt;=0.6, 3,
    AS46&gt;=0.4, 4,
    AS46&gt;=0.2, 5,
    AS46&lt;0.2, 6
))</f>
        <v>1</v>
      </c>
      <c r="AU46" s="26" t="str" cm="1">
        <f t="array" ref="AU46">IF(OR(AS46=0,AS46=""), "-", _xlfn.IFS(
    AS46&gt;=0.8, "A",
    AS46&gt;=0.6, "B",
    AS46&gt;=0.5, "C",
    AS46&gt;=0.4, "D",
    AS46&gt;=0.2, "E",
    AS46&lt;0.2, "F"
))</f>
        <v>A</v>
      </c>
      <c r="AV46" s="44" t="str">
        <f t="shared" si="32"/>
        <v>A</v>
      </c>
      <c r="AW46" s="55">
        <f t="shared" si="44"/>
        <v>18</v>
      </c>
      <c r="AX46" s="34">
        <f>SUMIFS(交通量調查結果!I:I,交通量調查結果!$A:$A,服務水準列表!$G46,交通量調查結果!$G:$G,服務水準列表!$E46,交通量調查結果!$D:$D,服務水準列表!$F46,交通量調查結果!$H:$H,服務水準列表!$AD46)</f>
        <v>79</v>
      </c>
      <c r="AY46" s="34">
        <f>SUMIFS(交通量調查結果!J:J,交通量調查結果!$A:$A,服務水準列表!$G46,交通量調查結果!$G:$G,服務水準列表!$E46,交通量調查結果!$D:$D,服務水準列表!$F46,交通量調查結果!$H:$H,服務水準列表!$AD46)</f>
        <v>18</v>
      </c>
      <c r="AZ46" s="34">
        <f>SUMIFS(交通量調查結果!K:K,交通量調查結果!$A:$A,服務水準列表!$G46,交通量調查結果!$G:$G,服務水準列表!$E46,交通量調查結果!$D:$D,服務水準列表!$F46,交通量調查結果!$H:$H,服務水準列表!$AD46)</f>
        <v>0</v>
      </c>
      <c r="BA46" s="34">
        <f>SUMIFS(交通量調查結果!L:L,交通量調查結果!$A:$A,服務水準列表!$G46,交通量調查結果!$G:$G,服務水準列表!$E46,交通量調查結果!$D:$D,服務水準列表!$F46,交通量調查結果!$H:$H,服務水準列表!$AD46)</f>
        <v>0</v>
      </c>
      <c r="BB46" s="34">
        <f>SUMIFS(交通量調查結果!M:M,交通量調查結果!$A:$A,服務水準列表!$G46,交通量調查結果!$G:$G,服務水準列表!$E46,交通量調查結果!$D:$D,服務水準列表!$F46,交通量調查結果!$H:$H,服務水準列表!$AD46)</f>
        <v>0</v>
      </c>
      <c r="BC46" s="34">
        <f>SUMIFS(交通量調查結果!N:N,交通量調查結果!$A:$A,服務水準列表!$G46,交通量調查結果!$G:$G,服務水準列表!$E46,交通量調查結果!$D:$D,服務水準列表!$F46,交通量調查結果!$H:$H,服務水準列表!$AD46)</f>
        <v>0</v>
      </c>
      <c r="BD46" s="34">
        <f>SUMIFS(交通量調查結果!O:O,交通量調查結果!$A:$A,服務水準列表!$G46,交通量調查結果!$G:$G,服務水準列表!$E46,交通量調查結果!$D:$D,服務水準列表!$F46,交通量調查結果!$H:$H,服務水準列表!$AD46)</f>
        <v>588</v>
      </c>
      <c r="BE46" s="34">
        <f>SUMIFS(交通量調查結果!P:P,交通量調查結果!$A:$A,服務水準列表!$G46,交通量調查結果!$G:$G,服務水準列表!$E46,交通量調查結果!$D:$D,服務水準列表!$F46,交通量調查結果!$H:$H,服務水準列表!$AD46)</f>
        <v>148</v>
      </c>
      <c r="BF46" s="34">
        <f>SUMIFS(交通量調查結果!Q:Q,交通量調查結果!$A:$A,服務水準列表!$G46,交通量調查結果!$G:$G,服務水準列表!$E46,交通量調查結果!$D:$D,服務水準列表!$F46,交通量調查結果!$H:$H,服務水準列表!$AD46)</f>
        <v>11</v>
      </c>
      <c r="BG46" s="34">
        <f t="shared" si="9"/>
        <v>833</v>
      </c>
      <c r="BH46" s="34">
        <f t="shared" si="10"/>
        <v>782.28</v>
      </c>
      <c r="BI46" s="35">
        <f t="shared" si="11"/>
        <v>0.11</v>
      </c>
      <c r="BJ46" s="25" t="str" cm="1">
        <f t="array" ref="BJ46">IF(OR(BI46="",BI46="-"), "-", _xlfn.IFS(
    BI46&lt;=0.25, "A",
    BI46&lt;=0.5, "B",
    BI46&lt;=0.8, "C",
    BI46&lt;=0.9, "D",
    BI46&lt;=1, "E",
    BI46&gt;1, "F"
))</f>
        <v>A</v>
      </c>
      <c r="BK46" s="36" cm="1">
        <f t="array" ref="BK46">INDEX(旅行速率調查結果!$A:$M,
       MATCH(1, (旅行速率調查結果!$D:$D = 服務水準列表!$E46) * (旅行速率調查結果!$F:$F = 服務水準列表!$F46) * (旅行速率調查結果!$E:$E = "晨峰") * (旅行速率調查結果!$A:$A = 服務水準列表!$H46),0),
       COLUMN(旅行速率調查結果!$K$1))</f>
        <v>82.320133853876186</v>
      </c>
      <c r="BL46" s="37">
        <f t="shared" si="12"/>
        <v>0.91</v>
      </c>
      <c r="BM46" s="26" cm="1">
        <f t="array" ref="BM46">IF(OR(BL46=0,BL46=""), "-", _xlfn.IFS(
    BL46&gt;=0.9, 1,
    BL46&gt;=0.8, 2,
    BL46&gt;=0.6, 3,
    BL46&gt;=0.4, 4,
    BL46&gt;=0.2, 5,
    BL46&lt;0.2, 6
))</f>
        <v>1</v>
      </c>
      <c r="BN46" s="26" t="str" cm="1">
        <f t="array" ref="BN46">IF(OR(BL46=0,BL46=""), "-", _xlfn.IFS(
    BL46&gt;=0.8, "A",
    BL46&gt;=0.6, "B",
    BL46&gt;=0.5, "C",
    BL46&gt;=0.4, "D",
    BL46&gt;=0.2, "E",
    BL46&lt;0.2, "F"
))</f>
        <v>A</v>
      </c>
      <c r="BO46" s="44" t="str">
        <f t="shared" si="33"/>
        <v>A</v>
      </c>
    </row>
    <row r="47" spans="1:67" x14ac:dyDescent="0.25">
      <c r="A47" s="48" t="str">
        <f t="shared" ref="A47:D47" si="53">A9</f>
        <v>SL2</v>
      </c>
      <c r="B47" s="14" t="str">
        <f t="shared" si="53"/>
        <v>SL2-2</v>
      </c>
      <c r="C47" s="14" t="str">
        <f t="shared" si="53"/>
        <v>台1線</v>
      </c>
      <c r="D47" s="14" t="str">
        <f t="shared" si="53"/>
        <v>大安溪橋</v>
      </c>
      <c r="E47" s="14" t="s">
        <v>160</v>
      </c>
      <c r="F47" s="14" t="str">
        <f t="shared" ref="F47:R47" si="54">F9</f>
        <v>往南</v>
      </c>
      <c r="G47" s="14" t="str">
        <f t="shared" si="54"/>
        <v>SL2-2</v>
      </c>
      <c r="H47" s="14" t="str">
        <f t="shared" si="54"/>
        <v>SL2-2</v>
      </c>
      <c r="I47" s="14">
        <f t="shared" si="54"/>
        <v>80</v>
      </c>
      <c r="J47" s="14">
        <f t="shared" si="54"/>
        <v>70</v>
      </c>
      <c r="K47" s="29">
        <f t="shared" si="40"/>
        <v>70</v>
      </c>
      <c r="L47" s="29">
        <f t="shared" si="54"/>
        <v>1680</v>
      </c>
      <c r="M47" s="29">
        <f t="shared" si="54"/>
        <v>5040</v>
      </c>
      <c r="N47" s="14">
        <f t="shared" si="54"/>
        <v>0.36</v>
      </c>
      <c r="O47" s="14">
        <f t="shared" si="54"/>
        <v>1.2</v>
      </c>
      <c r="P47" s="14">
        <f t="shared" si="54"/>
        <v>1.25</v>
      </c>
      <c r="Q47" s="14">
        <f t="shared" si="54"/>
        <v>1.5</v>
      </c>
      <c r="R47" s="41" t="str">
        <f t="shared" si="54"/>
        <v>VL2</v>
      </c>
      <c r="S47" s="70">
        <f>SUMIFS(交通量調查結果!I:I,交通量調查結果!$A:$A,服務水準列表!$G47,交通量調查結果!$G:$G,服務水準列表!$E47,交通量調查結果!$D:$D,服務水準列表!$F47)</f>
        <v>126</v>
      </c>
      <c r="T47" s="70">
        <f>SUMIFS(交通量調查結果!J:J,交通量調查結果!$A:$A,服務水準列表!$G47,交通量調查結果!$G:$G,服務水準列表!$E47,交通量調查結果!$D:$D,服務水準列表!$F47)</f>
        <v>144</v>
      </c>
      <c r="U47" s="70">
        <f>SUMIFS(交通量調查結果!K:K,交通量調查結果!$A:$A,服務水準列表!$G47,交通量調查結果!$G:$G,服務水準列表!$E47,交通量調查結果!$D:$D,服務水準列表!$F47)</f>
        <v>136</v>
      </c>
      <c r="V47" s="70">
        <f>SUMIFS(交通量調查結果!L:L,交通量調查結果!$A:$A,服務水準列表!$G47,交通量調查結果!$G:$G,服務水準列表!$E47,交通量調查結果!$D:$D,服務水準列表!$F47)</f>
        <v>32</v>
      </c>
      <c r="W47" s="70">
        <f>SUMIFS(交通量調查結果!M:M,交通量調查結果!$A:$A,服務水準列表!$G47,交通量調查結果!$G:$G,服務水準列表!$E47,交通量調查結果!$D:$D,服務水準列表!$F47)</f>
        <v>0</v>
      </c>
      <c r="X47" s="70">
        <f>SUMIFS(交通量調查結果!N:N,交通量調查結果!$A:$A,服務水準列表!$G47,交通量調查結果!$G:$G,服務水準列表!$E47,交通量調查結果!$D:$D,服務水準列表!$F47)</f>
        <v>0</v>
      </c>
      <c r="Y47" s="70">
        <f>SUMIFS(交通量調查結果!O:O,交通量調查結果!$A:$A,服務水準列表!$G47,交通量調查結果!$G:$G,服務水準列表!$E47,交通量調查結果!$D:$D,服務水準列表!$F47)</f>
        <v>8970</v>
      </c>
      <c r="Z47" s="70">
        <f>SUMIFS(交通量調查結果!P:P,交通量調查結果!$A:$A,服務水準列表!$G47,交通量調查結果!$G:$G,服務水準列表!$E47,交通量調查結果!$D:$D,服務水準列表!$F47)</f>
        <v>5532</v>
      </c>
      <c r="AA47" s="70">
        <f>SUMIFS(交通量調查結果!Q:Q,交通量調查結果!$A:$A,服務水準列表!$G47,交通量調查結果!$G:$G,服務水準列表!$E47,交通量調查結果!$D:$D,服務水準列表!$F47)</f>
        <v>302</v>
      </c>
      <c r="AB47" s="70">
        <f t="shared" si="3"/>
        <v>15242</v>
      </c>
      <c r="AC47" s="70">
        <f t="shared" si="4"/>
        <v>11532.12</v>
      </c>
      <c r="AD47" s="55">
        <f t="shared" si="43"/>
        <v>9</v>
      </c>
      <c r="AE47" s="34">
        <f>SUMIFS(交通量調查結果!I:I,交通量調查結果!$A:$A,服務水準列表!$G47,交通量調查結果!$G:$G,服務水準列表!$E47,交通量調查結果!$D:$D,服務水準列表!$F47,交通量調查結果!$H:$H,服務水準列表!$AD47)</f>
        <v>7</v>
      </c>
      <c r="AF47" s="34">
        <f>SUMIFS(交通量調查結果!J:J,交通量調查結果!$A:$A,服務水準列表!$G47,交通量調查結果!$G:$G,服務水準列表!$E47,交通量調查結果!$D:$D,服務水準列表!$F47,交通量調查結果!$H:$H,服務水準列表!$AD47)</f>
        <v>5</v>
      </c>
      <c r="AG47" s="34">
        <f>SUMIFS(交通量調查結果!K:K,交通量調查結果!$A:$A,服務水準列表!$G47,交通量調查結果!$G:$G,服務水準列表!$E47,交通量調查結果!$D:$D,服務水準列表!$F47,交通量調查結果!$H:$H,服務水準列表!$AD47)</f>
        <v>15</v>
      </c>
      <c r="AH47" s="34">
        <f>SUMIFS(交通量調查結果!L:L,交通量調查結果!$A:$A,服務水準列表!$G47,交通量調查結果!$G:$G,服務水準列表!$E47,交通量調查結果!$D:$D,服務水準列表!$F47,交通量調查結果!$H:$H,服務水準列表!$AD47)</f>
        <v>1</v>
      </c>
      <c r="AI47" s="34">
        <f>SUMIFS(交通量調查結果!M:M,交通量調查結果!$A:$A,服務水準列表!$G47,交通量調查結果!$G:$G,服務水準列表!$E47,交通量調查結果!$D:$D,服務水準列表!$F47,交通量調查結果!$H:$H,服務水準列表!$AD47)</f>
        <v>0</v>
      </c>
      <c r="AJ47" s="34">
        <f>SUMIFS(交通量調查結果!N:N,交通量調查結果!$A:$A,服務水準列表!$G47,交通量調查結果!$G:$G,服務水準列表!$E47,交通量調查結果!$D:$D,服務水準列表!$F47,交通量調查結果!$H:$H,服務水準列表!$AD47)</f>
        <v>0</v>
      </c>
      <c r="AK47" s="34">
        <f>SUMIFS(交通量調查結果!O:O,交通量調查結果!$A:$A,服務水準列表!$G47,交通量調查結果!$G:$G,服務水準列表!$E47,交通量調查結果!$D:$D,服務水準列表!$F47,交通量調查結果!$H:$H,服務水準列表!$AD47)</f>
        <v>648</v>
      </c>
      <c r="AL47" s="34">
        <f>SUMIFS(交通量調查結果!P:P,交通量調查結果!$A:$A,服務水準列表!$G47,交通量調查結果!$G:$G,服務水準列表!$E47,交通量調查結果!$D:$D,服務水準列表!$F47,交通量調查結果!$H:$H,服務水準列表!$AD47)</f>
        <v>438</v>
      </c>
      <c r="AM47" s="34">
        <f>SUMIFS(交通量調查結果!Q:Q,交通量調查結果!$A:$A,服務水準列表!$G47,交通量調查結果!$G:$G,服務水準列表!$E47,交通量調查結果!$D:$D,服務水準列表!$F47,交通量調查結果!$H:$H,服務水準列表!$AD47)</f>
        <v>12</v>
      </c>
      <c r="AN47" s="34">
        <f t="shared" si="5"/>
        <v>1114</v>
      </c>
      <c r="AO47" s="34">
        <f t="shared" si="6"/>
        <v>841.63000000000011</v>
      </c>
      <c r="AP47" s="35">
        <f t="shared" si="7"/>
        <v>0.17</v>
      </c>
      <c r="AQ47" s="25" t="str" cm="1">
        <f t="array" ref="AQ47">IF(OR(AP47="",AP47="-"), "-", _xlfn.IFS(
    AP47&lt;=0.25, "A",
    AP47&lt;=0.5, "B",
    AP47&lt;=0.8, "C",
    AP47&lt;=0.9, "D",
    AP47&lt;=1, "E",
    AP47&gt;1, "F"
))</f>
        <v>A</v>
      </c>
      <c r="AR47" s="36" cm="1">
        <f t="array" ref="AR47">INDEX(旅行速率調查結果!$A:$M,
       MATCH(1, (旅行速率調查結果!$D:$D = 服務水準列表!$E47) * (旅行速率調查結果!$F:$F = 服務水準列表!$F47) * (旅行速率調查結果!$E:$E = "晨峰") * (旅行速率調查結果!$A:$A = 服務水準列表!$H47),0),
       COLUMN(旅行速率調查結果!$K$1))</f>
        <v>35.965334617236401</v>
      </c>
      <c r="AS47" s="37">
        <f t="shared" si="8"/>
        <v>0.51</v>
      </c>
      <c r="AT47" s="26" cm="1">
        <f t="array" ref="AT47">IF(OR(AS47=0,AS47=""), "-", _xlfn.IFS(
    AS47&gt;=0.9, 1,
    AS47&gt;=0.8, 2,
    AS47&gt;=0.6, 3,
    AS47&gt;=0.4, 4,
    AS47&gt;=0.2, 5,
    AS47&lt;0.2, 6
))</f>
        <v>4</v>
      </c>
      <c r="AU47" s="26" t="str" cm="1">
        <f t="array" ref="AU47">IF(OR(AS47=0,AS47=""), "-", _xlfn.IFS(
    AS47&gt;=0.8, "A",
    AS47&gt;=0.6, "B",
    AS47&gt;=0.5, "C",
    AS47&gt;=0.4, "D",
    AS47&gt;=0.2, "E",
    AS47&lt;0.2, "F"
))</f>
        <v>C</v>
      </c>
      <c r="AV47" s="44" t="str">
        <f t="shared" si="32"/>
        <v>C</v>
      </c>
      <c r="AW47" s="55">
        <f t="shared" si="44"/>
        <v>18</v>
      </c>
      <c r="AX47" s="34">
        <f>SUMIFS(交通量調查結果!I:I,交通量調查結果!$A:$A,服務水準列表!$G47,交通量調查結果!$G:$G,服務水準列表!$E47,交通量調查結果!$D:$D,服務水準列表!$F47,交通量調查結果!$H:$H,服務水準列表!$AD47)</f>
        <v>7</v>
      </c>
      <c r="AY47" s="34">
        <f>SUMIFS(交通量調查結果!J:J,交通量調查結果!$A:$A,服務水準列表!$G47,交通量調查結果!$G:$G,服務水準列表!$E47,交通量調查結果!$D:$D,服務水準列表!$F47,交通量調查結果!$H:$H,服務水準列表!$AD47)</f>
        <v>5</v>
      </c>
      <c r="AZ47" s="34">
        <f>SUMIFS(交通量調查結果!K:K,交通量調查結果!$A:$A,服務水準列表!$G47,交通量調查結果!$G:$G,服務水準列表!$E47,交通量調查結果!$D:$D,服務水準列表!$F47,交通量調查結果!$H:$H,服務水準列表!$AD47)</f>
        <v>15</v>
      </c>
      <c r="BA47" s="34">
        <f>SUMIFS(交通量調查結果!L:L,交通量調查結果!$A:$A,服務水準列表!$G47,交通量調查結果!$G:$G,服務水準列表!$E47,交通量調查結果!$D:$D,服務水準列表!$F47,交通量調查結果!$H:$H,服務水準列表!$AD47)</f>
        <v>1</v>
      </c>
      <c r="BB47" s="34">
        <f>SUMIFS(交通量調查結果!M:M,交通量調查結果!$A:$A,服務水準列表!$G47,交通量調查結果!$G:$G,服務水準列表!$E47,交通量調查結果!$D:$D,服務水準列表!$F47,交通量調查結果!$H:$H,服務水準列表!$AD47)</f>
        <v>0</v>
      </c>
      <c r="BC47" s="34">
        <f>SUMIFS(交通量調查結果!N:N,交通量調查結果!$A:$A,服務水準列表!$G47,交通量調查結果!$G:$G,服務水準列表!$E47,交通量調查結果!$D:$D,服務水準列表!$F47,交通量調查結果!$H:$H,服務水準列表!$AD47)</f>
        <v>0</v>
      </c>
      <c r="BD47" s="34">
        <f>SUMIFS(交通量調查結果!O:O,交通量調查結果!$A:$A,服務水準列表!$G47,交通量調查結果!$G:$G,服務水準列表!$E47,交通量調查結果!$D:$D,服務水準列表!$F47,交通量調查結果!$H:$H,服務水準列表!$AD47)</f>
        <v>648</v>
      </c>
      <c r="BE47" s="34">
        <f>SUMIFS(交通量調查結果!P:P,交通量調查結果!$A:$A,服務水準列表!$G47,交通量調查結果!$G:$G,服務水準列表!$E47,交通量調查結果!$D:$D,服務水準列表!$F47,交通量調查結果!$H:$H,服務水準列表!$AD47)</f>
        <v>438</v>
      </c>
      <c r="BF47" s="34">
        <f>SUMIFS(交通量調查結果!Q:Q,交通量調查結果!$A:$A,服務水準列表!$G47,交通量調查結果!$G:$G,服務水準列表!$E47,交通量調查結果!$D:$D,服務水準列表!$F47,交通量調查結果!$H:$H,服務水準列表!$AD47)</f>
        <v>12</v>
      </c>
      <c r="BG47" s="34">
        <f t="shared" si="9"/>
        <v>1114</v>
      </c>
      <c r="BH47" s="34">
        <f t="shared" si="10"/>
        <v>841.63000000000011</v>
      </c>
      <c r="BI47" s="35">
        <f t="shared" si="11"/>
        <v>0.17</v>
      </c>
      <c r="BJ47" s="25" t="str" cm="1">
        <f t="array" ref="BJ47">IF(OR(BI47="",BI47="-"), "-", _xlfn.IFS(
    BI47&lt;=0.25, "A",
    BI47&lt;=0.5, "B",
    BI47&lt;=0.8, "C",
    BI47&lt;=0.9, "D",
    BI47&lt;=1, "E",
    BI47&gt;1, "F"
))</f>
        <v>A</v>
      </c>
      <c r="BK47" s="36" cm="1">
        <f t="array" ref="BK47">INDEX(旅行速率調查結果!$A:$M,
       MATCH(1, (旅行速率調查結果!$D:$D = 服務水準列表!$E47) * (旅行速率調查結果!$F:$F = 服務水準列表!$F47) * (旅行速率調查結果!$E:$E = "晨峰") * (旅行速率調查結果!$A:$A = 服務水準列表!$H47),0),
       COLUMN(旅行速率調查結果!$K$1))</f>
        <v>35.965334617236401</v>
      </c>
      <c r="BL47" s="37">
        <f t="shared" si="12"/>
        <v>0.51</v>
      </c>
      <c r="BM47" s="26" cm="1">
        <f t="array" ref="BM47">IF(OR(BL47=0,BL47=""), "-", _xlfn.IFS(
    BL47&gt;=0.9, 1,
    BL47&gt;=0.8, 2,
    BL47&gt;=0.6, 3,
    BL47&gt;=0.4, 4,
    BL47&gt;=0.2, 5,
    BL47&lt;0.2, 6
))</f>
        <v>4</v>
      </c>
      <c r="BN47" s="26" t="str" cm="1">
        <f t="array" ref="BN47">IF(OR(BL47=0,BL47=""), "-", _xlfn.IFS(
    BL47&gt;=0.8, "A",
    BL47&gt;=0.6, "B",
    BL47&gt;=0.5, "C",
    BL47&gt;=0.4, "D",
    BL47&gt;=0.2, "E",
    BL47&lt;0.2, "F"
))</f>
        <v>C</v>
      </c>
      <c r="BO47" s="44" t="str">
        <f t="shared" si="33"/>
        <v>C</v>
      </c>
    </row>
    <row r="48" spans="1:67" x14ac:dyDescent="0.25">
      <c r="A48" s="48" t="str">
        <f t="shared" ref="A48:D48" si="55">A10</f>
        <v>SL2</v>
      </c>
      <c r="B48" s="14" t="str">
        <f t="shared" si="55"/>
        <v>SL2-3</v>
      </c>
      <c r="C48" s="14" t="str">
        <f t="shared" si="55"/>
        <v>國道3號</v>
      </c>
      <c r="D48" s="14" t="str">
        <f t="shared" si="55"/>
        <v>大安溪橋</v>
      </c>
      <c r="E48" s="14" t="s">
        <v>160</v>
      </c>
      <c r="F48" s="14" t="str">
        <f t="shared" ref="F48:R48" si="56">F10</f>
        <v>往南</v>
      </c>
      <c r="G48" s="14" t="str">
        <f t="shared" si="56"/>
        <v>03F1633S</v>
      </c>
      <c r="H48" s="14" t="str">
        <f t="shared" si="56"/>
        <v>03F1633S</v>
      </c>
      <c r="I48" s="14">
        <f t="shared" si="56"/>
        <v>115</v>
      </c>
      <c r="J48" s="14">
        <f t="shared" si="56"/>
        <v>110</v>
      </c>
      <c r="K48" s="29">
        <f t="shared" si="40"/>
        <v>110</v>
      </c>
      <c r="L48" s="29">
        <f t="shared" si="56"/>
        <v>1760</v>
      </c>
      <c r="M48" s="29">
        <f t="shared" si="56"/>
        <v>5280</v>
      </c>
      <c r="N48" s="14">
        <f t="shared" si="56"/>
        <v>0</v>
      </c>
      <c r="O48" s="14">
        <f t="shared" si="56"/>
        <v>1.4</v>
      </c>
      <c r="P48" s="14">
        <f t="shared" si="56"/>
        <v>1.4</v>
      </c>
      <c r="Q48" s="14">
        <f t="shared" si="56"/>
        <v>1.4</v>
      </c>
      <c r="R48" s="41" t="str">
        <f t="shared" si="56"/>
        <v>VC+VL1</v>
      </c>
      <c r="S48" s="70">
        <f>SUMIFS(交通量調查結果!I:I,交通量調查結果!$A:$A,服務水準列表!$G48,交通量調查結果!$G:$G,服務水準列表!$E48,交通量調查結果!$D:$D,服務水準列表!$F48)</f>
        <v>0</v>
      </c>
      <c r="T48" s="70">
        <f>SUMIFS(交通量調查結果!J:J,交通量調查結果!$A:$A,服務水準列表!$G48,交通量調查結果!$G:$G,服務水準列表!$E48,交通量調查結果!$D:$D,服務水準列表!$F48)</f>
        <v>0</v>
      </c>
      <c r="U48" s="70">
        <f>SUMIFS(交通量調查結果!K:K,交通量調查結果!$A:$A,服務水準列表!$G48,交通量調查結果!$G:$G,服務水準列表!$E48,交通量調查結果!$D:$D,服務水準列表!$F48)</f>
        <v>0</v>
      </c>
      <c r="V48" s="70">
        <f>SUMIFS(交通量調查結果!L:L,交通量調查結果!$A:$A,服務水準列表!$G48,交通量調查結果!$G:$G,服務水準列表!$E48,交通量調查結果!$D:$D,服務水準列表!$F48)</f>
        <v>0</v>
      </c>
      <c r="W48" s="70">
        <f>SUMIFS(交通量調查結果!M:M,交通量調查結果!$A:$A,服務水準列表!$G48,交通量調查結果!$G:$G,服務水準列表!$E48,交通量調查結果!$D:$D,服務水準列表!$F48)</f>
        <v>0</v>
      </c>
      <c r="X48" s="70">
        <f>SUMIFS(交通量調查結果!N:N,交通量調查結果!$A:$A,服務水準列表!$G48,交通量調查結果!$G:$G,服務水準列表!$E48,交通量調查結果!$D:$D,服務水準列表!$F48)</f>
        <v>0</v>
      </c>
      <c r="Y48" s="70">
        <f>SUMIFS(交通量調查結果!O:O,交通量調查結果!$A:$A,服務水準列表!$G48,交通量調查結果!$G:$G,服務水準列表!$E48,交通量調查結果!$D:$D,服務水準列表!$F48)</f>
        <v>0</v>
      </c>
      <c r="Z48" s="70">
        <f>SUMIFS(交通量調查結果!P:P,交通量調查結果!$A:$A,服務水準列表!$G48,交通量調查結果!$G:$G,服務水準列表!$E48,交通量調查結果!$D:$D,服務水準列表!$F48)</f>
        <v>0</v>
      </c>
      <c r="AA48" s="70">
        <f>SUMIFS(交通量調查結果!Q:Q,交通量調查結果!$A:$A,服務水準列表!$G48,交通量調查結果!$G:$G,服務水準列表!$E48,交通量調查結果!$D:$D,服務水準列表!$F48)</f>
        <v>0</v>
      </c>
      <c r="AB48" s="70">
        <f t="shared" si="3"/>
        <v>0</v>
      </c>
      <c r="AC48" s="70">
        <f t="shared" si="4"/>
        <v>0</v>
      </c>
      <c r="AD48" s="55">
        <f t="shared" si="43"/>
        <v>9</v>
      </c>
      <c r="AE48" s="34">
        <f>SUMIFS(交通量調查結果!I:I,交通量調查結果!$A:$A,服務水準列表!$G48,交通量調查結果!$G:$G,服務水準列表!$E48,交通量調查結果!$D:$D,服務水準列表!$F48,交通量調查結果!$H:$H,服務水準列表!$AD48)</f>
        <v>0</v>
      </c>
      <c r="AF48" s="34">
        <f>SUMIFS(交通量調查結果!J:J,交通量調查結果!$A:$A,服務水準列表!$G48,交通量調查結果!$G:$G,服務水準列表!$E48,交通量調查結果!$D:$D,服務水準列表!$F48,交通量調查結果!$H:$H,服務水準列表!$AD48)</f>
        <v>0</v>
      </c>
      <c r="AG48" s="34">
        <f>SUMIFS(交通量調查結果!K:K,交通量調查結果!$A:$A,服務水準列表!$G48,交通量調查結果!$G:$G,服務水準列表!$E48,交通量調查結果!$D:$D,服務水準列表!$F48,交通量調查結果!$H:$H,服務水準列表!$AD48)</f>
        <v>0</v>
      </c>
      <c r="AH48" s="34">
        <f>SUMIFS(交通量調查結果!L:L,交通量調查結果!$A:$A,服務水準列表!$G48,交通量調查結果!$G:$G,服務水準列表!$E48,交通量調查結果!$D:$D,服務水準列表!$F48,交通量調查結果!$H:$H,服務水準列表!$AD48)</f>
        <v>0</v>
      </c>
      <c r="AI48" s="34">
        <f>SUMIFS(交通量調查結果!M:M,交通量調查結果!$A:$A,服務水準列表!$G48,交通量調查結果!$G:$G,服務水準列表!$E48,交通量調查結果!$D:$D,服務水準列表!$F48,交通量調查結果!$H:$H,服務水準列表!$AD48)</f>
        <v>0</v>
      </c>
      <c r="AJ48" s="34">
        <f>SUMIFS(交通量調查結果!N:N,交通量調查結果!$A:$A,服務水準列表!$G48,交通量調查結果!$G:$G,服務水準列表!$E48,交通量調查結果!$D:$D,服務水準列表!$F48,交通量調查結果!$H:$H,服務水準列表!$AD48)</f>
        <v>0</v>
      </c>
      <c r="AK48" s="34">
        <f>SUMIFS(交通量調查結果!O:O,交通量調查結果!$A:$A,服務水準列表!$G48,交通量調查結果!$G:$G,服務水準列表!$E48,交通量調查結果!$D:$D,服務水準列表!$F48,交通量調查結果!$H:$H,服務水準列表!$AD48)</f>
        <v>0</v>
      </c>
      <c r="AL48" s="34">
        <f>SUMIFS(交通量調查結果!P:P,交通量調查結果!$A:$A,服務水準列表!$G48,交通量調查結果!$G:$G,服務水準列表!$E48,交通量調查結果!$D:$D,服務水準列表!$F48,交通量調查結果!$H:$H,服務水準列表!$AD48)</f>
        <v>0</v>
      </c>
      <c r="AM48" s="34">
        <f>SUMIFS(交通量調查結果!Q:Q,交通量調查結果!$A:$A,服務水準列表!$G48,交通量調查結果!$G:$G,服務水準列表!$E48,交通量調查結果!$D:$D,服務水準列表!$F48,交通量調查結果!$H:$H,服務水準列表!$AD48)</f>
        <v>0</v>
      </c>
      <c r="AN48" s="34">
        <f t="shared" si="5"/>
        <v>0</v>
      </c>
      <c r="AO48" s="34">
        <f t="shared" si="6"/>
        <v>0</v>
      </c>
      <c r="AP48" s="35">
        <f t="shared" si="7"/>
        <v>0</v>
      </c>
      <c r="AQ48" s="25" t="str" cm="1">
        <f t="array" ref="AQ48">IF(OR(AP48="",AP48="-"), "-", _xlfn.IFS(
    AP48&lt;=0.25, "A",
    AP48&lt;=0.5, "B",
    AP48&lt;=0.8, "C",
    AP48&lt;=0.9, "D",
    AP48&lt;=1, "E",
    AP48&gt;1, "F"
))</f>
        <v>A</v>
      </c>
      <c r="AR48" s="36" t="e" cm="1">
        <f t="array" ref="AR48">INDEX(旅行速率調查結果!$A:$M,
       MATCH(1, (旅行速率調查結果!$D:$D = 服務水準列表!$E48) * (旅行速率調查結果!$F:$F = 服務水準列表!$F48) * (旅行速率調查結果!$E:$E = "晨峰") * (旅行速率調查結果!$A:$A = 服務水準列表!$H48),0),
       COLUMN(旅行速率調查結果!$K$1))</f>
        <v>#N/A</v>
      </c>
      <c r="AS48" s="37" t="e">
        <f t="shared" si="8"/>
        <v>#N/A</v>
      </c>
      <c r="AT48" s="26" t="e" cm="1">
        <f t="array" ref="AT48">IF(OR(AS48=0,AS48=""), "-", _xlfn.IFS(
    AS48&gt;=0.9, 1,
    AS48&gt;=0.8, 2,
    AS48&gt;=0.6, 3,
    AS48&gt;=0.4, 4,
    AS48&gt;=0.2, 5,
    AS48&lt;0.2, 6
))</f>
        <v>#N/A</v>
      </c>
      <c r="AU48" s="26" t="e" cm="1">
        <f t="array" ref="AU48">IF(OR(AS48=0,AS48=""), "-", _xlfn.IFS(
    AS48&gt;=0.8, "A",
    AS48&gt;=0.6, "B",
    AS48&gt;=0.5, "C",
    AS48&gt;=0.4, "D",
    AS48&gt;=0.2, "E",
    AS48&lt;0.2, "F"
))</f>
        <v>#N/A</v>
      </c>
      <c r="AV48" s="44" t="e">
        <f t="shared" si="32"/>
        <v>#N/A</v>
      </c>
      <c r="AW48" s="55">
        <f t="shared" si="44"/>
        <v>18</v>
      </c>
      <c r="AX48" s="34">
        <f>SUMIFS(交通量調查結果!I:I,交通量調查結果!$A:$A,服務水準列表!$G48,交通量調查結果!$G:$G,服務水準列表!$E48,交通量調查結果!$D:$D,服務水準列表!$F48,交通量調查結果!$H:$H,服務水準列表!$AD48)</f>
        <v>0</v>
      </c>
      <c r="AY48" s="34">
        <f>SUMIFS(交通量調查結果!J:J,交通量調查結果!$A:$A,服務水準列表!$G48,交通量調查結果!$G:$G,服務水準列表!$E48,交通量調查結果!$D:$D,服務水準列表!$F48,交通量調查結果!$H:$H,服務水準列表!$AD48)</f>
        <v>0</v>
      </c>
      <c r="AZ48" s="34">
        <f>SUMIFS(交通量調查結果!K:K,交通量調查結果!$A:$A,服務水準列表!$G48,交通量調查結果!$G:$G,服務水準列表!$E48,交通量調查結果!$D:$D,服務水準列表!$F48,交通量調查結果!$H:$H,服務水準列表!$AD48)</f>
        <v>0</v>
      </c>
      <c r="BA48" s="34">
        <f>SUMIFS(交通量調查結果!L:L,交通量調查結果!$A:$A,服務水準列表!$G48,交通量調查結果!$G:$G,服務水準列表!$E48,交通量調查結果!$D:$D,服務水準列表!$F48,交通量調查結果!$H:$H,服務水準列表!$AD48)</f>
        <v>0</v>
      </c>
      <c r="BB48" s="34">
        <f>SUMIFS(交通量調查結果!M:M,交通量調查結果!$A:$A,服務水準列表!$G48,交通量調查結果!$G:$G,服務水準列表!$E48,交通量調查結果!$D:$D,服務水準列表!$F48,交通量調查結果!$H:$H,服務水準列表!$AD48)</f>
        <v>0</v>
      </c>
      <c r="BC48" s="34">
        <f>SUMIFS(交通量調查結果!N:N,交通量調查結果!$A:$A,服務水準列表!$G48,交通量調查結果!$G:$G,服務水準列表!$E48,交通量調查結果!$D:$D,服務水準列表!$F48,交通量調查結果!$H:$H,服務水準列表!$AD48)</f>
        <v>0</v>
      </c>
      <c r="BD48" s="34">
        <f>SUMIFS(交通量調查結果!O:O,交通量調查結果!$A:$A,服務水準列表!$G48,交通量調查結果!$G:$G,服務水準列表!$E48,交通量調查結果!$D:$D,服務水準列表!$F48,交通量調查結果!$H:$H,服務水準列表!$AD48)</f>
        <v>0</v>
      </c>
      <c r="BE48" s="34">
        <f>SUMIFS(交通量調查結果!P:P,交通量調查結果!$A:$A,服務水準列表!$G48,交通量調查結果!$G:$G,服務水準列表!$E48,交通量調查結果!$D:$D,服務水準列表!$F48,交通量調查結果!$H:$H,服務水準列表!$AD48)</f>
        <v>0</v>
      </c>
      <c r="BF48" s="34">
        <f>SUMIFS(交通量調查結果!Q:Q,交通量調查結果!$A:$A,服務水準列表!$G48,交通量調查結果!$G:$G,服務水準列表!$E48,交通量調查結果!$D:$D,服務水準列表!$F48,交通量調查結果!$H:$H,服務水準列表!$AD48)</f>
        <v>0</v>
      </c>
      <c r="BG48" s="34">
        <f t="shared" si="9"/>
        <v>0</v>
      </c>
      <c r="BH48" s="34">
        <f t="shared" si="10"/>
        <v>0</v>
      </c>
      <c r="BI48" s="35">
        <f t="shared" si="11"/>
        <v>0</v>
      </c>
      <c r="BJ48" s="25" t="str" cm="1">
        <f t="array" ref="BJ48">IF(OR(BI48="",BI48="-"), "-", _xlfn.IFS(
    BI48&lt;=0.25, "A",
    BI48&lt;=0.5, "B",
    BI48&lt;=0.8, "C",
    BI48&lt;=0.9, "D",
    BI48&lt;=1, "E",
    BI48&gt;1, "F"
))</f>
        <v>A</v>
      </c>
      <c r="BK48" s="36" t="e" cm="1">
        <f t="array" ref="BK48">INDEX(旅行速率調查結果!$A:$M,
       MATCH(1, (旅行速率調查結果!$D:$D = 服務水準列表!$E48) * (旅行速率調查結果!$F:$F = 服務水準列表!$F48) * (旅行速率調查結果!$E:$E = "晨峰") * (旅行速率調查結果!$A:$A = 服務水準列表!$H48),0),
       COLUMN(旅行速率調查結果!$K$1))</f>
        <v>#N/A</v>
      </c>
      <c r="BL48" s="37" t="e">
        <f t="shared" si="12"/>
        <v>#N/A</v>
      </c>
      <c r="BM48" s="26" t="e" cm="1">
        <f t="array" ref="BM48">IF(OR(BL48=0,BL48=""), "-", _xlfn.IFS(
    BL48&gt;=0.9, 1,
    BL48&gt;=0.8, 2,
    BL48&gt;=0.6, 3,
    BL48&gt;=0.4, 4,
    BL48&gt;=0.2, 5,
    BL48&lt;0.2, 6
))</f>
        <v>#N/A</v>
      </c>
      <c r="BN48" s="26" t="e" cm="1">
        <f t="array" ref="BN48">IF(OR(BL48=0,BL48=""), "-", _xlfn.IFS(
    BL48&gt;=0.8, "A",
    BL48&gt;=0.6, "B",
    BL48&gt;=0.5, "C",
    BL48&gt;=0.4, "D",
    BL48&gt;=0.2, "E",
    BL48&lt;0.2, "F"
))</f>
        <v>#N/A</v>
      </c>
      <c r="BO48" s="44" t="e">
        <f t="shared" si="33"/>
        <v>#N/A</v>
      </c>
    </row>
    <row r="49" spans="1:67" x14ac:dyDescent="0.25">
      <c r="A49" s="48" t="str">
        <f t="shared" ref="A49:D49" si="57">A11</f>
        <v>SL2</v>
      </c>
      <c r="B49" s="14" t="str">
        <f t="shared" si="57"/>
        <v>SL2-4</v>
      </c>
      <c r="C49" s="14" t="str">
        <f t="shared" si="57"/>
        <v>國道1號</v>
      </c>
      <c r="D49" s="14" t="str">
        <f t="shared" si="57"/>
        <v>大安溪橋</v>
      </c>
      <c r="E49" s="14" t="s">
        <v>160</v>
      </c>
      <c r="F49" s="14" t="str">
        <f t="shared" ref="F49:R49" si="58">F11</f>
        <v>往南</v>
      </c>
      <c r="G49" s="14" t="str">
        <f t="shared" si="58"/>
        <v>01F1572S</v>
      </c>
      <c r="H49" s="14" t="str">
        <f t="shared" si="58"/>
        <v>01F1572S</v>
      </c>
      <c r="I49" s="14">
        <f t="shared" si="58"/>
        <v>115</v>
      </c>
      <c r="J49" s="14">
        <f t="shared" si="58"/>
        <v>110</v>
      </c>
      <c r="K49" s="29">
        <f t="shared" si="40"/>
        <v>110</v>
      </c>
      <c r="L49" s="29">
        <f t="shared" si="58"/>
        <v>1760</v>
      </c>
      <c r="M49" s="29">
        <f t="shared" si="58"/>
        <v>5280</v>
      </c>
      <c r="N49" s="14">
        <f t="shared" si="58"/>
        <v>0</v>
      </c>
      <c r="O49" s="14">
        <f t="shared" si="58"/>
        <v>1.4</v>
      </c>
      <c r="P49" s="14">
        <f t="shared" si="58"/>
        <v>1.4</v>
      </c>
      <c r="Q49" s="14">
        <f t="shared" si="58"/>
        <v>1.4</v>
      </c>
      <c r="R49" s="41" t="str">
        <f t="shared" si="58"/>
        <v>VC+VL1</v>
      </c>
      <c r="S49" s="70">
        <f>SUMIFS(交通量調查結果!I:I,交通量調查結果!$A:$A,服務水準列表!$G49,交通量調查結果!$G:$G,服務水準列表!$E49,交通量調查結果!$D:$D,服務水準列表!$F49)</f>
        <v>0</v>
      </c>
      <c r="T49" s="70">
        <f>SUMIFS(交通量調查結果!J:J,交通量調查結果!$A:$A,服務水準列表!$G49,交通量調查結果!$G:$G,服務水準列表!$E49,交通量調查結果!$D:$D,服務水準列表!$F49)</f>
        <v>0</v>
      </c>
      <c r="U49" s="70">
        <f>SUMIFS(交通量調查結果!K:K,交通量調查結果!$A:$A,服務水準列表!$G49,交通量調查結果!$G:$G,服務水準列表!$E49,交通量調查結果!$D:$D,服務水準列表!$F49)</f>
        <v>0</v>
      </c>
      <c r="V49" s="70">
        <f>SUMIFS(交通量調查結果!L:L,交通量調查結果!$A:$A,服務水準列表!$G49,交通量調查結果!$G:$G,服務水準列表!$E49,交通量調查結果!$D:$D,服務水準列表!$F49)</f>
        <v>0</v>
      </c>
      <c r="W49" s="70">
        <f>SUMIFS(交通量調查結果!M:M,交通量調查結果!$A:$A,服務水準列表!$G49,交通量調查結果!$G:$G,服務水準列表!$E49,交通量調查結果!$D:$D,服務水準列表!$F49)</f>
        <v>0</v>
      </c>
      <c r="X49" s="70">
        <f>SUMIFS(交通量調查結果!N:N,交通量調查結果!$A:$A,服務水準列表!$G49,交通量調查結果!$G:$G,服務水準列表!$E49,交通量調查結果!$D:$D,服務水準列表!$F49)</f>
        <v>0</v>
      </c>
      <c r="Y49" s="70">
        <f>SUMIFS(交通量調查結果!O:O,交通量調查結果!$A:$A,服務水準列表!$G49,交通量調查結果!$G:$G,服務水準列表!$E49,交通量調查結果!$D:$D,服務水準列表!$F49)</f>
        <v>0</v>
      </c>
      <c r="Z49" s="70">
        <f>SUMIFS(交通量調查結果!P:P,交通量調查結果!$A:$A,服務水準列表!$G49,交通量調查結果!$G:$G,服務水準列表!$E49,交通量調查結果!$D:$D,服務水準列表!$F49)</f>
        <v>0</v>
      </c>
      <c r="AA49" s="70">
        <f>SUMIFS(交通量調查結果!Q:Q,交通量調查結果!$A:$A,服務水準列表!$G49,交通量調查結果!$G:$G,服務水準列表!$E49,交通量調查結果!$D:$D,服務水準列表!$F49)</f>
        <v>0</v>
      </c>
      <c r="AB49" s="70">
        <f t="shared" si="3"/>
        <v>0</v>
      </c>
      <c r="AC49" s="70">
        <f t="shared" si="4"/>
        <v>0</v>
      </c>
      <c r="AD49" s="55">
        <f t="shared" si="43"/>
        <v>9</v>
      </c>
      <c r="AE49" s="34">
        <f>SUMIFS(交通量調查結果!I:I,交通量調查結果!$A:$A,服務水準列表!$G49,交通量調查結果!$G:$G,服務水準列表!$E49,交通量調查結果!$D:$D,服務水準列表!$F49,交通量調查結果!$H:$H,服務水準列表!$AD49)</f>
        <v>0</v>
      </c>
      <c r="AF49" s="34">
        <f>SUMIFS(交通量調查結果!J:J,交通量調查結果!$A:$A,服務水準列表!$G49,交通量調查結果!$G:$G,服務水準列表!$E49,交通量調查結果!$D:$D,服務水準列表!$F49,交通量調查結果!$H:$H,服務水準列表!$AD49)</f>
        <v>0</v>
      </c>
      <c r="AG49" s="34">
        <f>SUMIFS(交通量調查結果!K:K,交通量調查結果!$A:$A,服務水準列表!$G49,交通量調查結果!$G:$G,服務水準列表!$E49,交通量調查結果!$D:$D,服務水準列表!$F49,交通量調查結果!$H:$H,服務水準列表!$AD49)</f>
        <v>0</v>
      </c>
      <c r="AH49" s="34">
        <f>SUMIFS(交通量調查結果!L:L,交通量調查結果!$A:$A,服務水準列表!$G49,交通量調查結果!$G:$G,服務水準列表!$E49,交通量調查結果!$D:$D,服務水準列表!$F49,交通量調查結果!$H:$H,服務水準列表!$AD49)</f>
        <v>0</v>
      </c>
      <c r="AI49" s="34">
        <f>SUMIFS(交通量調查結果!M:M,交通量調查結果!$A:$A,服務水準列表!$G49,交通量調查結果!$G:$G,服務水準列表!$E49,交通量調查結果!$D:$D,服務水準列表!$F49,交通量調查結果!$H:$H,服務水準列表!$AD49)</f>
        <v>0</v>
      </c>
      <c r="AJ49" s="34">
        <f>SUMIFS(交通量調查結果!N:N,交通量調查結果!$A:$A,服務水準列表!$G49,交通量調查結果!$G:$G,服務水準列表!$E49,交通量調查結果!$D:$D,服務水準列表!$F49,交通量調查結果!$H:$H,服務水準列表!$AD49)</f>
        <v>0</v>
      </c>
      <c r="AK49" s="34">
        <f>SUMIFS(交通量調查結果!O:O,交通量調查結果!$A:$A,服務水準列表!$G49,交通量調查結果!$G:$G,服務水準列表!$E49,交通量調查結果!$D:$D,服務水準列表!$F49,交通量調查結果!$H:$H,服務水準列表!$AD49)</f>
        <v>0</v>
      </c>
      <c r="AL49" s="34">
        <f>SUMIFS(交通量調查結果!P:P,交通量調查結果!$A:$A,服務水準列表!$G49,交通量調查結果!$G:$G,服務水準列表!$E49,交通量調查結果!$D:$D,服務水準列表!$F49,交通量調查結果!$H:$H,服務水準列表!$AD49)</f>
        <v>0</v>
      </c>
      <c r="AM49" s="34">
        <f>SUMIFS(交通量調查結果!Q:Q,交通量調查結果!$A:$A,服務水準列表!$G49,交通量調查結果!$G:$G,服務水準列表!$E49,交通量調查結果!$D:$D,服務水準列表!$F49,交通量調查結果!$H:$H,服務水準列表!$AD49)</f>
        <v>0</v>
      </c>
      <c r="AN49" s="34">
        <f t="shared" si="5"/>
        <v>0</v>
      </c>
      <c r="AO49" s="34">
        <f t="shared" si="6"/>
        <v>0</v>
      </c>
      <c r="AP49" s="35">
        <f t="shared" si="7"/>
        <v>0</v>
      </c>
      <c r="AQ49" s="25" t="str" cm="1">
        <f t="array" ref="AQ49">IF(OR(AP49="",AP49="-"), "-", _xlfn.IFS(
    AP49&lt;=0.25, "A",
    AP49&lt;=0.5, "B",
    AP49&lt;=0.8, "C",
    AP49&lt;=0.9, "D",
    AP49&lt;=1, "E",
    AP49&gt;1, "F"
))</f>
        <v>A</v>
      </c>
      <c r="AR49" s="36" t="e" cm="1">
        <f t="array" ref="AR49">INDEX(旅行速率調查結果!$A:$M,
       MATCH(1, (旅行速率調查結果!$D:$D = 服務水準列表!$E49) * (旅行速率調查結果!$F:$F = 服務水準列表!$F49) * (旅行速率調查結果!$E:$E = "晨峰") * (旅行速率調查結果!$A:$A = 服務水準列表!$H49),0),
       COLUMN(旅行速率調查結果!$K$1))</f>
        <v>#N/A</v>
      </c>
      <c r="AS49" s="37" t="e">
        <f t="shared" si="8"/>
        <v>#N/A</v>
      </c>
      <c r="AT49" s="26" t="e" cm="1">
        <f t="array" ref="AT49">IF(OR(AS49=0,AS49=""), "-", _xlfn.IFS(
    AS49&gt;=0.9, 1,
    AS49&gt;=0.8, 2,
    AS49&gt;=0.6, 3,
    AS49&gt;=0.4, 4,
    AS49&gt;=0.2, 5,
    AS49&lt;0.2, 6
))</f>
        <v>#N/A</v>
      </c>
      <c r="AU49" s="26" t="e" cm="1">
        <f t="array" ref="AU49">IF(OR(AS49=0,AS49=""), "-", _xlfn.IFS(
    AS49&gt;=0.8, "A",
    AS49&gt;=0.6, "B",
    AS49&gt;=0.5, "C",
    AS49&gt;=0.4, "D",
    AS49&gt;=0.2, "E",
    AS49&lt;0.2, "F"
))</f>
        <v>#N/A</v>
      </c>
      <c r="AV49" s="44" t="e">
        <f t="shared" si="32"/>
        <v>#N/A</v>
      </c>
      <c r="AW49" s="55">
        <f t="shared" si="44"/>
        <v>18</v>
      </c>
      <c r="AX49" s="34">
        <f>SUMIFS(交通量調查結果!I:I,交通量調查結果!$A:$A,服務水準列表!$G49,交通量調查結果!$G:$G,服務水準列表!$E49,交通量調查結果!$D:$D,服務水準列表!$F49,交通量調查結果!$H:$H,服務水準列表!$AD49)</f>
        <v>0</v>
      </c>
      <c r="AY49" s="34">
        <f>SUMIFS(交通量調查結果!J:J,交通量調查結果!$A:$A,服務水準列表!$G49,交通量調查結果!$G:$G,服務水準列表!$E49,交通量調查結果!$D:$D,服務水準列表!$F49,交通量調查結果!$H:$H,服務水準列表!$AD49)</f>
        <v>0</v>
      </c>
      <c r="AZ49" s="34">
        <f>SUMIFS(交通量調查結果!K:K,交通量調查結果!$A:$A,服務水準列表!$G49,交通量調查結果!$G:$G,服務水準列表!$E49,交通量調查結果!$D:$D,服務水準列表!$F49,交通量調查結果!$H:$H,服務水準列表!$AD49)</f>
        <v>0</v>
      </c>
      <c r="BA49" s="34">
        <f>SUMIFS(交通量調查結果!L:L,交通量調查結果!$A:$A,服務水準列表!$G49,交通量調查結果!$G:$G,服務水準列表!$E49,交通量調查結果!$D:$D,服務水準列表!$F49,交通量調查結果!$H:$H,服務水準列表!$AD49)</f>
        <v>0</v>
      </c>
      <c r="BB49" s="34">
        <f>SUMIFS(交通量調查結果!M:M,交通量調查結果!$A:$A,服務水準列表!$G49,交通量調查結果!$G:$G,服務水準列表!$E49,交通量調查結果!$D:$D,服務水準列表!$F49,交通量調查結果!$H:$H,服務水準列表!$AD49)</f>
        <v>0</v>
      </c>
      <c r="BC49" s="34">
        <f>SUMIFS(交通量調查結果!N:N,交通量調查結果!$A:$A,服務水準列表!$G49,交通量調查結果!$G:$G,服務水準列表!$E49,交通量調查結果!$D:$D,服務水準列表!$F49,交通量調查結果!$H:$H,服務水準列表!$AD49)</f>
        <v>0</v>
      </c>
      <c r="BD49" s="34">
        <f>SUMIFS(交通量調查結果!O:O,交通量調查結果!$A:$A,服務水準列表!$G49,交通量調查結果!$G:$G,服務水準列表!$E49,交通量調查結果!$D:$D,服務水準列表!$F49,交通量調查結果!$H:$H,服務水準列表!$AD49)</f>
        <v>0</v>
      </c>
      <c r="BE49" s="34">
        <f>SUMIFS(交通量調查結果!P:P,交通量調查結果!$A:$A,服務水準列表!$G49,交通量調查結果!$G:$G,服務水準列表!$E49,交通量調查結果!$D:$D,服務水準列表!$F49,交通量調查結果!$H:$H,服務水準列表!$AD49)</f>
        <v>0</v>
      </c>
      <c r="BF49" s="34">
        <f>SUMIFS(交通量調查結果!Q:Q,交通量調查結果!$A:$A,服務水準列表!$G49,交通量調查結果!$G:$G,服務水準列表!$E49,交通量調查結果!$D:$D,服務水準列表!$F49,交通量調查結果!$H:$H,服務水準列表!$AD49)</f>
        <v>0</v>
      </c>
      <c r="BG49" s="34">
        <f t="shared" si="9"/>
        <v>0</v>
      </c>
      <c r="BH49" s="34">
        <f t="shared" si="10"/>
        <v>0</v>
      </c>
      <c r="BI49" s="35">
        <f t="shared" si="11"/>
        <v>0</v>
      </c>
      <c r="BJ49" s="25" t="str" cm="1">
        <f t="array" ref="BJ49">IF(OR(BI49="",BI49="-"), "-", _xlfn.IFS(
    BI49&lt;=0.25, "A",
    BI49&lt;=0.5, "B",
    BI49&lt;=0.8, "C",
    BI49&lt;=0.9, "D",
    BI49&lt;=1, "E",
    BI49&gt;1, "F"
))</f>
        <v>A</v>
      </c>
      <c r="BK49" s="36" t="e" cm="1">
        <f t="array" ref="BK49">INDEX(旅行速率調查結果!$A:$M,
       MATCH(1, (旅行速率調查結果!$D:$D = 服務水準列表!$E49) * (旅行速率調查結果!$F:$F = 服務水準列表!$F49) * (旅行速率調查結果!$E:$E = "晨峰") * (旅行速率調查結果!$A:$A = 服務水準列表!$H49),0),
       COLUMN(旅行速率調查結果!$K$1))</f>
        <v>#N/A</v>
      </c>
      <c r="BL49" s="37" t="e">
        <f t="shared" si="12"/>
        <v>#N/A</v>
      </c>
      <c r="BM49" s="26" t="e" cm="1">
        <f t="array" ref="BM49">IF(OR(BL49=0,BL49=""), "-", _xlfn.IFS(
    BL49&gt;=0.9, 1,
    BL49&gt;=0.8, 2,
    BL49&gt;=0.6, 3,
    BL49&gt;=0.4, 4,
    BL49&gt;=0.2, 5,
    BL49&lt;0.2, 6
))</f>
        <v>#N/A</v>
      </c>
      <c r="BN49" s="26" t="e" cm="1">
        <f t="array" ref="BN49">IF(OR(BL49=0,BL49=""), "-", _xlfn.IFS(
    BL49&gt;=0.8, "A",
    BL49&gt;=0.6, "B",
    BL49&gt;=0.5, "C",
    BL49&gt;=0.4, "D",
    BL49&gt;=0.2, "E",
    BL49&lt;0.2, "F"
))</f>
        <v>#N/A</v>
      </c>
      <c r="BO49" s="44" t="e">
        <f t="shared" si="33"/>
        <v>#N/A</v>
      </c>
    </row>
    <row r="50" spans="1:67" x14ac:dyDescent="0.25">
      <c r="A50" s="48" t="str">
        <f t="shared" ref="A50:D50" si="59">A12</f>
        <v>SL3</v>
      </c>
      <c r="B50" s="14" t="str">
        <f t="shared" si="59"/>
        <v>SL3-1</v>
      </c>
      <c r="C50" s="14" t="str">
        <f t="shared" si="59"/>
        <v>台61線</v>
      </c>
      <c r="D50" s="14" t="str">
        <f t="shared" si="59"/>
        <v>大甲溪橋</v>
      </c>
      <c r="E50" s="14" t="s">
        <v>160</v>
      </c>
      <c r="F50" s="14" t="str">
        <f t="shared" ref="F50:R50" si="60">F12</f>
        <v>往南</v>
      </c>
      <c r="G50" s="14" t="str">
        <f t="shared" si="60"/>
        <v>SL3-1</v>
      </c>
      <c r="H50" s="14" t="str">
        <f t="shared" si="60"/>
        <v>SL3-1</v>
      </c>
      <c r="I50" s="14">
        <f t="shared" si="60"/>
        <v>90</v>
      </c>
      <c r="J50" s="14">
        <f t="shared" si="60"/>
        <v>80</v>
      </c>
      <c r="K50" s="29">
        <f t="shared" si="40"/>
        <v>90</v>
      </c>
      <c r="L50" s="29">
        <f t="shared" si="60"/>
        <v>1760</v>
      </c>
      <c r="M50" s="29">
        <f t="shared" si="60"/>
        <v>3520</v>
      </c>
      <c r="N50" s="14">
        <f t="shared" si="60"/>
        <v>0.36</v>
      </c>
      <c r="O50" s="14">
        <f t="shared" si="60"/>
        <v>1.2</v>
      </c>
      <c r="P50" s="14">
        <f t="shared" si="60"/>
        <v>1.25</v>
      </c>
      <c r="Q50" s="14">
        <f t="shared" si="60"/>
        <v>1.5</v>
      </c>
      <c r="R50" s="41" t="str">
        <f t="shared" si="60"/>
        <v>VL2</v>
      </c>
      <c r="S50" s="70">
        <f>SUMIFS(交通量調查結果!I:I,交通量調查結果!$A:$A,服務水準列表!$G50,交通量調查結果!$G:$G,服務水準列表!$E50,交通量調查結果!$D:$D,服務水準列表!$F50)</f>
        <v>1420</v>
      </c>
      <c r="T50" s="70">
        <f>SUMIFS(交通量調查結果!J:J,交通量調查結果!$A:$A,服務水準列表!$G50,交通量調查結果!$G:$G,服務水準列表!$E50,交通量調查結果!$D:$D,服務水準列表!$F50)</f>
        <v>377</v>
      </c>
      <c r="U50" s="70">
        <f>SUMIFS(交通量調查結果!K:K,交通量調查結果!$A:$A,服務水準列表!$G50,交通量調查結果!$G:$G,服務水準列表!$E50,交通量調查結果!$D:$D,服務水準列表!$F50)</f>
        <v>12</v>
      </c>
      <c r="V50" s="70">
        <f>SUMIFS(交通量調查結果!L:L,交通量調查結果!$A:$A,服務水準列表!$G50,交通量調查結果!$G:$G,服務水準列表!$E50,交通量調查結果!$D:$D,服務水準列表!$F50)</f>
        <v>24</v>
      </c>
      <c r="W50" s="70">
        <f>SUMIFS(交通量調查結果!M:M,交通量調查結果!$A:$A,服務水準列表!$G50,交通量調查結果!$G:$G,服務水準列表!$E50,交通量調查結果!$D:$D,服務水準列表!$F50)</f>
        <v>0</v>
      </c>
      <c r="X50" s="70">
        <f>SUMIFS(交通量調查結果!N:N,交通量調查結果!$A:$A,服務水準列表!$G50,交通量調查結果!$G:$G,服務水準列表!$E50,交通量調查結果!$D:$D,服務水準列表!$F50)</f>
        <v>0</v>
      </c>
      <c r="Y50" s="70">
        <f>SUMIFS(交通量調查結果!O:O,交通量調查結果!$A:$A,服務水準列表!$G50,交通量調查結果!$G:$G,服務水準列表!$E50,交通量調查結果!$D:$D,服務水準列表!$F50)</f>
        <v>9911</v>
      </c>
      <c r="Z50" s="70">
        <f>SUMIFS(交通量調查結果!P:P,交通量調查結果!$A:$A,服務水準列表!$G50,交通量調查結果!$G:$G,服務水準列表!$E50,交通量調查結果!$D:$D,服務水準列表!$F50)</f>
        <v>1519</v>
      </c>
      <c r="AA50" s="70">
        <f>SUMIFS(交通量調查結果!Q:Q,交通量調查結果!$A:$A,服務水準列表!$G50,交通量調查結果!$G:$G,服務水準列表!$E50,交通量調查結果!$D:$D,服務水準列表!$F50)</f>
        <v>76</v>
      </c>
      <c r="AB50" s="70">
        <f t="shared" si="3"/>
        <v>13339</v>
      </c>
      <c r="AC50" s="70">
        <f t="shared" si="4"/>
        <v>13102.29</v>
      </c>
      <c r="AD50" s="55">
        <f t="shared" si="43"/>
        <v>9</v>
      </c>
      <c r="AE50" s="34">
        <f>SUMIFS(交通量調查結果!I:I,交通量調查結果!$A:$A,服務水準列表!$G50,交通量調查結果!$G:$G,服務水準列表!$E50,交通量調查結果!$D:$D,服務水準列表!$F50,交通量調查結果!$H:$H,服務水準列表!$AD50)</f>
        <v>111</v>
      </c>
      <c r="AF50" s="34">
        <f>SUMIFS(交通量調查結果!J:J,交通量調查結果!$A:$A,服務水準列表!$G50,交通量調查結果!$G:$G,服務水準列表!$E50,交通量調查結果!$D:$D,服務水準列表!$F50,交通量調查結果!$H:$H,服務水準列表!$AD50)</f>
        <v>27</v>
      </c>
      <c r="AG50" s="34">
        <f>SUMIFS(交通量調查結果!K:K,交通量調查結果!$A:$A,服務水準列表!$G50,交通量調查結果!$G:$G,服務水準列表!$E50,交通量調查結果!$D:$D,服務水準列表!$F50,交通量調查結果!$H:$H,服務水準列表!$AD50)</f>
        <v>0</v>
      </c>
      <c r="AH50" s="34">
        <f>SUMIFS(交通量調查結果!L:L,交通量調查結果!$A:$A,服務水準列表!$G50,交通量調查結果!$G:$G,服務水準列表!$E50,交通量調查結果!$D:$D,服務水準列表!$F50,交通量調查結果!$H:$H,服務水準列表!$AD50)</f>
        <v>0</v>
      </c>
      <c r="AI50" s="34">
        <f>SUMIFS(交通量調查結果!M:M,交通量調查結果!$A:$A,服務水準列表!$G50,交通量調查結果!$G:$G,服務水準列表!$E50,交通量調查結果!$D:$D,服務水準列表!$F50,交通量調查結果!$H:$H,服務水準列表!$AD50)</f>
        <v>0</v>
      </c>
      <c r="AJ50" s="34">
        <f>SUMIFS(交通量調查結果!N:N,交通量調查結果!$A:$A,服務水準列表!$G50,交通量調查結果!$G:$G,服務水準列表!$E50,交通量調查結果!$D:$D,服務水準列表!$F50,交通量調查結果!$H:$H,服務水準列表!$AD50)</f>
        <v>0</v>
      </c>
      <c r="AK50" s="34">
        <f>SUMIFS(交通量調查結果!O:O,交通量調查結果!$A:$A,服務水準列表!$G50,交通量調查結果!$G:$G,服務水準列表!$E50,交通量調查結果!$D:$D,服務水準列表!$F50,交通量調查結果!$H:$H,服務水準列表!$AD50)</f>
        <v>626</v>
      </c>
      <c r="AL50" s="34">
        <f>SUMIFS(交通量調查結果!P:P,交通量調查結果!$A:$A,服務水準列表!$G50,交通量調查結果!$G:$G,服務水準列表!$E50,交通量調查結果!$D:$D,服務水準列表!$F50,交通量調查結果!$H:$H,服務水準列表!$AD50)</f>
        <v>147</v>
      </c>
      <c r="AM50" s="34">
        <f>SUMIFS(交通量調查結果!Q:Q,交通量調查結果!$A:$A,服務水準列表!$G50,交通量調查結果!$G:$G,服務水準列表!$E50,交通量調查結果!$D:$D,服務水準列表!$F50,交通量調查結果!$H:$H,服務水準列表!$AD50)</f>
        <v>5</v>
      </c>
      <c r="AN50" s="34">
        <f t="shared" si="5"/>
        <v>911</v>
      </c>
      <c r="AO50" s="34">
        <f t="shared" si="6"/>
        <v>879.17</v>
      </c>
      <c r="AP50" s="35">
        <f t="shared" si="7"/>
        <v>0.25</v>
      </c>
      <c r="AQ50" s="25" t="str" cm="1">
        <f t="array" ref="AQ50">IF(OR(AP50="",AP50="-"), "-", _xlfn.IFS(
    AP50&lt;=0.25, "A",
    AP50&lt;=0.5, "B",
    AP50&lt;=0.8, "C",
    AP50&lt;=0.9, "D",
    AP50&lt;=1, "E",
    AP50&gt;1, "F"
))</f>
        <v>A</v>
      </c>
      <c r="AR50" s="36" cm="1">
        <f t="array" ref="AR50">INDEX(旅行速率調查結果!$A:$M,
       MATCH(1, (旅行速率調查結果!$D:$D = 服務水準列表!$E50) * (旅行速率調查結果!$F:$F = 服務水準列表!$F50) * (旅行速率調查結果!$E:$E = "晨峰") * (旅行速率調查結果!$A:$A = 服務水準列表!$H50),0),
       COLUMN(旅行速率調查結果!$K$1))</f>
        <v>84.536996012405851</v>
      </c>
      <c r="AS50" s="37">
        <f t="shared" si="8"/>
        <v>0.94</v>
      </c>
      <c r="AT50" s="26" cm="1">
        <f t="array" ref="AT50">IF(OR(AS50=0,AS50=""), "-", _xlfn.IFS(
    AS50&gt;=0.9, 1,
    AS50&gt;=0.8, 2,
    AS50&gt;=0.6, 3,
    AS50&gt;=0.4, 4,
    AS50&gt;=0.2, 5,
    AS50&lt;0.2, 6
))</f>
        <v>1</v>
      </c>
      <c r="AU50" s="26" t="str" cm="1">
        <f t="array" ref="AU50">IF(OR(AS50=0,AS50=""), "-", _xlfn.IFS(
    AS50&gt;=0.8, "A",
    AS50&gt;=0.6, "B",
    AS50&gt;=0.5, "C",
    AS50&gt;=0.4, "D",
    AS50&gt;=0.2, "E",
    AS50&lt;0.2, "F"
))</f>
        <v>A</v>
      </c>
      <c r="AV50" s="44" t="str">
        <f t="shared" si="32"/>
        <v>A</v>
      </c>
      <c r="AW50" s="55">
        <f t="shared" si="44"/>
        <v>18</v>
      </c>
      <c r="AX50" s="34">
        <f>SUMIFS(交通量調查結果!I:I,交通量調查結果!$A:$A,服務水準列表!$G50,交通量調查結果!$G:$G,服務水準列表!$E50,交通量調查結果!$D:$D,服務水準列表!$F50,交通量調查結果!$H:$H,服務水準列表!$AD50)</f>
        <v>111</v>
      </c>
      <c r="AY50" s="34">
        <f>SUMIFS(交通量調查結果!J:J,交通量調查結果!$A:$A,服務水準列表!$G50,交通量調查結果!$G:$G,服務水準列表!$E50,交通量調查結果!$D:$D,服務水準列表!$F50,交通量調查結果!$H:$H,服務水準列表!$AD50)</f>
        <v>27</v>
      </c>
      <c r="AZ50" s="34">
        <f>SUMIFS(交通量調查結果!K:K,交通量調查結果!$A:$A,服務水準列表!$G50,交通量調查結果!$G:$G,服務水準列表!$E50,交通量調查結果!$D:$D,服務水準列表!$F50,交通量調查結果!$H:$H,服務水準列表!$AD50)</f>
        <v>0</v>
      </c>
      <c r="BA50" s="34">
        <f>SUMIFS(交通量調查結果!L:L,交通量調查結果!$A:$A,服務水準列表!$G50,交通量調查結果!$G:$G,服務水準列表!$E50,交通量調查結果!$D:$D,服務水準列表!$F50,交通量調查結果!$H:$H,服務水準列表!$AD50)</f>
        <v>0</v>
      </c>
      <c r="BB50" s="34">
        <f>SUMIFS(交通量調查結果!M:M,交通量調查結果!$A:$A,服務水準列表!$G50,交通量調查結果!$G:$G,服務水準列表!$E50,交通量調查結果!$D:$D,服務水準列表!$F50,交通量調查結果!$H:$H,服務水準列表!$AD50)</f>
        <v>0</v>
      </c>
      <c r="BC50" s="34">
        <f>SUMIFS(交通量調查結果!N:N,交通量調查結果!$A:$A,服務水準列表!$G50,交通量調查結果!$G:$G,服務水準列表!$E50,交通量調查結果!$D:$D,服務水準列表!$F50,交通量調查結果!$H:$H,服務水準列表!$AD50)</f>
        <v>0</v>
      </c>
      <c r="BD50" s="34">
        <f>SUMIFS(交通量調查結果!O:O,交通量調查結果!$A:$A,服務水準列表!$G50,交通量調查結果!$G:$G,服務水準列表!$E50,交通量調查結果!$D:$D,服務水準列表!$F50,交通量調查結果!$H:$H,服務水準列表!$AD50)</f>
        <v>626</v>
      </c>
      <c r="BE50" s="34">
        <f>SUMIFS(交通量調查結果!P:P,交通量調查結果!$A:$A,服務水準列表!$G50,交通量調查結果!$G:$G,服務水準列表!$E50,交通量調查結果!$D:$D,服務水準列表!$F50,交通量調查結果!$H:$H,服務水準列表!$AD50)</f>
        <v>147</v>
      </c>
      <c r="BF50" s="34">
        <f>SUMIFS(交通量調查結果!Q:Q,交通量調查結果!$A:$A,服務水準列表!$G50,交通量調查結果!$G:$G,服務水準列表!$E50,交通量調查結果!$D:$D,服務水準列表!$F50,交通量調查結果!$H:$H,服務水準列表!$AD50)</f>
        <v>5</v>
      </c>
      <c r="BG50" s="34">
        <f t="shared" si="9"/>
        <v>911</v>
      </c>
      <c r="BH50" s="34">
        <f t="shared" si="10"/>
        <v>879.17</v>
      </c>
      <c r="BI50" s="35">
        <f t="shared" si="11"/>
        <v>0.25</v>
      </c>
      <c r="BJ50" s="25" t="str" cm="1">
        <f t="array" ref="BJ50">IF(OR(BI50="",BI50="-"), "-", _xlfn.IFS(
    BI50&lt;=0.25, "A",
    BI50&lt;=0.5, "B",
    BI50&lt;=0.8, "C",
    BI50&lt;=0.9, "D",
    BI50&lt;=1, "E",
    BI50&gt;1, "F"
))</f>
        <v>A</v>
      </c>
      <c r="BK50" s="36" cm="1">
        <f t="array" ref="BK50">INDEX(旅行速率調查結果!$A:$M,
       MATCH(1, (旅行速率調查結果!$D:$D = 服務水準列表!$E50) * (旅行速率調查結果!$F:$F = 服務水準列表!$F50) * (旅行速率調查結果!$E:$E = "晨峰") * (旅行速率調查結果!$A:$A = 服務水準列表!$H50),0),
       COLUMN(旅行速率調查結果!$K$1))</f>
        <v>84.536996012405851</v>
      </c>
      <c r="BL50" s="37">
        <f t="shared" si="12"/>
        <v>0.94</v>
      </c>
      <c r="BM50" s="26" cm="1">
        <f t="array" ref="BM50">IF(OR(BL50=0,BL50=""), "-", _xlfn.IFS(
    BL50&gt;=0.9, 1,
    BL50&gt;=0.8, 2,
    BL50&gt;=0.6, 3,
    BL50&gt;=0.4, 4,
    BL50&gt;=0.2, 5,
    BL50&lt;0.2, 6
))</f>
        <v>1</v>
      </c>
      <c r="BN50" s="26" t="str" cm="1">
        <f t="array" ref="BN50">IF(OR(BL50=0,BL50=""), "-", _xlfn.IFS(
    BL50&gt;=0.8, "A",
    BL50&gt;=0.6, "B",
    BL50&gt;=0.5, "C",
    BL50&gt;=0.4, "D",
    BL50&gt;=0.2, "E",
    BL50&lt;0.2, "F"
))</f>
        <v>A</v>
      </c>
      <c r="BO50" s="44" t="str">
        <f t="shared" si="33"/>
        <v>A</v>
      </c>
    </row>
    <row r="51" spans="1:67" x14ac:dyDescent="0.25">
      <c r="A51" s="48" t="str">
        <f t="shared" ref="A51:D51" si="61">A13</f>
        <v>SL3</v>
      </c>
      <c r="B51" s="14" t="str">
        <f t="shared" si="61"/>
        <v>SL3-2</v>
      </c>
      <c r="C51" s="14" t="str">
        <f t="shared" si="61"/>
        <v>台1線</v>
      </c>
      <c r="D51" s="14" t="str">
        <f t="shared" si="61"/>
        <v>大甲溪橋</v>
      </c>
      <c r="E51" s="14" t="s">
        <v>160</v>
      </c>
      <c r="F51" s="14" t="str">
        <f t="shared" ref="F51:R51" si="62">F13</f>
        <v>往南</v>
      </c>
      <c r="G51" s="14" t="str">
        <f t="shared" si="62"/>
        <v>SL3-2</v>
      </c>
      <c r="H51" s="14" t="str">
        <f t="shared" si="62"/>
        <v>SL3-2</v>
      </c>
      <c r="I51" s="14">
        <f t="shared" si="62"/>
        <v>70</v>
      </c>
      <c r="J51" s="14">
        <f t="shared" si="62"/>
        <v>60</v>
      </c>
      <c r="K51" s="29">
        <f t="shared" si="40"/>
        <v>60</v>
      </c>
      <c r="L51" s="29">
        <f t="shared" si="62"/>
        <v>1650</v>
      </c>
      <c r="M51" s="29">
        <f t="shared" si="62"/>
        <v>3300</v>
      </c>
      <c r="N51" s="14">
        <f t="shared" si="62"/>
        <v>0.36</v>
      </c>
      <c r="O51" s="14">
        <f t="shared" si="62"/>
        <v>1.2</v>
      </c>
      <c r="P51" s="14">
        <f t="shared" si="62"/>
        <v>1.25</v>
      </c>
      <c r="Q51" s="14">
        <f t="shared" si="62"/>
        <v>1.5</v>
      </c>
      <c r="R51" s="41" t="str">
        <f t="shared" si="62"/>
        <v>VL2</v>
      </c>
      <c r="S51" s="70">
        <f>SUMIFS(交通量調查結果!I:I,交通量調查結果!$A:$A,服務水準列表!$G51,交通量調查結果!$G:$G,服務水準列表!$E51,交通量調查結果!$D:$D,服務水準列表!$F51)</f>
        <v>91</v>
      </c>
      <c r="T51" s="70">
        <f>SUMIFS(交通量調查結果!J:J,交通量調查結果!$A:$A,服務水準列表!$G51,交通量調查結果!$G:$G,服務水準列表!$E51,交通量調查結果!$D:$D,服務水準列表!$F51)</f>
        <v>125</v>
      </c>
      <c r="U51" s="70">
        <f>SUMIFS(交通量調查結果!K:K,交通量調查結果!$A:$A,服務水準列表!$G51,交通量調查結果!$G:$G,服務水準列表!$E51,交通量調查結果!$D:$D,服務水準列表!$F51)</f>
        <v>65</v>
      </c>
      <c r="V51" s="70">
        <f>SUMIFS(交通量調查結果!L:L,交通量調查結果!$A:$A,服務水準列表!$G51,交通量調查結果!$G:$G,服務水準列表!$E51,交通量調查結果!$D:$D,服務水準列表!$F51)</f>
        <v>50</v>
      </c>
      <c r="W51" s="70">
        <f>SUMIFS(交通量調查結果!M:M,交通量調查結果!$A:$A,服務水準列表!$G51,交通量調查結果!$G:$G,服務水準列表!$E51,交通量調查結果!$D:$D,服務水準列表!$F51)</f>
        <v>0</v>
      </c>
      <c r="X51" s="70">
        <f>SUMIFS(交通量調查結果!N:N,交通量調查結果!$A:$A,服務水準列表!$G51,交通量調查結果!$G:$G,服務水準列表!$E51,交通量調查結果!$D:$D,服務水準列表!$F51)</f>
        <v>0</v>
      </c>
      <c r="Y51" s="70">
        <f>SUMIFS(交通量調查結果!O:O,交通量調查結果!$A:$A,服務水準列表!$G51,交通量調查結果!$G:$G,服務水準列表!$E51,交通量調查結果!$D:$D,服務水準列表!$F51)</f>
        <v>8020</v>
      </c>
      <c r="Z51" s="70">
        <f>SUMIFS(交通量調查結果!P:P,交通量調查結果!$A:$A,服務水準列表!$G51,交通量調查結果!$G:$G,服務水準列表!$E51,交通量調查結果!$D:$D,服務水準列表!$F51)</f>
        <v>3616</v>
      </c>
      <c r="AA51" s="70">
        <f>SUMIFS(交通量調查結果!Q:Q,交通量調查結果!$A:$A,服務水準列表!$G51,交通量調查結果!$G:$G,服務水準列表!$E51,交通量調查結果!$D:$D,服務水準列表!$F51)</f>
        <v>144</v>
      </c>
      <c r="AB51" s="70">
        <f t="shared" si="3"/>
        <v>12111</v>
      </c>
      <c r="AC51" s="70">
        <f t="shared" si="4"/>
        <v>9752.51</v>
      </c>
      <c r="AD51" s="55">
        <f t="shared" si="43"/>
        <v>9</v>
      </c>
      <c r="AE51" s="34">
        <f>SUMIFS(交通量調查結果!I:I,交通量調查結果!$A:$A,服務水準列表!$G51,交通量調查結果!$G:$G,服務水準列表!$E51,交通量調查結果!$D:$D,服務水準列表!$F51,交通量調查結果!$H:$H,服務水準列表!$AD51)</f>
        <v>5</v>
      </c>
      <c r="AF51" s="34">
        <f>SUMIFS(交通量調查結果!J:J,交通量調查結果!$A:$A,服務水準列表!$G51,交通量調查結果!$G:$G,服務水準列表!$E51,交通量調查結果!$D:$D,服務水準列表!$F51,交通量調查結果!$H:$H,服務水準列表!$AD51)</f>
        <v>6</v>
      </c>
      <c r="AG51" s="34">
        <f>SUMIFS(交通量調查結果!K:K,交通量調查結果!$A:$A,服務水準列表!$G51,交通量調查結果!$G:$G,服務水準列表!$E51,交通量調查結果!$D:$D,服務水準列表!$F51,交通量調查結果!$H:$H,服務水準列表!$AD51)</f>
        <v>3</v>
      </c>
      <c r="AH51" s="34">
        <f>SUMIFS(交通量調查結果!L:L,交通量調查結果!$A:$A,服務水準列表!$G51,交通量調查結果!$G:$G,服務水準列表!$E51,交通量調查結果!$D:$D,服務水準列表!$F51,交通量調查結果!$H:$H,服務水準列表!$AD51)</f>
        <v>2</v>
      </c>
      <c r="AI51" s="34">
        <f>SUMIFS(交通量調查結果!M:M,交通量調查結果!$A:$A,服務水準列表!$G51,交通量調查結果!$G:$G,服務水準列表!$E51,交通量調查結果!$D:$D,服務水準列表!$F51,交通量調查結果!$H:$H,服務水準列表!$AD51)</f>
        <v>0</v>
      </c>
      <c r="AJ51" s="34">
        <f>SUMIFS(交通量調查結果!N:N,交通量調查結果!$A:$A,服務水準列表!$G51,交通量調查結果!$G:$G,服務水準列表!$E51,交通量調查結果!$D:$D,服務水準列表!$F51,交通量調查結果!$H:$H,服務水準列表!$AD51)</f>
        <v>0</v>
      </c>
      <c r="AK51" s="34">
        <f>SUMIFS(交通量調查結果!O:O,交通量調查結果!$A:$A,服務水準列表!$G51,交通量調查結果!$G:$G,服務水準列表!$E51,交通量調查結果!$D:$D,服務水準列表!$F51,交通量調查結果!$H:$H,服務水準列表!$AD51)</f>
        <v>417</v>
      </c>
      <c r="AL51" s="34">
        <f>SUMIFS(交通量調查結果!P:P,交通量調查結果!$A:$A,服務水準列表!$G51,交通量調查結果!$G:$G,服務水準列表!$E51,交通量調查結果!$D:$D,服務水準列表!$F51,交通量調查結果!$H:$H,服務水準列表!$AD51)</f>
        <v>183</v>
      </c>
      <c r="AM51" s="34">
        <f>SUMIFS(交通量調查結果!Q:Q,交通量調查結果!$A:$A,服務水準列表!$G51,交通量調查結果!$G:$G,服務水準列表!$E51,交通量調查結果!$D:$D,服務水準列表!$F51,交通量調查結果!$H:$H,服務水準列表!$AD51)</f>
        <v>25</v>
      </c>
      <c r="AN51" s="34">
        <f t="shared" si="5"/>
        <v>616</v>
      </c>
      <c r="AO51" s="34">
        <f t="shared" si="6"/>
        <v>503.88</v>
      </c>
      <c r="AP51" s="35">
        <f t="shared" si="7"/>
        <v>0.15</v>
      </c>
      <c r="AQ51" s="25" t="str" cm="1">
        <f t="array" ref="AQ51">IF(OR(AP51="",AP51="-"), "-", _xlfn.IFS(
    AP51&lt;=0.25, "A",
    AP51&lt;=0.5, "B",
    AP51&lt;=0.8, "C",
    AP51&lt;=0.9, "D",
    AP51&lt;=1, "E",
    AP51&gt;1, "F"
))</f>
        <v>A</v>
      </c>
      <c r="AR51" s="36" cm="1">
        <f t="array" ref="AR51">INDEX(旅行速率調查結果!$A:$M,
       MATCH(1, (旅行速率調查結果!$D:$D = 服務水準列表!$E51) * (旅行速率調查結果!$F:$F = 服務水準列表!$F51) * (旅行速率調查結果!$E:$E = "晨峰") * (旅行速率調查結果!$A:$A = 服務水準列表!$H51),0),
       COLUMN(旅行速率調查結果!$K$1))</f>
        <v>52.133599202392823</v>
      </c>
      <c r="AS51" s="37">
        <f t="shared" si="8"/>
        <v>0.87</v>
      </c>
      <c r="AT51" s="26" cm="1">
        <f t="array" ref="AT51">IF(OR(AS51=0,AS51=""), "-", _xlfn.IFS(
    AS51&gt;=0.9, 1,
    AS51&gt;=0.8, 2,
    AS51&gt;=0.6, 3,
    AS51&gt;=0.4, 4,
    AS51&gt;=0.2, 5,
    AS51&lt;0.2, 6
))</f>
        <v>2</v>
      </c>
      <c r="AU51" s="26" t="str" cm="1">
        <f t="array" ref="AU51">IF(OR(AS51=0,AS51=""), "-", _xlfn.IFS(
    AS51&gt;=0.8, "A",
    AS51&gt;=0.6, "B",
    AS51&gt;=0.5, "C",
    AS51&gt;=0.4, "D",
    AS51&gt;=0.2, "E",
    AS51&lt;0.2, "F"
))</f>
        <v>A</v>
      </c>
      <c r="AV51" s="44" t="str">
        <f t="shared" si="32"/>
        <v>A</v>
      </c>
      <c r="AW51" s="55">
        <f t="shared" si="44"/>
        <v>18</v>
      </c>
      <c r="AX51" s="34">
        <f>SUMIFS(交通量調查結果!I:I,交通量調查結果!$A:$A,服務水準列表!$G51,交通量調查結果!$G:$G,服務水準列表!$E51,交通量調查結果!$D:$D,服務水準列表!$F51,交通量調查結果!$H:$H,服務水準列表!$AD51)</f>
        <v>5</v>
      </c>
      <c r="AY51" s="34">
        <f>SUMIFS(交通量調查結果!J:J,交通量調查結果!$A:$A,服務水準列表!$G51,交通量調查結果!$G:$G,服務水準列表!$E51,交通量調查結果!$D:$D,服務水準列表!$F51,交通量調查結果!$H:$H,服務水準列表!$AD51)</f>
        <v>6</v>
      </c>
      <c r="AZ51" s="34">
        <f>SUMIFS(交通量調查結果!K:K,交通量調查結果!$A:$A,服務水準列表!$G51,交通量調查結果!$G:$G,服務水準列表!$E51,交通量調查結果!$D:$D,服務水準列表!$F51,交通量調查結果!$H:$H,服務水準列表!$AD51)</f>
        <v>3</v>
      </c>
      <c r="BA51" s="34">
        <f>SUMIFS(交通量調查結果!L:L,交通量調查結果!$A:$A,服務水準列表!$G51,交通量調查結果!$G:$G,服務水準列表!$E51,交通量調查結果!$D:$D,服務水準列表!$F51,交通量調查結果!$H:$H,服務水準列表!$AD51)</f>
        <v>2</v>
      </c>
      <c r="BB51" s="34">
        <f>SUMIFS(交通量調查結果!M:M,交通量調查結果!$A:$A,服務水準列表!$G51,交通量調查結果!$G:$G,服務水準列表!$E51,交通量調查結果!$D:$D,服務水準列表!$F51,交通量調查結果!$H:$H,服務水準列表!$AD51)</f>
        <v>0</v>
      </c>
      <c r="BC51" s="34">
        <f>SUMIFS(交通量調查結果!N:N,交通量調查結果!$A:$A,服務水準列表!$G51,交通量調查結果!$G:$G,服務水準列表!$E51,交通量調查結果!$D:$D,服務水準列表!$F51,交通量調查結果!$H:$H,服務水準列表!$AD51)</f>
        <v>0</v>
      </c>
      <c r="BD51" s="34">
        <f>SUMIFS(交通量調查結果!O:O,交通量調查結果!$A:$A,服務水準列表!$G51,交通量調查結果!$G:$G,服務水準列表!$E51,交通量調查結果!$D:$D,服務水準列表!$F51,交通量調查結果!$H:$H,服務水準列表!$AD51)</f>
        <v>417</v>
      </c>
      <c r="BE51" s="34">
        <f>SUMIFS(交通量調查結果!P:P,交通量調查結果!$A:$A,服務水準列表!$G51,交通量調查結果!$G:$G,服務水準列表!$E51,交通量調查結果!$D:$D,服務水準列表!$F51,交通量調查結果!$H:$H,服務水準列表!$AD51)</f>
        <v>183</v>
      </c>
      <c r="BF51" s="34">
        <f>SUMIFS(交通量調查結果!Q:Q,交通量調查結果!$A:$A,服務水準列表!$G51,交通量調查結果!$G:$G,服務水準列表!$E51,交通量調查結果!$D:$D,服務水準列表!$F51,交通量調查結果!$H:$H,服務水準列表!$AD51)</f>
        <v>25</v>
      </c>
      <c r="BG51" s="34">
        <f t="shared" si="9"/>
        <v>616</v>
      </c>
      <c r="BH51" s="34">
        <f t="shared" si="10"/>
        <v>503.88</v>
      </c>
      <c r="BI51" s="35">
        <f t="shared" si="11"/>
        <v>0.15</v>
      </c>
      <c r="BJ51" s="25" t="str" cm="1">
        <f t="array" ref="BJ51">IF(OR(BI51="",BI51="-"), "-", _xlfn.IFS(
    BI51&lt;=0.25, "A",
    BI51&lt;=0.5, "B",
    BI51&lt;=0.8, "C",
    BI51&lt;=0.9, "D",
    BI51&lt;=1, "E",
    BI51&gt;1, "F"
))</f>
        <v>A</v>
      </c>
      <c r="BK51" s="36" cm="1">
        <f t="array" ref="BK51">INDEX(旅行速率調查結果!$A:$M,
       MATCH(1, (旅行速率調查結果!$D:$D = 服務水準列表!$E51) * (旅行速率調查結果!$F:$F = 服務水準列表!$F51) * (旅行速率調查結果!$E:$E = "晨峰") * (旅行速率調查結果!$A:$A = 服務水準列表!$H51),0),
       COLUMN(旅行速率調查結果!$K$1))</f>
        <v>52.133599202392823</v>
      </c>
      <c r="BL51" s="37">
        <f t="shared" si="12"/>
        <v>0.87</v>
      </c>
      <c r="BM51" s="26" cm="1">
        <f t="array" ref="BM51">IF(OR(BL51=0,BL51=""), "-", _xlfn.IFS(
    BL51&gt;=0.9, 1,
    BL51&gt;=0.8, 2,
    BL51&gt;=0.6, 3,
    BL51&gt;=0.4, 4,
    BL51&gt;=0.2, 5,
    BL51&lt;0.2, 6
))</f>
        <v>2</v>
      </c>
      <c r="BN51" s="26" t="str" cm="1">
        <f t="array" ref="BN51">IF(OR(BL51=0,BL51=""), "-", _xlfn.IFS(
    BL51&gt;=0.8, "A",
    BL51&gt;=0.6, "B",
    BL51&gt;=0.5, "C",
    BL51&gt;=0.4, "D",
    BL51&gt;=0.2, "E",
    BL51&lt;0.2, "F"
))</f>
        <v>A</v>
      </c>
      <c r="BO51" s="44" t="str">
        <f t="shared" si="33"/>
        <v>A</v>
      </c>
    </row>
    <row r="52" spans="1:67" x14ac:dyDescent="0.25">
      <c r="A52" s="48" t="str">
        <f t="shared" ref="A52:D52" si="63">A14</f>
        <v>SL3</v>
      </c>
      <c r="B52" s="14" t="str">
        <f t="shared" si="63"/>
        <v>SL3-3</v>
      </c>
      <c r="C52" s="14" t="str">
        <f t="shared" si="63"/>
        <v>國道3號</v>
      </c>
      <c r="D52" s="14" t="str">
        <f t="shared" si="63"/>
        <v>大甲溪橋</v>
      </c>
      <c r="E52" s="14" t="s">
        <v>160</v>
      </c>
      <c r="F52" s="14" t="str">
        <f t="shared" ref="F52:R52" si="64">F14</f>
        <v>往南</v>
      </c>
      <c r="G52" s="14" t="str">
        <f t="shared" si="64"/>
        <v>03F1651S</v>
      </c>
      <c r="H52" s="14" t="str">
        <f t="shared" si="64"/>
        <v>03F1651S</v>
      </c>
      <c r="I52" s="14">
        <f t="shared" si="64"/>
        <v>115</v>
      </c>
      <c r="J52" s="14">
        <f t="shared" si="64"/>
        <v>110</v>
      </c>
      <c r="K52" s="29">
        <f t="shared" si="40"/>
        <v>110</v>
      </c>
      <c r="L52" s="29">
        <f t="shared" si="64"/>
        <v>1760</v>
      </c>
      <c r="M52" s="29">
        <f t="shared" si="64"/>
        <v>5280</v>
      </c>
      <c r="N52" s="14">
        <f t="shared" si="64"/>
        <v>0</v>
      </c>
      <c r="O52" s="14">
        <f t="shared" si="64"/>
        <v>1.4</v>
      </c>
      <c r="P52" s="14">
        <f t="shared" si="64"/>
        <v>1.4</v>
      </c>
      <c r="Q52" s="14">
        <f t="shared" si="64"/>
        <v>1.4</v>
      </c>
      <c r="R52" s="41" t="str">
        <f t="shared" si="64"/>
        <v>VC+VL1</v>
      </c>
      <c r="S52" s="70">
        <f>SUMIFS(交通量調查結果!I:I,交通量調查結果!$A:$A,服務水準列表!$G52,交通量調查結果!$G:$G,服務水準列表!$E52,交通量調查結果!$D:$D,服務水準列表!$F52)</f>
        <v>0</v>
      </c>
      <c r="T52" s="70">
        <f>SUMIFS(交通量調查結果!J:J,交通量調查結果!$A:$A,服務水準列表!$G52,交通量調查結果!$G:$G,服務水準列表!$E52,交通量調查結果!$D:$D,服務水準列表!$F52)</f>
        <v>0</v>
      </c>
      <c r="U52" s="70">
        <f>SUMIFS(交通量調查結果!K:K,交通量調查結果!$A:$A,服務水準列表!$G52,交通量調查結果!$G:$G,服務水準列表!$E52,交通量調查結果!$D:$D,服務水準列表!$F52)</f>
        <v>0</v>
      </c>
      <c r="V52" s="70">
        <f>SUMIFS(交通量調查結果!L:L,交通量調查結果!$A:$A,服務水準列表!$G52,交通量調查結果!$G:$G,服務水準列表!$E52,交通量調查結果!$D:$D,服務水準列表!$F52)</f>
        <v>0</v>
      </c>
      <c r="W52" s="70">
        <f>SUMIFS(交通量調查結果!M:M,交通量調查結果!$A:$A,服務水準列表!$G52,交通量調查結果!$G:$G,服務水準列表!$E52,交通量調查結果!$D:$D,服務水準列表!$F52)</f>
        <v>0</v>
      </c>
      <c r="X52" s="70">
        <f>SUMIFS(交通量調查結果!N:N,交通量調查結果!$A:$A,服務水準列表!$G52,交通量調查結果!$G:$G,服務水準列表!$E52,交通量調查結果!$D:$D,服務水準列表!$F52)</f>
        <v>0</v>
      </c>
      <c r="Y52" s="70">
        <f>SUMIFS(交通量調查結果!O:O,交通量調查結果!$A:$A,服務水準列表!$G52,交通量調查結果!$G:$G,服務水準列表!$E52,交通量調查結果!$D:$D,服務水準列表!$F52)</f>
        <v>0</v>
      </c>
      <c r="Z52" s="70">
        <f>SUMIFS(交通量調查結果!P:P,交通量調查結果!$A:$A,服務水準列表!$G52,交通量調查結果!$G:$G,服務水準列表!$E52,交通量調查結果!$D:$D,服務水準列表!$F52)</f>
        <v>0</v>
      </c>
      <c r="AA52" s="70">
        <f>SUMIFS(交通量調查結果!Q:Q,交通量調查結果!$A:$A,服務水準列表!$G52,交通量調查結果!$G:$G,服務水準列表!$E52,交通量調查結果!$D:$D,服務水準列表!$F52)</f>
        <v>0</v>
      </c>
      <c r="AB52" s="70">
        <f t="shared" si="3"/>
        <v>0</v>
      </c>
      <c r="AC52" s="70">
        <f t="shared" si="4"/>
        <v>0</v>
      </c>
      <c r="AD52" s="55">
        <f t="shared" si="43"/>
        <v>9</v>
      </c>
      <c r="AE52" s="34">
        <f>SUMIFS(交通量調查結果!I:I,交通量調查結果!$A:$A,服務水準列表!$G52,交通量調查結果!$G:$G,服務水準列表!$E52,交通量調查結果!$D:$D,服務水準列表!$F52,交通量調查結果!$H:$H,服務水準列表!$AD52)</f>
        <v>0</v>
      </c>
      <c r="AF52" s="34">
        <f>SUMIFS(交通量調查結果!J:J,交通量調查結果!$A:$A,服務水準列表!$G52,交通量調查結果!$G:$G,服務水準列表!$E52,交通量調查結果!$D:$D,服務水準列表!$F52,交通量調查結果!$H:$H,服務水準列表!$AD52)</f>
        <v>0</v>
      </c>
      <c r="AG52" s="34">
        <f>SUMIFS(交通量調查結果!K:K,交通量調查結果!$A:$A,服務水準列表!$G52,交通量調查結果!$G:$G,服務水準列表!$E52,交通量調查結果!$D:$D,服務水準列表!$F52,交通量調查結果!$H:$H,服務水準列表!$AD52)</f>
        <v>0</v>
      </c>
      <c r="AH52" s="34">
        <f>SUMIFS(交通量調查結果!L:L,交通量調查結果!$A:$A,服務水準列表!$G52,交通量調查結果!$G:$G,服務水準列表!$E52,交通量調查結果!$D:$D,服務水準列表!$F52,交通量調查結果!$H:$H,服務水準列表!$AD52)</f>
        <v>0</v>
      </c>
      <c r="AI52" s="34">
        <f>SUMIFS(交通量調查結果!M:M,交通量調查結果!$A:$A,服務水準列表!$G52,交通量調查結果!$G:$G,服務水準列表!$E52,交通量調查結果!$D:$D,服務水準列表!$F52,交通量調查結果!$H:$H,服務水準列表!$AD52)</f>
        <v>0</v>
      </c>
      <c r="AJ52" s="34">
        <f>SUMIFS(交通量調查結果!N:N,交通量調查結果!$A:$A,服務水準列表!$G52,交通量調查結果!$G:$G,服務水準列表!$E52,交通量調查結果!$D:$D,服務水準列表!$F52,交通量調查結果!$H:$H,服務水準列表!$AD52)</f>
        <v>0</v>
      </c>
      <c r="AK52" s="34">
        <f>SUMIFS(交通量調查結果!O:O,交通量調查結果!$A:$A,服務水準列表!$G52,交通量調查結果!$G:$G,服務水準列表!$E52,交通量調查結果!$D:$D,服務水準列表!$F52,交通量調查結果!$H:$H,服務水準列表!$AD52)</f>
        <v>0</v>
      </c>
      <c r="AL52" s="34">
        <f>SUMIFS(交通量調查結果!P:P,交通量調查結果!$A:$A,服務水準列表!$G52,交通量調查結果!$G:$G,服務水準列表!$E52,交通量調查結果!$D:$D,服務水準列表!$F52,交通量調查結果!$H:$H,服務水準列表!$AD52)</f>
        <v>0</v>
      </c>
      <c r="AM52" s="34">
        <f>SUMIFS(交通量調查結果!Q:Q,交通量調查結果!$A:$A,服務水準列表!$G52,交通量調查結果!$G:$G,服務水準列表!$E52,交通量調查結果!$D:$D,服務水準列表!$F52,交通量調查結果!$H:$H,服務水準列表!$AD52)</f>
        <v>0</v>
      </c>
      <c r="AN52" s="34">
        <f t="shared" si="5"/>
        <v>0</v>
      </c>
      <c r="AO52" s="34">
        <f t="shared" si="6"/>
        <v>0</v>
      </c>
      <c r="AP52" s="35">
        <f t="shared" si="7"/>
        <v>0</v>
      </c>
      <c r="AQ52" s="25" t="str" cm="1">
        <f t="array" ref="AQ52">IF(OR(AP52="",AP52="-"), "-", _xlfn.IFS(
    AP52&lt;=0.25, "A",
    AP52&lt;=0.5, "B",
    AP52&lt;=0.8, "C",
    AP52&lt;=0.9, "D",
    AP52&lt;=1, "E",
    AP52&gt;1, "F"
))</f>
        <v>A</v>
      </c>
      <c r="AR52" s="36" t="e" cm="1">
        <f t="array" ref="AR52">INDEX(旅行速率調查結果!$A:$M,
       MATCH(1, (旅行速率調查結果!$D:$D = 服務水準列表!$E52) * (旅行速率調查結果!$F:$F = 服務水準列表!$F52) * (旅行速率調查結果!$E:$E = "晨峰") * (旅行速率調查結果!$A:$A = 服務水準列表!$H52),0),
       COLUMN(旅行速率調查結果!$K$1))</f>
        <v>#N/A</v>
      </c>
      <c r="AS52" s="37" t="e">
        <f t="shared" si="8"/>
        <v>#N/A</v>
      </c>
      <c r="AT52" s="26" t="e" cm="1">
        <f t="array" ref="AT52">IF(OR(AS52=0,AS52=""), "-", _xlfn.IFS(
    AS52&gt;=0.9, 1,
    AS52&gt;=0.8, 2,
    AS52&gt;=0.6, 3,
    AS52&gt;=0.4, 4,
    AS52&gt;=0.2, 5,
    AS52&lt;0.2, 6
))</f>
        <v>#N/A</v>
      </c>
      <c r="AU52" s="26" t="e" cm="1">
        <f t="array" ref="AU52">IF(OR(AS52=0,AS52=""), "-", _xlfn.IFS(
    AS52&gt;=0.8, "A",
    AS52&gt;=0.6, "B",
    AS52&gt;=0.5, "C",
    AS52&gt;=0.4, "D",
    AS52&gt;=0.2, "E",
    AS52&lt;0.2, "F"
))</f>
        <v>#N/A</v>
      </c>
      <c r="AV52" s="44" t="e">
        <f t="shared" si="32"/>
        <v>#N/A</v>
      </c>
      <c r="AW52" s="55">
        <f t="shared" si="44"/>
        <v>18</v>
      </c>
      <c r="AX52" s="34">
        <f>SUMIFS(交通量調查結果!I:I,交通量調查結果!$A:$A,服務水準列表!$G52,交通量調查結果!$G:$G,服務水準列表!$E52,交通量調查結果!$D:$D,服務水準列表!$F52,交通量調查結果!$H:$H,服務水準列表!$AD52)</f>
        <v>0</v>
      </c>
      <c r="AY52" s="34">
        <f>SUMIFS(交通量調查結果!J:J,交通量調查結果!$A:$A,服務水準列表!$G52,交通量調查結果!$G:$G,服務水準列表!$E52,交通量調查結果!$D:$D,服務水準列表!$F52,交通量調查結果!$H:$H,服務水準列表!$AD52)</f>
        <v>0</v>
      </c>
      <c r="AZ52" s="34">
        <f>SUMIFS(交通量調查結果!K:K,交通量調查結果!$A:$A,服務水準列表!$G52,交通量調查結果!$G:$G,服務水準列表!$E52,交通量調查結果!$D:$D,服務水準列表!$F52,交通量調查結果!$H:$H,服務水準列表!$AD52)</f>
        <v>0</v>
      </c>
      <c r="BA52" s="34">
        <f>SUMIFS(交通量調查結果!L:L,交通量調查結果!$A:$A,服務水準列表!$G52,交通量調查結果!$G:$G,服務水準列表!$E52,交通量調查結果!$D:$D,服務水準列表!$F52,交通量調查結果!$H:$H,服務水準列表!$AD52)</f>
        <v>0</v>
      </c>
      <c r="BB52" s="34">
        <f>SUMIFS(交通量調查結果!M:M,交通量調查結果!$A:$A,服務水準列表!$G52,交通量調查結果!$G:$G,服務水準列表!$E52,交通量調查結果!$D:$D,服務水準列表!$F52,交通量調查結果!$H:$H,服務水準列表!$AD52)</f>
        <v>0</v>
      </c>
      <c r="BC52" s="34">
        <f>SUMIFS(交通量調查結果!N:N,交通量調查結果!$A:$A,服務水準列表!$G52,交通量調查結果!$G:$G,服務水準列表!$E52,交通量調查結果!$D:$D,服務水準列表!$F52,交通量調查結果!$H:$H,服務水準列表!$AD52)</f>
        <v>0</v>
      </c>
      <c r="BD52" s="34">
        <f>SUMIFS(交通量調查結果!O:O,交通量調查結果!$A:$A,服務水準列表!$G52,交通量調查結果!$G:$G,服務水準列表!$E52,交通量調查結果!$D:$D,服務水準列表!$F52,交通量調查結果!$H:$H,服務水準列表!$AD52)</f>
        <v>0</v>
      </c>
      <c r="BE52" s="34">
        <f>SUMIFS(交通量調查結果!P:P,交通量調查結果!$A:$A,服務水準列表!$G52,交通量調查結果!$G:$G,服務水準列表!$E52,交通量調查結果!$D:$D,服務水準列表!$F52,交通量調查結果!$H:$H,服務水準列表!$AD52)</f>
        <v>0</v>
      </c>
      <c r="BF52" s="34">
        <f>SUMIFS(交通量調查結果!Q:Q,交通量調查結果!$A:$A,服務水準列表!$G52,交通量調查結果!$G:$G,服務水準列表!$E52,交通量調查結果!$D:$D,服務水準列表!$F52,交通量調查結果!$H:$H,服務水準列表!$AD52)</f>
        <v>0</v>
      </c>
      <c r="BG52" s="34">
        <f t="shared" si="9"/>
        <v>0</v>
      </c>
      <c r="BH52" s="34">
        <f t="shared" si="10"/>
        <v>0</v>
      </c>
      <c r="BI52" s="35">
        <f t="shared" si="11"/>
        <v>0</v>
      </c>
      <c r="BJ52" s="25" t="str" cm="1">
        <f t="array" ref="BJ52">IF(OR(BI52="",BI52="-"), "-", _xlfn.IFS(
    BI52&lt;=0.25, "A",
    BI52&lt;=0.5, "B",
    BI52&lt;=0.8, "C",
    BI52&lt;=0.9, "D",
    BI52&lt;=1, "E",
    BI52&gt;1, "F"
))</f>
        <v>A</v>
      </c>
      <c r="BK52" s="36" t="e" cm="1">
        <f t="array" ref="BK52">INDEX(旅行速率調查結果!$A:$M,
       MATCH(1, (旅行速率調查結果!$D:$D = 服務水準列表!$E52) * (旅行速率調查結果!$F:$F = 服務水準列表!$F52) * (旅行速率調查結果!$E:$E = "晨峰") * (旅行速率調查結果!$A:$A = 服務水準列表!$H52),0),
       COLUMN(旅行速率調查結果!$K$1))</f>
        <v>#N/A</v>
      </c>
      <c r="BL52" s="37" t="e">
        <f t="shared" si="12"/>
        <v>#N/A</v>
      </c>
      <c r="BM52" s="26" t="e" cm="1">
        <f t="array" ref="BM52">IF(OR(BL52=0,BL52=""), "-", _xlfn.IFS(
    BL52&gt;=0.9, 1,
    BL52&gt;=0.8, 2,
    BL52&gt;=0.6, 3,
    BL52&gt;=0.4, 4,
    BL52&gt;=0.2, 5,
    BL52&lt;0.2, 6
))</f>
        <v>#N/A</v>
      </c>
      <c r="BN52" s="26" t="e" cm="1">
        <f t="array" ref="BN52">IF(OR(BL52=0,BL52=""), "-", _xlfn.IFS(
    BL52&gt;=0.8, "A",
    BL52&gt;=0.6, "B",
    BL52&gt;=0.5, "C",
    BL52&gt;=0.4, "D",
    BL52&gt;=0.2, "E",
    BL52&lt;0.2, "F"
))</f>
        <v>#N/A</v>
      </c>
      <c r="BO52" s="44" t="e">
        <f t="shared" si="33"/>
        <v>#N/A</v>
      </c>
    </row>
    <row r="53" spans="1:67" x14ac:dyDescent="0.25">
      <c r="A53" s="48" t="str">
        <f t="shared" ref="A53:D53" si="65">A15</f>
        <v>SL3</v>
      </c>
      <c r="B53" s="14" t="str">
        <f t="shared" si="65"/>
        <v>SL3-4</v>
      </c>
      <c r="C53" s="14" t="str">
        <f t="shared" si="65"/>
        <v>國道1號</v>
      </c>
      <c r="D53" s="14" t="str">
        <f t="shared" si="65"/>
        <v>大甲溪橋</v>
      </c>
      <c r="E53" s="14" t="s">
        <v>160</v>
      </c>
      <c r="F53" s="14" t="str">
        <f t="shared" ref="F53:R53" si="66">F15</f>
        <v>往南</v>
      </c>
      <c r="G53" s="14" t="str">
        <f t="shared" si="66"/>
        <v>01F1621S</v>
      </c>
      <c r="H53" s="14" t="str">
        <f t="shared" si="66"/>
        <v>01F1621S</v>
      </c>
      <c r="I53" s="14">
        <f t="shared" si="66"/>
        <v>115</v>
      </c>
      <c r="J53" s="14">
        <f t="shared" si="66"/>
        <v>110</v>
      </c>
      <c r="K53" s="29">
        <f t="shared" si="40"/>
        <v>110</v>
      </c>
      <c r="L53" s="29">
        <f t="shared" si="66"/>
        <v>1760</v>
      </c>
      <c r="M53" s="29">
        <f t="shared" si="66"/>
        <v>5280</v>
      </c>
      <c r="N53" s="14">
        <f t="shared" si="66"/>
        <v>0</v>
      </c>
      <c r="O53" s="14">
        <f t="shared" si="66"/>
        <v>1.4</v>
      </c>
      <c r="P53" s="14">
        <f t="shared" si="66"/>
        <v>1.4</v>
      </c>
      <c r="Q53" s="14">
        <f t="shared" si="66"/>
        <v>1.4</v>
      </c>
      <c r="R53" s="41" t="str">
        <f t="shared" si="66"/>
        <v>VC+VL1</v>
      </c>
      <c r="S53" s="70">
        <f>SUMIFS(交通量調查結果!I:I,交通量調查結果!$A:$A,服務水準列表!$G53,交通量調查結果!$G:$G,服務水準列表!$E53,交通量調查結果!$D:$D,服務水準列表!$F53)</f>
        <v>0</v>
      </c>
      <c r="T53" s="70">
        <f>SUMIFS(交通量調查結果!J:J,交通量調查結果!$A:$A,服務水準列表!$G53,交通量調查結果!$G:$G,服務水準列表!$E53,交通量調查結果!$D:$D,服務水準列表!$F53)</f>
        <v>0</v>
      </c>
      <c r="U53" s="70">
        <f>SUMIFS(交通量調查結果!K:K,交通量調查結果!$A:$A,服務水準列表!$G53,交通量調查結果!$G:$G,服務水準列表!$E53,交通量調查結果!$D:$D,服務水準列表!$F53)</f>
        <v>0</v>
      </c>
      <c r="V53" s="70">
        <f>SUMIFS(交通量調查結果!L:L,交通量調查結果!$A:$A,服務水準列表!$G53,交通量調查結果!$G:$G,服務水準列表!$E53,交通量調查結果!$D:$D,服務水準列表!$F53)</f>
        <v>0</v>
      </c>
      <c r="W53" s="70">
        <f>SUMIFS(交通量調查結果!M:M,交通量調查結果!$A:$A,服務水準列表!$G53,交通量調查結果!$G:$G,服務水準列表!$E53,交通量調查結果!$D:$D,服務水準列表!$F53)</f>
        <v>0</v>
      </c>
      <c r="X53" s="70">
        <f>SUMIFS(交通量調查結果!N:N,交通量調查結果!$A:$A,服務水準列表!$G53,交通量調查結果!$G:$G,服務水準列表!$E53,交通量調查結果!$D:$D,服務水準列表!$F53)</f>
        <v>0</v>
      </c>
      <c r="Y53" s="70">
        <f>SUMIFS(交通量調查結果!O:O,交通量調查結果!$A:$A,服務水準列表!$G53,交通量調查結果!$G:$G,服務水準列表!$E53,交通量調查結果!$D:$D,服務水準列表!$F53)</f>
        <v>0</v>
      </c>
      <c r="Z53" s="70">
        <f>SUMIFS(交通量調查結果!P:P,交通量調查結果!$A:$A,服務水準列表!$G53,交通量調查結果!$G:$G,服務水準列表!$E53,交通量調查結果!$D:$D,服務水準列表!$F53)</f>
        <v>0</v>
      </c>
      <c r="AA53" s="70">
        <f>SUMIFS(交通量調查結果!Q:Q,交通量調查結果!$A:$A,服務水準列表!$G53,交通量調查結果!$G:$G,服務水準列表!$E53,交通量調查結果!$D:$D,服務水準列表!$F53)</f>
        <v>0</v>
      </c>
      <c r="AB53" s="70">
        <f t="shared" si="3"/>
        <v>0</v>
      </c>
      <c r="AC53" s="70">
        <f t="shared" si="4"/>
        <v>0</v>
      </c>
      <c r="AD53" s="55">
        <f t="shared" si="43"/>
        <v>9</v>
      </c>
      <c r="AE53" s="34">
        <f>SUMIFS(交通量調查結果!I:I,交通量調查結果!$A:$A,服務水準列表!$G53,交通量調查結果!$G:$G,服務水準列表!$E53,交通量調查結果!$D:$D,服務水準列表!$F53,交通量調查結果!$H:$H,服務水準列表!$AD53)</f>
        <v>0</v>
      </c>
      <c r="AF53" s="34">
        <f>SUMIFS(交通量調查結果!J:J,交通量調查結果!$A:$A,服務水準列表!$G53,交通量調查結果!$G:$G,服務水準列表!$E53,交通量調查結果!$D:$D,服務水準列表!$F53,交通量調查結果!$H:$H,服務水準列表!$AD53)</f>
        <v>0</v>
      </c>
      <c r="AG53" s="34">
        <f>SUMIFS(交通量調查結果!K:K,交通量調查結果!$A:$A,服務水準列表!$G53,交通量調查結果!$G:$G,服務水準列表!$E53,交通量調查結果!$D:$D,服務水準列表!$F53,交通量調查結果!$H:$H,服務水準列表!$AD53)</f>
        <v>0</v>
      </c>
      <c r="AH53" s="34">
        <f>SUMIFS(交通量調查結果!L:L,交通量調查結果!$A:$A,服務水準列表!$G53,交通量調查結果!$G:$G,服務水準列表!$E53,交通量調查結果!$D:$D,服務水準列表!$F53,交通量調查結果!$H:$H,服務水準列表!$AD53)</f>
        <v>0</v>
      </c>
      <c r="AI53" s="34">
        <f>SUMIFS(交通量調查結果!M:M,交通量調查結果!$A:$A,服務水準列表!$G53,交通量調查結果!$G:$G,服務水準列表!$E53,交通量調查結果!$D:$D,服務水準列表!$F53,交通量調查結果!$H:$H,服務水準列表!$AD53)</f>
        <v>0</v>
      </c>
      <c r="AJ53" s="34">
        <f>SUMIFS(交通量調查結果!N:N,交通量調查結果!$A:$A,服務水準列表!$G53,交通量調查結果!$G:$G,服務水準列表!$E53,交通量調查結果!$D:$D,服務水準列表!$F53,交通量調查結果!$H:$H,服務水準列表!$AD53)</f>
        <v>0</v>
      </c>
      <c r="AK53" s="34">
        <f>SUMIFS(交通量調查結果!O:O,交通量調查結果!$A:$A,服務水準列表!$G53,交通量調查結果!$G:$G,服務水準列表!$E53,交通量調查結果!$D:$D,服務水準列表!$F53,交通量調查結果!$H:$H,服務水準列表!$AD53)</f>
        <v>0</v>
      </c>
      <c r="AL53" s="34">
        <f>SUMIFS(交通量調查結果!P:P,交通量調查結果!$A:$A,服務水準列表!$G53,交通量調查結果!$G:$G,服務水準列表!$E53,交通量調查結果!$D:$D,服務水準列表!$F53,交通量調查結果!$H:$H,服務水準列表!$AD53)</f>
        <v>0</v>
      </c>
      <c r="AM53" s="34">
        <f>SUMIFS(交通量調查結果!Q:Q,交通量調查結果!$A:$A,服務水準列表!$G53,交通量調查結果!$G:$G,服務水準列表!$E53,交通量調查結果!$D:$D,服務水準列表!$F53,交通量調查結果!$H:$H,服務水準列表!$AD53)</f>
        <v>0</v>
      </c>
      <c r="AN53" s="34">
        <f t="shared" si="5"/>
        <v>0</v>
      </c>
      <c r="AO53" s="34">
        <f t="shared" si="6"/>
        <v>0</v>
      </c>
      <c r="AP53" s="35">
        <f t="shared" si="7"/>
        <v>0</v>
      </c>
      <c r="AQ53" s="25" t="str" cm="1">
        <f t="array" ref="AQ53">IF(OR(AP53="",AP53="-"), "-", _xlfn.IFS(
    AP53&lt;=0.25, "A",
    AP53&lt;=0.5, "B",
    AP53&lt;=0.8, "C",
    AP53&lt;=0.9, "D",
    AP53&lt;=1, "E",
    AP53&gt;1, "F"
))</f>
        <v>A</v>
      </c>
      <c r="AR53" s="36" t="e" cm="1">
        <f t="array" ref="AR53">INDEX(旅行速率調查結果!$A:$M,
       MATCH(1, (旅行速率調查結果!$D:$D = 服務水準列表!$E53) * (旅行速率調查結果!$F:$F = 服務水準列表!$F53) * (旅行速率調查結果!$E:$E = "晨峰") * (旅行速率調查結果!$A:$A = 服務水準列表!$H53),0),
       COLUMN(旅行速率調查結果!$K$1))</f>
        <v>#N/A</v>
      </c>
      <c r="AS53" s="37" t="e">
        <f t="shared" si="8"/>
        <v>#N/A</v>
      </c>
      <c r="AT53" s="26" t="e" cm="1">
        <f t="array" ref="AT53">IF(OR(AS53=0,AS53=""), "-", _xlfn.IFS(
    AS53&gt;=0.9, 1,
    AS53&gt;=0.8, 2,
    AS53&gt;=0.6, 3,
    AS53&gt;=0.4, 4,
    AS53&gt;=0.2, 5,
    AS53&lt;0.2, 6
))</f>
        <v>#N/A</v>
      </c>
      <c r="AU53" s="26" t="e" cm="1">
        <f t="array" ref="AU53">IF(OR(AS53=0,AS53=""), "-", _xlfn.IFS(
    AS53&gt;=0.8, "A",
    AS53&gt;=0.6, "B",
    AS53&gt;=0.5, "C",
    AS53&gt;=0.4, "D",
    AS53&gt;=0.2, "E",
    AS53&lt;0.2, "F"
))</f>
        <v>#N/A</v>
      </c>
      <c r="AV53" s="44" t="e">
        <f t="shared" si="32"/>
        <v>#N/A</v>
      </c>
      <c r="AW53" s="55">
        <f t="shared" si="44"/>
        <v>18</v>
      </c>
      <c r="AX53" s="34">
        <f>SUMIFS(交通量調查結果!I:I,交通量調查結果!$A:$A,服務水準列表!$G53,交通量調查結果!$G:$G,服務水準列表!$E53,交通量調查結果!$D:$D,服務水準列表!$F53,交通量調查結果!$H:$H,服務水準列表!$AD53)</f>
        <v>0</v>
      </c>
      <c r="AY53" s="34">
        <f>SUMIFS(交通量調查結果!J:J,交通量調查結果!$A:$A,服務水準列表!$G53,交通量調查結果!$G:$G,服務水準列表!$E53,交通量調查結果!$D:$D,服務水準列表!$F53,交通量調查結果!$H:$H,服務水準列表!$AD53)</f>
        <v>0</v>
      </c>
      <c r="AZ53" s="34">
        <f>SUMIFS(交通量調查結果!K:K,交通量調查結果!$A:$A,服務水準列表!$G53,交通量調查結果!$G:$G,服務水準列表!$E53,交通量調查結果!$D:$D,服務水準列表!$F53,交通量調查結果!$H:$H,服務水準列表!$AD53)</f>
        <v>0</v>
      </c>
      <c r="BA53" s="34">
        <f>SUMIFS(交通量調查結果!L:L,交通量調查結果!$A:$A,服務水準列表!$G53,交通量調查結果!$G:$G,服務水準列表!$E53,交通量調查結果!$D:$D,服務水準列表!$F53,交通量調查結果!$H:$H,服務水準列表!$AD53)</f>
        <v>0</v>
      </c>
      <c r="BB53" s="34">
        <f>SUMIFS(交通量調查結果!M:M,交通量調查結果!$A:$A,服務水準列表!$G53,交通量調查結果!$G:$G,服務水準列表!$E53,交通量調查結果!$D:$D,服務水準列表!$F53,交通量調查結果!$H:$H,服務水準列表!$AD53)</f>
        <v>0</v>
      </c>
      <c r="BC53" s="34">
        <f>SUMIFS(交通量調查結果!N:N,交通量調查結果!$A:$A,服務水準列表!$G53,交通量調查結果!$G:$G,服務水準列表!$E53,交通量調查結果!$D:$D,服務水準列表!$F53,交通量調查結果!$H:$H,服務水準列表!$AD53)</f>
        <v>0</v>
      </c>
      <c r="BD53" s="34">
        <f>SUMIFS(交通量調查結果!O:O,交通量調查結果!$A:$A,服務水準列表!$G53,交通量調查結果!$G:$G,服務水準列表!$E53,交通量調查結果!$D:$D,服務水準列表!$F53,交通量調查結果!$H:$H,服務水準列表!$AD53)</f>
        <v>0</v>
      </c>
      <c r="BE53" s="34">
        <f>SUMIFS(交通量調查結果!P:P,交通量調查結果!$A:$A,服務水準列表!$G53,交通量調查結果!$G:$G,服務水準列表!$E53,交通量調查結果!$D:$D,服務水準列表!$F53,交通量調查結果!$H:$H,服務水準列表!$AD53)</f>
        <v>0</v>
      </c>
      <c r="BF53" s="34">
        <f>SUMIFS(交通量調查結果!Q:Q,交通量調查結果!$A:$A,服務水準列表!$G53,交通量調查結果!$G:$G,服務水準列表!$E53,交通量調查結果!$D:$D,服務水準列表!$F53,交通量調查結果!$H:$H,服務水準列表!$AD53)</f>
        <v>0</v>
      </c>
      <c r="BG53" s="34">
        <f t="shared" si="9"/>
        <v>0</v>
      </c>
      <c r="BH53" s="34">
        <f t="shared" si="10"/>
        <v>0</v>
      </c>
      <c r="BI53" s="35">
        <f t="shared" si="11"/>
        <v>0</v>
      </c>
      <c r="BJ53" s="25" t="str" cm="1">
        <f t="array" ref="BJ53">IF(OR(BI53="",BI53="-"), "-", _xlfn.IFS(
    BI53&lt;=0.25, "A",
    BI53&lt;=0.5, "B",
    BI53&lt;=0.8, "C",
    BI53&lt;=0.9, "D",
    BI53&lt;=1, "E",
    BI53&gt;1, "F"
))</f>
        <v>A</v>
      </c>
      <c r="BK53" s="36" t="e" cm="1">
        <f t="array" ref="BK53">INDEX(旅行速率調查結果!$A:$M,
       MATCH(1, (旅行速率調查結果!$D:$D = 服務水準列表!$E53) * (旅行速率調查結果!$F:$F = 服務水準列表!$F53) * (旅行速率調查結果!$E:$E = "晨峰") * (旅行速率調查結果!$A:$A = 服務水準列表!$H53),0),
       COLUMN(旅行速率調查結果!$K$1))</f>
        <v>#N/A</v>
      </c>
      <c r="BL53" s="37" t="e">
        <f t="shared" si="12"/>
        <v>#N/A</v>
      </c>
      <c r="BM53" s="26" t="e" cm="1">
        <f t="array" ref="BM53">IF(OR(BL53=0,BL53=""), "-", _xlfn.IFS(
    BL53&gt;=0.9, 1,
    BL53&gt;=0.8, 2,
    BL53&gt;=0.6, 3,
    BL53&gt;=0.4, 4,
    BL53&gt;=0.2, 5,
    BL53&lt;0.2, 6
))</f>
        <v>#N/A</v>
      </c>
      <c r="BN53" s="26" t="e" cm="1">
        <f t="array" ref="BN53">IF(OR(BL53=0,BL53=""), "-", _xlfn.IFS(
    BL53&gt;=0.8, "A",
    BL53&gt;=0.6, "B",
    BL53&gt;=0.5, "C",
    BL53&gt;=0.4, "D",
    BL53&gt;=0.2, "E",
    BL53&lt;0.2, "F"
))</f>
        <v>#N/A</v>
      </c>
      <c r="BO53" s="44" t="e">
        <f t="shared" si="33"/>
        <v>#N/A</v>
      </c>
    </row>
    <row r="54" spans="1:67" x14ac:dyDescent="0.25">
      <c r="A54" s="48" t="str">
        <f t="shared" ref="A54:D54" si="67">A16</f>
        <v>SL4</v>
      </c>
      <c r="B54" s="14" t="str">
        <f t="shared" si="67"/>
        <v>SL4-1</v>
      </c>
      <c r="C54" s="14" t="str">
        <f t="shared" si="67"/>
        <v>台61線</v>
      </c>
      <c r="D54" s="14" t="str">
        <f t="shared" si="67"/>
        <v>中彰大橋</v>
      </c>
      <c r="E54" s="14" t="s">
        <v>160</v>
      </c>
      <c r="F54" s="14" t="str">
        <f t="shared" ref="F54:R54" si="68">F16</f>
        <v>往南</v>
      </c>
      <c r="G54" s="14" t="str">
        <f t="shared" si="68"/>
        <v>SL4-1</v>
      </c>
      <c r="H54" s="14" t="str">
        <f t="shared" si="68"/>
        <v>SL4-1</v>
      </c>
      <c r="I54" s="14">
        <f t="shared" si="68"/>
        <v>90</v>
      </c>
      <c r="J54" s="14">
        <f t="shared" si="68"/>
        <v>80</v>
      </c>
      <c r="K54" s="29">
        <f t="shared" si="40"/>
        <v>90</v>
      </c>
      <c r="L54" s="29">
        <f t="shared" si="68"/>
        <v>1710</v>
      </c>
      <c r="M54" s="29">
        <f t="shared" si="68"/>
        <v>6840</v>
      </c>
      <c r="N54" s="14">
        <f t="shared" si="68"/>
        <v>0.36</v>
      </c>
      <c r="O54" s="14">
        <f t="shared" si="68"/>
        <v>1.2</v>
      </c>
      <c r="P54" s="14">
        <f t="shared" si="68"/>
        <v>1.25</v>
      </c>
      <c r="Q54" s="14">
        <f t="shared" si="68"/>
        <v>1.5</v>
      </c>
      <c r="R54" s="41" t="str">
        <f t="shared" si="68"/>
        <v>VL2</v>
      </c>
      <c r="S54" s="70">
        <f>SUMIFS(交通量調查結果!I:I,交通量調查結果!$A:$A,服務水準列表!$G54,交通量調查結果!$G:$G,服務水準列表!$E54,交通量調查結果!$D:$D,服務水準列表!$F54)</f>
        <v>1741</v>
      </c>
      <c r="T54" s="70">
        <f>SUMIFS(交通量調查結果!J:J,交通量調查結果!$A:$A,服務水準列表!$G54,交通量調查結果!$G:$G,服務水準列表!$E54,交通量調查結果!$D:$D,服務水準列表!$F54)</f>
        <v>614</v>
      </c>
      <c r="U54" s="70">
        <f>SUMIFS(交通量調查結果!K:K,交通量調查結果!$A:$A,服務水準列表!$G54,交通量調查結果!$G:$G,服務水準列表!$E54,交通量調查結果!$D:$D,服務水準列表!$F54)</f>
        <v>1</v>
      </c>
      <c r="V54" s="70">
        <f>SUMIFS(交通量調查結果!L:L,交通量調查結果!$A:$A,服務水準列表!$G54,交通量調查結果!$G:$G,服務水準列表!$E54,交通量調查結果!$D:$D,服務水準列表!$F54)</f>
        <v>70</v>
      </c>
      <c r="W54" s="70">
        <f>SUMIFS(交通量調查結果!M:M,交通量調查結果!$A:$A,服務水準列表!$G54,交通量調查結果!$G:$G,服務水準列表!$E54,交通量調查結果!$D:$D,服務水準列表!$F54)</f>
        <v>0</v>
      </c>
      <c r="X54" s="70">
        <f>SUMIFS(交通量調查結果!N:N,交通量調查結果!$A:$A,服務水準列表!$G54,交通量調查結果!$G:$G,服務水準列表!$E54,交通量調查結果!$D:$D,服務水準列表!$F54)</f>
        <v>0</v>
      </c>
      <c r="Y54" s="70">
        <f>SUMIFS(交通量調查結果!O:O,交通量調查結果!$A:$A,服務水準列表!$G54,交通量調查結果!$G:$G,服務水準列表!$E54,交通量調查結果!$D:$D,服務水準列表!$F54)</f>
        <v>12503</v>
      </c>
      <c r="Z54" s="70">
        <f>SUMIFS(交通量調查結果!P:P,交通量調查結果!$A:$A,服務水準列表!$G54,交通量調查結果!$G:$G,服務水準列表!$E54,交通量調查結果!$D:$D,服務水準列表!$F54)</f>
        <v>622</v>
      </c>
      <c r="AA54" s="70">
        <f>SUMIFS(交通量調查結果!Q:Q,交通量調查結果!$A:$A,服務水準列表!$G54,交通量調查結果!$G:$G,服務水準列表!$E54,交通量調查結果!$D:$D,服務水準列表!$F54)</f>
        <v>0</v>
      </c>
      <c r="AB54" s="70">
        <f t="shared" si="3"/>
        <v>15551</v>
      </c>
      <c r="AC54" s="70">
        <f t="shared" si="4"/>
        <v>16191.12</v>
      </c>
      <c r="AD54" s="55">
        <f t="shared" si="43"/>
        <v>9</v>
      </c>
      <c r="AE54" s="34">
        <f>SUMIFS(交通量調查結果!I:I,交通量調查結果!$A:$A,服務水準列表!$G54,交通量調查結果!$G:$G,服務水準列表!$E54,交通量調查結果!$D:$D,服務水準列表!$F54,交通量調查結果!$H:$H,服務水準列表!$AD54)</f>
        <v>185</v>
      </c>
      <c r="AF54" s="34">
        <f>SUMIFS(交通量調查結果!J:J,交通量調查結果!$A:$A,服務水準列表!$G54,交通量調查結果!$G:$G,服務水準列表!$E54,交通量調查結果!$D:$D,服務水準列表!$F54,交通量調查結果!$H:$H,服務水準列表!$AD54)</f>
        <v>27</v>
      </c>
      <c r="AG54" s="34">
        <f>SUMIFS(交通量調查結果!K:K,交通量調查結果!$A:$A,服務水準列表!$G54,交通量調查結果!$G:$G,服務水準列表!$E54,交通量調查結果!$D:$D,服務水準列表!$F54,交通量調查結果!$H:$H,服務水準列表!$AD54)</f>
        <v>0</v>
      </c>
      <c r="AH54" s="34">
        <f>SUMIFS(交通量調查結果!L:L,交通量調查結果!$A:$A,服務水準列表!$G54,交通量調查結果!$G:$G,服務水準列表!$E54,交通量調查結果!$D:$D,服務水準列表!$F54,交通量調查結果!$H:$H,服務水準列表!$AD54)</f>
        <v>12</v>
      </c>
      <c r="AI54" s="34">
        <f>SUMIFS(交通量調查結果!M:M,交通量調查結果!$A:$A,服務水準列表!$G54,交通量調查結果!$G:$G,服務水準列表!$E54,交通量調查結果!$D:$D,服務水準列表!$F54,交通量調查結果!$H:$H,服務水準列表!$AD54)</f>
        <v>0</v>
      </c>
      <c r="AJ54" s="34">
        <f>SUMIFS(交通量調查結果!N:N,交通量調查結果!$A:$A,服務水準列表!$G54,交通量調查結果!$G:$G,服務水準列表!$E54,交通量調查結果!$D:$D,服務水準列表!$F54,交通量調查結果!$H:$H,服務水準列表!$AD54)</f>
        <v>0</v>
      </c>
      <c r="AK54" s="34">
        <f>SUMIFS(交通量調查結果!O:O,交通量調查結果!$A:$A,服務水準列表!$G54,交通量調查結果!$G:$G,服務水準列表!$E54,交通量調查結果!$D:$D,服務水準列表!$F54,交通量調查結果!$H:$H,服務水準列表!$AD54)</f>
        <v>865</v>
      </c>
      <c r="AL54" s="34">
        <f>SUMIFS(交通量調查結果!P:P,交通量調查結果!$A:$A,服務水準列表!$G54,交通量調查結果!$G:$G,服務水準列表!$E54,交通量調查結果!$D:$D,服務水準列表!$F54,交通量調查結果!$H:$H,服務水準列表!$AD54)</f>
        <v>67</v>
      </c>
      <c r="AM54" s="34">
        <f>SUMIFS(交通量調查結果!Q:Q,交通量調查結果!$A:$A,服務水準列表!$G54,交通量調查結果!$G:$G,服務水準列表!$E54,交通量調查結果!$D:$D,服務水準列表!$F54,交通量調查結果!$H:$H,服務水準列表!$AD54)</f>
        <v>0</v>
      </c>
      <c r="AN54" s="34">
        <f t="shared" si="5"/>
        <v>1156</v>
      </c>
      <c r="AO54" s="34">
        <f t="shared" si="6"/>
        <v>1214.77</v>
      </c>
      <c r="AP54" s="35">
        <f t="shared" si="7"/>
        <v>0.18</v>
      </c>
      <c r="AQ54" s="25" t="str" cm="1">
        <f t="array" ref="AQ54">IF(OR(AP54="",AP54="-"), "-", _xlfn.IFS(
    AP54&lt;=0.25, "A",
    AP54&lt;=0.5, "B",
    AP54&lt;=0.8, "C",
    AP54&lt;=0.9, "D",
    AP54&lt;=1, "E",
    AP54&gt;1, "F"
))</f>
        <v>A</v>
      </c>
      <c r="AR54" s="36" cm="1">
        <f t="array" ref="AR54">INDEX(旅行速率調查結果!$A:$M,
       MATCH(1, (旅行速率調查結果!$D:$D = 服務水準列表!$E54) * (旅行速率調查結果!$F:$F = 服務水準列表!$F54) * (旅行速率調查結果!$E:$E = "晨峰") * (旅行速率調查結果!$A:$A = 服務水準列表!$H54),0),
       COLUMN(旅行速率調查結果!$K$1))</f>
        <v>85.092667203867848</v>
      </c>
      <c r="AS54" s="37">
        <f t="shared" si="8"/>
        <v>0.95</v>
      </c>
      <c r="AT54" s="26" cm="1">
        <f t="array" ref="AT54">IF(OR(AS54=0,AS54=""), "-", _xlfn.IFS(
    AS54&gt;=0.9, 1,
    AS54&gt;=0.8, 2,
    AS54&gt;=0.6, 3,
    AS54&gt;=0.4, 4,
    AS54&gt;=0.2, 5,
    AS54&lt;0.2, 6
))</f>
        <v>1</v>
      </c>
      <c r="AU54" s="26" t="str" cm="1">
        <f t="array" ref="AU54">IF(OR(AS54=0,AS54=""), "-", _xlfn.IFS(
    AS54&gt;=0.8, "A",
    AS54&gt;=0.6, "B",
    AS54&gt;=0.5, "C",
    AS54&gt;=0.4, "D",
    AS54&gt;=0.2, "E",
    AS54&lt;0.2, "F"
))</f>
        <v>A</v>
      </c>
      <c r="AV54" s="44" t="str">
        <f t="shared" si="32"/>
        <v>A</v>
      </c>
      <c r="AW54" s="55">
        <f t="shared" si="44"/>
        <v>18</v>
      </c>
      <c r="AX54" s="34">
        <f>SUMIFS(交通量調查結果!I:I,交通量調查結果!$A:$A,服務水準列表!$G54,交通量調查結果!$G:$G,服務水準列表!$E54,交通量調查結果!$D:$D,服務水準列表!$F54,交通量調查結果!$H:$H,服務水準列表!$AD54)</f>
        <v>185</v>
      </c>
      <c r="AY54" s="34">
        <f>SUMIFS(交通量調查結果!J:J,交通量調查結果!$A:$A,服務水準列表!$G54,交通量調查結果!$G:$G,服務水準列表!$E54,交通量調查結果!$D:$D,服務水準列表!$F54,交通量調查結果!$H:$H,服務水準列表!$AD54)</f>
        <v>27</v>
      </c>
      <c r="AZ54" s="34">
        <f>SUMIFS(交通量調查結果!K:K,交通量調查結果!$A:$A,服務水準列表!$G54,交通量調查結果!$G:$G,服務水準列表!$E54,交通量調查結果!$D:$D,服務水準列表!$F54,交通量調查結果!$H:$H,服務水準列表!$AD54)</f>
        <v>0</v>
      </c>
      <c r="BA54" s="34">
        <f>SUMIFS(交通量調查結果!L:L,交通量調查結果!$A:$A,服務水準列表!$G54,交通量調查結果!$G:$G,服務水準列表!$E54,交通量調查結果!$D:$D,服務水準列表!$F54,交通量調查結果!$H:$H,服務水準列表!$AD54)</f>
        <v>12</v>
      </c>
      <c r="BB54" s="34">
        <f>SUMIFS(交通量調查結果!M:M,交通量調查結果!$A:$A,服務水準列表!$G54,交通量調查結果!$G:$G,服務水準列表!$E54,交通量調查結果!$D:$D,服務水準列表!$F54,交通量調查結果!$H:$H,服務水準列表!$AD54)</f>
        <v>0</v>
      </c>
      <c r="BC54" s="34">
        <f>SUMIFS(交通量調查結果!N:N,交通量調查結果!$A:$A,服務水準列表!$G54,交通量調查結果!$G:$G,服務水準列表!$E54,交通量調查結果!$D:$D,服務水準列表!$F54,交通量調查結果!$H:$H,服務水準列表!$AD54)</f>
        <v>0</v>
      </c>
      <c r="BD54" s="34">
        <f>SUMIFS(交通量調查結果!O:O,交通量調查結果!$A:$A,服務水準列表!$G54,交通量調查結果!$G:$G,服務水準列表!$E54,交通量調查結果!$D:$D,服務水準列表!$F54,交通量調查結果!$H:$H,服務水準列表!$AD54)</f>
        <v>865</v>
      </c>
      <c r="BE54" s="34">
        <f>SUMIFS(交通量調查結果!P:P,交通量調查結果!$A:$A,服務水準列表!$G54,交通量調查結果!$G:$G,服務水準列表!$E54,交通量調查結果!$D:$D,服務水準列表!$F54,交通量調查結果!$H:$H,服務水準列表!$AD54)</f>
        <v>67</v>
      </c>
      <c r="BF54" s="34">
        <f>SUMIFS(交通量調查結果!Q:Q,交通量調查結果!$A:$A,服務水準列表!$G54,交通量調查結果!$G:$G,服務水準列表!$E54,交通量調查結果!$D:$D,服務水準列表!$F54,交通量調查結果!$H:$H,服務水準列表!$AD54)</f>
        <v>0</v>
      </c>
      <c r="BG54" s="34">
        <f t="shared" si="9"/>
        <v>1156</v>
      </c>
      <c r="BH54" s="34">
        <f t="shared" si="10"/>
        <v>1214.77</v>
      </c>
      <c r="BI54" s="35">
        <f t="shared" si="11"/>
        <v>0.18</v>
      </c>
      <c r="BJ54" s="25" t="str" cm="1">
        <f t="array" ref="BJ54">IF(OR(BI54="",BI54="-"), "-", _xlfn.IFS(
    BI54&lt;=0.25, "A",
    BI54&lt;=0.5, "B",
    BI54&lt;=0.8, "C",
    BI54&lt;=0.9, "D",
    BI54&lt;=1, "E",
    BI54&gt;1, "F"
))</f>
        <v>A</v>
      </c>
      <c r="BK54" s="36" cm="1">
        <f t="array" ref="BK54">INDEX(旅行速率調查結果!$A:$M,
       MATCH(1, (旅行速率調查結果!$D:$D = 服務水準列表!$E54) * (旅行速率調查結果!$F:$F = 服務水準列表!$F54) * (旅行速率調查結果!$E:$E = "晨峰") * (旅行速率調查結果!$A:$A = 服務水準列表!$H54),0),
       COLUMN(旅行速率調查結果!$K$1))</f>
        <v>85.092667203867848</v>
      </c>
      <c r="BL54" s="37">
        <f t="shared" si="12"/>
        <v>0.95</v>
      </c>
      <c r="BM54" s="26" cm="1">
        <f t="array" ref="BM54">IF(OR(BL54=0,BL54=""), "-", _xlfn.IFS(
    BL54&gt;=0.9, 1,
    BL54&gt;=0.8, 2,
    BL54&gt;=0.6, 3,
    BL54&gt;=0.4, 4,
    BL54&gt;=0.2, 5,
    BL54&lt;0.2, 6
))</f>
        <v>1</v>
      </c>
      <c r="BN54" s="26" t="str" cm="1">
        <f t="array" ref="BN54">IF(OR(BL54=0,BL54=""), "-", _xlfn.IFS(
    BL54&gt;=0.8, "A",
    BL54&gt;=0.6, "B",
    BL54&gt;=0.5, "C",
    BL54&gt;=0.4, "D",
    BL54&gt;=0.2, "E",
    BL54&lt;0.2, "F"
))</f>
        <v>A</v>
      </c>
      <c r="BO54" s="44" t="str">
        <f t="shared" si="33"/>
        <v>A</v>
      </c>
    </row>
    <row r="55" spans="1:67" x14ac:dyDescent="0.25">
      <c r="A55" s="48" t="str">
        <f t="shared" ref="A55:D55" si="69">A17</f>
        <v>SL4</v>
      </c>
      <c r="B55" s="14" t="str">
        <f t="shared" si="69"/>
        <v>SL4-2</v>
      </c>
      <c r="C55" s="14" t="str">
        <f t="shared" si="69"/>
        <v>台17線</v>
      </c>
      <c r="D55" s="14" t="str">
        <f t="shared" si="69"/>
        <v>中彰大橋</v>
      </c>
      <c r="E55" s="14" t="s">
        <v>160</v>
      </c>
      <c r="F55" s="14" t="str">
        <f t="shared" ref="F55:R55" si="70">F17</f>
        <v>往南</v>
      </c>
      <c r="G55" s="14" t="str">
        <f t="shared" si="70"/>
        <v>SL4-2</v>
      </c>
      <c r="H55" s="14" t="str">
        <f t="shared" si="70"/>
        <v>SL4-2</v>
      </c>
      <c r="I55" s="14">
        <f t="shared" si="70"/>
        <v>60</v>
      </c>
      <c r="J55" s="14">
        <f t="shared" si="70"/>
        <v>50</v>
      </c>
      <c r="K55" s="29">
        <f t="shared" si="40"/>
        <v>50</v>
      </c>
      <c r="L55" s="29">
        <f t="shared" si="70"/>
        <v>1580</v>
      </c>
      <c r="M55" s="29">
        <f t="shared" si="70"/>
        <v>3160</v>
      </c>
      <c r="N55" s="14">
        <f t="shared" si="70"/>
        <v>0.36</v>
      </c>
      <c r="O55" s="14">
        <f t="shared" si="70"/>
        <v>1.2</v>
      </c>
      <c r="P55" s="14">
        <f t="shared" si="70"/>
        <v>1.25</v>
      </c>
      <c r="Q55" s="14">
        <f t="shared" si="70"/>
        <v>1.5</v>
      </c>
      <c r="R55" s="41" t="str">
        <f t="shared" si="70"/>
        <v>VL2</v>
      </c>
      <c r="S55" s="70">
        <f>SUMIFS(交通量調查結果!I:I,交通量調查結果!$A:$A,服務水準列表!$G55,交通量調查結果!$G:$G,服務水準列表!$E55,交通量調查結果!$D:$D,服務水準列表!$F55)</f>
        <v>704</v>
      </c>
      <c r="T55" s="70">
        <f>SUMIFS(交通量調查結果!J:J,交通量調查結果!$A:$A,服務水準列表!$G55,交通量調查結果!$G:$G,服務水準列表!$E55,交通量調查結果!$D:$D,服務水準列表!$F55)</f>
        <v>487</v>
      </c>
      <c r="U55" s="70">
        <f>SUMIFS(交通量調查結果!K:K,交通量調查結果!$A:$A,服務水準列表!$G55,交通量調查結果!$G:$G,服務水準列表!$E55,交通量調查結果!$D:$D,服務水準列表!$F55)</f>
        <v>15</v>
      </c>
      <c r="V55" s="70">
        <f>SUMIFS(交通量調查結果!L:L,交通量調查結果!$A:$A,服務水準列表!$G55,交通量調查結果!$G:$G,服務水準列表!$E55,交通量調查結果!$D:$D,服務水準列表!$F55)</f>
        <v>42</v>
      </c>
      <c r="W55" s="70">
        <f>SUMIFS(交通量調查結果!M:M,交通量調查結果!$A:$A,服務水準列表!$G55,交通量調查結果!$G:$G,服務水準列表!$E55,交通量調查結果!$D:$D,服務水準列表!$F55)</f>
        <v>0</v>
      </c>
      <c r="X55" s="70">
        <f>SUMIFS(交通量調查結果!N:N,交通量調查結果!$A:$A,服務水準列表!$G55,交通量調查結果!$G:$G,服務水準列表!$E55,交通量調查結果!$D:$D,服務水準列表!$F55)</f>
        <v>0</v>
      </c>
      <c r="Y55" s="70">
        <f>SUMIFS(交通量調查結果!O:O,交通量調查結果!$A:$A,服務水準列表!$G55,交通量調查結果!$G:$G,服務水準列表!$E55,交通量調查結果!$D:$D,服務水準列表!$F55)</f>
        <v>4547</v>
      </c>
      <c r="Z55" s="70">
        <f>SUMIFS(交通量調查結果!P:P,交通量調查結果!$A:$A,服務水準列表!$G55,交通量調查結果!$G:$G,服務水準列表!$E55,交通量調查結果!$D:$D,服務水準列表!$F55)</f>
        <v>3087</v>
      </c>
      <c r="AA55" s="70">
        <f>SUMIFS(交通量調查結果!Q:Q,交通量調查結果!$A:$A,服務水準列表!$G55,交通量調查結果!$G:$G,服務水準列表!$E55,交通量調查結果!$D:$D,服務水準列表!$F55)</f>
        <v>38</v>
      </c>
      <c r="AB55" s="70">
        <f t="shared" si="3"/>
        <v>8920</v>
      </c>
      <c r="AC55" s="70">
        <f t="shared" si="4"/>
        <v>7391.4699999999993</v>
      </c>
      <c r="AD55" s="55">
        <f t="shared" si="43"/>
        <v>9</v>
      </c>
      <c r="AE55" s="34">
        <f>SUMIFS(交通量調查結果!I:I,交通量調查結果!$A:$A,服務水準列表!$G55,交通量調查結果!$G:$G,服務水準列表!$E55,交通量調查結果!$D:$D,服務水準列表!$F55,交通量調查結果!$H:$H,服務水準列表!$AD55)</f>
        <v>48</v>
      </c>
      <c r="AF55" s="34">
        <f>SUMIFS(交通量調查結果!J:J,交通量調查結果!$A:$A,服務水準列表!$G55,交通量調查結果!$G:$G,服務水準列表!$E55,交通量調查結果!$D:$D,服務水準列表!$F55,交通量調查結果!$H:$H,服務水準列表!$AD55)</f>
        <v>45</v>
      </c>
      <c r="AG55" s="34">
        <f>SUMIFS(交通量調查結果!K:K,交通量調查結果!$A:$A,服務水準列表!$G55,交通量調查結果!$G:$G,服務水準列表!$E55,交通量調查結果!$D:$D,服務水準列表!$F55,交通量調查結果!$H:$H,服務水準列表!$AD55)</f>
        <v>2</v>
      </c>
      <c r="AH55" s="34">
        <f>SUMIFS(交通量調查結果!L:L,交通量調查結果!$A:$A,服務水準列表!$G55,交通量調查結果!$G:$G,服務水準列表!$E55,交通量調查結果!$D:$D,服務水準列表!$F55,交通量調查結果!$H:$H,服務水準列表!$AD55)</f>
        <v>1</v>
      </c>
      <c r="AI55" s="34">
        <f>SUMIFS(交通量調查結果!M:M,交通量調查結果!$A:$A,服務水準列表!$G55,交通量調查結果!$G:$G,服務水準列表!$E55,交通量調查結果!$D:$D,服務水準列表!$F55,交通量調查結果!$H:$H,服務水準列表!$AD55)</f>
        <v>0</v>
      </c>
      <c r="AJ55" s="34">
        <f>SUMIFS(交通量調查結果!N:N,交通量調查結果!$A:$A,服務水準列表!$G55,交通量調查結果!$G:$G,服務水準列表!$E55,交通量調查結果!$D:$D,服務水準列表!$F55,交通量調查結果!$H:$H,服務水準列表!$AD55)</f>
        <v>0</v>
      </c>
      <c r="AK55" s="34">
        <f>SUMIFS(交通量調查結果!O:O,交通量調查結果!$A:$A,服務水準列表!$G55,交通量調查結果!$G:$G,服務水準列表!$E55,交通量調查結果!$D:$D,服務水準列表!$F55,交通量調查結果!$H:$H,服務水準列表!$AD55)</f>
        <v>212</v>
      </c>
      <c r="AL55" s="34">
        <f>SUMIFS(交通量調查結果!P:P,交通量調查結果!$A:$A,服務水準列表!$G55,交通量調查結果!$G:$G,服務水準列表!$E55,交通量調查結果!$D:$D,服務水準列表!$F55,交通量調查結果!$H:$H,服務水準列表!$AD55)</f>
        <v>133</v>
      </c>
      <c r="AM55" s="34">
        <f>SUMIFS(交通量調查結果!Q:Q,交通量調查結果!$A:$A,服務水準列表!$G55,交通量調查結果!$G:$G,服務水準列表!$E55,交通量調查結果!$D:$D,服務水準列表!$F55,交通量調查結果!$H:$H,服務水準列表!$AD55)</f>
        <v>4</v>
      </c>
      <c r="AN55" s="34">
        <f t="shared" si="5"/>
        <v>441</v>
      </c>
      <c r="AO55" s="34">
        <f t="shared" si="6"/>
        <v>391.73</v>
      </c>
      <c r="AP55" s="35">
        <f t="shared" si="7"/>
        <v>0.12</v>
      </c>
      <c r="AQ55" s="25" t="str" cm="1">
        <f t="array" ref="AQ55">IF(OR(AP55="",AP55="-"), "-", _xlfn.IFS(
    AP55&lt;=0.25, "A",
    AP55&lt;=0.5, "B",
    AP55&lt;=0.8, "C",
    AP55&lt;=0.9, "D",
    AP55&lt;=1, "E",
    AP55&gt;1, "F"
))</f>
        <v>A</v>
      </c>
      <c r="AR55" s="36" cm="1">
        <f t="array" ref="AR55">INDEX(旅行速率調查結果!$A:$M,
       MATCH(1, (旅行速率調查結果!$D:$D = 服務水準列表!$E55) * (旅行速率調查結果!$F:$F = 服務水準列表!$F55) * (旅行速率調查結果!$E:$E = "晨峰") * (旅行速率調查結果!$A:$A = 服務水準列表!$H55),0),
       COLUMN(旅行速率調查結果!$K$1))</f>
        <v>49.728663048840659</v>
      </c>
      <c r="AS55" s="37">
        <f t="shared" si="8"/>
        <v>0.99</v>
      </c>
      <c r="AT55" s="26" cm="1">
        <f t="array" ref="AT55">IF(OR(AS55=0,AS55=""), "-", _xlfn.IFS(
    AS55&gt;=0.9, 1,
    AS55&gt;=0.8, 2,
    AS55&gt;=0.6, 3,
    AS55&gt;=0.4, 4,
    AS55&gt;=0.2, 5,
    AS55&lt;0.2, 6
))</f>
        <v>1</v>
      </c>
      <c r="AU55" s="26" t="str" cm="1">
        <f t="array" ref="AU55">IF(OR(AS55=0,AS55=""), "-", _xlfn.IFS(
    AS55&gt;=0.8, "A",
    AS55&gt;=0.6, "B",
    AS55&gt;=0.5, "C",
    AS55&gt;=0.4, "D",
    AS55&gt;=0.2, "E",
    AS55&lt;0.2, "F"
))</f>
        <v>A</v>
      </c>
      <c r="AV55" s="44" t="str">
        <f t="shared" si="32"/>
        <v>A</v>
      </c>
      <c r="AW55" s="55">
        <f t="shared" si="44"/>
        <v>18</v>
      </c>
      <c r="AX55" s="34">
        <f>SUMIFS(交通量調查結果!I:I,交通量調查結果!$A:$A,服務水準列表!$G55,交通量調查結果!$G:$G,服務水準列表!$E55,交通量調查結果!$D:$D,服務水準列表!$F55,交通量調查結果!$H:$H,服務水準列表!$AD55)</f>
        <v>48</v>
      </c>
      <c r="AY55" s="34">
        <f>SUMIFS(交通量調查結果!J:J,交通量調查結果!$A:$A,服務水準列表!$G55,交通量調查結果!$G:$G,服務水準列表!$E55,交通量調查結果!$D:$D,服務水準列表!$F55,交通量調查結果!$H:$H,服務水準列表!$AD55)</f>
        <v>45</v>
      </c>
      <c r="AZ55" s="34">
        <f>SUMIFS(交通量調查結果!K:K,交通量調查結果!$A:$A,服務水準列表!$G55,交通量調查結果!$G:$G,服務水準列表!$E55,交通量調查結果!$D:$D,服務水準列表!$F55,交通量調查結果!$H:$H,服務水準列表!$AD55)</f>
        <v>2</v>
      </c>
      <c r="BA55" s="34">
        <f>SUMIFS(交通量調查結果!L:L,交通量調查結果!$A:$A,服務水準列表!$G55,交通量調查結果!$G:$G,服務水準列表!$E55,交通量調查結果!$D:$D,服務水準列表!$F55,交通量調查結果!$H:$H,服務水準列表!$AD55)</f>
        <v>1</v>
      </c>
      <c r="BB55" s="34">
        <f>SUMIFS(交通量調查結果!M:M,交通量調查結果!$A:$A,服務水準列表!$G55,交通量調查結果!$G:$G,服務水準列表!$E55,交通量調查結果!$D:$D,服務水準列表!$F55,交通量調查結果!$H:$H,服務水準列表!$AD55)</f>
        <v>0</v>
      </c>
      <c r="BC55" s="34">
        <f>SUMIFS(交通量調查結果!N:N,交通量調查結果!$A:$A,服務水準列表!$G55,交通量調查結果!$G:$G,服務水準列表!$E55,交通量調查結果!$D:$D,服務水準列表!$F55,交通量調查結果!$H:$H,服務水準列表!$AD55)</f>
        <v>0</v>
      </c>
      <c r="BD55" s="34">
        <f>SUMIFS(交通量調查結果!O:O,交通量調查結果!$A:$A,服務水準列表!$G55,交通量調查結果!$G:$G,服務水準列表!$E55,交通量調查結果!$D:$D,服務水準列表!$F55,交通量調查結果!$H:$H,服務水準列表!$AD55)</f>
        <v>212</v>
      </c>
      <c r="BE55" s="34">
        <f>SUMIFS(交通量調查結果!P:P,交通量調查結果!$A:$A,服務水準列表!$G55,交通量調查結果!$G:$G,服務水準列表!$E55,交通量調查結果!$D:$D,服務水準列表!$F55,交通量調查結果!$H:$H,服務水準列表!$AD55)</f>
        <v>133</v>
      </c>
      <c r="BF55" s="34">
        <f>SUMIFS(交通量調查結果!Q:Q,交通量調查結果!$A:$A,服務水準列表!$G55,交通量調查結果!$G:$G,服務水準列表!$E55,交通量調查結果!$D:$D,服務水準列表!$F55,交通量調查結果!$H:$H,服務水準列表!$AD55)</f>
        <v>4</v>
      </c>
      <c r="BG55" s="34">
        <f t="shared" si="9"/>
        <v>441</v>
      </c>
      <c r="BH55" s="34">
        <f t="shared" si="10"/>
        <v>391.73</v>
      </c>
      <c r="BI55" s="35">
        <f t="shared" si="11"/>
        <v>0.12</v>
      </c>
      <c r="BJ55" s="25" t="str" cm="1">
        <f t="array" ref="BJ55">IF(OR(BI55="",BI55="-"), "-", _xlfn.IFS(
    BI55&lt;=0.25, "A",
    BI55&lt;=0.5, "B",
    BI55&lt;=0.8, "C",
    BI55&lt;=0.9, "D",
    BI55&lt;=1, "E",
    BI55&gt;1, "F"
))</f>
        <v>A</v>
      </c>
      <c r="BK55" s="36" cm="1">
        <f t="array" ref="BK55">INDEX(旅行速率調查結果!$A:$M,
       MATCH(1, (旅行速率調查結果!$D:$D = 服務水準列表!$E55) * (旅行速率調查結果!$F:$F = 服務水準列表!$F55) * (旅行速率調查結果!$E:$E = "晨峰") * (旅行速率調查結果!$A:$A = 服務水準列表!$H55),0),
       COLUMN(旅行速率調查結果!$K$1))</f>
        <v>49.728663048840659</v>
      </c>
      <c r="BL55" s="37">
        <f t="shared" si="12"/>
        <v>0.99</v>
      </c>
      <c r="BM55" s="26" cm="1">
        <f t="array" ref="BM55">IF(OR(BL55=0,BL55=""), "-", _xlfn.IFS(
    BL55&gt;=0.9, 1,
    BL55&gt;=0.8, 2,
    BL55&gt;=0.6, 3,
    BL55&gt;=0.4, 4,
    BL55&gt;=0.2, 5,
    BL55&lt;0.2, 6
))</f>
        <v>1</v>
      </c>
      <c r="BN55" s="26" t="str" cm="1">
        <f t="array" ref="BN55">IF(OR(BL55=0,BL55=""), "-", _xlfn.IFS(
    BL55&gt;=0.8, "A",
    BL55&gt;=0.6, "B",
    BL55&gt;=0.5, "C",
    BL55&gt;=0.4, "D",
    BL55&gt;=0.2, "E",
    BL55&lt;0.2, "F"
))</f>
        <v>A</v>
      </c>
      <c r="BO55" s="44" t="str">
        <f t="shared" si="33"/>
        <v>A</v>
      </c>
    </row>
    <row r="56" spans="1:67" x14ac:dyDescent="0.25">
      <c r="A56" s="48" t="str">
        <f t="shared" ref="A56:D56" si="71">A18</f>
        <v>SL4</v>
      </c>
      <c r="B56" s="14" t="str">
        <f t="shared" si="71"/>
        <v>SL4-3</v>
      </c>
      <c r="C56" s="14" t="str">
        <f t="shared" si="71"/>
        <v>國道3號</v>
      </c>
      <c r="D56" s="14" t="str">
        <f t="shared" si="71"/>
        <v>烏溪橋</v>
      </c>
      <c r="E56" s="14" t="s">
        <v>160</v>
      </c>
      <c r="F56" s="14" t="str">
        <f t="shared" ref="F56:R56" si="72">F18</f>
        <v>往南</v>
      </c>
      <c r="G56" s="14" t="str">
        <f t="shared" si="72"/>
        <v>03F1860S</v>
      </c>
      <c r="H56" s="14" t="str">
        <f t="shared" si="72"/>
        <v>03F1860S</v>
      </c>
      <c r="I56" s="14">
        <f t="shared" si="72"/>
        <v>115</v>
      </c>
      <c r="J56" s="14">
        <f t="shared" si="72"/>
        <v>110</v>
      </c>
      <c r="K56" s="29">
        <f t="shared" si="40"/>
        <v>110</v>
      </c>
      <c r="L56" s="29">
        <f t="shared" si="72"/>
        <v>1760</v>
      </c>
      <c r="M56" s="29">
        <f t="shared" si="72"/>
        <v>5280</v>
      </c>
      <c r="N56" s="14">
        <f t="shared" si="72"/>
        <v>0</v>
      </c>
      <c r="O56" s="14">
        <f t="shared" si="72"/>
        <v>1.4</v>
      </c>
      <c r="P56" s="14">
        <f t="shared" si="72"/>
        <v>1.4</v>
      </c>
      <c r="Q56" s="14">
        <f t="shared" si="72"/>
        <v>1.4</v>
      </c>
      <c r="R56" s="41" t="str">
        <f t="shared" si="72"/>
        <v>VC+VL1</v>
      </c>
      <c r="S56" s="70">
        <f>SUMIFS(交通量調查結果!I:I,交通量調查結果!$A:$A,服務水準列表!$G56,交通量調查結果!$G:$G,服務水準列表!$E56,交通量調查結果!$D:$D,服務水準列表!$F56)</f>
        <v>0</v>
      </c>
      <c r="T56" s="70">
        <f>SUMIFS(交通量調查結果!J:J,交通量調查結果!$A:$A,服務水準列表!$G56,交通量調查結果!$G:$G,服務水準列表!$E56,交通量調查結果!$D:$D,服務水準列表!$F56)</f>
        <v>0</v>
      </c>
      <c r="U56" s="70">
        <f>SUMIFS(交通量調查結果!K:K,交通量調查結果!$A:$A,服務水準列表!$G56,交通量調查結果!$G:$G,服務水準列表!$E56,交通量調查結果!$D:$D,服務水準列表!$F56)</f>
        <v>0</v>
      </c>
      <c r="V56" s="70">
        <f>SUMIFS(交通量調查結果!L:L,交通量調查結果!$A:$A,服務水準列表!$G56,交通量調查結果!$G:$G,服務水準列表!$E56,交通量調查結果!$D:$D,服務水準列表!$F56)</f>
        <v>0</v>
      </c>
      <c r="W56" s="70">
        <f>SUMIFS(交通量調查結果!M:M,交通量調查結果!$A:$A,服務水準列表!$G56,交通量調查結果!$G:$G,服務水準列表!$E56,交通量調查結果!$D:$D,服務水準列表!$F56)</f>
        <v>0</v>
      </c>
      <c r="X56" s="70">
        <f>SUMIFS(交通量調查結果!N:N,交通量調查結果!$A:$A,服務水準列表!$G56,交通量調查結果!$G:$G,服務水準列表!$E56,交通量調查結果!$D:$D,服務水準列表!$F56)</f>
        <v>0</v>
      </c>
      <c r="Y56" s="70">
        <f>SUMIFS(交通量調查結果!O:O,交通量調查結果!$A:$A,服務水準列表!$G56,交通量調查結果!$G:$G,服務水準列表!$E56,交通量調查結果!$D:$D,服務水準列表!$F56)</f>
        <v>0</v>
      </c>
      <c r="Z56" s="70">
        <f>SUMIFS(交通量調查結果!P:P,交通量調查結果!$A:$A,服務水準列表!$G56,交通量調查結果!$G:$G,服務水準列表!$E56,交通量調查結果!$D:$D,服務水準列表!$F56)</f>
        <v>0</v>
      </c>
      <c r="AA56" s="70">
        <f>SUMIFS(交通量調查結果!Q:Q,交通量調查結果!$A:$A,服務水準列表!$G56,交通量調查結果!$G:$G,服務水準列表!$E56,交通量調查結果!$D:$D,服務水準列表!$F56)</f>
        <v>0</v>
      </c>
      <c r="AB56" s="70">
        <f t="shared" si="3"/>
        <v>0</v>
      </c>
      <c r="AC56" s="70">
        <f t="shared" si="4"/>
        <v>0</v>
      </c>
      <c r="AD56" s="55">
        <f t="shared" si="43"/>
        <v>9</v>
      </c>
      <c r="AE56" s="34">
        <f>SUMIFS(交通量調查結果!I:I,交通量調查結果!$A:$A,服務水準列表!$G56,交通量調查結果!$G:$G,服務水準列表!$E56,交通量調查結果!$D:$D,服務水準列表!$F56,交通量調查結果!$H:$H,服務水準列表!$AD56)</f>
        <v>0</v>
      </c>
      <c r="AF56" s="34">
        <f>SUMIFS(交通量調查結果!J:J,交通量調查結果!$A:$A,服務水準列表!$G56,交通量調查結果!$G:$G,服務水準列表!$E56,交通量調查結果!$D:$D,服務水準列表!$F56,交通量調查結果!$H:$H,服務水準列表!$AD56)</f>
        <v>0</v>
      </c>
      <c r="AG56" s="34">
        <f>SUMIFS(交通量調查結果!K:K,交通量調查結果!$A:$A,服務水準列表!$G56,交通量調查結果!$G:$G,服務水準列表!$E56,交通量調查結果!$D:$D,服務水準列表!$F56,交通量調查結果!$H:$H,服務水準列表!$AD56)</f>
        <v>0</v>
      </c>
      <c r="AH56" s="34">
        <f>SUMIFS(交通量調查結果!L:L,交通量調查結果!$A:$A,服務水準列表!$G56,交通量調查結果!$G:$G,服務水準列表!$E56,交通量調查結果!$D:$D,服務水準列表!$F56,交通量調查結果!$H:$H,服務水準列表!$AD56)</f>
        <v>0</v>
      </c>
      <c r="AI56" s="34">
        <f>SUMIFS(交通量調查結果!M:M,交通量調查結果!$A:$A,服務水準列表!$G56,交通量調查結果!$G:$G,服務水準列表!$E56,交通量調查結果!$D:$D,服務水準列表!$F56,交通量調查結果!$H:$H,服務水準列表!$AD56)</f>
        <v>0</v>
      </c>
      <c r="AJ56" s="34">
        <f>SUMIFS(交通量調查結果!N:N,交通量調查結果!$A:$A,服務水準列表!$G56,交通量調查結果!$G:$G,服務水準列表!$E56,交通量調查結果!$D:$D,服務水準列表!$F56,交通量調查結果!$H:$H,服務水準列表!$AD56)</f>
        <v>0</v>
      </c>
      <c r="AK56" s="34">
        <f>SUMIFS(交通量調查結果!O:O,交通量調查結果!$A:$A,服務水準列表!$G56,交通量調查結果!$G:$G,服務水準列表!$E56,交通量調查結果!$D:$D,服務水準列表!$F56,交通量調查結果!$H:$H,服務水準列表!$AD56)</f>
        <v>0</v>
      </c>
      <c r="AL56" s="34">
        <f>SUMIFS(交通量調查結果!P:P,交通量調查結果!$A:$A,服務水準列表!$G56,交通量調查結果!$G:$G,服務水準列表!$E56,交通量調查結果!$D:$D,服務水準列表!$F56,交通量調查結果!$H:$H,服務水準列表!$AD56)</f>
        <v>0</v>
      </c>
      <c r="AM56" s="34">
        <f>SUMIFS(交通量調查結果!Q:Q,交通量調查結果!$A:$A,服務水準列表!$G56,交通量調查結果!$G:$G,服務水準列表!$E56,交通量調查結果!$D:$D,服務水準列表!$F56,交通量調查結果!$H:$H,服務水準列表!$AD56)</f>
        <v>0</v>
      </c>
      <c r="AN56" s="34">
        <f t="shared" si="5"/>
        <v>0</v>
      </c>
      <c r="AO56" s="34">
        <f t="shared" si="6"/>
        <v>0</v>
      </c>
      <c r="AP56" s="35">
        <f t="shared" si="7"/>
        <v>0</v>
      </c>
      <c r="AQ56" s="25" t="str" cm="1">
        <f t="array" ref="AQ56">IF(OR(AP56="",AP56="-"), "-", _xlfn.IFS(
    AP56&lt;=0.25, "A",
    AP56&lt;=0.5, "B",
    AP56&lt;=0.8, "C",
    AP56&lt;=0.9, "D",
    AP56&lt;=1, "E",
    AP56&gt;1, "F"
))</f>
        <v>A</v>
      </c>
      <c r="AR56" s="36" t="e" cm="1">
        <f t="array" ref="AR56">INDEX(旅行速率調查結果!$A:$M,
       MATCH(1, (旅行速率調查結果!$D:$D = 服務水準列表!$E56) * (旅行速率調查結果!$F:$F = 服務水準列表!$F56) * (旅行速率調查結果!$E:$E = "晨峰") * (旅行速率調查結果!$A:$A = 服務水準列表!$H56),0),
       COLUMN(旅行速率調查結果!$K$1))</f>
        <v>#N/A</v>
      </c>
      <c r="AS56" s="37" t="e">
        <f t="shared" si="8"/>
        <v>#N/A</v>
      </c>
      <c r="AT56" s="26" t="e" cm="1">
        <f t="array" ref="AT56">IF(OR(AS56=0,AS56=""), "-", _xlfn.IFS(
    AS56&gt;=0.9, 1,
    AS56&gt;=0.8, 2,
    AS56&gt;=0.6, 3,
    AS56&gt;=0.4, 4,
    AS56&gt;=0.2, 5,
    AS56&lt;0.2, 6
))</f>
        <v>#N/A</v>
      </c>
      <c r="AU56" s="26" t="e" cm="1">
        <f t="array" ref="AU56">IF(OR(AS56=0,AS56=""), "-", _xlfn.IFS(
    AS56&gt;=0.8, "A",
    AS56&gt;=0.6, "B",
    AS56&gt;=0.5, "C",
    AS56&gt;=0.4, "D",
    AS56&gt;=0.2, "E",
    AS56&lt;0.2, "F"
))</f>
        <v>#N/A</v>
      </c>
      <c r="AV56" s="44" t="e">
        <f t="shared" si="32"/>
        <v>#N/A</v>
      </c>
      <c r="AW56" s="55">
        <f t="shared" si="44"/>
        <v>18</v>
      </c>
      <c r="AX56" s="34">
        <f>SUMIFS(交通量調查結果!I:I,交通量調查結果!$A:$A,服務水準列表!$G56,交通量調查結果!$G:$G,服務水準列表!$E56,交通量調查結果!$D:$D,服務水準列表!$F56,交通量調查結果!$H:$H,服務水準列表!$AD56)</f>
        <v>0</v>
      </c>
      <c r="AY56" s="34">
        <f>SUMIFS(交通量調查結果!J:J,交通量調查結果!$A:$A,服務水準列表!$G56,交通量調查結果!$G:$G,服務水準列表!$E56,交通量調查結果!$D:$D,服務水準列表!$F56,交通量調查結果!$H:$H,服務水準列表!$AD56)</f>
        <v>0</v>
      </c>
      <c r="AZ56" s="34">
        <f>SUMIFS(交通量調查結果!K:K,交通量調查結果!$A:$A,服務水準列表!$G56,交通量調查結果!$G:$G,服務水準列表!$E56,交通量調查結果!$D:$D,服務水準列表!$F56,交通量調查結果!$H:$H,服務水準列表!$AD56)</f>
        <v>0</v>
      </c>
      <c r="BA56" s="34">
        <f>SUMIFS(交通量調查結果!L:L,交通量調查結果!$A:$A,服務水準列表!$G56,交通量調查結果!$G:$G,服務水準列表!$E56,交通量調查結果!$D:$D,服務水準列表!$F56,交通量調查結果!$H:$H,服務水準列表!$AD56)</f>
        <v>0</v>
      </c>
      <c r="BB56" s="34">
        <f>SUMIFS(交通量調查結果!M:M,交通量調查結果!$A:$A,服務水準列表!$G56,交通量調查結果!$G:$G,服務水準列表!$E56,交通量調查結果!$D:$D,服務水準列表!$F56,交通量調查結果!$H:$H,服務水準列表!$AD56)</f>
        <v>0</v>
      </c>
      <c r="BC56" s="34">
        <f>SUMIFS(交通量調查結果!N:N,交通量調查結果!$A:$A,服務水準列表!$G56,交通量調查結果!$G:$G,服務水準列表!$E56,交通量調查結果!$D:$D,服務水準列表!$F56,交通量調查結果!$H:$H,服務水準列表!$AD56)</f>
        <v>0</v>
      </c>
      <c r="BD56" s="34">
        <f>SUMIFS(交通量調查結果!O:O,交通量調查結果!$A:$A,服務水準列表!$G56,交通量調查結果!$G:$G,服務水準列表!$E56,交通量調查結果!$D:$D,服務水準列表!$F56,交通量調查結果!$H:$H,服務水準列表!$AD56)</f>
        <v>0</v>
      </c>
      <c r="BE56" s="34">
        <f>SUMIFS(交通量調查結果!P:P,交通量調查結果!$A:$A,服務水準列表!$G56,交通量調查結果!$G:$G,服務水準列表!$E56,交通量調查結果!$D:$D,服務水準列表!$F56,交通量調查結果!$H:$H,服務水準列表!$AD56)</f>
        <v>0</v>
      </c>
      <c r="BF56" s="34">
        <f>SUMIFS(交通量調查結果!Q:Q,交通量調查結果!$A:$A,服務水準列表!$G56,交通量調查結果!$G:$G,服務水準列表!$E56,交通量調查結果!$D:$D,服務水準列表!$F56,交通量調查結果!$H:$H,服務水準列表!$AD56)</f>
        <v>0</v>
      </c>
      <c r="BG56" s="34">
        <f t="shared" si="9"/>
        <v>0</v>
      </c>
      <c r="BH56" s="34">
        <f t="shared" si="10"/>
        <v>0</v>
      </c>
      <c r="BI56" s="35">
        <f t="shared" si="11"/>
        <v>0</v>
      </c>
      <c r="BJ56" s="25" t="str" cm="1">
        <f t="array" ref="BJ56">IF(OR(BI56="",BI56="-"), "-", _xlfn.IFS(
    BI56&lt;=0.25, "A",
    BI56&lt;=0.5, "B",
    BI56&lt;=0.8, "C",
    BI56&lt;=0.9, "D",
    BI56&lt;=1, "E",
    BI56&gt;1, "F"
))</f>
        <v>A</v>
      </c>
      <c r="BK56" s="36" t="e" cm="1">
        <f t="array" ref="BK56">INDEX(旅行速率調查結果!$A:$M,
       MATCH(1, (旅行速率調查結果!$D:$D = 服務水準列表!$E56) * (旅行速率調查結果!$F:$F = 服務水準列表!$F56) * (旅行速率調查結果!$E:$E = "晨峰") * (旅行速率調查結果!$A:$A = 服務水準列表!$H56),0),
       COLUMN(旅行速率調查結果!$K$1))</f>
        <v>#N/A</v>
      </c>
      <c r="BL56" s="37" t="e">
        <f t="shared" si="12"/>
        <v>#N/A</v>
      </c>
      <c r="BM56" s="26" t="e" cm="1">
        <f t="array" ref="BM56">IF(OR(BL56=0,BL56=""), "-", _xlfn.IFS(
    BL56&gt;=0.9, 1,
    BL56&gt;=0.8, 2,
    BL56&gt;=0.6, 3,
    BL56&gt;=0.4, 4,
    BL56&gt;=0.2, 5,
    BL56&lt;0.2, 6
))</f>
        <v>#N/A</v>
      </c>
      <c r="BN56" s="26" t="e" cm="1">
        <f t="array" ref="BN56">IF(OR(BL56=0,BL56=""), "-", _xlfn.IFS(
    BL56&gt;=0.8, "A",
    BL56&gt;=0.6, "B",
    BL56&gt;=0.5, "C",
    BL56&gt;=0.4, "D",
    BL56&gt;=0.2, "E",
    BL56&lt;0.2, "F"
))</f>
        <v>#N/A</v>
      </c>
      <c r="BO56" s="44" t="e">
        <f t="shared" si="33"/>
        <v>#N/A</v>
      </c>
    </row>
    <row r="57" spans="1:67" x14ac:dyDescent="0.25">
      <c r="A57" s="48" t="str">
        <f t="shared" ref="A57:D57" si="73">A19</f>
        <v>SL4</v>
      </c>
      <c r="B57" s="14" t="str">
        <f t="shared" si="73"/>
        <v>SL4-4</v>
      </c>
      <c r="C57" s="14" t="str">
        <f t="shared" si="73"/>
        <v>國道1號</v>
      </c>
      <c r="D57" s="14" t="str">
        <f t="shared" si="73"/>
        <v>烏溪橋</v>
      </c>
      <c r="E57" s="14" t="s">
        <v>160</v>
      </c>
      <c r="F57" s="14" t="str">
        <f t="shared" ref="F57:R57" si="74">F19</f>
        <v>往南</v>
      </c>
      <c r="G57" s="14" t="str">
        <f t="shared" si="74"/>
        <v>01F1906S</v>
      </c>
      <c r="H57" s="14" t="str">
        <f t="shared" si="74"/>
        <v>01F1906S</v>
      </c>
      <c r="I57" s="14">
        <f t="shared" si="74"/>
        <v>115</v>
      </c>
      <c r="J57" s="14">
        <f t="shared" si="74"/>
        <v>110</v>
      </c>
      <c r="K57" s="29">
        <f t="shared" si="40"/>
        <v>110</v>
      </c>
      <c r="L57" s="29">
        <f t="shared" si="74"/>
        <v>1760</v>
      </c>
      <c r="M57" s="29">
        <f t="shared" si="74"/>
        <v>5280</v>
      </c>
      <c r="N57" s="14">
        <f t="shared" si="74"/>
        <v>0</v>
      </c>
      <c r="O57" s="14">
        <f t="shared" si="74"/>
        <v>1.4</v>
      </c>
      <c r="P57" s="14">
        <f t="shared" si="74"/>
        <v>1.4</v>
      </c>
      <c r="Q57" s="14">
        <f t="shared" si="74"/>
        <v>1.4</v>
      </c>
      <c r="R57" s="41" t="str">
        <f t="shared" si="74"/>
        <v>VC+VL1</v>
      </c>
      <c r="S57" s="70">
        <f>SUMIFS(交通量調查結果!I:I,交通量調查結果!$A:$A,服務水準列表!$G57,交通量調查結果!$G:$G,服務水準列表!$E57,交通量調查結果!$D:$D,服務水準列表!$F57)</f>
        <v>0</v>
      </c>
      <c r="T57" s="70">
        <f>SUMIFS(交通量調查結果!J:J,交通量調查結果!$A:$A,服務水準列表!$G57,交通量調查結果!$G:$G,服務水準列表!$E57,交通量調查結果!$D:$D,服務水準列表!$F57)</f>
        <v>0</v>
      </c>
      <c r="U57" s="70">
        <f>SUMIFS(交通量調查結果!K:K,交通量調查結果!$A:$A,服務水準列表!$G57,交通量調查結果!$G:$G,服務水準列表!$E57,交通量調查結果!$D:$D,服務水準列表!$F57)</f>
        <v>0</v>
      </c>
      <c r="V57" s="70">
        <f>SUMIFS(交通量調查結果!L:L,交通量調查結果!$A:$A,服務水準列表!$G57,交通量調查結果!$G:$G,服務水準列表!$E57,交通量調查結果!$D:$D,服務水準列表!$F57)</f>
        <v>0</v>
      </c>
      <c r="W57" s="70">
        <f>SUMIFS(交通量調查結果!M:M,交通量調查結果!$A:$A,服務水準列表!$G57,交通量調查結果!$G:$G,服務水準列表!$E57,交通量調查結果!$D:$D,服務水準列表!$F57)</f>
        <v>0</v>
      </c>
      <c r="X57" s="70">
        <f>SUMIFS(交通量調查結果!N:N,交通量調查結果!$A:$A,服務水準列表!$G57,交通量調查結果!$G:$G,服務水準列表!$E57,交通量調查結果!$D:$D,服務水準列表!$F57)</f>
        <v>0</v>
      </c>
      <c r="Y57" s="70">
        <f>SUMIFS(交通量調查結果!O:O,交通量調查結果!$A:$A,服務水準列表!$G57,交通量調查結果!$G:$G,服務水準列表!$E57,交通量調查結果!$D:$D,服務水準列表!$F57)</f>
        <v>0</v>
      </c>
      <c r="Z57" s="70">
        <f>SUMIFS(交通量調查結果!P:P,交通量調查結果!$A:$A,服務水準列表!$G57,交通量調查結果!$G:$G,服務水準列表!$E57,交通量調查結果!$D:$D,服務水準列表!$F57)</f>
        <v>0</v>
      </c>
      <c r="AA57" s="70">
        <f>SUMIFS(交通量調查結果!Q:Q,交通量調查結果!$A:$A,服務水準列表!$G57,交通量調查結果!$G:$G,服務水準列表!$E57,交通量調查結果!$D:$D,服務水準列表!$F57)</f>
        <v>0</v>
      </c>
      <c r="AB57" s="70">
        <f t="shared" si="3"/>
        <v>0</v>
      </c>
      <c r="AC57" s="70">
        <f t="shared" si="4"/>
        <v>0</v>
      </c>
      <c r="AD57" s="55">
        <f t="shared" si="43"/>
        <v>9</v>
      </c>
      <c r="AE57" s="34">
        <f>SUMIFS(交通量調查結果!I:I,交通量調查結果!$A:$A,服務水準列表!$G57,交通量調查結果!$G:$G,服務水準列表!$E57,交通量調查結果!$D:$D,服務水準列表!$F57,交通量調查結果!$H:$H,服務水準列表!$AD57)</f>
        <v>0</v>
      </c>
      <c r="AF57" s="34">
        <f>SUMIFS(交通量調查結果!J:J,交通量調查結果!$A:$A,服務水準列表!$G57,交通量調查結果!$G:$G,服務水準列表!$E57,交通量調查結果!$D:$D,服務水準列表!$F57,交通量調查結果!$H:$H,服務水準列表!$AD57)</f>
        <v>0</v>
      </c>
      <c r="AG57" s="34">
        <f>SUMIFS(交通量調查結果!K:K,交通量調查結果!$A:$A,服務水準列表!$G57,交通量調查結果!$G:$G,服務水準列表!$E57,交通量調查結果!$D:$D,服務水準列表!$F57,交通量調查結果!$H:$H,服務水準列表!$AD57)</f>
        <v>0</v>
      </c>
      <c r="AH57" s="34">
        <f>SUMIFS(交通量調查結果!L:L,交通量調查結果!$A:$A,服務水準列表!$G57,交通量調查結果!$G:$G,服務水準列表!$E57,交通量調查結果!$D:$D,服務水準列表!$F57,交通量調查結果!$H:$H,服務水準列表!$AD57)</f>
        <v>0</v>
      </c>
      <c r="AI57" s="34">
        <f>SUMIFS(交通量調查結果!M:M,交通量調查結果!$A:$A,服務水準列表!$G57,交通量調查結果!$G:$G,服務水準列表!$E57,交通量調查結果!$D:$D,服務水準列表!$F57,交通量調查結果!$H:$H,服務水準列表!$AD57)</f>
        <v>0</v>
      </c>
      <c r="AJ57" s="34">
        <f>SUMIFS(交通量調查結果!N:N,交通量調查結果!$A:$A,服務水準列表!$G57,交通量調查結果!$G:$G,服務水準列表!$E57,交通量調查結果!$D:$D,服務水準列表!$F57,交通量調查結果!$H:$H,服務水準列表!$AD57)</f>
        <v>0</v>
      </c>
      <c r="AK57" s="34">
        <f>SUMIFS(交通量調查結果!O:O,交通量調查結果!$A:$A,服務水準列表!$G57,交通量調查結果!$G:$G,服務水準列表!$E57,交通量調查結果!$D:$D,服務水準列表!$F57,交通量調查結果!$H:$H,服務水準列表!$AD57)</f>
        <v>0</v>
      </c>
      <c r="AL57" s="34">
        <f>SUMIFS(交通量調查結果!P:P,交通量調查結果!$A:$A,服務水準列表!$G57,交通量調查結果!$G:$G,服務水準列表!$E57,交通量調查結果!$D:$D,服務水準列表!$F57,交通量調查結果!$H:$H,服務水準列表!$AD57)</f>
        <v>0</v>
      </c>
      <c r="AM57" s="34">
        <f>SUMIFS(交通量調查結果!Q:Q,交通量調查結果!$A:$A,服務水準列表!$G57,交通量調查結果!$G:$G,服務水準列表!$E57,交通量調查結果!$D:$D,服務水準列表!$F57,交通量調查結果!$H:$H,服務水準列表!$AD57)</f>
        <v>0</v>
      </c>
      <c r="AN57" s="34">
        <f t="shared" si="5"/>
        <v>0</v>
      </c>
      <c r="AO57" s="34">
        <f t="shared" si="6"/>
        <v>0</v>
      </c>
      <c r="AP57" s="35">
        <f t="shared" si="7"/>
        <v>0</v>
      </c>
      <c r="AQ57" s="25" t="str" cm="1">
        <f t="array" ref="AQ57">IF(OR(AP57="",AP57="-"), "-", _xlfn.IFS(
    AP57&lt;=0.25, "A",
    AP57&lt;=0.5, "B",
    AP57&lt;=0.8, "C",
    AP57&lt;=0.9, "D",
    AP57&lt;=1, "E",
    AP57&gt;1, "F"
))</f>
        <v>A</v>
      </c>
      <c r="AR57" s="36" t="e" cm="1">
        <f t="array" ref="AR57">INDEX(旅行速率調查結果!$A:$M,
       MATCH(1, (旅行速率調查結果!$D:$D = 服務水準列表!$E57) * (旅行速率調查結果!$F:$F = 服務水準列表!$F57) * (旅行速率調查結果!$E:$E = "晨峰") * (旅行速率調查結果!$A:$A = 服務水準列表!$H57),0),
       COLUMN(旅行速率調查結果!$K$1))</f>
        <v>#N/A</v>
      </c>
      <c r="AS57" s="37" t="e">
        <f t="shared" si="8"/>
        <v>#N/A</v>
      </c>
      <c r="AT57" s="26" t="e" cm="1">
        <f t="array" ref="AT57">IF(OR(AS57=0,AS57=""), "-", _xlfn.IFS(
    AS57&gt;=0.9, 1,
    AS57&gt;=0.8, 2,
    AS57&gt;=0.6, 3,
    AS57&gt;=0.4, 4,
    AS57&gt;=0.2, 5,
    AS57&lt;0.2, 6
))</f>
        <v>#N/A</v>
      </c>
      <c r="AU57" s="26" t="e" cm="1">
        <f t="array" ref="AU57">IF(OR(AS57=0,AS57=""), "-", _xlfn.IFS(
    AS57&gt;=0.8, "A",
    AS57&gt;=0.6, "B",
    AS57&gt;=0.5, "C",
    AS57&gt;=0.4, "D",
    AS57&gt;=0.2, "E",
    AS57&lt;0.2, "F"
))</f>
        <v>#N/A</v>
      </c>
      <c r="AV57" s="44" t="e">
        <f t="shared" si="32"/>
        <v>#N/A</v>
      </c>
      <c r="AW57" s="55">
        <f t="shared" si="44"/>
        <v>18</v>
      </c>
      <c r="AX57" s="34">
        <f>SUMIFS(交通量調查結果!I:I,交通量調查結果!$A:$A,服務水準列表!$G57,交通量調查結果!$G:$G,服務水準列表!$E57,交通量調查結果!$D:$D,服務水準列表!$F57,交通量調查結果!$H:$H,服務水準列表!$AD57)</f>
        <v>0</v>
      </c>
      <c r="AY57" s="34">
        <f>SUMIFS(交通量調查結果!J:J,交通量調查結果!$A:$A,服務水準列表!$G57,交通量調查結果!$G:$G,服務水準列表!$E57,交通量調查結果!$D:$D,服務水準列表!$F57,交通量調查結果!$H:$H,服務水準列表!$AD57)</f>
        <v>0</v>
      </c>
      <c r="AZ57" s="34">
        <f>SUMIFS(交通量調查結果!K:K,交通量調查結果!$A:$A,服務水準列表!$G57,交通量調查結果!$G:$G,服務水準列表!$E57,交通量調查結果!$D:$D,服務水準列表!$F57,交通量調查結果!$H:$H,服務水準列表!$AD57)</f>
        <v>0</v>
      </c>
      <c r="BA57" s="34">
        <f>SUMIFS(交通量調查結果!L:L,交通量調查結果!$A:$A,服務水準列表!$G57,交通量調查結果!$G:$G,服務水準列表!$E57,交通量調查結果!$D:$D,服務水準列表!$F57,交通量調查結果!$H:$H,服務水準列表!$AD57)</f>
        <v>0</v>
      </c>
      <c r="BB57" s="34">
        <f>SUMIFS(交通量調查結果!M:M,交通量調查結果!$A:$A,服務水準列表!$G57,交通量調查結果!$G:$G,服務水準列表!$E57,交通量調查結果!$D:$D,服務水準列表!$F57,交通量調查結果!$H:$H,服務水準列表!$AD57)</f>
        <v>0</v>
      </c>
      <c r="BC57" s="34">
        <f>SUMIFS(交通量調查結果!N:N,交通量調查結果!$A:$A,服務水準列表!$G57,交通量調查結果!$G:$G,服務水準列表!$E57,交通量調查結果!$D:$D,服務水準列表!$F57,交通量調查結果!$H:$H,服務水準列表!$AD57)</f>
        <v>0</v>
      </c>
      <c r="BD57" s="34">
        <f>SUMIFS(交通量調查結果!O:O,交通量調查結果!$A:$A,服務水準列表!$G57,交通量調查結果!$G:$G,服務水準列表!$E57,交通量調查結果!$D:$D,服務水準列表!$F57,交通量調查結果!$H:$H,服務水準列表!$AD57)</f>
        <v>0</v>
      </c>
      <c r="BE57" s="34">
        <f>SUMIFS(交通量調查結果!P:P,交通量調查結果!$A:$A,服務水準列表!$G57,交通量調查結果!$G:$G,服務水準列表!$E57,交通量調查結果!$D:$D,服務水準列表!$F57,交通量調查結果!$H:$H,服務水準列表!$AD57)</f>
        <v>0</v>
      </c>
      <c r="BF57" s="34">
        <f>SUMIFS(交通量調查結果!Q:Q,交通量調查結果!$A:$A,服務水準列表!$G57,交通量調查結果!$G:$G,服務水準列表!$E57,交通量調查結果!$D:$D,服務水準列表!$F57,交通量調查結果!$H:$H,服務水準列表!$AD57)</f>
        <v>0</v>
      </c>
      <c r="BG57" s="34">
        <f t="shared" si="9"/>
        <v>0</v>
      </c>
      <c r="BH57" s="34">
        <f t="shared" si="10"/>
        <v>0</v>
      </c>
      <c r="BI57" s="35">
        <f t="shared" si="11"/>
        <v>0</v>
      </c>
      <c r="BJ57" s="25" t="str" cm="1">
        <f t="array" ref="BJ57">IF(OR(BI57="",BI57="-"), "-", _xlfn.IFS(
    BI57&lt;=0.25, "A",
    BI57&lt;=0.5, "B",
    BI57&lt;=0.8, "C",
    BI57&lt;=0.9, "D",
    BI57&lt;=1, "E",
    BI57&gt;1, "F"
))</f>
        <v>A</v>
      </c>
      <c r="BK57" s="36" t="e" cm="1">
        <f t="array" ref="BK57">INDEX(旅行速率調查結果!$A:$M,
       MATCH(1, (旅行速率調查結果!$D:$D = 服務水準列表!$E57) * (旅行速率調查結果!$F:$F = 服務水準列表!$F57) * (旅行速率調查結果!$E:$E = "晨峰") * (旅行速率調查結果!$A:$A = 服務水準列表!$H57),0),
       COLUMN(旅行速率調查結果!$K$1))</f>
        <v>#N/A</v>
      </c>
      <c r="BL57" s="37" t="e">
        <f t="shared" si="12"/>
        <v>#N/A</v>
      </c>
      <c r="BM57" s="26" t="e" cm="1">
        <f t="array" ref="BM57">IF(OR(BL57=0,BL57=""), "-", _xlfn.IFS(
    BL57&gt;=0.9, 1,
    BL57&gt;=0.8, 2,
    BL57&gt;=0.6, 3,
    BL57&gt;=0.4, 4,
    BL57&gt;=0.2, 5,
    BL57&lt;0.2, 6
))</f>
        <v>#N/A</v>
      </c>
      <c r="BN57" s="26" t="e" cm="1">
        <f t="array" ref="BN57">IF(OR(BL57=0,BL57=""), "-", _xlfn.IFS(
    BL57&gt;=0.8, "A",
    BL57&gt;=0.6, "B",
    BL57&gt;=0.5, "C",
    BL57&gt;=0.4, "D",
    BL57&gt;=0.2, "E",
    BL57&lt;0.2, "F"
))</f>
        <v>#N/A</v>
      </c>
      <c r="BO57" s="44" t="e">
        <f t="shared" si="33"/>
        <v>#N/A</v>
      </c>
    </row>
    <row r="58" spans="1:67" x14ac:dyDescent="0.25">
      <c r="A58" s="48" t="str">
        <f t="shared" ref="A58:D58" si="75">A20</f>
        <v>SL4</v>
      </c>
      <c r="B58" s="14" t="str">
        <f t="shared" si="75"/>
        <v>SL4-5</v>
      </c>
      <c r="C58" s="14" t="str">
        <f t="shared" si="75"/>
        <v>台1線</v>
      </c>
      <c r="D58" s="14" t="str">
        <f t="shared" si="75"/>
        <v>大度橋</v>
      </c>
      <c r="E58" s="14" t="s">
        <v>160</v>
      </c>
      <c r="F58" s="14" t="str">
        <f t="shared" ref="F58:R58" si="76">F20</f>
        <v>往南</v>
      </c>
      <c r="G58" s="14" t="str">
        <f t="shared" si="76"/>
        <v>SL4-3</v>
      </c>
      <c r="H58" s="14" t="str">
        <f t="shared" si="76"/>
        <v>SL4-3</v>
      </c>
      <c r="I58" s="14">
        <f t="shared" si="76"/>
        <v>80</v>
      </c>
      <c r="J58" s="14">
        <f t="shared" si="76"/>
        <v>70</v>
      </c>
      <c r="K58" s="29">
        <f t="shared" si="40"/>
        <v>70</v>
      </c>
      <c r="L58" s="29">
        <f t="shared" si="76"/>
        <v>1710</v>
      </c>
      <c r="M58" s="29">
        <f t="shared" si="76"/>
        <v>3420</v>
      </c>
      <c r="N58" s="14">
        <f t="shared" si="76"/>
        <v>0.36</v>
      </c>
      <c r="O58" s="14">
        <f t="shared" si="76"/>
        <v>1.2</v>
      </c>
      <c r="P58" s="14">
        <f t="shared" si="76"/>
        <v>1.25</v>
      </c>
      <c r="Q58" s="14">
        <f t="shared" si="76"/>
        <v>1.5</v>
      </c>
      <c r="R58" s="41" t="str">
        <f t="shared" si="76"/>
        <v>VL2</v>
      </c>
      <c r="S58" s="70">
        <f>SUMIFS(交通量調查結果!I:I,交通量調查結果!$A:$A,服務水準列表!$G58,交通量調查結果!$G:$G,服務水準列表!$E58,交通量調查結果!$D:$D,服務水準列表!$F58)</f>
        <v>94</v>
      </c>
      <c r="T58" s="70">
        <f>SUMIFS(交通量調查結果!J:J,交通量調查結果!$A:$A,服務水準列表!$G58,交通量調查結果!$G:$G,服務水準列表!$E58,交通量調查結果!$D:$D,服務水準列表!$F58)</f>
        <v>205</v>
      </c>
      <c r="U58" s="70">
        <f>SUMIFS(交通量調查結果!K:K,交通量調查結果!$A:$A,服務水準列表!$G58,交通量調查結果!$G:$G,服務水準列表!$E58,交通量調查結果!$D:$D,服務水準列表!$F58)</f>
        <v>54</v>
      </c>
      <c r="V58" s="70">
        <f>SUMIFS(交通量調查結果!L:L,交通量調查結果!$A:$A,服務水準列表!$G58,交通量調查結果!$G:$G,服務水準列表!$E58,交通量調查結果!$D:$D,服務水準列表!$F58)</f>
        <v>139</v>
      </c>
      <c r="W58" s="70">
        <f>SUMIFS(交通量調查結果!M:M,交通量調查結果!$A:$A,服務水準列表!$G58,交通量調查結果!$G:$G,服務水準列表!$E58,交通量調查結果!$D:$D,服務水準列表!$F58)</f>
        <v>0</v>
      </c>
      <c r="X58" s="70">
        <f>SUMIFS(交通量調查結果!N:N,交通量調查結果!$A:$A,服務水準列表!$G58,交通量調查結果!$G:$G,服務水準列表!$E58,交通量調查結果!$D:$D,服務水準列表!$F58)</f>
        <v>0</v>
      </c>
      <c r="Y58" s="70">
        <f>SUMIFS(交通量調查結果!O:O,交通量調查結果!$A:$A,服務水準列表!$G58,交通量調查結果!$G:$G,服務水準列表!$E58,交通量調查結果!$D:$D,服務水準列表!$F58)</f>
        <v>13769</v>
      </c>
      <c r="Z58" s="70">
        <f>SUMIFS(交通量調查結果!P:P,交通量調查結果!$A:$A,服務水準列表!$G58,交通量調查結果!$G:$G,服務水準列表!$E58,交通量調查結果!$D:$D,服務水準列表!$F58)</f>
        <v>10020</v>
      </c>
      <c r="AA58" s="70">
        <f>SUMIFS(交通量調查結果!Q:Q,交通量調查結果!$A:$A,服務水準列表!$G58,交通量調查結果!$G:$G,服務水準列表!$E58,交通量調查結果!$D:$D,服務水準列表!$F58)</f>
        <v>198</v>
      </c>
      <c r="AB58" s="70">
        <f t="shared" si="3"/>
        <v>24479</v>
      </c>
      <c r="AC58" s="70">
        <f t="shared" si="4"/>
        <v>18005.05</v>
      </c>
      <c r="AD58" s="55">
        <f t="shared" si="43"/>
        <v>9</v>
      </c>
      <c r="AE58" s="34">
        <f>SUMIFS(交通量調查結果!I:I,交通量調查結果!$A:$A,服務水準列表!$G58,交通量調查結果!$G:$G,服務水準列表!$E58,交通量調查結果!$D:$D,服務水準列表!$F58,交通量調查結果!$H:$H,服務水準列表!$AD58)</f>
        <v>5</v>
      </c>
      <c r="AF58" s="34">
        <f>SUMIFS(交通量調查結果!J:J,交通量調查結果!$A:$A,服務水準列表!$G58,交通量調查結果!$G:$G,服務水準列表!$E58,交通量調查結果!$D:$D,服務水準列表!$F58,交通量調查結果!$H:$H,服務水準列表!$AD58)</f>
        <v>13</v>
      </c>
      <c r="AG58" s="34">
        <f>SUMIFS(交通量調查結果!K:K,交通量調查結果!$A:$A,服務水準列表!$G58,交通量調查結果!$G:$G,服務水準列表!$E58,交通量調查結果!$D:$D,服務水準列表!$F58,交通量調查結果!$H:$H,服務水準列表!$AD58)</f>
        <v>6</v>
      </c>
      <c r="AH58" s="34">
        <f>SUMIFS(交通量調查結果!L:L,交通量調查結果!$A:$A,服務水準列表!$G58,交通量調查結果!$G:$G,服務水準列表!$E58,交通量調查結果!$D:$D,服務水準列表!$F58,交通量調查結果!$H:$H,服務水準列表!$AD58)</f>
        <v>4</v>
      </c>
      <c r="AI58" s="34">
        <f>SUMIFS(交通量調查結果!M:M,交通量調查結果!$A:$A,服務水準列表!$G58,交通量調查結果!$G:$G,服務水準列表!$E58,交通量調查結果!$D:$D,服務水準列表!$F58,交通量調查結果!$H:$H,服務水準列表!$AD58)</f>
        <v>0</v>
      </c>
      <c r="AJ58" s="34">
        <f>SUMIFS(交通量調查結果!N:N,交通量調查結果!$A:$A,服務水準列表!$G58,交通量調查結果!$G:$G,服務水準列表!$E58,交通量調查結果!$D:$D,服務水準列表!$F58,交通量調查結果!$H:$H,服務水準列表!$AD58)</f>
        <v>0</v>
      </c>
      <c r="AK58" s="34">
        <f>SUMIFS(交通量調查結果!O:O,交通量調查結果!$A:$A,服務水準列表!$G58,交通量調查結果!$G:$G,服務水準列表!$E58,交通量調查結果!$D:$D,服務水準列表!$F58,交通量調查結果!$H:$H,服務水準列表!$AD58)</f>
        <v>922</v>
      </c>
      <c r="AL58" s="34">
        <f>SUMIFS(交通量調查結果!P:P,交通量調查結果!$A:$A,服務水準列表!$G58,交通量調查結果!$G:$G,服務水準列表!$E58,交通量調查結果!$D:$D,服務水準列表!$F58,交通量調查結果!$H:$H,服務水準列表!$AD58)</f>
        <v>512</v>
      </c>
      <c r="AM58" s="34">
        <f>SUMIFS(交通量調查結果!Q:Q,交通量調查結果!$A:$A,服務水準列表!$G58,交通量調查結果!$G:$G,服務水準列表!$E58,交通量調查結果!$D:$D,服務水準列表!$F58,交通量調查結果!$H:$H,服務水準列表!$AD58)</f>
        <v>39</v>
      </c>
      <c r="AN58" s="34">
        <f t="shared" si="5"/>
        <v>1462</v>
      </c>
      <c r="AO58" s="34">
        <f t="shared" si="6"/>
        <v>1142.07</v>
      </c>
      <c r="AP58" s="35">
        <f t="shared" si="7"/>
        <v>0.33</v>
      </c>
      <c r="AQ58" s="25" t="str" cm="1">
        <f t="array" ref="AQ58">IF(OR(AP58="",AP58="-"), "-", _xlfn.IFS(
    AP58&lt;=0.25, "A",
    AP58&lt;=0.5, "B",
    AP58&lt;=0.8, "C",
    AP58&lt;=0.9, "D",
    AP58&lt;=1, "E",
    AP58&gt;1, "F"
))</f>
        <v>B</v>
      </c>
      <c r="AR58" s="36" cm="1">
        <f t="array" ref="AR58">INDEX(旅行速率調查結果!$A:$M,
       MATCH(1, (旅行速率調查結果!$D:$D = 服務水準列表!$E58) * (旅行速率調查結果!$F:$F = 服務水準列表!$F58) * (旅行速率調查結果!$E:$E = "晨峰") * (旅行速率調查結果!$A:$A = 服務水準列表!$H58),0),
       COLUMN(旅行速率調查結果!$K$1))</f>
        <v>62.74682846111417</v>
      </c>
      <c r="AS58" s="37">
        <f t="shared" si="8"/>
        <v>0.9</v>
      </c>
      <c r="AT58" s="26" cm="1">
        <f t="array" ref="AT58">IF(OR(AS58=0,AS58=""), "-", _xlfn.IFS(
    AS58&gt;=0.9, 1,
    AS58&gt;=0.8, 2,
    AS58&gt;=0.6, 3,
    AS58&gt;=0.4, 4,
    AS58&gt;=0.2, 5,
    AS58&lt;0.2, 6
))</f>
        <v>1</v>
      </c>
      <c r="AU58" s="26" t="str" cm="1">
        <f t="array" ref="AU58">IF(OR(AS58=0,AS58=""), "-", _xlfn.IFS(
    AS58&gt;=0.8, "A",
    AS58&gt;=0.6, "B",
    AS58&gt;=0.5, "C",
    AS58&gt;=0.4, "D",
    AS58&gt;=0.2, "E",
    AS58&lt;0.2, "F"
))</f>
        <v>A</v>
      </c>
      <c r="AV58" s="44" t="str">
        <f t="shared" si="32"/>
        <v>A</v>
      </c>
      <c r="AW58" s="55">
        <f t="shared" si="44"/>
        <v>18</v>
      </c>
      <c r="AX58" s="34">
        <f>SUMIFS(交通量調查結果!I:I,交通量調查結果!$A:$A,服務水準列表!$G58,交通量調查結果!$G:$G,服務水準列表!$E58,交通量調查結果!$D:$D,服務水準列表!$F58,交通量調查結果!$H:$H,服務水準列表!$AD58)</f>
        <v>5</v>
      </c>
      <c r="AY58" s="34">
        <f>SUMIFS(交通量調查結果!J:J,交通量調查結果!$A:$A,服務水準列表!$G58,交通量調查結果!$G:$G,服務水準列表!$E58,交通量調查結果!$D:$D,服務水準列表!$F58,交通量調查結果!$H:$H,服務水準列表!$AD58)</f>
        <v>13</v>
      </c>
      <c r="AZ58" s="34">
        <f>SUMIFS(交通量調查結果!K:K,交通量調查結果!$A:$A,服務水準列表!$G58,交通量調查結果!$G:$G,服務水準列表!$E58,交通量調查結果!$D:$D,服務水準列表!$F58,交通量調查結果!$H:$H,服務水準列表!$AD58)</f>
        <v>6</v>
      </c>
      <c r="BA58" s="34">
        <f>SUMIFS(交通量調查結果!L:L,交通量調查結果!$A:$A,服務水準列表!$G58,交通量調查結果!$G:$G,服務水準列表!$E58,交通量調查結果!$D:$D,服務水準列表!$F58,交通量調查結果!$H:$H,服務水準列表!$AD58)</f>
        <v>4</v>
      </c>
      <c r="BB58" s="34">
        <f>SUMIFS(交通量調查結果!M:M,交通量調查結果!$A:$A,服務水準列表!$G58,交通量調查結果!$G:$G,服務水準列表!$E58,交通量調查結果!$D:$D,服務水準列表!$F58,交通量調查結果!$H:$H,服務水準列表!$AD58)</f>
        <v>0</v>
      </c>
      <c r="BC58" s="34">
        <f>SUMIFS(交通量調查結果!N:N,交通量調查結果!$A:$A,服務水準列表!$G58,交通量調查結果!$G:$G,服務水準列表!$E58,交通量調查結果!$D:$D,服務水準列表!$F58,交通量調查結果!$H:$H,服務水準列表!$AD58)</f>
        <v>0</v>
      </c>
      <c r="BD58" s="34">
        <f>SUMIFS(交通量調查結果!O:O,交通量調查結果!$A:$A,服務水準列表!$G58,交通量調查結果!$G:$G,服務水準列表!$E58,交通量調查結果!$D:$D,服務水準列表!$F58,交通量調查結果!$H:$H,服務水準列表!$AD58)</f>
        <v>922</v>
      </c>
      <c r="BE58" s="34">
        <f>SUMIFS(交通量調查結果!P:P,交通量調查結果!$A:$A,服務水準列表!$G58,交通量調查結果!$G:$G,服務水準列表!$E58,交通量調查結果!$D:$D,服務水準列表!$F58,交通量調查結果!$H:$H,服務水準列表!$AD58)</f>
        <v>512</v>
      </c>
      <c r="BF58" s="34">
        <f>SUMIFS(交通量調查結果!Q:Q,交通量調查結果!$A:$A,服務水準列表!$G58,交通量調查結果!$G:$G,服務水準列表!$E58,交通量調查結果!$D:$D,服務水準列表!$F58,交通量調查結果!$H:$H,服務水準列表!$AD58)</f>
        <v>39</v>
      </c>
      <c r="BG58" s="34">
        <f t="shared" si="9"/>
        <v>1462</v>
      </c>
      <c r="BH58" s="34">
        <f t="shared" si="10"/>
        <v>1142.07</v>
      </c>
      <c r="BI58" s="35">
        <f t="shared" si="11"/>
        <v>0.33</v>
      </c>
      <c r="BJ58" s="25" t="str" cm="1">
        <f t="array" ref="BJ58">IF(OR(BI58="",BI58="-"), "-", _xlfn.IFS(
    BI58&lt;=0.25, "A",
    BI58&lt;=0.5, "B",
    BI58&lt;=0.8, "C",
    BI58&lt;=0.9, "D",
    BI58&lt;=1, "E",
    BI58&gt;1, "F"
))</f>
        <v>B</v>
      </c>
      <c r="BK58" s="36" cm="1">
        <f t="array" ref="BK58">INDEX(旅行速率調查結果!$A:$M,
       MATCH(1, (旅行速率調查結果!$D:$D = 服務水準列表!$E58) * (旅行速率調查結果!$F:$F = 服務水準列表!$F58) * (旅行速率調查結果!$E:$E = "晨峰") * (旅行速率調查結果!$A:$A = 服務水準列表!$H58),0),
       COLUMN(旅行速率調查結果!$K$1))</f>
        <v>62.74682846111417</v>
      </c>
      <c r="BL58" s="37">
        <f t="shared" si="12"/>
        <v>0.9</v>
      </c>
      <c r="BM58" s="26" cm="1">
        <f t="array" ref="BM58">IF(OR(BL58=0,BL58=""), "-", _xlfn.IFS(
    BL58&gt;=0.9, 1,
    BL58&gt;=0.8, 2,
    BL58&gt;=0.6, 3,
    BL58&gt;=0.4, 4,
    BL58&gt;=0.2, 5,
    BL58&lt;0.2, 6
))</f>
        <v>1</v>
      </c>
      <c r="BN58" s="26" t="str" cm="1">
        <f t="array" ref="BN58">IF(OR(BL58=0,BL58=""), "-", _xlfn.IFS(
    BL58&gt;=0.8, "A",
    BL58&gt;=0.6, "B",
    BL58&gt;=0.5, "C",
    BL58&gt;=0.4, "D",
    BL58&gt;=0.2, "E",
    BL58&lt;0.2, "F"
))</f>
        <v>A</v>
      </c>
      <c r="BO58" s="44" t="str">
        <f t="shared" si="33"/>
        <v>A</v>
      </c>
    </row>
    <row r="59" spans="1:67" ht="16.5" thickBot="1" x14ac:dyDescent="0.3">
      <c r="A59" s="49" t="str">
        <f t="shared" ref="A59:D59" si="77">A21</f>
        <v>SL4</v>
      </c>
      <c r="B59" s="27" t="str">
        <f t="shared" si="77"/>
        <v>SL4-6</v>
      </c>
      <c r="C59" s="27" t="str">
        <f t="shared" si="77"/>
        <v>台74線</v>
      </c>
      <c r="D59" s="27" t="str">
        <f t="shared" si="77"/>
        <v>烏溪橋</v>
      </c>
      <c r="E59" s="27" t="s">
        <v>160</v>
      </c>
      <c r="F59" s="27" t="str">
        <f t="shared" ref="F59:R59" si="78">F21</f>
        <v>往南</v>
      </c>
      <c r="G59" s="27" t="str">
        <f t="shared" si="78"/>
        <v>SL4-4</v>
      </c>
      <c r="H59" s="27" t="str">
        <f t="shared" si="78"/>
        <v>SL4-4</v>
      </c>
      <c r="I59" s="27">
        <f t="shared" si="78"/>
        <v>90</v>
      </c>
      <c r="J59" s="27">
        <f t="shared" si="78"/>
        <v>80</v>
      </c>
      <c r="K59" s="50">
        <f t="shared" si="40"/>
        <v>80</v>
      </c>
      <c r="L59" s="50">
        <f t="shared" si="78"/>
        <v>1730</v>
      </c>
      <c r="M59" s="50">
        <f t="shared" si="78"/>
        <v>5190</v>
      </c>
      <c r="N59" s="27">
        <f t="shared" si="78"/>
        <v>0.36</v>
      </c>
      <c r="O59" s="27">
        <f t="shared" si="78"/>
        <v>1.2</v>
      </c>
      <c r="P59" s="27">
        <f t="shared" si="78"/>
        <v>1.25</v>
      </c>
      <c r="Q59" s="27">
        <f t="shared" si="78"/>
        <v>1.5</v>
      </c>
      <c r="R59" s="43" t="str">
        <f t="shared" si="78"/>
        <v>VL2</v>
      </c>
      <c r="S59" s="71">
        <f>SUMIFS(交通量調查結果!I:I,交通量調查結果!$A:$A,服務水準列表!$G59,交通量調查結果!$G:$G,服務水準列表!$E59,交通量調查結果!$D:$D,服務水準列表!$F59)</f>
        <v>684</v>
      </c>
      <c r="T59" s="71">
        <f>SUMIFS(交通量調查結果!J:J,交通量調查結果!$A:$A,服務水準列表!$G59,交通量調查結果!$G:$G,服務水準列表!$E59,交通量調查結果!$D:$D,服務水準列表!$F59)</f>
        <v>1091</v>
      </c>
      <c r="U59" s="71">
        <f>SUMIFS(交通量調查結果!K:K,交通量調查結果!$A:$A,服務水準列表!$G59,交通量調查結果!$G:$G,服務水準列表!$E59,交通量調查結果!$D:$D,服務水準列表!$F59)</f>
        <v>163</v>
      </c>
      <c r="V59" s="71">
        <f>SUMIFS(交通量調查結果!L:L,交通量調查結果!$A:$A,服務水準列表!$G59,交通量調查結果!$G:$G,服務水準列表!$E59,交通量調查結果!$D:$D,服務水準列表!$F59)</f>
        <v>231</v>
      </c>
      <c r="W59" s="71">
        <f>SUMIFS(交通量調查結果!M:M,交通量調查結果!$A:$A,服務水準列表!$G59,交通量調查結果!$G:$G,服務水準列表!$E59,交通量調查結果!$D:$D,服務水準列表!$F59)</f>
        <v>0</v>
      </c>
      <c r="X59" s="71">
        <f>SUMIFS(交通量調查結果!N:N,交通量調查結果!$A:$A,服務水準列表!$G59,交通量調查結果!$G:$G,服務水準列表!$E59,交通量調查結果!$D:$D,服務水準列表!$F59)</f>
        <v>0</v>
      </c>
      <c r="Y59" s="71">
        <f>SUMIFS(交通量調查結果!O:O,交通量調查結果!$A:$A,服務水準列表!$G59,交通量調查結果!$G:$G,服務水準列表!$E59,交通量調查結果!$D:$D,服務水準列表!$F59)</f>
        <v>53169</v>
      </c>
      <c r="Z59" s="71">
        <f>SUMIFS(交通量調查結果!P:P,交通量調查結果!$A:$A,服務水準列表!$G59,交通量調查結果!$G:$G,服務水準列表!$E59,交通量調查結果!$D:$D,服務水準列表!$F59)</f>
        <v>4488</v>
      </c>
      <c r="AA59" s="71">
        <f>SUMIFS(交通量調查結果!Q:Q,交通量調查結果!$A:$A,服務水準列表!$G59,交通量調查結果!$G:$G,服務水準列表!$E59,交通量調查結果!$D:$D,服務水準列表!$F59)</f>
        <v>86</v>
      </c>
      <c r="AB59" s="71">
        <f t="shared" si="3"/>
        <v>59912</v>
      </c>
      <c r="AC59" s="71">
        <f t="shared" si="4"/>
        <v>57647.23</v>
      </c>
      <c r="AD59" s="56">
        <f t="shared" si="43"/>
        <v>9</v>
      </c>
      <c r="AE59" s="51">
        <f>SUMIFS(交通量調查結果!I:I,交通量調查結果!$A:$A,服務水準列表!$G59,交通量調查結果!$G:$G,服務水準列表!$E59,交通量調查結果!$D:$D,服務水準列表!$F59,交通量調查結果!$H:$H,服務水準列表!$AD59)</f>
        <v>76</v>
      </c>
      <c r="AF59" s="51">
        <f>SUMIFS(交通量調查結果!J:J,交通量調查結果!$A:$A,服務水準列表!$G59,交通量調查結果!$G:$G,服務水準列表!$E59,交通量調查結果!$D:$D,服務水準列表!$F59,交通量調查結果!$H:$H,服務水準列表!$AD59)</f>
        <v>77</v>
      </c>
      <c r="AG59" s="51">
        <f>SUMIFS(交通量調查結果!K:K,交通量調查結果!$A:$A,服務水準列表!$G59,交通量調查結果!$G:$G,服務水準列表!$E59,交通量調查結果!$D:$D,服務水準列表!$F59,交通量調查結果!$H:$H,服務水準列表!$AD59)</f>
        <v>6</v>
      </c>
      <c r="AH59" s="51">
        <f>SUMIFS(交通量調查結果!L:L,交通量調查結果!$A:$A,服務水準列表!$G59,交通量調查結果!$G:$G,服務水準列表!$E59,交通量調查結果!$D:$D,服務水準列表!$F59,交通量調查結果!$H:$H,服務水準列表!$AD59)</f>
        <v>39</v>
      </c>
      <c r="AI59" s="51">
        <f>SUMIFS(交通量調查結果!M:M,交通量調查結果!$A:$A,服務水準列表!$G59,交通量調查結果!$G:$G,服務水準列表!$E59,交通量調查結果!$D:$D,服務水準列表!$F59,交通量調查結果!$H:$H,服務水準列表!$AD59)</f>
        <v>0</v>
      </c>
      <c r="AJ59" s="51">
        <f>SUMIFS(交通量調查結果!N:N,交通量調查結果!$A:$A,服務水準列表!$G59,交通量調查結果!$G:$G,服務水準列表!$E59,交通量調查結果!$D:$D,服務水準列表!$F59,交通量調查結果!$H:$H,服務水準列表!$AD59)</f>
        <v>0</v>
      </c>
      <c r="AK59" s="51">
        <f>SUMIFS(交通量調查結果!O:O,交通量調查結果!$A:$A,服務水準列表!$G59,交通量調查結果!$G:$G,服務水準列表!$E59,交通量調查結果!$D:$D,服務水準列表!$F59,交通量調查結果!$H:$H,服務水準列表!$AD59)</f>
        <v>3268</v>
      </c>
      <c r="AL59" s="51">
        <f>SUMIFS(交通量調查結果!P:P,交通量調查結果!$A:$A,服務水準列表!$G59,交通量調查結果!$G:$G,服務水準列表!$E59,交通量調查結果!$D:$D,服務水準列表!$F59,交通量調查結果!$H:$H,服務水準列表!$AD59)</f>
        <v>203</v>
      </c>
      <c r="AM59" s="51">
        <f>SUMIFS(交通量調查結果!Q:Q,交通量調查結果!$A:$A,服務水準列表!$G59,交通量調查結果!$G:$G,服務水準列表!$E59,交通量調查結果!$D:$D,服務水準列表!$F59,交通量調查結果!$H:$H,服務水準列表!$AD59)</f>
        <v>0</v>
      </c>
      <c r="AN59" s="51">
        <f t="shared" si="5"/>
        <v>3669</v>
      </c>
      <c r="AO59" s="51">
        <f t="shared" si="6"/>
        <v>3605.33</v>
      </c>
      <c r="AP59" s="45">
        <f t="shared" si="7"/>
        <v>0.69</v>
      </c>
      <c r="AQ59" s="52" t="str" cm="1">
        <f t="array" ref="AQ59">IF(OR(AP59="",AP59="-"), "-", _xlfn.IFS(
    AP59&lt;=0.25, "A",
    AP59&lt;=0.5, "B",
    AP59&lt;=0.8, "C",
    AP59&lt;=0.9, "D",
    AP59&lt;=1, "E",
    AP59&gt;1, "F"
))</f>
        <v>C</v>
      </c>
      <c r="AR59" s="68" cm="1">
        <f t="array" ref="AR59">INDEX(旅行速率調查結果!$A:$M,
       MATCH(1, (旅行速率調查結果!$D:$D = 服務水準列表!$E59) * (旅行速率調查結果!$F:$F = 服務水準列表!$F59) * (旅行速率調查結果!$E:$E = "晨峰") * (旅行速率調查結果!$A:$A = 服務水準列表!$H59),0),
       COLUMN(旅行速率調查結果!$K$1))</f>
        <v>78.111040204211875</v>
      </c>
      <c r="AS59" s="66">
        <f t="shared" si="8"/>
        <v>0.98</v>
      </c>
      <c r="AT59" s="53" cm="1">
        <f t="array" ref="AT59">IF(OR(AS59=0,AS59=""), "-", _xlfn.IFS(
    AS59&gt;=0.9, 1,
    AS59&gt;=0.8, 2,
    AS59&gt;=0.6, 3,
    AS59&gt;=0.4, 4,
    AS59&gt;=0.2, 5,
    AS59&lt;0.2, 6
))</f>
        <v>1</v>
      </c>
      <c r="AU59" s="53" t="str" cm="1">
        <f t="array" ref="AU59">IF(OR(AS59=0,AS59=""), "-", _xlfn.IFS(
    AS59&gt;=0.8, "A",
    AS59&gt;=0.6, "B",
    AS59&gt;=0.5, "C",
    AS59&gt;=0.4, "D",
    AS59&gt;=0.2, "E",
    AS59&lt;0.2, "F"
))</f>
        <v>A</v>
      </c>
      <c r="AV59" s="46" t="str">
        <f t="shared" si="32"/>
        <v>A</v>
      </c>
      <c r="AW59" s="56">
        <f t="shared" si="44"/>
        <v>18</v>
      </c>
      <c r="AX59" s="51">
        <f>SUMIFS(交通量調查結果!I:I,交通量調查結果!$A:$A,服務水準列表!$G59,交通量調查結果!$G:$G,服務水準列表!$E59,交通量調查結果!$D:$D,服務水準列表!$F59,交通量調查結果!$H:$H,服務水準列表!$AD59)</f>
        <v>76</v>
      </c>
      <c r="AY59" s="51">
        <f>SUMIFS(交通量調查結果!J:J,交通量調查結果!$A:$A,服務水準列表!$G59,交通量調查結果!$G:$G,服務水準列表!$E59,交通量調查結果!$D:$D,服務水準列表!$F59,交通量調查結果!$H:$H,服務水準列表!$AD59)</f>
        <v>77</v>
      </c>
      <c r="AZ59" s="51">
        <f>SUMIFS(交通量調查結果!K:K,交通量調查結果!$A:$A,服務水準列表!$G59,交通量調查結果!$G:$G,服務水準列表!$E59,交通量調查結果!$D:$D,服務水準列表!$F59,交通量調查結果!$H:$H,服務水準列表!$AD59)</f>
        <v>6</v>
      </c>
      <c r="BA59" s="51">
        <f>SUMIFS(交通量調查結果!L:L,交通量調查結果!$A:$A,服務水準列表!$G59,交通量調查結果!$G:$G,服務水準列表!$E59,交通量調查結果!$D:$D,服務水準列表!$F59,交通量調查結果!$H:$H,服務水準列表!$AD59)</f>
        <v>39</v>
      </c>
      <c r="BB59" s="51">
        <f>SUMIFS(交通量調查結果!M:M,交通量調查結果!$A:$A,服務水準列表!$G59,交通量調查結果!$G:$G,服務水準列表!$E59,交通量調查結果!$D:$D,服務水準列表!$F59,交通量調查結果!$H:$H,服務水準列表!$AD59)</f>
        <v>0</v>
      </c>
      <c r="BC59" s="51">
        <f>SUMIFS(交通量調查結果!N:N,交通量調查結果!$A:$A,服務水準列表!$G59,交通量調查結果!$G:$G,服務水準列表!$E59,交通量調查結果!$D:$D,服務水準列表!$F59,交通量調查結果!$H:$H,服務水準列表!$AD59)</f>
        <v>0</v>
      </c>
      <c r="BD59" s="51">
        <f>SUMIFS(交通量調查結果!O:O,交通量調查結果!$A:$A,服務水準列表!$G59,交通量調查結果!$G:$G,服務水準列表!$E59,交通量調查結果!$D:$D,服務水準列表!$F59,交通量調查結果!$H:$H,服務水準列表!$AD59)</f>
        <v>3268</v>
      </c>
      <c r="BE59" s="51">
        <f>SUMIFS(交通量調查結果!P:P,交通量調查結果!$A:$A,服務水準列表!$G59,交通量調查結果!$G:$G,服務水準列表!$E59,交通量調查結果!$D:$D,服務水準列表!$F59,交通量調查結果!$H:$H,服務水準列表!$AD59)</f>
        <v>203</v>
      </c>
      <c r="BF59" s="51">
        <f>SUMIFS(交通量調查結果!Q:Q,交通量調查結果!$A:$A,服務水準列表!$G59,交通量調查結果!$G:$G,服務水準列表!$E59,交通量調查結果!$D:$D,服務水準列表!$F59,交通量調查結果!$H:$H,服務水準列表!$AD59)</f>
        <v>0</v>
      </c>
      <c r="BG59" s="51">
        <f t="shared" si="9"/>
        <v>3669</v>
      </c>
      <c r="BH59" s="51">
        <f t="shared" si="10"/>
        <v>3605.33</v>
      </c>
      <c r="BI59" s="45">
        <f t="shared" si="11"/>
        <v>0.69</v>
      </c>
      <c r="BJ59" s="52" t="str" cm="1">
        <f t="array" ref="BJ59">IF(OR(BI59="",BI59="-"), "-", _xlfn.IFS(
    BI59&lt;=0.25, "A",
    BI59&lt;=0.5, "B",
    BI59&lt;=0.8, "C",
    BI59&lt;=0.9, "D",
    BI59&lt;=1, "E",
    BI59&gt;1, "F"
))</f>
        <v>C</v>
      </c>
      <c r="BK59" s="68" cm="1">
        <f t="array" ref="BK59">INDEX(旅行速率調查結果!$A:$M,
       MATCH(1, (旅行速率調查結果!$D:$D = 服務水準列表!$E59) * (旅行速率調查結果!$F:$F = 服務水準列表!$F59) * (旅行速率調查結果!$E:$E = "晨峰") * (旅行速率調查結果!$A:$A = 服務水準列表!$H59),0),
       COLUMN(旅行速率調查結果!$K$1))</f>
        <v>78.111040204211875</v>
      </c>
      <c r="BL59" s="66">
        <f t="shared" si="12"/>
        <v>0.98</v>
      </c>
      <c r="BM59" s="53" cm="1">
        <f t="array" ref="BM59">IF(OR(BL59=0,BL59=""), "-", _xlfn.IFS(
    BL59&gt;=0.9, 1,
    BL59&gt;=0.8, 2,
    BL59&gt;=0.6, 3,
    BL59&gt;=0.4, 4,
    BL59&gt;=0.2, 5,
    BL59&lt;0.2, 6
))</f>
        <v>1</v>
      </c>
      <c r="BN59" s="53" t="str" cm="1">
        <f t="array" ref="BN59">IF(OR(BL59=0,BL59=""), "-", _xlfn.IFS(
    BL59&gt;=0.8, "A",
    BL59&gt;=0.6, "B",
    BL59&gt;=0.5, "C",
    BL59&gt;=0.4, "D",
    BL59&gt;=0.2, "E",
    BL59&lt;0.2, "F"
))</f>
        <v>A</v>
      </c>
      <c r="BO59" s="46" t="str">
        <f t="shared" si="33"/>
        <v>A</v>
      </c>
    </row>
    <row r="60" spans="1:67" x14ac:dyDescent="0.25">
      <c r="A60" s="47" t="str">
        <f t="shared" ref="A60:D60" si="79">A22</f>
        <v>SL1</v>
      </c>
      <c r="B60" s="25" t="str">
        <f t="shared" si="79"/>
        <v>SL1-1</v>
      </c>
      <c r="C60" s="25" t="str">
        <f t="shared" si="79"/>
        <v>台61線</v>
      </c>
      <c r="D60" s="25" t="str">
        <f t="shared" si="79"/>
        <v>後龍觀海大橋</v>
      </c>
      <c r="E60" s="25" t="s">
        <v>160</v>
      </c>
      <c r="F60" s="25" t="str">
        <f t="shared" ref="F60:R60" si="80">F22</f>
        <v>往北</v>
      </c>
      <c r="G60" s="25" t="str">
        <f t="shared" si="80"/>
        <v>SL1-1</v>
      </c>
      <c r="H60" s="25" t="str">
        <f t="shared" si="80"/>
        <v>SL1-1</v>
      </c>
      <c r="I60" s="25">
        <f t="shared" si="80"/>
        <v>60</v>
      </c>
      <c r="J60" s="25">
        <f t="shared" si="80"/>
        <v>50</v>
      </c>
      <c r="K60" s="28">
        <f t="shared" si="40"/>
        <v>50</v>
      </c>
      <c r="L60" s="28">
        <f t="shared" si="80"/>
        <v>1950</v>
      </c>
      <c r="M60" s="28">
        <f t="shared" si="80"/>
        <v>5850</v>
      </c>
      <c r="N60" s="25">
        <f t="shared" si="80"/>
        <v>0.33</v>
      </c>
      <c r="O60" s="25">
        <f t="shared" si="80"/>
        <v>1.4</v>
      </c>
      <c r="P60" s="25">
        <f t="shared" si="80"/>
        <v>1.4</v>
      </c>
      <c r="Q60" s="25">
        <f t="shared" si="80"/>
        <v>1.4</v>
      </c>
      <c r="R60" s="44" t="str">
        <f t="shared" si="80"/>
        <v>VL2</v>
      </c>
      <c r="S60" s="72">
        <f>SUMIFS(交通量調查結果!I:I,交通量調查結果!$A:$A,服務水準列表!$G60,交通量調查結果!$G:$G,服務水準列表!$E60,交通量調查結果!$D:$D,服務水準列表!$F60)</f>
        <v>897</v>
      </c>
      <c r="T60" s="72">
        <f>SUMIFS(交通量調查結果!J:J,交通量調查結果!$A:$A,服務水準列表!$G60,交通量調查結果!$G:$G,服務水準列表!$E60,交通量調查結果!$D:$D,服務水準列表!$F60)</f>
        <v>434</v>
      </c>
      <c r="U60" s="72">
        <f>SUMIFS(交通量調查結果!K:K,交通量調查結果!$A:$A,服務水準列表!$G60,交通量調查結果!$G:$G,服務水準列表!$E60,交通量調查結果!$D:$D,服務水準列表!$F60)</f>
        <v>1</v>
      </c>
      <c r="V60" s="72">
        <f>SUMIFS(交通量調查結果!L:L,交通量調查結果!$A:$A,服務水準列表!$G60,交通量調查結果!$G:$G,服務水準列表!$E60,交通量調查結果!$D:$D,服務水準列表!$F60)</f>
        <v>42</v>
      </c>
      <c r="W60" s="72">
        <f>SUMIFS(交通量調查結果!M:M,交通量調查結果!$A:$A,服務水準列表!$G60,交通量調查結果!$G:$G,服務水準列表!$E60,交通量調查結果!$D:$D,服務水準列表!$F60)</f>
        <v>0</v>
      </c>
      <c r="X60" s="72">
        <f>SUMIFS(交通量調查結果!N:N,交通量調查結果!$A:$A,服務水準列表!$G60,交通量調查結果!$G:$G,服務水準列表!$E60,交通量調查結果!$D:$D,服務水準列表!$F60)</f>
        <v>0</v>
      </c>
      <c r="Y60" s="72">
        <f>SUMIFS(交通量調查結果!O:O,交通量調查結果!$A:$A,服務水準列表!$G60,交通量調查結果!$G:$G,服務水準列表!$E60,交通量調查結果!$D:$D,服務水準列表!$F60)</f>
        <v>7585</v>
      </c>
      <c r="Z60" s="72">
        <f>SUMIFS(交通量調查結果!P:P,交通量調查結果!$A:$A,服務水準列表!$G60,交通量調查結果!$G:$G,服務水準列表!$E60,交通量調查結果!$D:$D,服務水準列表!$F60)</f>
        <v>1463</v>
      </c>
      <c r="AA60" s="72">
        <f>SUMIFS(交通量調查結果!Q:Q,交通量調查結果!$A:$A,服務水準列表!$G60,交通量調查結果!$G:$G,服務水準列表!$E60,交通量調查結果!$D:$D,服務水準列表!$F60)</f>
        <v>57</v>
      </c>
      <c r="AB60" s="72">
        <f t="shared" si="3"/>
        <v>10479</v>
      </c>
      <c r="AC60" s="72">
        <f t="shared" si="4"/>
        <v>9991.3900000000012</v>
      </c>
      <c r="AD60" s="54" cm="1">
        <f t="array" ref="AD60">INDEX(選定時間!A:C,MATCH(1,(服務水準列表!$E60 = 選定時間!$A:$A) * (選定時間!$B:$B = "晨峰"),0), 3)</f>
        <v>9</v>
      </c>
      <c r="AE60" s="34">
        <f>SUMIFS(交通量調查結果!I:I,交通量調查結果!$A:$A,服務水準列表!$G60,交通量調查結果!$G:$G,服務水準列表!$E60,交通量調查結果!$D:$D,服務水準列表!$F60,交通量調查結果!$H:$H,服務水準列表!$AD60)</f>
        <v>55</v>
      </c>
      <c r="AF60" s="34">
        <f>SUMIFS(交通量調查結果!J:J,交通量調查結果!$A:$A,服務水準列表!$G60,交通量調查結果!$G:$G,服務水準列表!$E60,交通量調查結果!$D:$D,服務水準列表!$F60,交通量調查結果!$H:$H,服務水準列表!$AD60)</f>
        <v>33</v>
      </c>
      <c r="AG60" s="34">
        <f>SUMIFS(交通量調查結果!K:K,交通量調查結果!$A:$A,服務水準列表!$G60,交通量調查結果!$G:$G,服務水準列表!$E60,交通量調查結果!$D:$D,服務水準列表!$F60,交通量調查結果!$H:$H,服務水準列表!$AD60)</f>
        <v>0</v>
      </c>
      <c r="AH60" s="34">
        <f>SUMIFS(交通量調查結果!L:L,交通量調查結果!$A:$A,服務水準列表!$G60,交通量調查結果!$G:$G,服務水準列表!$E60,交通量調查結果!$D:$D,服務水準列表!$F60,交通量調查結果!$H:$H,服務水準列表!$AD60)</f>
        <v>4</v>
      </c>
      <c r="AI60" s="34">
        <f>SUMIFS(交通量調查結果!M:M,交通量調查結果!$A:$A,服務水準列表!$G60,交通量調查結果!$G:$G,服務水準列表!$E60,交通量調查結果!$D:$D,服務水準列表!$F60,交通量調查結果!$H:$H,服務水準列表!$AD60)</f>
        <v>0</v>
      </c>
      <c r="AJ60" s="34">
        <f>SUMIFS(交通量調查結果!N:N,交通量調查結果!$A:$A,服務水準列表!$G60,交通量調查結果!$G:$G,服務水準列表!$E60,交通量調查結果!$D:$D,服務水準列表!$F60,交通量調查結果!$H:$H,服務水準列表!$AD60)</f>
        <v>0</v>
      </c>
      <c r="AK60" s="34">
        <f>SUMIFS(交通量調查結果!O:O,交通量調查結果!$A:$A,服務水準列表!$G60,交通量調查結果!$G:$G,服務水準列表!$E60,交通量調查結果!$D:$D,服務水準列表!$F60,交通量調查結果!$H:$H,服務水準列表!$AD60)</f>
        <v>268</v>
      </c>
      <c r="AL60" s="34">
        <f>SUMIFS(交通量調查結果!P:P,交通量調查結果!$A:$A,服務水準列表!$G60,交通量調查結果!$G:$G,服務水準列表!$E60,交通量調查結果!$D:$D,服務水準列表!$F60,交通量調查結果!$H:$H,服務水準列表!$AD60)</f>
        <v>82</v>
      </c>
      <c r="AM60" s="34">
        <f>SUMIFS(交通量調查結果!Q:Q,交通量調查結果!$A:$A,服務水準列表!$G60,交通量調查結果!$G:$G,服務水準列表!$E60,交通量調查結果!$D:$D,服務水準列表!$F60,交通量調查結果!$H:$H,服務水準列表!$AD60)</f>
        <v>8</v>
      </c>
      <c r="AN60" s="34">
        <f t="shared" si="5"/>
        <v>442</v>
      </c>
      <c r="AO60" s="34">
        <f t="shared" si="6"/>
        <v>423.85999999999996</v>
      </c>
      <c r="AP60" s="35">
        <f t="shared" si="7"/>
        <v>7.0000000000000007E-2</v>
      </c>
      <c r="AQ60" s="25" t="str" cm="1">
        <f t="array" ref="AQ60">IF(OR(AP60="",AP60="-"), "-", _xlfn.IFS(
    AP60&lt;=0.25, "A",
    AP60&lt;=0.5, "B",
    AP60&lt;=0.8, "C",
    AP60&lt;=0.9, "D",
    AP60&lt;=1, "E",
    AP60&gt;1, "F"
))</f>
        <v>A</v>
      </c>
      <c r="AR60" s="36" cm="1">
        <f t="array" ref="AR60">INDEX(旅行速率調查結果!$A:$M,
       MATCH(1, (旅行速率調查結果!$D:$D = 服務水準列表!$E60) * (旅行速率調查結果!$F:$F = 服務水準列表!$F60) * (旅行速率調查結果!$E:$E = "晨峰") * (旅行速率調查結果!$A:$A = 服務水準列表!$H60),0),
       COLUMN(旅行速率調查結果!$K$1))</f>
        <v>51.913833006943207</v>
      </c>
      <c r="AS60" s="37">
        <f t="shared" si="8"/>
        <v>1.04</v>
      </c>
      <c r="AT60" s="26" cm="1">
        <f t="array" ref="AT60">IF(OR(AS60=0,AS60=""), "-", _xlfn.IFS(
    AS60&gt;=0.9, 1,
    AS60&gt;=0.8, 2,
    AS60&gt;=0.6, 3,
    AS60&gt;=0.4, 4,
    AS60&gt;=0.2, 5,
    AS60&lt;0.2, 6
))</f>
        <v>1</v>
      </c>
      <c r="AU60" s="26" t="str" cm="1">
        <f t="array" ref="AU60">IF(OR(AS60=0,AS60=""), "-", _xlfn.IFS(
    AS60&gt;=0.8, "A",
    AS60&gt;=0.6, "B",
    AS60&gt;=0.5, "C",
    AS60&gt;=0.4, "D",
    AS60&gt;=0.2, "E",
    AS60&lt;0.2, "F"
))</f>
        <v>A</v>
      </c>
      <c r="AV60" s="44" t="str">
        <f t="shared" si="32"/>
        <v>A</v>
      </c>
      <c r="AW60" s="54" cm="1">
        <f t="array" ref="AW60">INDEX(選定時間!A:C,MATCH(1,(服務水準列表!$E60 = 選定時間!$A:$A) * (選定時間!$B:$B = "昏峰"),0), 3)</f>
        <v>18</v>
      </c>
      <c r="AX60" s="34">
        <f>SUMIFS(交通量調查結果!I:I,交通量調查結果!$A:$A,服務水準列表!$G60,交通量調查結果!$G:$G,服務水準列表!$E60,交通量調查結果!$D:$D,服務水準列表!$F60,交通量調查結果!$H:$H,服務水準列表!$AD60)</f>
        <v>55</v>
      </c>
      <c r="AY60" s="34">
        <f>SUMIFS(交通量調查結果!J:J,交通量調查結果!$A:$A,服務水準列表!$G60,交通量調查結果!$G:$G,服務水準列表!$E60,交通量調查結果!$D:$D,服務水準列表!$F60,交通量調查結果!$H:$H,服務水準列表!$AD60)</f>
        <v>33</v>
      </c>
      <c r="AZ60" s="34">
        <f>SUMIFS(交通量調查結果!K:K,交通量調查結果!$A:$A,服務水準列表!$G60,交通量調查結果!$G:$G,服務水準列表!$E60,交通量調查結果!$D:$D,服務水準列表!$F60,交通量調查結果!$H:$H,服務水準列表!$AD60)</f>
        <v>0</v>
      </c>
      <c r="BA60" s="34">
        <f>SUMIFS(交通量調查結果!L:L,交通量調查結果!$A:$A,服務水準列表!$G60,交通量調查結果!$G:$G,服務水準列表!$E60,交通量調查結果!$D:$D,服務水準列表!$F60,交通量調查結果!$H:$H,服務水準列表!$AD60)</f>
        <v>4</v>
      </c>
      <c r="BB60" s="34">
        <f>SUMIFS(交通量調查結果!M:M,交通量調查結果!$A:$A,服務水準列表!$G60,交通量調查結果!$G:$G,服務水準列表!$E60,交通量調查結果!$D:$D,服務水準列表!$F60,交通量調查結果!$H:$H,服務水準列表!$AD60)</f>
        <v>0</v>
      </c>
      <c r="BC60" s="34">
        <f>SUMIFS(交通量調查結果!N:N,交通量調查結果!$A:$A,服務水準列表!$G60,交通量調查結果!$G:$G,服務水準列表!$E60,交通量調查結果!$D:$D,服務水準列表!$F60,交通量調查結果!$H:$H,服務水準列表!$AD60)</f>
        <v>0</v>
      </c>
      <c r="BD60" s="34">
        <f>SUMIFS(交通量調查結果!O:O,交通量調查結果!$A:$A,服務水準列表!$G60,交通量調查結果!$G:$G,服務水準列表!$E60,交通量調查結果!$D:$D,服務水準列表!$F60,交通量調查結果!$H:$H,服務水準列表!$AD60)</f>
        <v>268</v>
      </c>
      <c r="BE60" s="34">
        <f>SUMIFS(交通量調查結果!P:P,交通量調查結果!$A:$A,服務水準列表!$G60,交通量調查結果!$G:$G,服務水準列表!$E60,交通量調查結果!$D:$D,服務水準列表!$F60,交通量調查結果!$H:$H,服務水準列表!$AD60)</f>
        <v>82</v>
      </c>
      <c r="BF60" s="34">
        <f>SUMIFS(交通量調查結果!Q:Q,交通量調查結果!$A:$A,服務水準列表!$G60,交通量調查結果!$G:$G,服務水準列表!$E60,交通量調查結果!$D:$D,服務水準列表!$F60,交通量調查結果!$H:$H,服務水準列表!$AD60)</f>
        <v>8</v>
      </c>
      <c r="BG60" s="34">
        <f t="shared" si="9"/>
        <v>442</v>
      </c>
      <c r="BH60" s="34">
        <f t="shared" si="10"/>
        <v>423.85999999999996</v>
      </c>
      <c r="BI60" s="35">
        <f t="shared" si="11"/>
        <v>7.0000000000000007E-2</v>
      </c>
      <c r="BJ60" s="25" t="str" cm="1">
        <f t="array" ref="BJ60">IF(OR(BI60="",BI60="-"), "-", _xlfn.IFS(
    BI60&lt;=0.25, "A",
    BI60&lt;=0.5, "B",
    BI60&lt;=0.8, "C",
    BI60&lt;=0.9, "D",
    BI60&lt;=1, "E",
    BI60&gt;1, "F"
))</f>
        <v>A</v>
      </c>
      <c r="BK60" s="36" cm="1">
        <f t="array" ref="BK60">INDEX(旅行速率調查結果!$A:$M,
       MATCH(1, (旅行速率調查結果!$D:$D = 服務水準列表!$E60) * (旅行速率調查結果!$F:$F = 服務水準列表!$F60) * (旅行速率調查結果!$E:$E = "晨峰") * (旅行速率調查結果!$A:$A = 服務水準列表!$H60),0),
       COLUMN(旅行速率調查結果!$K$1))</f>
        <v>51.913833006943207</v>
      </c>
      <c r="BL60" s="37">
        <f t="shared" si="12"/>
        <v>1.04</v>
      </c>
      <c r="BM60" s="26" cm="1">
        <f t="array" ref="BM60">IF(OR(BL60=0,BL60=""), "-", _xlfn.IFS(
    BL60&gt;=0.9, 1,
    BL60&gt;=0.8, 2,
    BL60&gt;=0.6, 3,
    BL60&gt;=0.4, 4,
    BL60&gt;=0.2, 5,
    BL60&lt;0.2, 6
))</f>
        <v>1</v>
      </c>
      <c r="BN60" s="26" t="str" cm="1">
        <f t="array" ref="BN60">IF(OR(BL60=0,BL60=""), "-", _xlfn.IFS(
    BL60&gt;=0.8, "A",
    BL60&gt;=0.6, "B",
    BL60&gt;=0.5, "C",
    BL60&gt;=0.4, "D",
    BL60&gt;=0.2, "E",
    BL60&lt;0.2, "F"
))</f>
        <v>A</v>
      </c>
      <c r="BO60" s="44" t="str">
        <f t="shared" si="33"/>
        <v>A</v>
      </c>
    </row>
    <row r="61" spans="1:67" x14ac:dyDescent="0.25">
      <c r="A61" s="48" t="str">
        <f t="shared" ref="A61:D61" si="81">A23</f>
        <v>SL1</v>
      </c>
      <c r="B61" s="14" t="str">
        <f t="shared" si="81"/>
        <v>SL1-2</v>
      </c>
      <c r="C61" s="14" t="str">
        <f t="shared" si="81"/>
        <v>台1線</v>
      </c>
      <c r="D61" s="14" t="str">
        <f t="shared" si="81"/>
        <v>後龍溪橋</v>
      </c>
      <c r="E61" s="14" t="s">
        <v>160</v>
      </c>
      <c r="F61" s="14" t="str">
        <f t="shared" ref="F61:R61" si="82">F23</f>
        <v>往北</v>
      </c>
      <c r="G61" s="14" t="str">
        <f t="shared" si="82"/>
        <v>SL1-2</v>
      </c>
      <c r="H61" s="14" t="str">
        <f t="shared" si="82"/>
        <v>SL1-2</v>
      </c>
      <c r="I61" s="14">
        <f t="shared" si="82"/>
        <v>70</v>
      </c>
      <c r="J61" s="14">
        <f t="shared" si="82"/>
        <v>60</v>
      </c>
      <c r="K61" s="29">
        <f t="shared" si="40"/>
        <v>60</v>
      </c>
      <c r="L61" s="29">
        <f t="shared" si="82"/>
        <v>1620</v>
      </c>
      <c r="M61" s="29">
        <f t="shared" si="82"/>
        <v>4860</v>
      </c>
      <c r="N61" s="14">
        <f t="shared" si="82"/>
        <v>0.36</v>
      </c>
      <c r="O61" s="14">
        <f t="shared" si="82"/>
        <v>1.2</v>
      </c>
      <c r="P61" s="14">
        <f t="shared" si="82"/>
        <v>1.25</v>
      </c>
      <c r="Q61" s="14">
        <f t="shared" si="82"/>
        <v>1.5</v>
      </c>
      <c r="R61" s="41" t="str">
        <f t="shared" si="82"/>
        <v>VL2</v>
      </c>
      <c r="S61" s="70">
        <f>SUMIFS(交通量調查結果!I:I,交通量調查結果!$A:$A,服務水準列表!$G61,交通量調查結果!$G:$G,服務水準列表!$E61,交通量調查結果!$D:$D,服務水準列表!$F61)</f>
        <v>96</v>
      </c>
      <c r="T61" s="70">
        <f>SUMIFS(交通量調查結果!J:J,交通量調查結果!$A:$A,服務水準列表!$G61,交通量調查結果!$G:$G,服務水準列表!$E61,交通量調查結果!$D:$D,服務水準列表!$F61)</f>
        <v>197</v>
      </c>
      <c r="U61" s="70">
        <f>SUMIFS(交通量調查結果!K:K,交通量調查結果!$A:$A,服務水準列表!$G61,交通量調查結果!$G:$G,服務水準列表!$E61,交通量調查結果!$D:$D,服務水準列表!$F61)</f>
        <v>12</v>
      </c>
      <c r="V61" s="70">
        <f>SUMIFS(交通量調查結果!L:L,交通量調查結果!$A:$A,服務水準列表!$G61,交通量調查結果!$G:$G,服務水準列表!$E61,交通量調查結果!$D:$D,服務水準列表!$F61)</f>
        <v>47</v>
      </c>
      <c r="W61" s="70">
        <f>SUMIFS(交通量調查結果!M:M,交通量調查結果!$A:$A,服務水準列表!$G61,交通量調查結果!$G:$G,服務水準列表!$E61,交通量調查結果!$D:$D,服務水準列表!$F61)</f>
        <v>0</v>
      </c>
      <c r="X61" s="70">
        <f>SUMIFS(交通量調查結果!N:N,交通量調查結果!$A:$A,服務水準列表!$G61,交通量調查結果!$G:$G,服務水準列表!$E61,交通量調查結果!$D:$D,服務水準列表!$F61)</f>
        <v>0</v>
      </c>
      <c r="Y61" s="70">
        <f>SUMIFS(交通量調查結果!O:O,交通量調查結果!$A:$A,服務水準列表!$G61,交通量調查結果!$G:$G,服務水準列表!$E61,交通量調查結果!$D:$D,服務水準列表!$F61)</f>
        <v>5442</v>
      </c>
      <c r="Z61" s="70">
        <f>SUMIFS(交通量調查結果!P:P,交通量調查結果!$A:$A,服務水準列表!$G61,交通量調查結果!$G:$G,服務水準列表!$E61,交通量調查結果!$D:$D,服務水準列表!$F61)</f>
        <v>1986</v>
      </c>
      <c r="AA61" s="70">
        <f>SUMIFS(交通量調查結果!Q:Q,交通量調查結果!$A:$A,服務水準列表!$G61,交通量調查結果!$G:$G,服務水準列表!$E61,交通量調查結果!$D:$D,服務水準列表!$F61)</f>
        <v>74</v>
      </c>
      <c r="AB61" s="70">
        <f t="shared" si="3"/>
        <v>7854</v>
      </c>
      <c r="AC61" s="70">
        <f t="shared" si="4"/>
        <v>6618.01</v>
      </c>
      <c r="AD61" s="55">
        <f t="shared" si="43"/>
        <v>9</v>
      </c>
      <c r="AE61" s="34">
        <f>SUMIFS(交通量調查結果!I:I,交通量調查結果!$A:$A,服務水準列表!$G61,交通量調查結果!$G:$G,服務水準列表!$E61,交通量調查結果!$D:$D,服務水準列表!$F61,交通量調查結果!$H:$H,服務水準列表!$AD61)</f>
        <v>9</v>
      </c>
      <c r="AF61" s="34">
        <f>SUMIFS(交通量調查結果!J:J,交通量調查結果!$A:$A,服務水準列表!$G61,交通量調查結果!$G:$G,服務水準列表!$E61,交通量調查結果!$D:$D,服務水準列表!$F61,交通量調查結果!$H:$H,服務水準列表!$AD61)</f>
        <v>10</v>
      </c>
      <c r="AG61" s="34">
        <f>SUMIFS(交通量調查結果!K:K,交通量調查結果!$A:$A,服務水準列表!$G61,交通量調查結果!$G:$G,服務水準列表!$E61,交通量調查結果!$D:$D,服務水準列表!$F61,交通量調查結果!$H:$H,服務水準列表!$AD61)</f>
        <v>0</v>
      </c>
      <c r="AH61" s="34">
        <f>SUMIFS(交通量調查結果!L:L,交通量調查結果!$A:$A,服務水準列表!$G61,交通量調查結果!$G:$G,服務水準列表!$E61,交通量調查結果!$D:$D,服務水準列表!$F61,交通量調查結果!$H:$H,服務水準列表!$AD61)</f>
        <v>2</v>
      </c>
      <c r="AI61" s="34">
        <f>SUMIFS(交通量調查結果!M:M,交通量調查結果!$A:$A,服務水準列表!$G61,交通量調查結果!$G:$G,服務水準列表!$E61,交通量調查結果!$D:$D,服務水準列表!$F61,交通量調查結果!$H:$H,服務水準列表!$AD61)</f>
        <v>0</v>
      </c>
      <c r="AJ61" s="34">
        <f>SUMIFS(交通量調查結果!N:N,交通量調查結果!$A:$A,服務水準列表!$G61,交通量調查結果!$G:$G,服務水準列表!$E61,交通量調查結果!$D:$D,服務水準列表!$F61,交通量調查結果!$H:$H,服務水準列表!$AD61)</f>
        <v>0</v>
      </c>
      <c r="AK61" s="34">
        <f>SUMIFS(交通量調查結果!O:O,交通量調查結果!$A:$A,服務水準列表!$G61,交通量調查結果!$G:$G,服務水準列表!$E61,交通量調查結果!$D:$D,服務水準列表!$F61,交通量調查結果!$H:$H,服務水準列表!$AD61)</f>
        <v>385</v>
      </c>
      <c r="AL61" s="34">
        <f>SUMIFS(交通量調查結果!P:P,交通量調查結果!$A:$A,服務水準列表!$G61,交通量調查結果!$G:$G,服務水準列表!$E61,交通量調查結果!$D:$D,服務水準列表!$F61,交通量調查結果!$H:$H,服務水準列表!$AD61)</f>
        <v>156</v>
      </c>
      <c r="AM61" s="34">
        <f>SUMIFS(交通量調查結果!Q:Q,交通量調查結果!$A:$A,服務水準列表!$G61,交通量調查結果!$G:$G,服務水準列表!$E61,交通量調查結果!$D:$D,服務水準列表!$F61,交通量調查結果!$H:$H,服務水準列表!$AD61)</f>
        <v>10</v>
      </c>
      <c r="AN61" s="34">
        <f t="shared" si="5"/>
        <v>562</v>
      </c>
      <c r="AO61" s="34">
        <f t="shared" si="6"/>
        <v>469.55999999999995</v>
      </c>
      <c r="AP61" s="35">
        <f t="shared" si="7"/>
        <v>0.1</v>
      </c>
      <c r="AQ61" s="25" t="str" cm="1">
        <f t="array" ref="AQ61">IF(OR(AP61="",AP61="-"), "-", _xlfn.IFS(
    AP61&lt;=0.25, "A",
    AP61&lt;=0.5, "B",
    AP61&lt;=0.8, "C",
    AP61&lt;=0.9, "D",
    AP61&lt;=1, "E",
    AP61&gt;1, "F"
))</f>
        <v>A</v>
      </c>
      <c r="AR61" s="36" cm="1">
        <f t="array" ref="AR61">INDEX(旅行速率調查結果!$A:$M,
       MATCH(1, (旅行速率調查結果!$D:$D = 服務水準列表!$E61) * (旅行速率調查結果!$F:$F = 服務水準列表!$F61) * (旅行速率調查結果!$E:$E = "晨峰") * (旅行速率調查結果!$A:$A = 服務水準列表!$H61),0),
       COLUMN(旅行速率調查結果!$K$1))</f>
        <v>31.578947368421051</v>
      </c>
      <c r="AS61" s="37">
        <f t="shared" si="8"/>
        <v>0.53</v>
      </c>
      <c r="AT61" s="26" cm="1">
        <f t="array" ref="AT61">IF(OR(AS61=0,AS61=""), "-", _xlfn.IFS(
    AS61&gt;=0.9, 1,
    AS61&gt;=0.8, 2,
    AS61&gt;=0.6, 3,
    AS61&gt;=0.4, 4,
    AS61&gt;=0.2, 5,
    AS61&lt;0.2, 6
))</f>
        <v>4</v>
      </c>
      <c r="AU61" s="26" t="str" cm="1">
        <f t="array" ref="AU61">IF(OR(AS61=0,AS61=""), "-", _xlfn.IFS(
    AS61&gt;=0.8, "A",
    AS61&gt;=0.6, "B",
    AS61&gt;=0.5, "C",
    AS61&gt;=0.4, "D",
    AS61&gt;=0.2, "E",
    AS61&lt;0.2, "F"
))</f>
        <v>C</v>
      </c>
      <c r="AV61" s="44" t="str">
        <f t="shared" si="32"/>
        <v>C</v>
      </c>
      <c r="AW61" s="55">
        <f t="shared" si="44"/>
        <v>18</v>
      </c>
      <c r="AX61" s="34">
        <f>SUMIFS(交通量調查結果!I:I,交通量調查結果!$A:$A,服務水準列表!$G61,交通量調查結果!$G:$G,服務水準列表!$E61,交通量調查結果!$D:$D,服務水準列表!$F61,交通量調查結果!$H:$H,服務水準列表!$AD61)</f>
        <v>9</v>
      </c>
      <c r="AY61" s="34">
        <f>SUMIFS(交通量調查結果!J:J,交通量調查結果!$A:$A,服務水準列表!$G61,交通量調查結果!$G:$G,服務水準列表!$E61,交通量調查結果!$D:$D,服務水準列表!$F61,交通量調查結果!$H:$H,服務水準列表!$AD61)</f>
        <v>10</v>
      </c>
      <c r="AZ61" s="34">
        <f>SUMIFS(交通量調查結果!K:K,交通量調查結果!$A:$A,服務水準列表!$G61,交通量調查結果!$G:$G,服務水準列表!$E61,交通量調查結果!$D:$D,服務水準列表!$F61,交通量調查結果!$H:$H,服務水準列表!$AD61)</f>
        <v>0</v>
      </c>
      <c r="BA61" s="34">
        <f>SUMIFS(交通量調查結果!L:L,交通量調查結果!$A:$A,服務水準列表!$G61,交通量調查結果!$G:$G,服務水準列表!$E61,交通量調查結果!$D:$D,服務水準列表!$F61,交通量調查結果!$H:$H,服務水準列表!$AD61)</f>
        <v>2</v>
      </c>
      <c r="BB61" s="34">
        <f>SUMIFS(交通量調查結果!M:M,交通量調查結果!$A:$A,服務水準列表!$G61,交通量調查結果!$G:$G,服務水準列表!$E61,交通量調查結果!$D:$D,服務水準列表!$F61,交通量調查結果!$H:$H,服務水準列表!$AD61)</f>
        <v>0</v>
      </c>
      <c r="BC61" s="34">
        <f>SUMIFS(交通量調查結果!N:N,交通量調查結果!$A:$A,服務水準列表!$G61,交通量調查結果!$G:$G,服務水準列表!$E61,交通量調查結果!$D:$D,服務水準列表!$F61,交通量調查結果!$H:$H,服務水準列表!$AD61)</f>
        <v>0</v>
      </c>
      <c r="BD61" s="34">
        <f>SUMIFS(交通量調查結果!O:O,交通量調查結果!$A:$A,服務水準列表!$G61,交通量調查結果!$G:$G,服務水準列表!$E61,交通量調查結果!$D:$D,服務水準列表!$F61,交通量調查結果!$H:$H,服務水準列表!$AD61)</f>
        <v>385</v>
      </c>
      <c r="BE61" s="34">
        <f>SUMIFS(交通量調查結果!P:P,交通量調查結果!$A:$A,服務水準列表!$G61,交通量調查結果!$G:$G,服務水準列表!$E61,交通量調查結果!$D:$D,服務水準列表!$F61,交通量調查結果!$H:$H,服務水準列表!$AD61)</f>
        <v>156</v>
      </c>
      <c r="BF61" s="34">
        <f>SUMIFS(交通量調查結果!Q:Q,交通量調查結果!$A:$A,服務水準列表!$G61,交通量調查結果!$G:$G,服務水準列表!$E61,交通量調查結果!$D:$D,服務水準列表!$F61,交通量調查結果!$H:$H,服務水準列表!$AD61)</f>
        <v>10</v>
      </c>
      <c r="BG61" s="34">
        <f t="shared" si="9"/>
        <v>562</v>
      </c>
      <c r="BH61" s="34">
        <f t="shared" si="10"/>
        <v>469.55999999999995</v>
      </c>
      <c r="BI61" s="35">
        <f t="shared" si="11"/>
        <v>0.1</v>
      </c>
      <c r="BJ61" s="25" t="str" cm="1">
        <f t="array" ref="BJ61">IF(OR(BI61="",BI61="-"), "-", _xlfn.IFS(
    BI61&lt;=0.25, "A",
    BI61&lt;=0.5, "B",
    BI61&lt;=0.8, "C",
    BI61&lt;=0.9, "D",
    BI61&lt;=1, "E",
    BI61&gt;1, "F"
))</f>
        <v>A</v>
      </c>
      <c r="BK61" s="36" cm="1">
        <f t="array" ref="BK61">INDEX(旅行速率調查結果!$A:$M,
       MATCH(1, (旅行速率調查結果!$D:$D = 服務水準列表!$E61) * (旅行速率調查結果!$F:$F = 服務水準列表!$F61) * (旅行速率調查結果!$E:$E = "晨峰") * (旅行速率調查結果!$A:$A = 服務水準列表!$H61),0),
       COLUMN(旅行速率調查結果!$K$1))</f>
        <v>31.578947368421051</v>
      </c>
      <c r="BL61" s="37">
        <f t="shared" si="12"/>
        <v>0.53</v>
      </c>
      <c r="BM61" s="26" cm="1">
        <f t="array" ref="BM61">IF(OR(BL61=0,BL61=""), "-", _xlfn.IFS(
    BL61&gt;=0.9, 1,
    BL61&gt;=0.8, 2,
    BL61&gt;=0.6, 3,
    BL61&gt;=0.4, 4,
    BL61&gt;=0.2, 5,
    BL61&lt;0.2, 6
))</f>
        <v>4</v>
      </c>
      <c r="BN61" s="26" t="str" cm="1">
        <f t="array" ref="BN61">IF(OR(BL61=0,BL61=""), "-", _xlfn.IFS(
    BL61&gt;=0.8, "A",
    BL61&gt;=0.6, "B",
    BL61&gt;=0.5, "C",
    BL61&gt;=0.4, "D",
    BL61&gt;=0.2, "E",
    BL61&lt;0.2, "F"
))</f>
        <v>C</v>
      </c>
      <c r="BO61" s="44" t="str">
        <f t="shared" si="33"/>
        <v>C</v>
      </c>
    </row>
    <row r="62" spans="1:67" x14ac:dyDescent="0.25">
      <c r="A62" s="48" t="str">
        <f t="shared" ref="A62:D62" si="83">A24</f>
        <v>SL1</v>
      </c>
      <c r="B62" s="14" t="str">
        <f t="shared" si="83"/>
        <v>SL1-3</v>
      </c>
      <c r="C62" s="14" t="str">
        <f t="shared" si="83"/>
        <v>國道3號</v>
      </c>
      <c r="D62" s="14" t="str">
        <f t="shared" si="83"/>
        <v>後龍溪橋</v>
      </c>
      <c r="E62" s="14" t="s">
        <v>160</v>
      </c>
      <c r="F62" s="14" t="str">
        <f t="shared" ref="F62:R62" si="84">F24</f>
        <v>往北</v>
      </c>
      <c r="G62" s="14" t="str">
        <f t="shared" si="84"/>
        <v>03F1257N</v>
      </c>
      <c r="H62" s="14" t="str">
        <f t="shared" si="84"/>
        <v>03F1257N</v>
      </c>
      <c r="I62" s="14">
        <f t="shared" si="84"/>
        <v>115</v>
      </c>
      <c r="J62" s="14">
        <f t="shared" si="84"/>
        <v>110</v>
      </c>
      <c r="K62" s="29">
        <f t="shared" si="40"/>
        <v>110</v>
      </c>
      <c r="L62" s="29">
        <f t="shared" si="84"/>
        <v>1760</v>
      </c>
      <c r="M62" s="29">
        <f t="shared" si="84"/>
        <v>5280</v>
      </c>
      <c r="N62" s="14">
        <f t="shared" si="84"/>
        <v>0</v>
      </c>
      <c r="O62" s="14">
        <f t="shared" si="84"/>
        <v>1.4</v>
      </c>
      <c r="P62" s="14">
        <f t="shared" si="84"/>
        <v>1.4</v>
      </c>
      <c r="Q62" s="14">
        <f t="shared" si="84"/>
        <v>1.4</v>
      </c>
      <c r="R62" s="41" t="str">
        <f t="shared" si="84"/>
        <v>VC+VL1</v>
      </c>
      <c r="S62" s="70">
        <f>SUMIFS(交通量調查結果!I:I,交通量調查結果!$A:$A,服務水準列表!$G62,交通量調查結果!$G:$G,服務水準列表!$E62,交通量調查結果!$D:$D,服務水準列表!$F62)</f>
        <v>0</v>
      </c>
      <c r="T62" s="70">
        <f>SUMIFS(交通量調查結果!J:J,交通量調查結果!$A:$A,服務水準列表!$G62,交通量調查結果!$G:$G,服務水準列表!$E62,交通量調查結果!$D:$D,服務水準列表!$F62)</f>
        <v>0</v>
      </c>
      <c r="U62" s="70">
        <f>SUMIFS(交通量調查結果!K:K,交通量調查結果!$A:$A,服務水準列表!$G62,交通量調查結果!$G:$G,服務水準列表!$E62,交通量調查結果!$D:$D,服務水準列表!$F62)</f>
        <v>0</v>
      </c>
      <c r="V62" s="70">
        <f>SUMIFS(交通量調查結果!L:L,交通量調查結果!$A:$A,服務水準列表!$G62,交通量調查結果!$G:$G,服務水準列表!$E62,交通量調查結果!$D:$D,服務水準列表!$F62)</f>
        <v>0</v>
      </c>
      <c r="W62" s="70">
        <f>SUMIFS(交通量調查結果!M:M,交通量調查結果!$A:$A,服務水準列表!$G62,交通量調查結果!$G:$G,服務水準列表!$E62,交通量調查結果!$D:$D,服務水準列表!$F62)</f>
        <v>0</v>
      </c>
      <c r="X62" s="70">
        <f>SUMIFS(交通量調查結果!N:N,交通量調查結果!$A:$A,服務水準列表!$G62,交通量調查結果!$G:$G,服務水準列表!$E62,交通量調查結果!$D:$D,服務水準列表!$F62)</f>
        <v>0</v>
      </c>
      <c r="Y62" s="70">
        <f>SUMIFS(交通量調查結果!O:O,交通量調查結果!$A:$A,服務水準列表!$G62,交通量調查結果!$G:$G,服務水準列表!$E62,交通量調查結果!$D:$D,服務水準列表!$F62)</f>
        <v>0</v>
      </c>
      <c r="Z62" s="70">
        <f>SUMIFS(交通量調查結果!P:P,交通量調查結果!$A:$A,服務水準列表!$G62,交通量調查結果!$G:$G,服務水準列表!$E62,交通量調查結果!$D:$D,服務水準列表!$F62)</f>
        <v>0</v>
      </c>
      <c r="AA62" s="70">
        <f>SUMIFS(交通量調查結果!Q:Q,交通量調查結果!$A:$A,服務水準列表!$G62,交通量調查結果!$G:$G,服務水準列表!$E62,交通量調查結果!$D:$D,服務水準列表!$F62)</f>
        <v>0</v>
      </c>
      <c r="AB62" s="70">
        <f t="shared" si="3"/>
        <v>0</v>
      </c>
      <c r="AC62" s="70">
        <f t="shared" si="4"/>
        <v>0</v>
      </c>
      <c r="AD62" s="55">
        <f t="shared" si="43"/>
        <v>9</v>
      </c>
      <c r="AE62" s="34">
        <f>SUMIFS(交通量調查結果!I:I,交通量調查結果!$A:$A,服務水準列表!$G62,交通量調查結果!$G:$G,服務水準列表!$E62,交通量調查結果!$D:$D,服務水準列表!$F62,交通量調查結果!$H:$H,服務水準列表!$AD62)</f>
        <v>0</v>
      </c>
      <c r="AF62" s="34">
        <f>SUMIFS(交通量調查結果!J:J,交通量調查結果!$A:$A,服務水準列表!$G62,交通量調查結果!$G:$G,服務水準列表!$E62,交通量調查結果!$D:$D,服務水準列表!$F62,交通量調查結果!$H:$H,服務水準列表!$AD62)</f>
        <v>0</v>
      </c>
      <c r="AG62" s="34">
        <f>SUMIFS(交通量調查結果!K:K,交通量調查結果!$A:$A,服務水準列表!$G62,交通量調查結果!$G:$G,服務水準列表!$E62,交通量調查結果!$D:$D,服務水準列表!$F62,交通量調查結果!$H:$H,服務水準列表!$AD62)</f>
        <v>0</v>
      </c>
      <c r="AH62" s="34">
        <f>SUMIFS(交通量調查結果!L:L,交通量調查結果!$A:$A,服務水準列表!$G62,交通量調查結果!$G:$G,服務水準列表!$E62,交通量調查結果!$D:$D,服務水準列表!$F62,交通量調查結果!$H:$H,服務水準列表!$AD62)</f>
        <v>0</v>
      </c>
      <c r="AI62" s="34">
        <f>SUMIFS(交通量調查結果!M:M,交通量調查結果!$A:$A,服務水準列表!$G62,交通量調查結果!$G:$G,服務水準列表!$E62,交通量調查結果!$D:$D,服務水準列表!$F62,交通量調查結果!$H:$H,服務水準列表!$AD62)</f>
        <v>0</v>
      </c>
      <c r="AJ62" s="34">
        <f>SUMIFS(交通量調查結果!N:N,交通量調查結果!$A:$A,服務水準列表!$G62,交通量調查結果!$G:$G,服務水準列表!$E62,交通量調查結果!$D:$D,服務水準列表!$F62,交通量調查結果!$H:$H,服務水準列表!$AD62)</f>
        <v>0</v>
      </c>
      <c r="AK62" s="34">
        <f>SUMIFS(交通量調查結果!O:O,交通量調查結果!$A:$A,服務水準列表!$G62,交通量調查結果!$G:$G,服務水準列表!$E62,交通量調查結果!$D:$D,服務水準列表!$F62,交通量調查結果!$H:$H,服務水準列表!$AD62)</f>
        <v>0</v>
      </c>
      <c r="AL62" s="34">
        <f>SUMIFS(交通量調查結果!P:P,交通量調查結果!$A:$A,服務水準列表!$G62,交通量調查結果!$G:$G,服務水準列表!$E62,交通量調查結果!$D:$D,服務水準列表!$F62,交通量調查結果!$H:$H,服務水準列表!$AD62)</f>
        <v>0</v>
      </c>
      <c r="AM62" s="34">
        <f>SUMIFS(交通量調查結果!Q:Q,交通量調查結果!$A:$A,服務水準列表!$G62,交通量調查結果!$G:$G,服務水準列表!$E62,交通量調查結果!$D:$D,服務水準列表!$F62,交通量調查結果!$H:$H,服務水準列表!$AD62)</f>
        <v>0</v>
      </c>
      <c r="AN62" s="34">
        <f t="shared" si="5"/>
        <v>0</v>
      </c>
      <c r="AO62" s="34">
        <f t="shared" si="6"/>
        <v>0</v>
      </c>
      <c r="AP62" s="35">
        <f t="shared" si="7"/>
        <v>0</v>
      </c>
      <c r="AQ62" s="25" t="str" cm="1">
        <f t="array" ref="AQ62">IF(OR(AP62="",AP62="-"), "-", _xlfn.IFS(
    AP62&lt;=0.25, "A",
    AP62&lt;=0.5, "B",
    AP62&lt;=0.8, "C",
    AP62&lt;=0.9, "D",
    AP62&lt;=1, "E",
    AP62&gt;1, "F"
))</f>
        <v>A</v>
      </c>
      <c r="AR62" s="36" t="e" cm="1">
        <f t="array" ref="AR62">INDEX(旅行速率調查結果!$A:$M,
       MATCH(1, (旅行速率調查結果!$D:$D = 服務水準列表!$E62) * (旅行速率調查結果!$F:$F = 服務水準列表!$F62) * (旅行速率調查結果!$E:$E = "晨峰") * (旅行速率調查結果!$A:$A = 服務水準列表!$H62),0),
       COLUMN(旅行速率調查結果!$K$1))</f>
        <v>#N/A</v>
      </c>
      <c r="AS62" s="37" t="e">
        <f t="shared" si="8"/>
        <v>#N/A</v>
      </c>
      <c r="AT62" s="26" t="e" cm="1">
        <f t="array" ref="AT62">IF(OR(AS62=0,AS62=""), "-", _xlfn.IFS(
    AS62&gt;=0.9, 1,
    AS62&gt;=0.8, 2,
    AS62&gt;=0.6, 3,
    AS62&gt;=0.4, 4,
    AS62&gt;=0.2, 5,
    AS62&lt;0.2, 6
))</f>
        <v>#N/A</v>
      </c>
      <c r="AU62" s="26" t="e" cm="1">
        <f t="array" ref="AU62">IF(OR(AS62=0,AS62=""), "-", _xlfn.IFS(
    AS62&gt;=0.8, "A",
    AS62&gt;=0.6, "B",
    AS62&gt;=0.5, "C",
    AS62&gt;=0.4, "D",
    AS62&gt;=0.2, "E",
    AS62&lt;0.2, "F"
))</f>
        <v>#N/A</v>
      </c>
      <c r="AV62" s="44" t="e">
        <f t="shared" si="32"/>
        <v>#N/A</v>
      </c>
      <c r="AW62" s="55">
        <f t="shared" si="44"/>
        <v>18</v>
      </c>
      <c r="AX62" s="34">
        <f>SUMIFS(交通量調查結果!I:I,交通量調查結果!$A:$A,服務水準列表!$G62,交通量調查結果!$G:$G,服務水準列表!$E62,交通量調查結果!$D:$D,服務水準列表!$F62,交通量調查結果!$H:$H,服務水準列表!$AD62)</f>
        <v>0</v>
      </c>
      <c r="AY62" s="34">
        <f>SUMIFS(交通量調查結果!J:J,交通量調查結果!$A:$A,服務水準列表!$G62,交通量調查結果!$G:$G,服務水準列表!$E62,交通量調查結果!$D:$D,服務水準列表!$F62,交通量調查結果!$H:$H,服務水準列表!$AD62)</f>
        <v>0</v>
      </c>
      <c r="AZ62" s="34">
        <f>SUMIFS(交通量調查結果!K:K,交通量調查結果!$A:$A,服務水準列表!$G62,交通量調查結果!$G:$G,服務水準列表!$E62,交通量調查結果!$D:$D,服務水準列表!$F62,交通量調查結果!$H:$H,服務水準列表!$AD62)</f>
        <v>0</v>
      </c>
      <c r="BA62" s="34">
        <f>SUMIFS(交通量調查結果!L:L,交通量調查結果!$A:$A,服務水準列表!$G62,交通量調查結果!$G:$G,服務水準列表!$E62,交通量調查結果!$D:$D,服務水準列表!$F62,交通量調查結果!$H:$H,服務水準列表!$AD62)</f>
        <v>0</v>
      </c>
      <c r="BB62" s="34">
        <f>SUMIFS(交通量調查結果!M:M,交通量調查結果!$A:$A,服務水準列表!$G62,交通量調查結果!$G:$G,服務水準列表!$E62,交通量調查結果!$D:$D,服務水準列表!$F62,交通量調查結果!$H:$H,服務水準列表!$AD62)</f>
        <v>0</v>
      </c>
      <c r="BC62" s="34">
        <f>SUMIFS(交通量調查結果!N:N,交通量調查結果!$A:$A,服務水準列表!$G62,交通量調查結果!$G:$G,服務水準列表!$E62,交通量調查結果!$D:$D,服務水準列表!$F62,交通量調查結果!$H:$H,服務水準列表!$AD62)</f>
        <v>0</v>
      </c>
      <c r="BD62" s="34">
        <f>SUMIFS(交通量調查結果!O:O,交通量調查結果!$A:$A,服務水準列表!$G62,交通量調查結果!$G:$G,服務水準列表!$E62,交通量調查結果!$D:$D,服務水準列表!$F62,交通量調查結果!$H:$H,服務水準列表!$AD62)</f>
        <v>0</v>
      </c>
      <c r="BE62" s="34">
        <f>SUMIFS(交通量調查結果!P:P,交通量調查結果!$A:$A,服務水準列表!$G62,交通量調查結果!$G:$G,服務水準列表!$E62,交通量調查結果!$D:$D,服務水準列表!$F62,交通量調查結果!$H:$H,服務水準列表!$AD62)</f>
        <v>0</v>
      </c>
      <c r="BF62" s="34">
        <f>SUMIFS(交通量調查結果!Q:Q,交通量調查結果!$A:$A,服務水準列表!$G62,交通量調查結果!$G:$G,服務水準列表!$E62,交通量調查結果!$D:$D,服務水準列表!$F62,交通量調查結果!$H:$H,服務水準列表!$AD62)</f>
        <v>0</v>
      </c>
      <c r="BG62" s="34">
        <f t="shared" si="9"/>
        <v>0</v>
      </c>
      <c r="BH62" s="34">
        <f t="shared" si="10"/>
        <v>0</v>
      </c>
      <c r="BI62" s="35">
        <f t="shared" si="11"/>
        <v>0</v>
      </c>
      <c r="BJ62" s="25" t="str" cm="1">
        <f t="array" ref="BJ62">IF(OR(BI62="",BI62="-"), "-", _xlfn.IFS(
    BI62&lt;=0.25, "A",
    BI62&lt;=0.5, "B",
    BI62&lt;=0.8, "C",
    BI62&lt;=0.9, "D",
    BI62&lt;=1, "E",
    BI62&gt;1, "F"
))</f>
        <v>A</v>
      </c>
      <c r="BK62" s="36" t="e" cm="1">
        <f t="array" ref="BK62">INDEX(旅行速率調查結果!$A:$M,
       MATCH(1, (旅行速率調查結果!$D:$D = 服務水準列表!$E62) * (旅行速率調查結果!$F:$F = 服務水準列表!$F62) * (旅行速率調查結果!$E:$E = "晨峰") * (旅行速率調查結果!$A:$A = 服務水準列表!$H62),0),
       COLUMN(旅行速率調查結果!$K$1))</f>
        <v>#N/A</v>
      </c>
      <c r="BL62" s="37" t="e">
        <f t="shared" si="12"/>
        <v>#N/A</v>
      </c>
      <c r="BM62" s="26" t="e" cm="1">
        <f t="array" ref="BM62">IF(OR(BL62=0,BL62=""), "-", _xlfn.IFS(
    BL62&gt;=0.9, 1,
    BL62&gt;=0.8, 2,
    BL62&gt;=0.6, 3,
    BL62&gt;=0.4, 4,
    BL62&gt;=0.2, 5,
    BL62&lt;0.2, 6
))</f>
        <v>#N/A</v>
      </c>
      <c r="BN62" s="26" t="e" cm="1">
        <f t="array" ref="BN62">IF(OR(BL62=0,BL62=""), "-", _xlfn.IFS(
    BL62&gt;=0.8, "A",
    BL62&gt;=0.6, "B",
    BL62&gt;=0.5, "C",
    BL62&gt;=0.4, "D",
    BL62&gt;=0.2, "E",
    BL62&lt;0.2, "F"
))</f>
        <v>#N/A</v>
      </c>
      <c r="BO62" s="44" t="e">
        <f t="shared" si="33"/>
        <v>#N/A</v>
      </c>
    </row>
    <row r="63" spans="1:67" x14ac:dyDescent="0.25">
      <c r="A63" s="48" t="str">
        <f t="shared" ref="A63:D63" si="85">A25</f>
        <v>SL1</v>
      </c>
      <c r="B63" s="14" t="str">
        <f t="shared" si="85"/>
        <v>SL1-4</v>
      </c>
      <c r="C63" s="14" t="str">
        <f t="shared" si="85"/>
        <v>苗栗鄉道13號</v>
      </c>
      <c r="D63" s="14" t="str">
        <f t="shared" si="85"/>
        <v>新港大橋</v>
      </c>
      <c r="E63" s="14" t="s">
        <v>160</v>
      </c>
      <c r="F63" s="14" t="str">
        <f t="shared" ref="F63:R63" si="86">F25</f>
        <v>往北</v>
      </c>
      <c r="G63" s="14" t="str">
        <f t="shared" si="86"/>
        <v>SL1-3</v>
      </c>
      <c r="H63" s="14" t="str">
        <f t="shared" si="86"/>
        <v>SL1-3</v>
      </c>
      <c r="I63" s="14">
        <f t="shared" si="86"/>
        <v>60</v>
      </c>
      <c r="J63" s="14">
        <f t="shared" si="86"/>
        <v>50</v>
      </c>
      <c r="K63" s="29">
        <f t="shared" si="40"/>
        <v>50</v>
      </c>
      <c r="L63" s="29">
        <f t="shared" si="86"/>
        <v>1580</v>
      </c>
      <c r="M63" s="29">
        <f t="shared" si="86"/>
        <v>3160</v>
      </c>
      <c r="N63" s="14">
        <f t="shared" si="86"/>
        <v>0.36</v>
      </c>
      <c r="O63" s="14">
        <f t="shared" si="86"/>
        <v>1.2</v>
      </c>
      <c r="P63" s="14">
        <f t="shared" si="86"/>
        <v>1.25</v>
      </c>
      <c r="Q63" s="14">
        <f t="shared" si="86"/>
        <v>1.5</v>
      </c>
      <c r="R63" s="41" t="str">
        <f t="shared" si="86"/>
        <v>VL2</v>
      </c>
      <c r="S63" s="70">
        <f>SUMIFS(交通量調查結果!I:I,交通量調查結果!$A:$A,服務水準列表!$G63,交通量調查結果!$G:$G,服務水準列表!$E63,交通量調查結果!$D:$D,服務水準列表!$F63)</f>
        <v>35</v>
      </c>
      <c r="T63" s="70">
        <f>SUMIFS(交通量調查結果!J:J,交通量調查結果!$A:$A,服務水準列表!$G63,交通量調查結果!$G:$G,服務水準列表!$E63,交通量調查結果!$D:$D,服務水準列表!$F63)</f>
        <v>65</v>
      </c>
      <c r="U63" s="70">
        <f>SUMIFS(交通量調查結果!K:K,交通量調查結果!$A:$A,服務水準列表!$G63,交通量調查結果!$G:$G,服務水準列表!$E63,交通量調查結果!$D:$D,服務水準列表!$F63)</f>
        <v>34</v>
      </c>
      <c r="V63" s="70">
        <f>SUMIFS(交通量調查結果!L:L,交通量調查結果!$A:$A,服務水準列表!$G63,交通量調查結果!$G:$G,服務水準列表!$E63,交通量調查結果!$D:$D,服務水準列表!$F63)</f>
        <v>15</v>
      </c>
      <c r="W63" s="70">
        <f>SUMIFS(交通量調查結果!M:M,交通量調查結果!$A:$A,服務水準列表!$G63,交通量調查結果!$G:$G,服務水準列表!$E63,交通量調查結果!$D:$D,服務水準列表!$F63)</f>
        <v>0</v>
      </c>
      <c r="X63" s="70">
        <f>SUMIFS(交通量調查結果!N:N,交通量調查結果!$A:$A,服務水準列表!$G63,交通量調查結果!$G:$G,服務水準列表!$E63,交通量調查結果!$D:$D,服務水準列表!$F63)</f>
        <v>0</v>
      </c>
      <c r="Y63" s="70">
        <f>SUMIFS(交通量調查結果!O:O,交通量調查結果!$A:$A,服務水準列表!$G63,交通量調查結果!$G:$G,服務水準列表!$E63,交通量調查結果!$D:$D,服務水準列表!$F63)</f>
        <v>2990</v>
      </c>
      <c r="Z63" s="70">
        <f>SUMIFS(交通量調查結果!P:P,交通量調查結果!$A:$A,服務水準列表!$G63,交通量調查結果!$G:$G,服務水準列表!$E63,交通量調查結果!$D:$D,服務水準列表!$F63)</f>
        <v>1476</v>
      </c>
      <c r="AA63" s="70">
        <f>SUMIFS(交通量調查結果!Q:Q,交通量調查結果!$A:$A,服務水準列表!$G63,交通量調查結果!$G:$G,服務水準列表!$E63,交通量調查結果!$D:$D,服務水準列表!$F63)</f>
        <v>25</v>
      </c>
      <c r="AB63" s="70">
        <f t="shared" si="3"/>
        <v>4640</v>
      </c>
      <c r="AC63" s="70">
        <f t="shared" si="4"/>
        <v>3713.9100000000003</v>
      </c>
      <c r="AD63" s="55">
        <f t="shared" si="43"/>
        <v>9</v>
      </c>
      <c r="AE63" s="34">
        <f>SUMIFS(交通量調查結果!I:I,交通量調查結果!$A:$A,服務水準列表!$G63,交通量調查結果!$G:$G,服務水準列表!$E63,交通量調查結果!$D:$D,服務水準列表!$F63,交通量調查結果!$H:$H,服務水準列表!$AD63)</f>
        <v>5</v>
      </c>
      <c r="AF63" s="34">
        <f>SUMIFS(交通量調查結果!J:J,交通量調查結果!$A:$A,服務水準列表!$G63,交通量調查結果!$G:$G,服務水準列表!$E63,交通量調查結果!$D:$D,服務水準列表!$F63,交通量調查結果!$H:$H,服務水準列表!$AD63)</f>
        <v>8</v>
      </c>
      <c r="AG63" s="34">
        <f>SUMIFS(交通量調查結果!K:K,交通量調查結果!$A:$A,服務水準列表!$G63,交通量調查結果!$G:$G,服務水準列表!$E63,交通量調查結果!$D:$D,服務水準列表!$F63,交通量調查結果!$H:$H,服務水準列表!$AD63)</f>
        <v>3</v>
      </c>
      <c r="AH63" s="34">
        <f>SUMIFS(交通量調查結果!L:L,交通量調查結果!$A:$A,服務水準列表!$G63,交通量調查結果!$G:$G,服務水準列表!$E63,交通量調查結果!$D:$D,服務水準列表!$F63,交通量調查結果!$H:$H,服務水準列表!$AD63)</f>
        <v>2</v>
      </c>
      <c r="AI63" s="34">
        <f>SUMIFS(交通量調查結果!M:M,交通量調查結果!$A:$A,服務水準列表!$G63,交通量調查結果!$G:$G,服務水準列表!$E63,交通量調查結果!$D:$D,服務水準列表!$F63,交通量調查結果!$H:$H,服務水準列表!$AD63)</f>
        <v>0</v>
      </c>
      <c r="AJ63" s="34">
        <f>SUMIFS(交通量調查結果!N:N,交通量調查結果!$A:$A,服務水準列表!$G63,交通量調查結果!$G:$G,服務水準列表!$E63,交通量調查結果!$D:$D,服務水準列表!$F63,交通量調查結果!$H:$H,服務水準列表!$AD63)</f>
        <v>0</v>
      </c>
      <c r="AK63" s="34">
        <f>SUMIFS(交通量調查結果!O:O,交通量調查結果!$A:$A,服務水準列表!$G63,交通量調查結果!$G:$G,服務水準列表!$E63,交通量調查結果!$D:$D,服務水準列表!$F63,交通量調查結果!$H:$H,服務水準列表!$AD63)</f>
        <v>211</v>
      </c>
      <c r="AL63" s="34">
        <f>SUMIFS(交通量調查結果!P:P,交通量調查結果!$A:$A,服務水準列表!$G63,交通量調查結果!$G:$G,服務水準列表!$E63,交通量調查結果!$D:$D,服務水準列表!$F63,交通量調查結果!$H:$H,服務水準列表!$AD63)</f>
        <v>88</v>
      </c>
      <c r="AM63" s="34">
        <f>SUMIFS(交通量調查結果!Q:Q,交通量調查結果!$A:$A,服務水準列表!$G63,交通量調查結果!$G:$G,服務水準列表!$E63,交通量調查結果!$D:$D,服務水準列表!$F63,交通量調查結果!$H:$H,服務水準列表!$AD63)</f>
        <v>0</v>
      </c>
      <c r="AN63" s="34">
        <f t="shared" si="5"/>
        <v>317</v>
      </c>
      <c r="AO63" s="34">
        <f t="shared" si="6"/>
        <v>266.18</v>
      </c>
      <c r="AP63" s="35">
        <f t="shared" si="7"/>
        <v>0.08</v>
      </c>
      <c r="AQ63" s="25" t="str" cm="1">
        <f t="array" ref="AQ63">IF(OR(AP63="",AP63="-"), "-", _xlfn.IFS(
    AP63&lt;=0.25, "A",
    AP63&lt;=0.5, "B",
    AP63&lt;=0.8, "C",
    AP63&lt;=0.9, "D",
    AP63&lt;=1, "E",
    AP63&gt;1, "F"
))</f>
        <v>A</v>
      </c>
      <c r="AR63" s="36" cm="1">
        <f t="array" ref="AR63">INDEX(旅行速率調查結果!$A:$M,
       MATCH(1, (旅行速率調查結果!$D:$D = 服務水準列表!$E63) * (旅行速率調查結果!$F:$F = 服務水準列表!$F63) * (旅行速率調查結果!$E:$E = "晨峰") * (旅行速率調查結果!$A:$A = 服務水準列表!$H63),0),
       COLUMN(旅行速率調查結果!$K$1))</f>
        <v>34.004106776180691</v>
      </c>
      <c r="AS63" s="37">
        <f t="shared" si="8"/>
        <v>0.68</v>
      </c>
      <c r="AT63" s="26" cm="1">
        <f t="array" ref="AT63">IF(OR(AS63=0,AS63=""), "-", _xlfn.IFS(
    AS63&gt;=0.9, 1,
    AS63&gt;=0.8, 2,
    AS63&gt;=0.6, 3,
    AS63&gt;=0.4, 4,
    AS63&gt;=0.2, 5,
    AS63&lt;0.2, 6
))</f>
        <v>3</v>
      </c>
      <c r="AU63" s="26" t="str" cm="1">
        <f t="array" ref="AU63">IF(OR(AS63=0,AS63=""), "-", _xlfn.IFS(
    AS63&gt;=0.8, "A",
    AS63&gt;=0.6, "B",
    AS63&gt;=0.5, "C",
    AS63&gt;=0.4, "D",
    AS63&gt;=0.2, "E",
    AS63&lt;0.2, "F"
))</f>
        <v>B</v>
      </c>
      <c r="AV63" s="44" t="str">
        <f t="shared" si="32"/>
        <v>B</v>
      </c>
      <c r="AW63" s="55">
        <f t="shared" si="44"/>
        <v>18</v>
      </c>
      <c r="AX63" s="34">
        <f>SUMIFS(交通量調查結果!I:I,交通量調查結果!$A:$A,服務水準列表!$G63,交通量調查結果!$G:$G,服務水準列表!$E63,交通量調查結果!$D:$D,服務水準列表!$F63,交通量調查結果!$H:$H,服務水準列表!$AD63)</f>
        <v>5</v>
      </c>
      <c r="AY63" s="34">
        <f>SUMIFS(交通量調查結果!J:J,交通量調查結果!$A:$A,服務水準列表!$G63,交通量調查結果!$G:$G,服務水準列表!$E63,交通量調查結果!$D:$D,服務水準列表!$F63,交通量調查結果!$H:$H,服務水準列表!$AD63)</f>
        <v>8</v>
      </c>
      <c r="AZ63" s="34">
        <f>SUMIFS(交通量調查結果!K:K,交通量調查結果!$A:$A,服務水準列表!$G63,交通量調查結果!$G:$G,服務水準列表!$E63,交通量調查結果!$D:$D,服務水準列表!$F63,交通量調查結果!$H:$H,服務水準列表!$AD63)</f>
        <v>3</v>
      </c>
      <c r="BA63" s="34">
        <f>SUMIFS(交通量調查結果!L:L,交通量調查結果!$A:$A,服務水準列表!$G63,交通量調查結果!$G:$G,服務水準列表!$E63,交通量調查結果!$D:$D,服務水準列表!$F63,交通量調查結果!$H:$H,服務水準列表!$AD63)</f>
        <v>2</v>
      </c>
      <c r="BB63" s="34">
        <f>SUMIFS(交通量調查結果!M:M,交通量調查結果!$A:$A,服務水準列表!$G63,交通量調查結果!$G:$G,服務水準列表!$E63,交通量調查結果!$D:$D,服務水準列表!$F63,交通量調查結果!$H:$H,服務水準列表!$AD63)</f>
        <v>0</v>
      </c>
      <c r="BC63" s="34">
        <f>SUMIFS(交通量調查結果!N:N,交通量調查結果!$A:$A,服務水準列表!$G63,交通量調查結果!$G:$G,服務水準列表!$E63,交通量調查結果!$D:$D,服務水準列表!$F63,交通量調查結果!$H:$H,服務水準列表!$AD63)</f>
        <v>0</v>
      </c>
      <c r="BD63" s="34">
        <f>SUMIFS(交通量調查結果!O:O,交通量調查結果!$A:$A,服務水準列表!$G63,交通量調查結果!$G:$G,服務水準列表!$E63,交通量調查結果!$D:$D,服務水準列表!$F63,交通量調查結果!$H:$H,服務水準列表!$AD63)</f>
        <v>211</v>
      </c>
      <c r="BE63" s="34">
        <f>SUMIFS(交通量調查結果!P:P,交通量調查結果!$A:$A,服務水準列表!$G63,交通量調查結果!$G:$G,服務水準列表!$E63,交通量調查結果!$D:$D,服務水準列表!$F63,交通量調查結果!$H:$H,服務水準列表!$AD63)</f>
        <v>88</v>
      </c>
      <c r="BF63" s="34">
        <f>SUMIFS(交通量調查結果!Q:Q,交通量調查結果!$A:$A,服務水準列表!$G63,交通量調查結果!$G:$G,服務水準列表!$E63,交通量調查結果!$D:$D,服務水準列表!$F63,交通量調查結果!$H:$H,服務水準列表!$AD63)</f>
        <v>0</v>
      </c>
      <c r="BG63" s="34">
        <f t="shared" si="9"/>
        <v>317</v>
      </c>
      <c r="BH63" s="34">
        <f t="shared" si="10"/>
        <v>266.18</v>
      </c>
      <c r="BI63" s="35">
        <f t="shared" si="11"/>
        <v>0.08</v>
      </c>
      <c r="BJ63" s="25" t="str" cm="1">
        <f t="array" ref="BJ63">IF(OR(BI63="",BI63="-"), "-", _xlfn.IFS(
    BI63&lt;=0.25, "A",
    BI63&lt;=0.5, "B",
    BI63&lt;=0.8, "C",
    BI63&lt;=0.9, "D",
    BI63&lt;=1, "E",
    BI63&gt;1, "F"
))</f>
        <v>A</v>
      </c>
      <c r="BK63" s="36" cm="1">
        <f t="array" ref="BK63">INDEX(旅行速率調查結果!$A:$M,
       MATCH(1, (旅行速率調查結果!$D:$D = 服務水準列表!$E63) * (旅行速率調查結果!$F:$F = 服務水準列表!$F63) * (旅行速率調查結果!$E:$E = "晨峰") * (旅行速率調查結果!$A:$A = 服務水準列表!$H63),0),
       COLUMN(旅行速率調查結果!$K$1))</f>
        <v>34.004106776180691</v>
      </c>
      <c r="BL63" s="37">
        <f t="shared" si="12"/>
        <v>0.68</v>
      </c>
      <c r="BM63" s="26" cm="1">
        <f t="array" ref="BM63">IF(OR(BL63=0,BL63=""), "-", _xlfn.IFS(
    BL63&gt;=0.9, 1,
    BL63&gt;=0.8, 2,
    BL63&gt;=0.6, 3,
    BL63&gt;=0.4, 4,
    BL63&gt;=0.2, 5,
    BL63&lt;0.2, 6
))</f>
        <v>3</v>
      </c>
      <c r="BN63" s="26" t="str" cm="1">
        <f t="array" ref="BN63">IF(OR(BL63=0,BL63=""), "-", _xlfn.IFS(
    BL63&gt;=0.8, "A",
    BL63&gt;=0.6, "B",
    BL63&gt;=0.5, "C",
    BL63&gt;=0.4, "D",
    BL63&gt;=0.2, "E",
    BL63&lt;0.2, "F"
))</f>
        <v>B</v>
      </c>
      <c r="BO63" s="44" t="str">
        <f t="shared" si="33"/>
        <v>B</v>
      </c>
    </row>
    <row r="64" spans="1:67" x14ac:dyDescent="0.25">
      <c r="A64" s="48" t="str">
        <f t="shared" ref="A64:D64" si="87">A26</f>
        <v>SL1</v>
      </c>
      <c r="B64" s="14" t="str">
        <f t="shared" si="87"/>
        <v>SL1-5</v>
      </c>
      <c r="C64" s="14" t="str">
        <f t="shared" si="87"/>
        <v>台13甲線</v>
      </c>
      <c r="D64" s="14" t="str">
        <f t="shared" si="87"/>
        <v>北勢大橋</v>
      </c>
      <c r="E64" s="14" t="s">
        <v>160</v>
      </c>
      <c r="F64" s="14" t="str">
        <f t="shared" ref="F64:R64" si="88">F26</f>
        <v>往北</v>
      </c>
      <c r="G64" s="14" t="str">
        <f t="shared" si="88"/>
        <v>SL1-4</v>
      </c>
      <c r="H64" s="14" t="str">
        <f t="shared" si="88"/>
        <v>SL1-4</v>
      </c>
      <c r="I64" s="14">
        <f t="shared" si="88"/>
        <v>70</v>
      </c>
      <c r="J64" s="14">
        <f t="shared" si="88"/>
        <v>60</v>
      </c>
      <c r="K64" s="29">
        <f t="shared" si="40"/>
        <v>60</v>
      </c>
      <c r="L64" s="29">
        <f t="shared" si="88"/>
        <v>1650</v>
      </c>
      <c r="M64" s="29">
        <f t="shared" si="88"/>
        <v>3300</v>
      </c>
      <c r="N64" s="14">
        <f t="shared" si="88"/>
        <v>0.36</v>
      </c>
      <c r="O64" s="14">
        <f t="shared" si="88"/>
        <v>1.2</v>
      </c>
      <c r="P64" s="14">
        <f t="shared" si="88"/>
        <v>1.25</v>
      </c>
      <c r="Q64" s="14">
        <f t="shared" si="88"/>
        <v>1.5</v>
      </c>
      <c r="R64" s="41" t="str">
        <f t="shared" si="88"/>
        <v>VL2</v>
      </c>
      <c r="S64" s="70">
        <f>SUMIFS(交通量調查結果!I:I,交通量調查結果!$A:$A,服務水準列表!$G64,交通量調查結果!$G:$G,服務水準列表!$E64,交通量調查結果!$D:$D,服務水準列表!$F64)</f>
        <v>52</v>
      </c>
      <c r="T64" s="70">
        <f>SUMIFS(交通量調查結果!J:J,交通量調查結果!$A:$A,服務水準列表!$G64,交通量調查結果!$G:$G,服務水準列表!$E64,交通量調查結果!$D:$D,服務水準列表!$F64)</f>
        <v>211</v>
      </c>
      <c r="U64" s="70">
        <f>SUMIFS(交通量調查結果!K:K,交通量調查結果!$A:$A,服務水準列表!$G64,交通量調查結果!$G:$G,服務水準列表!$E64,交通量調查結果!$D:$D,服務水準列表!$F64)</f>
        <v>17</v>
      </c>
      <c r="V64" s="70">
        <f>SUMIFS(交通量調查結果!L:L,交通量調查結果!$A:$A,服務水準列表!$G64,交通量調查結果!$G:$G,服務水準列表!$E64,交通量調查結果!$D:$D,服務水準列表!$F64)</f>
        <v>42</v>
      </c>
      <c r="W64" s="70">
        <f>SUMIFS(交通量調查結果!M:M,交通量調查結果!$A:$A,服務水準列表!$G64,交通量調查結果!$G:$G,服務水準列表!$E64,交通量調查結果!$D:$D,服務水準列表!$F64)</f>
        <v>0</v>
      </c>
      <c r="X64" s="70">
        <f>SUMIFS(交通量調查結果!N:N,交通量調查結果!$A:$A,服務水準列表!$G64,交通量調查結果!$G:$G,服務水準列表!$E64,交通量調查結果!$D:$D,服務水準列表!$F64)</f>
        <v>0</v>
      </c>
      <c r="Y64" s="70">
        <f>SUMIFS(交通量調查結果!O:O,交通量調查結果!$A:$A,服務水準列表!$G64,交通量調查結果!$G:$G,服務水準列表!$E64,交通量調查結果!$D:$D,服務水準列表!$F64)</f>
        <v>4413</v>
      </c>
      <c r="Z64" s="70">
        <f>SUMIFS(交通量調查結果!P:P,交通量調查結果!$A:$A,服務水準列表!$G64,交通量調查結果!$G:$G,服務水準列表!$E64,交通量調查結果!$D:$D,服務水準列表!$F64)</f>
        <v>2605</v>
      </c>
      <c r="AA64" s="70">
        <f>SUMIFS(交通量調查結果!Q:Q,交通量調查結果!$A:$A,服務水準列表!$G64,交通量調查結果!$G:$G,服務水準列表!$E64,交通量調查結果!$D:$D,服務水準列表!$F64)</f>
        <v>47</v>
      </c>
      <c r="AB64" s="70">
        <f t="shared" si="3"/>
        <v>7387</v>
      </c>
      <c r="AC64" s="70">
        <f t="shared" si="4"/>
        <v>5763.35</v>
      </c>
      <c r="AD64" s="55">
        <f t="shared" si="43"/>
        <v>9</v>
      </c>
      <c r="AE64" s="34">
        <f>SUMIFS(交通量調查結果!I:I,交通量調查結果!$A:$A,服務水準列表!$G64,交通量調查結果!$G:$G,服務水準列表!$E64,交通量調查結果!$D:$D,服務水準列表!$F64,交通量調查結果!$H:$H,服務水準列表!$AD64)</f>
        <v>5</v>
      </c>
      <c r="AF64" s="34">
        <f>SUMIFS(交通量調查結果!J:J,交通量調查結果!$A:$A,服務水準列表!$G64,交通量調查結果!$G:$G,服務水準列表!$E64,交通量調查結果!$D:$D,服務水準列表!$F64,交通量調查結果!$H:$H,服務水準列表!$AD64)</f>
        <v>11</v>
      </c>
      <c r="AG64" s="34">
        <f>SUMIFS(交通量調查結果!K:K,交通量調查結果!$A:$A,服務水準列表!$G64,交通量調查結果!$G:$G,服務水準列表!$E64,交通量調查結果!$D:$D,服務水準列表!$F64,交通量調查結果!$H:$H,服務水準列表!$AD64)</f>
        <v>0</v>
      </c>
      <c r="AH64" s="34">
        <f>SUMIFS(交通量調查結果!L:L,交通量調查結果!$A:$A,服務水準列表!$G64,交通量調查結果!$G:$G,服務水準列表!$E64,交通量調查結果!$D:$D,服務水準列表!$F64,交通量調查結果!$H:$H,服務水準列表!$AD64)</f>
        <v>1</v>
      </c>
      <c r="AI64" s="34">
        <f>SUMIFS(交通量調查結果!M:M,交通量調查結果!$A:$A,服務水準列表!$G64,交通量調查結果!$G:$G,服務水準列表!$E64,交通量調查結果!$D:$D,服務水準列表!$F64,交通量調查結果!$H:$H,服務水準列表!$AD64)</f>
        <v>0</v>
      </c>
      <c r="AJ64" s="34">
        <f>SUMIFS(交通量調查結果!N:N,交通量調查結果!$A:$A,服務水準列表!$G64,交通量調查結果!$G:$G,服務水準列表!$E64,交通量調查結果!$D:$D,服務水準列表!$F64,交通量調查結果!$H:$H,服務水準列表!$AD64)</f>
        <v>0</v>
      </c>
      <c r="AK64" s="34">
        <f>SUMIFS(交通量調查結果!O:O,交通量調查結果!$A:$A,服務水準列表!$G64,交通量調查結果!$G:$G,服務水準列表!$E64,交通量調查結果!$D:$D,服務水準列表!$F64,交通量調查結果!$H:$H,服務水準列表!$AD64)</f>
        <v>298</v>
      </c>
      <c r="AL64" s="34">
        <f>SUMIFS(交通量調查結果!P:P,交通量調查結果!$A:$A,服務水準列表!$G64,交通量調查結果!$G:$G,服務水準列表!$E64,交通量調查結果!$D:$D,服務水準列表!$F64,交通量調查結果!$H:$H,服務水準列表!$AD64)</f>
        <v>151</v>
      </c>
      <c r="AM64" s="34">
        <f>SUMIFS(交通量調查結果!Q:Q,交通量調查結果!$A:$A,服務水準列表!$G64,交通量調查結果!$G:$G,服務水準列表!$E64,交通量調查結果!$D:$D,服務水準列表!$F64,交通量調查結果!$H:$H,服務水準列表!$AD64)</f>
        <v>11</v>
      </c>
      <c r="AN64" s="34">
        <f t="shared" si="5"/>
        <v>466</v>
      </c>
      <c r="AO64" s="34">
        <f t="shared" si="6"/>
        <v>374.81</v>
      </c>
      <c r="AP64" s="35">
        <f t="shared" si="7"/>
        <v>0.11</v>
      </c>
      <c r="AQ64" s="25" t="str" cm="1">
        <f t="array" ref="AQ64">IF(OR(AP64="",AP64="-"), "-", _xlfn.IFS(
    AP64&lt;=0.25, "A",
    AP64&lt;=0.5, "B",
    AP64&lt;=0.8, "C",
    AP64&lt;=0.9, "D",
    AP64&lt;=1, "E",
    AP64&gt;1, "F"
))</f>
        <v>A</v>
      </c>
      <c r="AR64" s="36" cm="1">
        <f t="array" ref="AR64">INDEX(旅行速率調查結果!$A:$M,
       MATCH(1, (旅行速率調查結果!$D:$D = 服務水準列表!$E64) * (旅行速率調查結果!$F:$F = 服務水準列表!$F64) * (旅行速率調查結果!$E:$E = "晨峰") * (旅行速率調查結果!$A:$A = 服務水準列表!$H64),0),
       COLUMN(旅行速率調查結果!$K$1))</f>
        <v>52.062448644207073</v>
      </c>
      <c r="AS64" s="37">
        <f t="shared" si="8"/>
        <v>0.87</v>
      </c>
      <c r="AT64" s="26" cm="1">
        <f t="array" ref="AT64">IF(OR(AS64=0,AS64=""), "-", _xlfn.IFS(
    AS64&gt;=0.9, 1,
    AS64&gt;=0.8, 2,
    AS64&gt;=0.6, 3,
    AS64&gt;=0.4, 4,
    AS64&gt;=0.2, 5,
    AS64&lt;0.2, 6
))</f>
        <v>2</v>
      </c>
      <c r="AU64" s="26" t="str" cm="1">
        <f t="array" ref="AU64">IF(OR(AS64=0,AS64=""), "-", _xlfn.IFS(
    AS64&gt;=0.8, "A",
    AS64&gt;=0.6, "B",
    AS64&gt;=0.5, "C",
    AS64&gt;=0.4, "D",
    AS64&gt;=0.2, "E",
    AS64&lt;0.2, "F"
))</f>
        <v>A</v>
      </c>
      <c r="AV64" s="44" t="str">
        <f t="shared" si="32"/>
        <v>A</v>
      </c>
      <c r="AW64" s="55">
        <f t="shared" si="44"/>
        <v>18</v>
      </c>
      <c r="AX64" s="34">
        <f>SUMIFS(交通量調查結果!I:I,交通量調查結果!$A:$A,服務水準列表!$G64,交通量調查結果!$G:$G,服務水準列表!$E64,交通量調查結果!$D:$D,服務水準列表!$F64,交通量調查結果!$H:$H,服務水準列表!$AD64)</f>
        <v>5</v>
      </c>
      <c r="AY64" s="34">
        <f>SUMIFS(交通量調查結果!J:J,交通量調查結果!$A:$A,服務水準列表!$G64,交通量調查結果!$G:$G,服務水準列表!$E64,交通量調查結果!$D:$D,服務水準列表!$F64,交通量調查結果!$H:$H,服務水準列表!$AD64)</f>
        <v>11</v>
      </c>
      <c r="AZ64" s="34">
        <f>SUMIFS(交通量調查結果!K:K,交通量調查結果!$A:$A,服務水準列表!$G64,交通量調查結果!$G:$G,服務水準列表!$E64,交通量調查結果!$D:$D,服務水準列表!$F64,交通量調查結果!$H:$H,服務水準列表!$AD64)</f>
        <v>0</v>
      </c>
      <c r="BA64" s="34">
        <f>SUMIFS(交通量調查結果!L:L,交通量調查結果!$A:$A,服務水準列表!$G64,交通量調查結果!$G:$G,服務水準列表!$E64,交通量調查結果!$D:$D,服務水準列表!$F64,交通量調查結果!$H:$H,服務水準列表!$AD64)</f>
        <v>1</v>
      </c>
      <c r="BB64" s="34">
        <f>SUMIFS(交通量調查結果!M:M,交通量調查結果!$A:$A,服務水準列表!$G64,交通量調查結果!$G:$G,服務水準列表!$E64,交通量調查結果!$D:$D,服務水準列表!$F64,交通量調查結果!$H:$H,服務水準列表!$AD64)</f>
        <v>0</v>
      </c>
      <c r="BC64" s="34">
        <f>SUMIFS(交通量調查結果!N:N,交通量調查結果!$A:$A,服務水準列表!$G64,交通量調查結果!$G:$G,服務水準列表!$E64,交通量調查結果!$D:$D,服務水準列表!$F64,交通量調查結果!$H:$H,服務水準列表!$AD64)</f>
        <v>0</v>
      </c>
      <c r="BD64" s="34">
        <f>SUMIFS(交通量調查結果!O:O,交通量調查結果!$A:$A,服務水準列表!$G64,交通量調查結果!$G:$G,服務水準列表!$E64,交通量調查結果!$D:$D,服務水準列表!$F64,交通量調查結果!$H:$H,服務水準列表!$AD64)</f>
        <v>298</v>
      </c>
      <c r="BE64" s="34">
        <f>SUMIFS(交通量調查結果!P:P,交通量調查結果!$A:$A,服務水準列表!$G64,交通量調查結果!$G:$G,服務水準列表!$E64,交通量調查結果!$D:$D,服務水準列表!$F64,交通量調查結果!$H:$H,服務水準列表!$AD64)</f>
        <v>151</v>
      </c>
      <c r="BF64" s="34">
        <f>SUMIFS(交通量調查結果!Q:Q,交通量調查結果!$A:$A,服務水準列表!$G64,交通量調查結果!$G:$G,服務水準列表!$E64,交通量調查結果!$D:$D,服務水準列表!$F64,交通量調查結果!$H:$H,服務水準列表!$AD64)</f>
        <v>11</v>
      </c>
      <c r="BG64" s="34">
        <f t="shared" si="9"/>
        <v>466</v>
      </c>
      <c r="BH64" s="34">
        <f t="shared" si="10"/>
        <v>374.81</v>
      </c>
      <c r="BI64" s="35">
        <f t="shared" si="11"/>
        <v>0.11</v>
      </c>
      <c r="BJ64" s="25" t="str" cm="1">
        <f t="array" ref="BJ64">IF(OR(BI64="",BI64="-"), "-", _xlfn.IFS(
    BI64&lt;=0.25, "A",
    BI64&lt;=0.5, "B",
    BI64&lt;=0.8, "C",
    BI64&lt;=0.9, "D",
    BI64&lt;=1, "E",
    BI64&gt;1, "F"
))</f>
        <v>A</v>
      </c>
      <c r="BK64" s="36" cm="1">
        <f t="array" ref="BK64">INDEX(旅行速率調查結果!$A:$M,
       MATCH(1, (旅行速率調查結果!$D:$D = 服務水準列表!$E64) * (旅行速率調查結果!$F:$F = 服務水準列表!$F64) * (旅行速率調查結果!$E:$E = "晨峰") * (旅行速率調查結果!$A:$A = 服務水準列表!$H64),0),
       COLUMN(旅行速率調查結果!$K$1))</f>
        <v>52.062448644207073</v>
      </c>
      <c r="BL64" s="37">
        <f t="shared" si="12"/>
        <v>0.87</v>
      </c>
      <c r="BM64" s="26" cm="1">
        <f t="array" ref="BM64">IF(OR(BL64=0,BL64=""), "-", _xlfn.IFS(
    BL64&gt;=0.9, 1,
    BL64&gt;=0.8, 2,
    BL64&gt;=0.6, 3,
    BL64&gt;=0.4, 4,
    BL64&gt;=0.2, 5,
    BL64&lt;0.2, 6
))</f>
        <v>2</v>
      </c>
      <c r="BN64" s="26" t="str" cm="1">
        <f t="array" ref="BN64">IF(OR(BL64=0,BL64=""), "-", _xlfn.IFS(
    BL64&gt;=0.8, "A",
    BL64&gt;=0.6, "B",
    BL64&gt;=0.5, "C",
    BL64&gt;=0.4, "D",
    BL64&gt;=0.2, "E",
    BL64&lt;0.2, "F"
))</f>
        <v>A</v>
      </c>
      <c r="BO64" s="44" t="str">
        <f t="shared" si="33"/>
        <v>A</v>
      </c>
    </row>
    <row r="65" spans="1:67" x14ac:dyDescent="0.25">
      <c r="A65" s="48" t="str">
        <f t="shared" ref="A65:D65" si="89">A27</f>
        <v>SL2</v>
      </c>
      <c r="B65" s="14" t="str">
        <f t="shared" si="89"/>
        <v>SL2-1</v>
      </c>
      <c r="C65" s="14" t="str">
        <f t="shared" si="89"/>
        <v>台61線</v>
      </c>
      <c r="D65" s="14" t="str">
        <f t="shared" si="89"/>
        <v>大安溪橋</v>
      </c>
      <c r="E65" s="14" t="s">
        <v>160</v>
      </c>
      <c r="F65" s="14" t="str">
        <f t="shared" ref="F65:R65" si="90">F27</f>
        <v>往北</v>
      </c>
      <c r="G65" s="14" t="str">
        <f t="shared" si="90"/>
        <v>SL2-1</v>
      </c>
      <c r="H65" s="14" t="str">
        <f t="shared" si="90"/>
        <v>SL2-1</v>
      </c>
      <c r="I65" s="14">
        <f t="shared" si="90"/>
        <v>90</v>
      </c>
      <c r="J65" s="14">
        <f t="shared" si="90"/>
        <v>80</v>
      </c>
      <c r="K65" s="29">
        <f t="shared" si="40"/>
        <v>90</v>
      </c>
      <c r="L65" s="29">
        <f t="shared" si="90"/>
        <v>1710</v>
      </c>
      <c r="M65" s="29">
        <f t="shared" si="90"/>
        <v>6840</v>
      </c>
      <c r="N65" s="14">
        <f t="shared" si="90"/>
        <v>0.36</v>
      </c>
      <c r="O65" s="14">
        <f t="shared" si="90"/>
        <v>1.2</v>
      </c>
      <c r="P65" s="14">
        <f t="shared" si="90"/>
        <v>1.25</v>
      </c>
      <c r="Q65" s="14">
        <f t="shared" si="90"/>
        <v>1.5</v>
      </c>
      <c r="R65" s="41" t="str">
        <f t="shared" si="90"/>
        <v>VL2</v>
      </c>
      <c r="S65" s="70">
        <f>SUMIFS(交通量調查結果!I:I,交通量調查結果!$A:$A,服務水準列表!$G65,交通量調查結果!$G:$G,服務水準列表!$E65,交通量調查結果!$D:$D,服務水準列表!$F65)</f>
        <v>1266</v>
      </c>
      <c r="T65" s="70">
        <f>SUMIFS(交通量調查結果!J:J,交通量調查結果!$A:$A,服務水準列表!$G65,交通量調查結果!$G:$G,服務水準列表!$E65,交通量調查結果!$D:$D,服務水準列表!$F65)</f>
        <v>292</v>
      </c>
      <c r="U65" s="70">
        <f>SUMIFS(交通量調查結果!K:K,交通量調查結果!$A:$A,服務水準列表!$G65,交通量調查結果!$G:$G,服務水準列表!$E65,交通量調查結果!$D:$D,服務水準列表!$F65)</f>
        <v>0</v>
      </c>
      <c r="V65" s="70">
        <f>SUMIFS(交通量調查結果!L:L,交通量調查結果!$A:$A,服務水準列表!$G65,交通量調查結果!$G:$G,服務水準列表!$E65,交通量調查結果!$D:$D,服務水準列表!$F65)</f>
        <v>23</v>
      </c>
      <c r="W65" s="70">
        <f>SUMIFS(交通量調查結果!M:M,交通量調查結果!$A:$A,服務水準列表!$G65,交通量調查結果!$G:$G,服務水準列表!$E65,交通量調查結果!$D:$D,服務水準列表!$F65)</f>
        <v>0</v>
      </c>
      <c r="X65" s="70">
        <f>SUMIFS(交通量調查結果!N:N,交通量調查結果!$A:$A,服務水準列表!$G65,交通量調查結果!$G:$G,服務水準列表!$E65,交通量調查結果!$D:$D,服務水準列表!$F65)</f>
        <v>0</v>
      </c>
      <c r="Y65" s="70">
        <f>SUMIFS(交通量調查結果!O:O,交通量調查結果!$A:$A,服務水準列表!$G65,交通量調查結果!$G:$G,服務水準列表!$E65,交通量調查結果!$D:$D,服務水準列表!$F65)</f>
        <v>8280</v>
      </c>
      <c r="Z65" s="70">
        <f>SUMIFS(交通量調查結果!P:P,交通量調查結果!$A:$A,服務水準列表!$G65,交通量調查結果!$G:$G,服務水準列表!$E65,交通量調查結果!$D:$D,服務水準列表!$F65)</f>
        <v>1120</v>
      </c>
      <c r="AA65" s="70">
        <f>SUMIFS(交通量調查結果!Q:Q,交通量調查結果!$A:$A,服務水準列表!$G65,交通量調查結果!$G:$G,服務水準列表!$E65,交通量調查結果!$D:$D,服務水準列表!$F65)</f>
        <v>58</v>
      </c>
      <c r="AB65" s="70">
        <f t="shared" si="3"/>
        <v>11039</v>
      </c>
      <c r="AC65" s="70">
        <f t="shared" si="4"/>
        <v>10974.800000000001</v>
      </c>
      <c r="AD65" s="55">
        <f t="shared" si="43"/>
        <v>9</v>
      </c>
      <c r="AE65" s="34">
        <f>SUMIFS(交通量調查結果!I:I,交通量調查結果!$A:$A,服務水準列表!$G65,交通量調查結果!$G:$G,服務水準列表!$E65,交通量調查結果!$D:$D,服務水準列表!$F65,交通量調查結果!$H:$H,服務水準列表!$AD65)</f>
        <v>79</v>
      </c>
      <c r="AF65" s="34">
        <f>SUMIFS(交通量調查結果!J:J,交通量調查結果!$A:$A,服務水準列表!$G65,交通量調查結果!$G:$G,服務水準列表!$E65,交通量調查結果!$D:$D,服務水準列表!$F65,交通量調查結果!$H:$H,服務水準列表!$AD65)</f>
        <v>18</v>
      </c>
      <c r="AG65" s="34">
        <f>SUMIFS(交通量調查結果!K:K,交通量調查結果!$A:$A,服務水準列表!$G65,交通量調查結果!$G:$G,服務水準列表!$E65,交通量調查結果!$D:$D,服務水準列表!$F65,交通量調查結果!$H:$H,服務水準列表!$AD65)</f>
        <v>0</v>
      </c>
      <c r="AH65" s="34">
        <f>SUMIFS(交通量調查結果!L:L,交通量調查結果!$A:$A,服務水準列表!$G65,交通量調查結果!$G:$G,服務水準列表!$E65,交通量調查結果!$D:$D,服務水準列表!$F65,交通量調查結果!$H:$H,服務水準列表!$AD65)</f>
        <v>2</v>
      </c>
      <c r="AI65" s="34">
        <f>SUMIFS(交通量調查結果!M:M,交通量調查結果!$A:$A,服務水準列表!$G65,交通量調查結果!$G:$G,服務水準列表!$E65,交通量調查結果!$D:$D,服務水準列表!$F65,交通量調查結果!$H:$H,服務水準列表!$AD65)</f>
        <v>0</v>
      </c>
      <c r="AJ65" s="34">
        <f>SUMIFS(交通量調查結果!N:N,交通量調查結果!$A:$A,服務水準列表!$G65,交通量調查結果!$G:$G,服務水準列表!$E65,交通量調查結果!$D:$D,服務水準列表!$F65,交通量調查結果!$H:$H,服務水準列表!$AD65)</f>
        <v>0</v>
      </c>
      <c r="AK65" s="34">
        <f>SUMIFS(交通量調查結果!O:O,交通量調查結果!$A:$A,服務水準列表!$G65,交通量調查結果!$G:$G,服務水準列表!$E65,交通量調查結果!$D:$D,服務水準列表!$F65,交通量調查結果!$H:$H,服務水準列表!$AD65)</f>
        <v>503</v>
      </c>
      <c r="AL65" s="34">
        <f>SUMIFS(交通量調查結果!P:P,交通量調查結果!$A:$A,服務水準列表!$G65,交通量調查結果!$G:$G,服務水準列表!$E65,交通量調查結果!$D:$D,服務水準列表!$F65,交通量調查結果!$H:$H,服務水準列表!$AD65)</f>
        <v>35</v>
      </c>
      <c r="AM65" s="34">
        <f>SUMIFS(交通量調查結果!Q:Q,交通量調查結果!$A:$A,服務水準列表!$G65,交通量調查結果!$G:$G,服務水準列表!$E65,交通量調查結果!$D:$D,服務水準列表!$F65,交通量調查結果!$H:$H,服務水準列表!$AD65)</f>
        <v>6</v>
      </c>
      <c r="AN65" s="34">
        <f t="shared" si="5"/>
        <v>637</v>
      </c>
      <c r="AO65" s="34">
        <f t="shared" si="6"/>
        <v>659</v>
      </c>
      <c r="AP65" s="35">
        <f t="shared" si="7"/>
        <v>0.1</v>
      </c>
      <c r="AQ65" s="25" t="str" cm="1">
        <f t="array" ref="AQ65">IF(OR(AP65="",AP65="-"), "-", _xlfn.IFS(
    AP65&lt;=0.25, "A",
    AP65&lt;=0.5, "B",
    AP65&lt;=0.8, "C",
    AP65&lt;=0.9, "D",
    AP65&lt;=1, "E",
    AP65&gt;1, "F"
))</f>
        <v>A</v>
      </c>
      <c r="AR65" s="36" cm="1">
        <f t="array" ref="AR65">INDEX(旅行速率調查結果!$A:$M,
       MATCH(1, (旅行速率調查結果!$D:$D = 服務水準列表!$E65) * (旅行速率調查結果!$F:$F = 服務水準列表!$F65) * (旅行速率調查結果!$E:$E = "晨峰") * (旅行速率調查結果!$A:$A = 服務水準列表!$H65),0),
       COLUMN(旅行速率調查結果!$K$1))</f>
        <v>87.337278106508876</v>
      </c>
      <c r="AS65" s="37">
        <f t="shared" si="8"/>
        <v>0.97</v>
      </c>
      <c r="AT65" s="26" cm="1">
        <f t="array" ref="AT65">IF(OR(AS65=0,AS65=""), "-", _xlfn.IFS(
    AS65&gt;=0.9, 1,
    AS65&gt;=0.8, 2,
    AS65&gt;=0.6, 3,
    AS65&gt;=0.4, 4,
    AS65&gt;=0.2, 5,
    AS65&lt;0.2, 6
))</f>
        <v>1</v>
      </c>
      <c r="AU65" s="26" t="str" cm="1">
        <f t="array" ref="AU65">IF(OR(AS65=0,AS65=""), "-", _xlfn.IFS(
    AS65&gt;=0.8, "A",
    AS65&gt;=0.6, "B",
    AS65&gt;=0.5, "C",
    AS65&gt;=0.4, "D",
    AS65&gt;=0.2, "E",
    AS65&lt;0.2, "F"
))</f>
        <v>A</v>
      </c>
      <c r="AV65" s="44" t="str">
        <f t="shared" si="32"/>
        <v>A</v>
      </c>
      <c r="AW65" s="55">
        <f t="shared" si="44"/>
        <v>18</v>
      </c>
      <c r="AX65" s="34">
        <f>SUMIFS(交通量調查結果!I:I,交通量調查結果!$A:$A,服務水準列表!$G65,交通量調查結果!$G:$G,服務水準列表!$E65,交通量調查結果!$D:$D,服務水準列表!$F65,交通量調查結果!$H:$H,服務水準列表!$AD65)</f>
        <v>79</v>
      </c>
      <c r="AY65" s="34">
        <f>SUMIFS(交通量調查結果!J:J,交通量調查結果!$A:$A,服務水準列表!$G65,交通量調查結果!$G:$G,服務水準列表!$E65,交通量調查結果!$D:$D,服務水準列表!$F65,交通量調查結果!$H:$H,服務水準列表!$AD65)</f>
        <v>18</v>
      </c>
      <c r="AZ65" s="34">
        <f>SUMIFS(交通量調查結果!K:K,交通量調查結果!$A:$A,服務水準列表!$G65,交通量調查結果!$G:$G,服務水準列表!$E65,交通量調查結果!$D:$D,服務水準列表!$F65,交通量調查結果!$H:$H,服務水準列表!$AD65)</f>
        <v>0</v>
      </c>
      <c r="BA65" s="34">
        <f>SUMIFS(交通量調查結果!L:L,交通量調查結果!$A:$A,服務水準列表!$G65,交通量調查結果!$G:$G,服務水準列表!$E65,交通量調查結果!$D:$D,服務水準列表!$F65,交通量調查結果!$H:$H,服務水準列表!$AD65)</f>
        <v>2</v>
      </c>
      <c r="BB65" s="34">
        <f>SUMIFS(交通量調查結果!M:M,交通量調查結果!$A:$A,服務水準列表!$G65,交通量調查結果!$G:$G,服務水準列表!$E65,交通量調查結果!$D:$D,服務水準列表!$F65,交通量調查結果!$H:$H,服務水準列表!$AD65)</f>
        <v>0</v>
      </c>
      <c r="BC65" s="34">
        <f>SUMIFS(交通量調查結果!N:N,交通量調查結果!$A:$A,服務水準列表!$G65,交通量調查結果!$G:$G,服務水準列表!$E65,交通量調查結果!$D:$D,服務水準列表!$F65,交通量調查結果!$H:$H,服務水準列表!$AD65)</f>
        <v>0</v>
      </c>
      <c r="BD65" s="34">
        <f>SUMIFS(交通量調查結果!O:O,交通量調查結果!$A:$A,服務水準列表!$G65,交通量調查結果!$G:$G,服務水準列表!$E65,交通量調查結果!$D:$D,服務水準列表!$F65,交通量調查結果!$H:$H,服務水準列表!$AD65)</f>
        <v>503</v>
      </c>
      <c r="BE65" s="34">
        <f>SUMIFS(交通量調查結果!P:P,交通量調查結果!$A:$A,服務水準列表!$G65,交通量調查結果!$G:$G,服務水準列表!$E65,交通量調查結果!$D:$D,服務水準列表!$F65,交通量調查結果!$H:$H,服務水準列表!$AD65)</f>
        <v>35</v>
      </c>
      <c r="BF65" s="34">
        <f>SUMIFS(交通量調查結果!Q:Q,交通量調查結果!$A:$A,服務水準列表!$G65,交通量調查結果!$G:$G,服務水準列表!$E65,交通量調查結果!$D:$D,服務水準列表!$F65,交通量調查結果!$H:$H,服務水準列表!$AD65)</f>
        <v>6</v>
      </c>
      <c r="BG65" s="34">
        <f t="shared" si="9"/>
        <v>637</v>
      </c>
      <c r="BH65" s="34">
        <f t="shared" si="10"/>
        <v>659</v>
      </c>
      <c r="BI65" s="35">
        <f t="shared" si="11"/>
        <v>0.1</v>
      </c>
      <c r="BJ65" s="25" t="str" cm="1">
        <f t="array" ref="BJ65">IF(OR(BI65="",BI65="-"), "-", _xlfn.IFS(
    BI65&lt;=0.25, "A",
    BI65&lt;=0.5, "B",
    BI65&lt;=0.8, "C",
    BI65&lt;=0.9, "D",
    BI65&lt;=1, "E",
    BI65&gt;1, "F"
))</f>
        <v>A</v>
      </c>
      <c r="BK65" s="36" cm="1">
        <f t="array" ref="BK65">INDEX(旅行速率調查結果!$A:$M,
       MATCH(1, (旅行速率調查結果!$D:$D = 服務水準列表!$E65) * (旅行速率調查結果!$F:$F = 服務水準列表!$F65) * (旅行速率調查結果!$E:$E = "晨峰") * (旅行速率調查結果!$A:$A = 服務水準列表!$H65),0),
       COLUMN(旅行速率調查結果!$K$1))</f>
        <v>87.337278106508876</v>
      </c>
      <c r="BL65" s="37">
        <f t="shared" si="12"/>
        <v>0.97</v>
      </c>
      <c r="BM65" s="26" cm="1">
        <f t="array" ref="BM65">IF(OR(BL65=0,BL65=""), "-", _xlfn.IFS(
    BL65&gt;=0.9, 1,
    BL65&gt;=0.8, 2,
    BL65&gt;=0.6, 3,
    BL65&gt;=0.4, 4,
    BL65&gt;=0.2, 5,
    BL65&lt;0.2, 6
))</f>
        <v>1</v>
      </c>
      <c r="BN65" s="26" t="str" cm="1">
        <f t="array" ref="BN65">IF(OR(BL65=0,BL65=""), "-", _xlfn.IFS(
    BL65&gt;=0.8, "A",
    BL65&gt;=0.6, "B",
    BL65&gt;=0.5, "C",
    BL65&gt;=0.4, "D",
    BL65&gt;=0.2, "E",
    BL65&lt;0.2, "F"
))</f>
        <v>A</v>
      </c>
      <c r="BO65" s="44" t="str">
        <f t="shared" si="33"/>
        <v>A</v>
      </c>
    </row>
    <row r="66" spans="1:67" x14ac:dyDescent="0.25">
      <c r="A66" s="48" t="str">
        <f t="shared" ref="A66:D66" si="91">A28</f>
        <v>SL2</v>
      </c>
      <c r="B66" s="14" t="str">
        <f t="shared" si="91"/>
        <v>SL2-2</v>
      </c>
      <c r="C66" s="14" t="str">
        <f t="shared" si="91"/>
        <v>台1線</v>
      </c>
      <c r="D66" s="14" t="str">
        <f t="shared" si="91"/>
        <v>大安溪橋</v>
      </c>
      <c r="E66" s="14" t="s">
        <v>160</v>
      </c>
      <c r="F66" s="14" t="str">
        <f t="shared" ref="F66:R66" si="92">F28</f>
        <v>往北</v>
      </c>
      <c r="G66" s="14" t="str">
        <f t="shared" si="92"/>
        <v>SL2-2</v>
      </c>
      <c r="H66" s="14" t="str">
        <f t="shared" si="92"/>
        <v>SL2-2</v>
      </c>
      <c r="I66" s="14">
        <f t="shared" si="92"/>
        <v>80</v>
      </c>
      <c r="J66" s="14">
        <f t="shared" si="92"/>
        <v>70</v>
      </c>
      <c r="K66" s="29">
        <f t="shared" si="40"/>
        <v>70</v>
      </c>
      <c r="L66" s="29">
        <f t="shared" si="92"/>
        <v>1680</v>
      </c>
      <c r="M66" s="29">
        <f t="shared" si="92"/>
        <v>5040</v>
      </c>
      <c r="N66" s="14">
        <f t="shared" si="92"/>
        <v>0.36</v>
      </c>
      <c r="O66" s="14">
        <f t="shared" si="92"/>
        <v>1.2</v>
      </c>
      <c r="P66" s="14">
        <f t="shared" si="92"/>
        <v>1.25</v>
      </c>
      <c r="Q66" s="14">
        <f t="shared" si="92"/>
        <v>1.5</v>
      </c>
      <c r="R66" s="41" t="str">
        <f t="shared" si="92"/>
        <v>VL2</v>
      </c>
      <c r="S66" s="70">
        <f>SUMIFS(交通量調查結果!I:I,交通量調查結果!$A:$A,服務水準列表!$G66,交通量調查結果!$G:$G,服務水準列表!$E66,交通量調查結果!$D:$D,服務水準列表!$F66)</f>
        <v>141</v>
      </c>
      <c r="T66" s="70">
        <f>SUMIFS(交通量調查結果!J:J,交通量調查結果!$A:$A,服務水準列表!$G66,交通量調查結果!$G:$G,服務水準列表!$E66,交通量調查結果!$D:$D,服務水準列表!$F66)</f>
        <v>105</v>
      </c>
      <c r="U66" s="70">
        <f>SUMIFS(交通量調查結果!K:K,交通量調查結果!$A:$A,服務水準列表!$G66,交通量調查結果!$G:$G,服務水準列表!$E66,交通量調查結果!$D:$D,服務水準列表!$F66)</f>
        <v>127</v>
      </c>
      <c r="V66" s="70">
        <f>SUMIFS(交通量調查結果!L:L,交通量調查結果!$A:$A,服務水準列表!$G66,交通量調查結果!$G:$G,服務水準列表!$E66,交通量調查結果!$D:$D,服務水準列表!$F66)</f>
        <v>20</v>
      </c>
      <c r="W66" s="70">
        <f>SUMIFS(交通量調查結果!M:M,交通量調查結果!$A:$A,服務水準列表!$G66,交通量調查結果!$G:$G,服務水準列表!$E66,交通量調查結果!$D:$D,服務水準列表!$F66)</f>
        <v>0</v>
      </c>
      <c r="X66" s="70">
        <f>SUMIFS(交通量調查結果!N:N,交通量調查結果!$A:$A,服務水準列表!$G66,交通量調查結果!$G:$G,服務水準列表!$E66,交通量調查結果!$D:$D,服務水準列表!$F66)</f>
        <v>0</v>
      </c>
      <c r="Y66" s="70">
        <f>SUMIFS(交通量調查結果!O:O,交通量調查結果!$A:$A,服務水準列表!$G66,交通量調查結果!$G:$G,服務水準列表!$E66,交通量調查結果!$D:$D,服務水準列表!$F66)</f>
        <v>9482</v>
      </c>
      <c r="Z66" s="70">
        <f>SUMIFS(交通量調查結果!P:P,交通量調查結果!$A:$A,服務水準列表!$G66,交通量調查結果!$G:$G,服務水準列表!$E66,交通量調查結果!$D:$D,服務水準列表!$F66)</f>
        <v>5563</v>
      </c>
      <c r="AA66" s="70">
        <f>SUMIFS(交通量調查結果!Q:Q,交通量調查結果!$A:$A,服務水準列表!$G66,交通量調查結果!$G:$G,服務水準列表!$E66,交通量調查結果!$D:$D,服務水準列表!$F66)</f>
        <v>114</v>
      </c>
      <c r="AB66" s="70">
        <f t="shared" si="3"/>
        <v>15552</v>
      </c>
      <c r="AC66" s="70">
        <f t="shared" si="4"/>
        <v>12003.83</v>
      </c>
      <c r="AD66" s="55">
        <f t="shared" si="43"/>
        <v>9</v>
      </c>
      <c r="AE66" s="34">
        <f>SUMIFS(交通量調查結果!I:I,交通量調查結果!$A:$A,服務水準列表!$G66,交通量調查結果!$G:$G,服務水準列表!$E66,交通量調查結果!$D:$D,服務水準列表!$F66,交通量調查結果!$H:$H,服務水準列表!$AD66)</f>
        <v>7</v>
      </c>
      <c r="AF66" s="34">
        <f>SUMIFS(交通量調查結果!J:J,交通量調查結果!$A:$A,服務水準列表!$G66,交通量調查結果!$G:$G,服務水準列表!$E66,交通量調查結果!$D:$D,服務水準列表!$F66,交通量調查結果!$H:$H,服務水準列表!$AD66)</f>
        <v>13</v>
      </c>
      <c r="AG66" s="34">
        <f>SUMIFS(交通量調查結果!K:K,交通量調查結果!$A:$A,服務水準列表!$G66,交通量調查結果!$G:$G,服務水準列表!$E66,交通量調查結果!$D:$D,服務水準列表!$F66,交通量調查結果!$H:$H,服務水準列表!$AD66)</f>
        <v>2</v>
      </c>
      <c r="AH66" s="34">
        <f>SUMIFS(交通量調查結果!L:L,交通量調查結果!$A:$A,服務水準列表!$G66,交通量調查結果!$G:$G,服務水準列表!$E66,交通量調查結果!$D:$D,服務水準列表!$F66,交通量調查結果!$H:$H,服務水準列表!$AD66)</f>
        <v>3</v>
      </c>
      <c r="AI66" s="34">
        <f>SUMIFS(交通量調查結果!M:M,交通量調查結果!$A:$A,服務水準列表!$G66,交通量調查結果!$G:$G,服務水準列表!$E66,交通量調查結果!$D:$D,服務水準列表!$F66,交通量調查結果!$H:$H,服務水準列表!$AD66)</f>
        <v>0</v>
      </c>
      <c r="AJ66" s="34">
        <f>SUMIFS(交通量調查結果!N:N,交通量調查結果!$A:$A,服務水準列表!$G66,交通量調查結果!$G:$G,服務水準列表!$E66,交通量調查結果!$D:$D,服務水準列表!$F66,交通量調查結果!$H:$H,服務水準列表!$AD66)</f>
        <v>0</v>
      </c>
      <c r="AK66" s="34">
        <f>SUMIFS(交通量調查結果!O:O,交通量調查結果!$A:$A,服務水準列表!$G66,交通量調查結果!$G:$G,服務水準列表!$E66,交通量調查結果!$D:$D,服務水準列表!$F66,交通量調查結果!$H:$H,服務水準列表!$AD66)</f>
        <v>602</v>
      </c>
      <c r="AL66" s="34">
        <f>SUMIFS(交通量調查結果!P:P,交通量調查結果!$A:$A,服務水準列表!$G66,交通量調查結果!$G:$G,服務水準列表!$E66,交通量調查結果!$D:$D,服務水準列表!$F66,交通量調查結果!$H:$H,服務水準列表!$AD66)</f>
        <v>347</v>
      </c>
      <c r="AM66" s="34">
        <f>SUMIFS(交通量調查結果!Q:Q,交通量調查結果!$A:$A,服務水準列表!$G66,交通量調查結果!$G:$G,服務水準列表!$E66,交通量調查結果!$D:$D,服務水準列表!$F66,交通量調查結果!$H:$H,服務水準列表!$AD66)</f>
        <v>14</v>
      </c>
      <c r="AN66" s="34">
        <f t="shared" si="5"/>
        <v>974</v>
      </c>
      <c r="AO66" s="34">
        <f t="shared" si="6"/>
        <v>759.67</v>
      </c>
      <c r="AP66" s="35">
        <f t="shared" si="7"/>
        <v>0.15</v>
      </c>
      <c r="AQ66" s="25" t="str" cm="1">
        <f t="array" ref="AQ66">IF(OR(AP66="",AP66="-"), "-", _xlfn.IFS(
    AP66&lt;=0.25, "A",
    AP66&lt;=0.5, "B",
    AP66&lt;=0.8, "C",
    AP66&lt;=0.9, "D",
    AP66&lt;=1, "E",
    AP66&gt;1, "F"
))</f>
        <v>A</v>
      </c>
      <c r="AR66" s="36" cm="1">
        <f t="array" ref="AR66">INDEX(旅行速率調查結果!$A:$M,
       MATCH(1, (旅行速率調查結果!$D:$D = 服務水準列表!$E66) * (旅行速率調查結果!$F:$F = 服務水準列表!$F66) * (旅行速率調查結果!$E:$E = "晨峰") * (旅行速率調查結果!$A:$A = 服務水準列表!$H66),0),
       COLUMN(旅行速率調查結果!$K$1))</f>
        <v>29.45583596214512</v>
      </c>
      <c r="AS66" s="37">
        <f t="shared" si="8"/>
        <v>0.42</v>
      </c>
      <c r="AT66" s="26" cm="1">
        <f t="array" ref="AT66">IF(OR(AS66=0,AS66=""), "-", _xlfn.IFS(
    AS66&gt;=0.9, 1,
    AS66&gt;=0.8, 2,
    AS66&gt;=0.6, 3,
    AS66&gt;=0.4, 4,
    AS66&gt;=0.2, 5,
    AS66&lt;0.2, 6
))</f>
        <v>4</v>
      </c>
      <c r="AU66" s="26" t="str" cm="1">
        <f t="array" ref="AU66">IF(OR(AS66=0,AS66=""), "-", _xlfn.IFS(
    AS66&gt;=0.8, "A",
    AS66&gt;=0.6, "B",
    AS66&gt;=0.5, "C",
    AS66&gt;=0.4, "D",
    AS66&gt;=0.2, "E",
    AS66&lt;0.2, "F"
))</f>
        <v>D</v>
      </c>
      <c r="AV66" s="44" t="str">
        <f t="shared" si="32"/>
        <v>D</v>
      </c>
      <c r="AW66" s="55">
        <f t="shared" si="44"/>
        <v>18</v>
      </c>
      <c r="AX66" s="34">
        <f>SUMIFS(交通量調查結果!I:I,交通量調查結果!$A:$A,服務水準列表!$G66,交通量調查結果!$G:$G,服務水準列表!$E66,交通量調查結果!$D:$D,服務水準列表!$F66,交通量調查結果!$H:$H,服務水準列表!$AD66)</f>
        <v>7</v>
      </c>
      <c r="AY66" s="34">
        <f>SUMIFS(交通量調查結果!J:J,交通量調查結果!$A:$A,服務水準列表!$G66,交通量調查結果!$G:$G,服務水準列表!$E66,交通量調查結果!$D:$D,服務水準列表!$F66,交通量調查結果!$H:$H,服務水準列表!$AD66)</f>
        <v>13</v>
      </c>
      <c r="AZ66" s="34">
        <f>SUMIFS(交通量調查結果!K:K,交通量調查結果!$A:$A,服務水準列表!$G66,交通量調查結果!$G:$G,服務水準列表!$E66,交通量調查結果!$D:$D,服務水準列表!$F66,交通量調查結果!$H:$H,服務水準列表!$AD66)</f>
        <v>2</v>
      </c>
      <c r="BA66" s="34">
        <f>SUMIFS(交通量調查結果!L:L,交通量調查結果!$A:$A,服務水準列表!$G66,交通量調查結果!$G:$G,服務水準列表!$E66,交通量調查結果!$D:$D,服務水準列表!$F66,交通量調查結果!$H:$H,服務水準列表!$AD66)</f>
        <v>3</v>
      </c>
      <c r="BB66" s="34">
        <f>SUMIFS(交通量調查結果!M:M,交通量調查結果!$A:$A,服務水準列表!$G66,交通量調查結果!$G:$G,服務水準列表!$E66,交通量調查結果!$D:$D,服務水準列表!$F66,交通量調查結果!$H:$H,服務水準列表!$AD66)</f>
        <v>0</v>
      </c>
      <c r="BC66" s="34">
        <f>SUMIFS(交通量調查結果!N:N,交通量調查結果!$A:$A,服務水準列表!$G66,交通量調查結果!$G:$G,服務水準列表!$E66,交通量調查結果!$D:$D,服務水準列表!$F66,交通量調查結果!$H:$H,服務水準列表!$AD66)</f>
        <v>0</v>
      </c>
      <c r="BD66" s="34">
        <f>SUMIFS(交通量調查結果!O:O,交通量調查結果!$A:$A,服務水準列表!$G66,交通量調查結果!$G:$G,服務水準列表!$E66,交通量調查結果!$D:$D,服務水準列表!$F66,交通量調查結果!$H:$H,服務水準列表!$AD66)</f>
        <v>602</v>
      </c>
      <c r="BE66" s="34">
        <f>SUMIFS(交通量調查結果!P:P,交通量調查結果!$A:$A,服務水準列表!$G66,交通量調查結果!$G:$G,服務水準列表!$E66,交通量調查結果!$D:$D,服務水準列表!$F66,交通量調查結果!$H:$H,服務水準列表!$AD66)</f>
        <v>347</v>
      </c>
      <c r="BF66" s="34">
        <f>SUMIFS(交通量調查結果!Q:Q,交通量調查結果!$A:$A,服務水準列表!$G66,交通量調查結果!$G:$G,服務水準列表!$E66,交通量調查結果!$D:$D,服務水準列表!$F66,交通量調查結果!$H:$H,服務水準列表!$AD66)</f>
        <v>14</v>
      </c>
      <c r="BG66" s="34">
        <f t="shared" si="9"/>
        <v>974</v>
      </c>
      <c r="BH66" s="34">
        <f t="shared" si="10"/>
        <v>759.67</v>
      </c>
      <c r="BI66" s="35">
        <f t="shared" si="11"/>
        <v>0.15</v>
      </c>
      <c r="BJ66" s="25" t="str" cm="1">
        <f t="array" ref="BJ66">IF(OR(BI66="",BI66="-"), "-", _xlfn.IFS(
    BI66&lt;=0.25, "A",
    BI66&lt;=0.5, "B",
    BI66&lt;=0.8, "C",
    BI66&lt;=0.9, "D",
    BI66&lt;=1, "E",
    BI66&gt;1, "F"
))</f>
        <v>A</v>
      </c>
      <c r="BK66" s="36" cm="1">
        <f t="array" ref="BK66">INDEX(旅行速率調查結果!$A:$M,
       MATCH(1, (旅行速率調查結果!$D:$D = 服務水準列表!$E66) * (旅行速率調查結果!$F:$F = 服務水準列表!$F66) * (旅行速率調查結果!$E:$E = "晨峰") * (旅行速率調查結果!$A:$A = 服務水準列表!$H66),0),
       COLUMN(旅行速率調查結果!$K$1))</f>
        <v>29.45583596214512</v>
      </c>
      <c r="BL66" s="37">
        <f t="shared" si="12"/>
        <v>0.42</v>
      </c>
      <c r="BM66" s="26" cm="1">
        <f t="array" ref="BM66">IF(OR(BL66=0,BL66=""), "-", _xlfn.IFS(
    BL66&gt;=0.9, 1,
    BL66&gt;=0.8, 2,
    BL66&gt;=0.6, 3,
    BL66&gt;=0.4, 4,
    BL66&gt;=0.2, 5,
    BL66&lt;0.2, 6
))</f>
        <v>4</v>
      </c>
      <c r="BN66" s="26" t="str" cm="1">
        <f t="array" ref="BN66">IF(OR(BL66=0,BL66=""), "-", _xlfn.IFS(
    BL66&gt;=0.8, "A",
    BL66&gt;=0.6, "B",
    BL66&gt;=0.5, "C",
    BL66&gt;=0.4, "D",
    BL66&gt;=0.2, "E",
    BL66&lt;0.2, "F"
))</f>
        <v>D</v>
      </c>
      <c r="BO66" s="44" t="str">
        <f t="shared" si="33"/>
        <v>D</v>
      </c>
    </row>
    <row r="67" spans="1:67" x14ac:dyDescent="0.25">
      <c r="A67" s="48" t="str">
        <f t="shared" ref="A67:D67" si="93">A29</f>
        <v>SL2</v>
      </c>
      <c r="B67" s="14" t="str">
        <f t="shared" si="93"/>
        <v>SL2-3</v>
      </c>
      <c r="C67" s="14" t="str">
        <f t="shared" si="93"/>
        <v>國道3號</v>
      </c>
      <c r="D67" s="14" t="str">
        <f t="shared" si="93"/>
        <v>大安溪橋</v>
      </c>
      <c r="E67" s="14" t="s">
        <v>160</v>
      </c>
      <c r="F67" s="14" t="str">
        <f t="shared" ref="F67:R67" si="94">F29</f>
        <v>往北</v>
      </c>
      <c r="G67" s="14" t="str">
        <f t="shared" si="94"/>
        <v>03F1633N</v>
      </c>
      <c r="H67" s="14" t="str">
        <f t="shared" si="94"/>
        <v>03F1633N</v>
      </c>
      <c r="I67" s="14">
        <f t="shared" si="94"/>
        <v>115</v>
      </c>
      <c r="J67" s="14">
        <f t="shared" si="94"/>
        <v>110</v>
      </c>
      <c r="K67" s="29">
        <f t="shared" si="40"/>
        <v>110</v>
      </c>
      <c r="L67" s="29">
        <f t="shared" si="94"/>
        <v>1760</v>
      </c>
      <c r="M67" s="29">
        <f t="shared" si="94"/>
        <v>5280</v>
      </c>
      <c r="N67" s="14">
        <f t="shared" si="94"/>
        <v>0</v>
      </c>
      <c r="O67" s="14">
        <f t="shared" si="94"/>
        <v>1.4</v>
      </c>
      <c r="P67" s="14">
        <f t="shared" si="94"/>
        <v>1.4</v>
      </c>
      <c r="Q67" s="14">
        <f t="shared" si="94"/>
        <v>1.4</v>
      </c>
      <c r="R67" s="41" t="str">
        <f t="shared" si="94"/>
        <v>VC+VL1</v>
      </c>
      <c r="S67" s="70">
        <f>SUMIFS(交通量調查結果!I:I,交通量調查結果!$A:$A,服務水準列表!$G67,交通量調查結果!$G:$G,服務水準列表!$E67,交通量調查結果!$D:$D,服務水準列表!$F67)</f>
        <v>0</v>
      </c>
      <c r="T67" s="70">
        <f>SUMIFS(交通量調查結果!J:J,交通量調查結果!$A:$A,服務水準列表!$G67,交通量調查結果!$G:$G,服務水準列表!$E67,交通量調查結果!$D:$D,服務水準列表!$F67)</f>
        <v>0</v>
      </c>
      <c r="U67" s="70">
        <f>SUMIFS(交通量調查結果!K:K,交通量調查結果!$A:$A,服務水準列表!$G67,交通量調查結果!$G:$G,服務水準列表!$E67,交通量調查結果!$D:$D,服務水準列表!$F67)</f>
        <v>0</v>
      </c>
      <c r="V67" s="70">
        <f>SUMIFS(交通量調查結果!L:L,交通量調查結果!$A:$A,服務水準列表!$G67,交通量調查結果!$G:$G,服務水準列表!$E67,交通量調查結果!$D:$D,服務水準列表!$F67)</f>
        <v>0</v>
      </c>
      <c r="W67" s="70">
        <f>SUMIFS(交通量調查結果!M:M,交通量調查結果!$A:$A,服務水準列表!$G67,交通量調查結果!$G:$G,服務水準列表!$E67,交通量調查結果!$D:$D,服務水準列表!$F67)</f>
        <v>0</v>
      </c>
      <c r="X67" s="70">
        <f>SUMIFS(交通量調查結果!N:N,交通量調查結果!$A:$A,服務水準列表!$G67,交通量調查結果!$G:$G,服務水準列表!$E67,交通量調查結果!$D:$D,服務水準列表!$F67)</f>
        <v>0</v>
      </c>
      <c r="Y67" s="70">
        <f>SUMIFS(交通量調查結果!O:O,交通量調查結果!$A:$A,服務水準列表!$G67,交通量調查結果!$G:$G,服務水準列表!$E67,交通量調查結果!$D:$D,服務水準列表!$F67)</f>
        <v>0</v>
      </c>
      <c r="Z67" s="70">
        <f>SUMIFS(交通量調查結果!P:P,交通量調查結果!$A:$A,服務水準列表!$G67,交通量調查結果!$G:$G,服務水準列表!$E67,交通量調查結果!$D:$D,服務水準列表!$F67)</f>
        <v>0</v>
      </c>
      <c r="AA67" s="70">
        <f>SUMIFS(交通量調查結果!Q:Q,交通量調查結果!$A:$A,服務水準列表!$G67,交通量調查結果!$G:$G,服務水準列表!$E67,交通量調查結果!$D:$D,服務水準列表!$F67)</f>
        <v>0</v>
      </c>
      <c r="AB67" s="70">
        <f t="shared" si="3"/>
        <v>0</v>
      </c>
      <c r="AC67" s="70">
        <f t="shared" si="4"/>
        <v>0</v>
      </c>
      <c r="AD67" s="55">
        <f t="shared" si="43"/>
        <v>9</v>
      </c>
      <c r="AE67" s="34">
        <f>SUMIFS(交通量調查結果!I:I,交通量調查結果!$A:$A,服務水準列表!$G67,交通量調查結果!$G:$G,服務水準列表!$E67,交通量調查結果!$D:$D,服務水準列表!$F67,交通量調查結果!$H:$H,服務水準列表!$AD67)</f>
        <v>0</v>
      </c>
      <c r="AF67" s="34">
        <f>SUMIFS(交通量調查結果!J:J,交通量調查結果!$A:$A,服務水準列表!$G67,交通量調查結果!$G:$G,服務水準列表!$E67,交通量調查結果!$D:$D,服務水準列表!$F67,交通量調查結果!$H:$H,服務水準列表!$AD67)</f>
        <v>0</v>
      </c>
      <c r="AG67" s="34">
        <f>SUMIFS(交通量調查結果!K:K,交通量調查結果!$A:$A,服務水準列表!$G67,交通量調查結果!$G:$G,服務水準列表!$E67,交通量調查結果!$D:$D,服務水準列表!$F67,交通量調查結果!$H:$H,服務水準列表!$AD67)</f>
        <v>0</v>
      </c>
      <c r="AH67" s="34">
        <f>SUMIFS(交通量調查結果!L:L,交通量調查結果!$A:$A,服務水準列表!$G67,交通量調查結果!$G:$G,服務水準列表!$E67,交通量調查結果!$D:$D,服務水準列表!$F67,交通量調查結果!$H:$H,服務水準列表!$AD67)</f>
        <v>0</v>
      </c>
      <c r="AI67" s="34">
        <f>SUMIFS(交通量調查結果!M:M,交通量調查結果!$A:$A,服務水準列表!$G67,交通量調查結果!$G:$G,服務水準列表!$E67,交通量調查結果!$D:$D,服務水準列表!$F67,交通量調查結果!$H:$H,服務水準列表!$AD67)</f>
        <v>0</v>
      </c>
      <c r="AJ67" s="34">
        <f>SUMIFS(交通量調查結果!N:N,交通量調查結果!$A:$A,服務水準列表!$G67,交通量調查結果!$G:$G,服務水準列表!$E67,交通量調查結果!$D:$D,服務水準列表!$F67,交通量調查結果!$H:$H,服務水準列表!$AD67)</f>
        <v>0</v>
      </c>
      <c r="AK67" s="34">
        <f>SUMIFS(交通量調查結果!O:O,交通量調查結果!$A:$A,服務水準列表!$G67,交通量調查結果!$G:$G,服務水準列表!$E67,交通量調查結果!$D:$D,服務水準列表!$F67,交通量調查結果!$H:$H,服務水準列表!$AD67)</f>
        <v>0</v>
      </c>
      <c r="AL67" s="34">
        <f>SUMIFS(交通量調查結果!P:P,交通量調查結果!$A:$A,服務水準列表!$G67,交通量調查結果!$G:$G,服務水準列表!$E67,交通量調查結果!$D:$D,服務水準列表!$F67,交通量調查結果!$H:$H,服務水準列表!$AD67)</f>
        <v>0</v>
      </c>
      <c r="AM67" s="34">
        <f>SUMIFS(交通量調查結果!Q:Q,交通量調查結果!$A:$A,服務水準列表!$G67,交通量調查結果!$G:$G,服務水準列表!$E67,交通量調查結果!$D:$D,服務水準列表!$F67,交通量調查結果!$H:$H,服務水準列表!$AD67)</f>
        <v>0</v>
      </c>
      <c r="AN67" s="34">
        <f t="shared" si="5"/>
        <v>0</v>
      </c>
      <c r="AO67" s="34">
        <f t="shared" si="6"/>
        <v>0</v>
      </c>
      <c r="AP67" s="35">
        <f t="shared" si="7"/>
        <v>0</v>
      </c>
      <c r="AQ67" s="25" t="str" cm="1">
        <f t="array" ref="AQ67">IF(OR(AP67="",AP67="-"), "-", _xlfn.IFS(
    AP67&lt;=0.25, "A",
    AP67&lt;=0.5, "B",
    AP67&lt;=0.8, "C",
    AP67&lt;=0.9, "D",
    AP67&lt;=1, "E",
    AP67&gt;1, "F"
))</f>
        <v>A</v>
      </c>
      <c r="AR67" s="36" t="e" cm="1">
        <f t="array" ref="AR67">INDEX(旅行速率調查結果!$A:$M,
       MATCH(1, (旅行速率調查結果!$D:$D = 服務水準列表!$E67) * (旅行速率調查結果!$F:$F = 服務水準列表!$F67) * (旅行速率調查結果!$E:$E = "晨峰") * (旅行速率調查結果!$A:$A = 服務水準列表!$H67),0),
       COLUMN(旅行速率調查結果!$K$1))</f>
        <v>#N/A</v>
      </c>
      <c r="AS67" s="37" t="e">
        <f t="shared" si="8"/>
        <v>#N/A</v>
      </c>
      <c r="AT67" s="26" t="e" cm="1">
        <f t="array" ref="AT67">IF(OR(AS67=0,AS67=""), "-", _xlfn.IFS(
    AS67&gt;=0.9, 1,
    AS67&gt;=0.8, 2,
    AS67&gt;=0.6, 3,
    AS67&gt;=0.4, 4,
    AS67&gt;=0.2, 5,
    AS67&lt;0.2, 6
))</f>
        <v>#N/A</v>
      </c>
      <c r="AU67" s="26" t="e" cm="1">
        <f t="array" ref="AU67">IF(OR(AS67=0,AS67=""), "-", _xlfn.IFS(
    AS67&gt;=0.8, "A",
    AS67&gt;=0.6, "B",
    AS67&gt;=0.5, "C",
    AS67&gt;=0.4, "D",
    AS67&gt;=0.2, "E",
    AS67&lt;0.2, "F"
))</f>
        <v>#N/A</v>
      </c>
      <c r="AV67" s="44" t="e">
        <f t="shared" ref="AV67:AV78" si="95">IF($R67 = "VL2", $AU67, IF($R67 = "VC+VL1", AQ67&amp;AT67))</f>
        <v>#N/A</v>
      </c>
      <c r="AW67" s="55">
        <f t="shared" si="44"/>
        <v>18</v>
      </c>
      <c r="AX67" s="34">
        <f>SUMIFS(交通量調查結果!I:I,交通量調查結果!$A:$A,服務水準列表!$G67,交通量調查結果!$G:$G,服務水準列表!$E67,交通量調查結果!$D:$D,服務水準列表!$F67,交通量調查結果!$H:$H,服務水準列表!$AD67)</f>
        <v>0</v>
      </c>
      <c r="AY67" s="34">
        <f>SUMIFS(交通量調查結果!J:J,交通量調查結果!$A:$A,服務水準列表!$G67,交通量調查結果!$G:$G,服務水準列表!$E67,交通量調查結果!$D:$D,服務水準列表!$F67,交通量調查結果!$H:$H,服務水準列表!$AD67)</f>
        <v>0</v>
      </c>
      <c r="AZ67" s="34">
        <f>SUMIFS(交通量調查結果!K:K,交通量調查結果!$A:$A,服務水準列表!$G67,交通量調查結果!$G:$G,服務水準列表!$E67,交通量調查結果!$D:$D,服務水準列表!$F67,交通量調查結果!$H:$H,服務水準列表!$AD67)</f>
        <v>0</v>
      </c>
      <c r="BA67" s="34">
        <f>SUMIFS(交通量調查結果!L:L,交通量調查結果!$A:$A,服務水準列表!$G67,交通量調查結果!$G:$G,服務水準列表!$E67,交通量調查結果!$D:$D,服務水準列表!$F67,交通量調查結果!$H:$H,服務水準列表!$AD67)</f>
        <v>0</v>
      </c>
      <c r="BB67" s="34">
        <f>SUMIFS(交通量調查結果!M:M,交通量調查結果!$A:$A,服務水準列表!$G67,交通量調查結果!$G:$G,服務水準列表!$E67,交通量調查結果!$D:$D,服務水準列表!$F67,交通量調查結果!$H:$H,服務水準列表!$AD67)</f>
        <v>0</v>
      </c>
      <c r="BC67" s="34">
        <f>SUMIFS(交通量調查結果!N:N,交通量調查結果!$A:$A,服務水準列表!$G67,交通量調查結果!$G:$G,服務水準列表!$E67,交通量調查結果!$D:$D,服務水準列表!$F67,交通量調查結果!$H:$H,服務水準列表!$AD67)</f>
        <v>0</v>
      </c>
      <c r="BD67" s="34">
        <f>SUMIFS(交通量調查結果!O:O,交通量調查結果!$A:$A,服務水準列表!$G67,交通量調查結果!$G:$G,服務水準列表!$E67,交通量調查結果!$D:$D,服務水準列表!$F67,交通量調查結果!$H:$H,服務水準列表!$AD67)</f>
        <v>0</v>
      </c>
      <c r="BE67" s="34">
        <f>SUMIFS(交通量調查結果!P:P,交通量調查結果!$A:$A,服務水準列表!$G67,交通量調查結果!$G:$G,服務水準列表!$E67,交通量調查結果!$D:$D,服務水準列表!$F67,交通量調查結果!$H:$H,服務水準列表!$AD67)</f>
        <v>0</v>
      </c>
      <c r="BF67" s="34">
        <f>SUMIFS(交通量調查結果!Q:Q,交通量調查結果!$A:$A,服務水準列表!$G67,交通量調查結果!$G:$G,服務水準列表!$E67,交通量調查結果!$D:$D,服務水準列表!$F67,交通量調查結果!$H:$H,服務水準列表!$AD67)</f>
        <v>0</v>
      </c>
      <c r="BG67" s="34">
        <f t="shared" si="9"/>
        <v>0</v>
      </c>
      <c r="BH67" s="34">
        <f t="shared" si="10"/>
        <v>0</v>
      </c>
      <c r="BI67" s="35">
        <f t="shared" si="11"/>
        <v>0</v>
      </c>
      <c r="BJ67" s="25" t="str" cm="1">
        <f t="array" ref="BJ67">IF(OR(BI67="",BI67="-"), "-", _xlfn.IFS(
    BI67&lt;=0.25, "A",
    BI67&lt;=0.5, "B",
    BI67&lt;=0.8, "C",
    BI67&lt;=0.9, "D",
    BI67&lt;=1, "E",
    BI67&gt;1, "F"
))</f>
        <v>A</v>
      </c>
      <c r="BK67" s="36" t="e" cm="1">
        <f t="array" ref="BK67">INDEX(旅行速率調查結果!$A:$M,
       MATCH(1, (旅行速率調查結果!$D:$D = 服務水準列表!$E67) * (旅行速率調查結果!$F:$F = 服務水準列表!$F67) * (旅行速率調查結果!$E:$E = "晨峰") * (旅行速率調查結果!$A:$A = 服務水準列表!$H67),0),
       COLUMN(旅行速率調查結果!$K$1))</f>
        <v>#N/A</v>
      </c>
      <c r="BL67" s="37" t="e">
        <f t="shared" si="12"/>
        <v>#N/A</v>
      </c>
      <c r="BM67" s="26" t="e" cm="1">
        <f t="array" ref="BM67">IF(OR(BL67=0,BL67=""), "-", _xlfn.IFS(
    BL67&gt;=0.9, 1,
    BL67&gt;=0.8, 2,
    BL67&gt;=0.6, 3,
    BL67&gt;=0.4, 4,
    BL67&gt;=0.2, 5,
    BL67&lt;0.2, 6
))</f>
        <v>#N/A</v>
      </c>
      <c r="BN67" s="26" t="e" cm="1">
        <f t="array" ref="BN67">IF(OR(BL67=0,BL67=""), "-", _xlfn.IFS(
    BL67&gt;=0.8, "A",
    BL67&gt;=0.6, "B",
    BL67&gt;=0.5, "C",
    BL67&gt;=0.4, "D",
    BL67&gt;=0.2, "E",
    BL67&lt;0.2, "F"
))</f>
        <v>#N/A</v>
      </c>
      <c r="BO67" s="44" t="e">
        <f t="shared" ref="BO67:BO78" si="96">IF($R67 = "VL2", $AU67, IF($R67 = "VC+VL1", BJ67&amp;BM67))</f>
        <v>#N/A</v>
      </c>
    </row>
    <row r="68" spans="1:67" x14ac:dyDescent="0.25">
      <c r="A68" s="48" t="str">
        <f t="shared" ref="A68:D68" si="97">A30</f>
        <v>SL2</v>
      </c>
      <c r="B68" s="14" t="str">
        <f t="shared" si="97"/>
        <v>SL2-4</v>
      </c>
      <c r="C68" s="14" t="str">
        <f t="shared" si="97"/>
        <v>國道1號</v>
      </c>
      <c r="D68" s="14" t="str">
        <f t="shared" si="97"/>
        <v>大安溪橋</v>
      </c>
      <c r="E68" s="14" t="s">
        <v>160</v>
      </c>
      <c r="F68" s="14" t="str">
        <f t="shared" ref="F68:R68" si="98">F30</f>
        <v>往北</v>
      </c>
      <c r="G68" s="14" t="str">
        <f t="shared" si="98"/>
        <v>01F1572N</v>
      </c>
      <c r="H68" s="14" t="str">
        <f t="shared" si="98"/>
        <v>01F1572N</v>
      </c>
      <c r="I68" s="14">
        <f t="shared" si="98"/>
        <v>115</v>
      </c>
      <c r="J68" s="14">
        <f t="shared" si="98"/>
        <v>110</v>
      </c>
      <c r="K68" s="29">
        <f t="shared" si="40"/>
        <v>110</v>
      </c>
      <c r="L68" s="29">
        <f t="shared" si="98"/>
        <v>1760</v>
      </c>
      <c r="M68" s="29">
        <f t="shared" si="98"/>
        <v>5280</v>
      </c>
      <c r="N68" s="14">
        <f t="shared" si="98"/>
        <v>0</v>
      </c>
      <c r="O68" s="14">
        <f t="shared" si="98"/>
        <v>1.4</v>
      </c>
      <c r="P68" s="14">
        <f t="shared" si="98"/>
        <v>1.4</v>
      </c>
      <c r="Q68" s="14">
        <f t="shared" si="98"/>
        <v>1.4</v>
      </c>
      <c r="R68" s="41" t="str">
        <f t="shared" si="98"/>
        <v>VC+VL1</v>
      </c>
      <c r="S68" s="70">
        <f>SUMIFS(交通量調查結果!I:I,交通量調查結果!$A:$A,服務水準列表!$G68,交通量調查結果!$G:$G,服務水準列表!$E68,交通量調查結果!$D:$D,服務水準列表!$F68)</f>
        <v>0</v>
      </c>
      <c r="T68" s="70">
        <f>SUMIFS(交通量調查結果!J:J,交通量調查結果!$A:$A,服務水準列表!$G68,交通量調查結果!$G:$G,服務水準列表!$E68,交通量調查結果!$D:$D,服務水準列表!$F68)</f>
        <v>0</v>
      </c>
      <c r="U68" s="70">
        <f>SUMIFS(交通量調查結果!K:K,交通量調查結果!$A:$A,服務水準列表!$G68,交通量調查結果!$G:$G,服務水準列表!$E68,交通量調查結果!$D:$D,服務水準列表!$F68)</f>
        <v>0</v>
      </c>
      <c r="V68" s="70">
        <f>SUMIFS(交通量調查結果!L:L,交通量調查結果!$A:$A,服務水準列表!$G68,交通量調查結果!$G:$G,服務水準列表!$E68,交通量調查結果!$D:$D,服務水準列表!$F68)</f>
        <v>0</v>
      </c>
      <c r="W68" s="70">
        <f>SUMIFS(交通量調查結果!M:M,交通量調查結果!$A:$A,服務水準列表!$G68,交通量調查結果!$G:$G,服務水準列表!$E68,交通量調查結果!$D:$D,服務水準列表!$F68)</f>
        <v>0</v>
      </c>
      <c r="X68" s="70">
        <f>SUMIFS(交通量調查結果!N:N,交通量調查結果!$A:$A,服務水準列表!$G68,交通量調查結果!$G:$G,服務水準列表!$E68,交通量調查結果!$D:$D,服務水準列表!$F68)</f>
        <v>0</v>
      </c>
      <c r="Y68" s="70">
        <f>SUMIFS(交通量調查結果!O:O,交通量調查結果!$A:$A,服務水準列表!$G68,交通量調查結果!$G:$G,服務水準列表!$E68,交通量調查結果!$D:$D,服務水準列表!$F68)</f>
        <v>0</v>
      </c>
      <c r="Z68" s="70">
        <f>SUMIFS(交通量調查結果!P:P,交通量調查結果!$A:$A,服務水準列表!$G68,交通量調查結果!$G:$G,服務水準列表!$E68,交通量調查結果!$D:$D,服務水準列表!$F68)</f>
        <v>0</v>
      </c>
      <c r="AA68" s="70">
        <f>SUMIFS(交通量調查結果!Q:Q,交通量調查結果!$A:$A,服務水準列表!$G68,交通量調查結果!$G:$G,服務水準列表!$E68,交通量調查結果!$D:$D,服務水準列表!$F68)</f>
        <v>0</v>
      </c>
      <c r="AB68" s="70">
        <f t="shared" ref="AB68:AB78" si="99">SUM(S68:AA68)</f>
        <v>0</v>
      </c>
      <c r="AC68" s="70">
        <f t="shared" ref="AC68:AC78" si="100">S68*$Q68 + T68* $P68 +(U68 + V68) * $O68 +  (W68+X68+Y68)  + Z68 * $N68</f>
        <v>0</v>
      </c>
      <c r="AD68" s="55">
        <f t="shared" si="43"/>
        <v>9</v>
      </c>
      <c r="AE68" s="34">
        <f>SUMIFS(交通量調查結果!I:I,交通量調查結果!$A:$A,服務水準列表!$G68,交通量調查結果!$G:$G,服務水準列表!$E68,交通量調查結果!$D:$D,服務水準列表!$F68,交通量調查結果!$H:$H,服務水準列表!$AD68)</f>
        <v>0</v>
      </c>
      <c r="AF68" s="34">
        <f>SUMIFS(交通量調查結果!J:J,交通量調查結果!$A:$A,服務水準列表!$G68,交通量調查結果!$G:$G,服務水準列表!$E68,交通量調查結果!$D:$D,服務水準列表!$F68,交通量調查結果!$H:$H,服務水準列表!$AD68)</f>
        <v>0</v>
      </c>
      <c r="AG68" s="34">
        <f>SUMIFS(交通量調查結果!K:K,交通量調查結果!$A:$A,服務水準列表!$G68,交通量調查結果!$G:$G,服務水準列表!$E68,交通量調查結果!$D:$D,服務水準列表!$F68,交通量調查結果!$H:$H,服務水準列表!$AD68)</f>
        <v>0</v>
      </c>
      <c r="AH68" s="34">
        <f>SUMIFS(交通量調查結果!L:L,交通量調查結果!$A:$A,服務水準列表!$G68,交通量調查結果!$G:$G,服務水準列表!$E68,交通量調查結果!$D:$D,服務水準列表!$F68,交通量調查結果!$H:$H,服務水準列表!$AD68)</f>
        <v>0</v>
      </c>
      <c r="AI68" s="34">
        <f>SUMIFS(交通量調查結果!M:M,交通量調查結果!$A:$A,服務水準列表!$G68,交通量調查結果!$G:$G,服務水準列表!$E68,交通量調查結果!$D:$D,服務水準列表!$F68,交通量調查結果!$H:$H,服務水準列表!$AD68)</f>
        <v>0</v>
      </c>
      <c r="AJ68" s="34">
        <f>SUMIFS(交通量調查結果!N:N,交通量調查結果!$A:$A,服務水準列表!$G68,交通量調查結果!$G:$G,服務水準列表!$E68,交通量調查結果!$D:$D,服務水準列表!$F68,交通量調查結果!$H:$H,服務水準列表!$AD68)</f>
        <v>0</v>
      </c>
      <c r="AK68" s="34">
        <f>SUMIFS(交通量調查結果!O:O,交通量調查結果!$A:$A,服務水準列表!$G68,交通量調查結果!$G:$G,服務水準列表!$E68,交通量調查結果!$D:$D,服務水準列表!$F68,交通量調查結果!$H:$H,服務水準列表!$AD68)</f>
        <v>0</v>
      </c>
      <c r="AL68" s="34">
        <f>SUMIFS(交通量調查結果!P:P,交通量調查結果!$A:$A,服務水準列表!$G68,交通量調查結果!$G:$G,服務水準列表!$E68,交通量調查結果!$D:$D,服務水準列表!$F68,交通量調查結果!$H:$H,服務水準列表!$AD68)</f>
        <v>0</v>
      </c>
      <c r="AM68" s="34">
        <f>SUMIFS(交通量調查結果!Q:Q,交通量調查結果!$A:$A,服務水準列表!$G68,交通量調查結果!$G:$G,服務水準列表!$E68,交通量調查結果!$D:$D,服務水準列表!$F68,交通量調查結果!$H:$H,服務水準列表!$AD68)</f>
        <v>0</v>
      </c>
      <c r="AN68" s="34">
        <f t="shared" ref="AN68:AN78" si="101">SUM(AE68:AL68)</f>
        <v>0</v>
      </c>
      <c r="AO68" s="34">
        <f t="shared" ref="AO68:AO78" si="102">AE68*$Q68 + AF68* $P68 +(AG68 + AH68) * $O68 +  (AI68+AJ68+AK68)  + AL68 * $N68</f>
        <v>0</v>
      </c>
      <c r="AP68" s="35">
        <f t="shared" ref="AP68:AP78" si="103">ROUND(AO68/$M68,2)</f>
        <v>0</v>
      </c>
      <c r="AQ68" s="25" t="str" cm="1">
        <f t="array" ref="AQ68">IF(OR(AP68="",AP68="-"), "-", _xlfn.IFS(
    AP68&lt;=0.25, "A",
    AP68&lt;=0.5, "B",
    AP68&lt;=0.8, "C",
    AP68&lt;=0.9, "D",
    AP68&lt;=1, "E",
    AP68&gt;1, "F"
))</f>
        <v>A</v>
      </c>
      <c r="AR68" s="36" t="e" cm="1">
        <f t="array" ref="AR68">INDEX(旅行速率調查結果!$A:$M,
       MATCH(1, (旅行速率調查結果!$D:$D = 服務水準列表!$E68) * (旅行速率調查結果!$F:$F = 服務水準列表!$F68) * (旅行速率調查結果!$E:$E = "晨峰") * (旅行速率調查結果!$A:$A = 服務水準列表!$H68),0),
       COLUMN(旅行速率調查結果!$K$1))</f>
        <v>#N/A</v>
      </c>
      <c r="AS68" s="37" t="e">
        <f t="shared" ref="AS68:AS78" si="104">ROUND(AR68/$K68,2)</f>
        <v>#N/A</v>
      </c>
      <c r="AT68" s="26" t="e" cm="1">
        <f t="array" ref="AT68">IF(OR(AS68=0,AS68=""), "-", _xlfn.IFS(
    AS68&gt;=0.9, 1,
    AS68&gt;=0.8, 2,
    AS68&gt;=0.6, 3,
    AS68&gt;=0.4, 4,
    AS68&gt;=0.2, 5,
    AS68&lt;0.2, 6
))</f>
        <v>#N/A</v>
      </c>
      <c r="AU68" s="26" t="e" cm="1">
        <f t="array" ref="AU68">IF(OR(AS68=0,AS68=""), "-", _xlfn.IFS(
    AS68&gt;=0.8, "A",
    AS68&gt;=0.6, "B",
    AS68&gt;=0.5, "C",
    AS68&gt;=0.4, "D",
    AS68&gt;=0.2, "E",
    AS68&lt;0.2, "F"
))</f>
        <v>#N/A</v>
      </c>
      <c r="AV68" s="44" t="e">
        <f t="shared" si="95"/>
        <v>#N/A</v>
      </c>
      <c r="AW68" s="55">
        <f t="shared" si="44"/>
        <v>18</v>
      </c>
      <c r="AX68" s="34">
        <f>SUMIFS(交通量調查結果!I:I,交通量調查結果!$A:$A,服務水準列表!$G68,交通量調查結果!$G:$G,服務水準列表!$E68,交通量調查結果!$D:$D,服務水準列表!$F68,交通量調查結果!$H:$H,服務水準列表!$AD68)</f>
        <v>0</v>
      </c>
      <c r="AY68" s="34">
        <f>SUMIFS(交通量調查結果!J:J,交通量調查結果!$A:$A,服務水準列表!$G68,交通量調查結果!$G:$G,服務水準列表!$E68,交通量調查結果!$D:$D,服務水準列表!$F68,交通量調查結果!$H:$H,服務水準列表!$AD68)</f>
        <v>0</v>
      </c>
      <c r="AZ68" s="34">
        <f>SUMIFS(交通量調查結果!K:K,交通量調查結果!$A:$A,服務水準列表!$G68,交通量調查結果!$G:$G,服務水準列表!$E68,交通量調查結果!$D:$D,服務水準列表!$F68,交通量調查結果!$H:$H,服務水準列表!$AD68)</f>
        <v>0</v>
      </c>
      <c r="BA68" s="34">
        <f>SUMIFS(交通量調查結果!L:L,交通量調查結果!$A:$A,服務水準列表!$G68,交通量調查結果!$G:$G,服務水準列表!$E68,交通量調查結果!$D:$D,服務水準列表!$F68,交通量調查結果!$H:$H,服務水準列表!$AD68)</f>
        <v>0</v>
      </c>
      <c r="BB68" s="34">
        <f>SUMIFS(交通量調查結果!M:M,交通量調查結果!$A:$A,服務水準列表!$G68,交通量調查結果!$G:$G,服務水準列表!$E68,交通量調查結果!$D:$D,服務水準列表!$F68,交通量調查結果!$H:$H,服務水準列表!$AD68)</f>
        <v>0</v>
      </c>
      <c r="BC68" s="34">
        <f>SUMIFS(交通量調查結果!N:N,交通量調查結果!$A:$A,服務水準列表!$G68,交通量調查結果!$G:$G,服務水準列表!$E68,交通量調查結果!$D:$D,服務水準列表!$F68,交通量調查結果!$H:$H,服務水準列表!$AD68)</f>
        <v>0</v>
      </c>
      <c r="BD68" s="34">
        <f>SUMIFS(交通量調查結果!O:O,交通量調查結果!$A:$A,服務水準列表!$G68,交通量調查結果!$G:$G,服務水準列表!$E68,交通量調查結果!$D:$D,服務水準列表!$F68,交通量調查結果!$H:$H,服務水準列表!$AD68)</f>
        <v>0</v>
      </c>
      <c r="BE68" s="34">
        <f>SUMIFS(交通量調查結果!P:P,交通量調查結果!$A:$A,服務水準列表!$G68,交通量調查結果!$G:$G,服務水準列表!$E68,交通量調查結果!$D:$D,服務水準列表!$F68,交通量調查結果!$H:$H,服務水準列表!$AD68)</f>
        <v>0</v>
      </c>
      <c r="BF68" s="34">
        <f>SUMIFS(交通量調查結果!Q:Q,交通量調查結果!$A:$A,服務水準列表!$G68,交通量調查結果!$G:$G,服務水準列表!$E68,交通量調查結果!$D:$D,服務水準列表!$F68,交通量調查結果!$H:$H,服務水準列表!$AD68)</f>
        <v>0</v>
      </c>
      <c r="BG68" s="34">
        <f t="shared" ref="BG68:BG78" si="105">SUM(AX68:BE68)</f>
        <v>0</v>
      </c>
      <c r="BH68" s="34">
        <f t="shared" ref="BH68:BH78" si="106">AX68*$Q68 + AY68* $P68 +(AZ68 + BA68) * $O68 +  (BB68+BC68+BD68)  + BE68 * $N68</f>
        <v>0</v>
      </c>
      <c r="BI68" s="35">
        <f t="shared" ref="BI68:BI78" si="107">ROUND(BH68/$M68,2)</f>
        <v>0</v>
      </c>
      <c r="BJ68" s="25" t="str" cm="1">
        <f t="array" ref="BJ68">IF(OR(BI68="",BI68="-"), "-", _xlfn.IFS(
    BI68&lt;=0.25, "A",
    BI68&lt;=0.5, "B",
    BI68&lt;=0.8, "C",
    BI68&lt;=0.9, "D",
    BI68&lt;=1, "E",
    BI68&gt;1, "F"
))</f>
        <v>A</v>
      </c>
      <c r="BK68" s="36" t="e" cm="1">
        <f t="array" ref="BK68">INDEX(旅行速率調查結果!$A:$M,
       MATCH(1, (旅行速率調查結果!$D:$D = 服務水準列表!$E68) * (旅行速率調查結果!$F:$F = 服務水準列表!$F68) * (旅行速率調查結果!$E:$E = "晨峰") * (旅行速率調查結果!$A:$A = 服務水準列表!$H68),0),
       COLUMN(旅行速率調查結果!$K$1))</f>
        <v>#N/A</v>
      </c>
      <c r="BL68" s="37" t="e">
        <f t="shared" ref="BL68:BL78" si="108">ROUND(BK68/$K68,2)</f>
        <v>#N/A</v>
      </c>
      <c r="BM68" s="26" t="e" cm="1">
        <f t="array" ref="BM68">IF(OR(BL68=0,BL68=""), "-", _xlfn.IFS(
    BL68&gt;=0.9, 1,
    BL68&gt;=0.8, 2,
    BL68&gt;=0.6, 3,
    BL68&gt;=0.4, 4,
    BL68&gt;=0.2, 5,
    BL68&lt;0.2, 6
))</f>
        <v>#N/A</v>
      </c>
      <c r="BN68" s="26" t="e" cm="1">
        <f t="array" ref="BN68">IF(OR(BL68=0,BL68=""), "-", _xlfn.IFS(
    BL68&gt;=0.8, "A",
    BL68&gt;=0.6, "B",
    BL68&gt;=0.5, "C",
    BL68&gt;=0.4, "D",
    BL68&gt;=0.2, "E",
    BL68&lt;0.2, "F"
))</f>
        <v>#N/A</v>
      </c>
      <c r="BO68" s="44" t="e">
        <f t="shared" si="96"/>
        <v>#N/A</v>
      </c>
    </row>
    <row r="69" spans="1:67" x14ac:dyDescent="0.25">
      <c r="A69" s="48" t="str">
        <f t="shared" ref="A69:D69" si="109">A31</f>
        <v>SL3</v>
      </c>
      <c r="B69" s="14" t="str">
        <f t="shared" si="109"/>
        <v>SL3-1</v>
      </c>
      <c r="C69" s="14" t="str">
        <f t="shared" si="109"/>
        <v>台61線</v>
      </c>
      <c r="D69" s="14" t="str">
        <f t="shared" si="109"/>
        <v>大甲溪橋</v>
      </c>
      <c r="E69" s="14" t="s">
        <v>160</v>
      </c>
      <c r="F69" s="14" t="str">
        <f t="shared" ref="F69:R69" si="110">F31</f>
        <v>往北</v>
      </c>
      <c r="G69" s="14" t="str">
        <f t="shared" si="110"/>
        <v>SL3-1</v>
      </c>
      <c r="H69" s="14" t="str">
        <f t="shared" si="110"/>
        <v>SL3-1</v>
      </c>
      <c r="I69" s="14">
        <f t="shared" si="110"/>
        <v>90</v>
      </c>
      <c r="J69" s="14">
        <f t="shared" si="110"/>
        <v>80</v>
      </c>
      <c r="K69" s="29">
        <f t="shared" si="40"/>
        <v>90</v>
      </c>
      <c r="L69" s="29">
        <f t="shared" si="110"/>
        <v>1760</v>
      </c>
      <c r="M69" s="29">
        <f t="shared" si="110"/>
        <v>3520</v>
      </c>
      <c r="N69" s="14">
        <f t="shared" si="110"/>
        <v>0.36</v>
      </c>
      <c r="O69" s="14">
        <f t="shared" si="110"/>
        <v>1.2</v>
      </c>
      <c r="P69" s="14">
        <f t="shared" si="110"/>
        <v>1.25</v>
      </c>
      <c r="Q69" s="14">
        <f t="shared" si="110"/>
        <v>1.5</v>
      </c>
      <c r="R69" s="41" t="str">
        <f t="shared" si="110"/>
        <v>VL2</v>
      </c>
      <c r="S69" s="70">
        <f>SUMIFS(交通量調查結果!I:I,交通量調查結果!$A:$A,服務水準列表!$G69,交通量調查結果!$G:$G,服務水準列表!$E69,交通量調查結果!$D:$D,服務水準列表!$F69)</f>
        <v>1261</v>
      </c>
      <c r="T69" s="70">
        <f>SUMIFS(交通量調查結果!J:J,交通量調查結果!$A:$A,服務水準列表!$G69,交通量調查結果!$G:$G,服務水準列表!$E69,交通量調查結果!$D:$D,服務水準列表!$F69)</f>
        <v>415</v>
      </c>
      <c r="U69" s="70">
        <f>SUMIFS(交通量調查結果!K:K,交通量調查結果!$A:$A,服務水準列表!$G69,交通量調查結果!$G:$G,服務水準列表!$E69,交通量調查結果!$D:$D,服務水準列表!$F69)</f>
        <v>12</v>
      </c>
      <c r="V69" s="70">
        <f>SUMIFS(交通量調查結果!L:L,交通量調查結果!$A:$A,服務水準列表!$G69,交通量調查結果!$G:$G,服務水準列表!$E69,交通量調查結果!$D:$D,服務水準列表!$F69)</f>
        <v>18</v>
      </c>
      <c r="W69" s="70">
        <f>SUMIFS(交通量調查結果!M:M,交通量調查結果!$A:$A,服務水準列表!$G69,交通量調查結果!$G:$G,服務水準列表!$E69,交通量調查結果!$D:$D,服務水準列表!$F69)</f>
        <v>0</v>
      </c>
      <c r="X69" s="70">
        <f>SUMIFS(交通量調查結果!N:N,交通量調查結果!$A:$A,服務水準列表!$G69,交通量調查結果!$G:$G,服務水準列表!$E69,交通量調查結果!$D:$D,服務水準列表!$F69)</f>
        <v>0</v>
      </c>
      <c r="Y69" s="70">
        <f>SUMIFS(交通量調查結果!O:O,交通量調查結果!$A:$A,服務水準列表!$G69,交通量調查結果!$G:$G,服務水準列表!$E69,交通量調查結果!$D:$D,服務水準列表!$F69)</f>
        <v>9704</v>
      </c>
      <c r="Z69" s="70">
        <f>SUMIFS(交通量調查結果!P:P,交通量調查結果!$A:$A,服務水準列表!$G69,交通量調查結果!$G:$G,服務水準列表!$E69,交通量調查結果!$D:$D,服務水準列表!$F69)</f>
        <v>1486</v>
      </c>
      <c r="AA69" s="70">
        <f>SUMIFS(交通量調查結果!Q:Q,交通量調查結果!$A:$A,服務水準列表!$G69,交通量調查結果!$G:$G,服務水準列表!$E69,交通量調查結果!$D:$D,服務水準列表!$F69)</f>
        <v>64</v>
      </c>
      <c r="AB69" s="70">
        <f t="shared" si="99"/>
        <v>12960</v>
      </c>
      <c r="AC69" s="70">
        <f t="shared" si="100"/>
        <v>12685.21</v>
      </c>
      <c r="AD69" s="55">
        <f t="shared" si="43"/>
        <v>9</v>
      </c>
      <c r="AE69" s="34">
        <f>SUMIFS(交通量調查結果!I:I,交通量調查結果!$A:$A,服務水準列表!$G69,交通量調查結果!$G:$G,服務水準列表!$E69,交通量調查結果!$D:$D,服務水準列表!$F69,交通量調查結果!$H:$H,服務水準列表!$AD69)</f>
        <v>97</v>
      </c>
      <c r="AF69" s="34">
        <f>SUMIFS(交通量調查結果!J:J,交通量調查結果!$A:$A,服務水準列表!$G69,交通量調查結果!$G:$G,服務水準列表!$E69,交通量調查結果!$D:$D,服務水準列表!$F69,交通量調查結果!$H:$H,服務水準列表!$AD69)</f>
        <v>29</v>
      </c>
      <c r="AG69" s="34">
        <f>SUMIFS(交通量調查結果!K:K,交通量調查結果!$A:$A,服務水準列表!$G69,交通量調查結果!$G:$G,服務水準列表!$E69,交通量調查結果!$D:$D,服務水準列表!$F69,交通量調查結果!$H:$H,服務水準列表!$AD69)</f>
        <v>0</v>
      </c>
      <c r="AH69" s="34">
        <f>SUMIFS(交通量調查結果!L:L,交通量調查結果!$A:$A,服務水準列表!$G69,交通量調查結果!$G:$G,服務水準列表!$E69,交通量調查結果!$D:$D,服務水準列表!$F69,交通量調查結果!$H:$H,服務水準列表!$AD69)</f>
        <v>3</v>
      </c>
      <c r="AI69" s="34">
        <f>SUMIFS(交通量調查結果!M:M,交通量調查結果!$A:$A,服務水準列表!$G69,交通量調查結果!$G:$G,服務水準列表!$E69,交通量調查結果!$D:$D,服務水準列表!$F69,交通量調查結果!$H:$H,服務水準列表!$AD69)</f>
        <v>0</v>
      </c>
      <c r="AJ69" s="34">
        <f>SUMIFS(交通量調查結果!N:N,交通量調查結果!$A:$A,服務水準列表!$G69,交通量調查結果!$G:$G,服務水準列表!$E69,交通量調查結果!$D:$D,服務水準列表!$F69,交通量調查結果!$H:$H,服務水準列表!$AD69)</f>
        <v>0</v>
      </c>
      <c r="AK69" s="34">
        <f>SUMIFS(交通量調查結果!O:O,交通量調查結果!$A:$A,服務水準列表!$G69,交通量調查結果!$G:$G,服務水準列表!$E69,交通量調查結果!$D:$D,服務水準列表!$F69,交通量調查結果!$H:$H,服務水準列表!$AD69)</f>
        <v>534</v>
      </c>
      <c r="AL69" s="34">
        <f>SUMIFS(交通量調查結果!P:P,交通量調查結果!$A:$A,服務水準列表!$G69,交通量調查結果!$G:$G,服務水準列表!$E69,交通量調查結果!$D:$D,服務水準列表!$F69,交通量調查結果!$H:$H,服務水準列表!$AD69)</f>
        <v>44</v>
      </c>
      <c r="AM69" s="34">
        <f>SUMIFS(交通量調查結果!Q:Q,交通量調查結果!$A:$A,服務水準列表!$G69,交通量調查結果!$G:$G,服務水準列表!$E69,交通量調查結果!$D:$D,服務水準列表!$F69,交通量調查結果!$H:$H,服務水準列表!$AD69)</f>
        <v>3</v>
      </c>
      <c r="AN69" s="34">
        <f t="shared" si="101"/>
        <v>707</v>
      </c>
      <c r="AO69" s="34">
        <f t="shared" si="102"/>
        <v>735.19</v>
      </c>
      <c r="AP69" s="35">
        <f t="shared" si="103"/>
        <v>0.21</v>
      </c>
      <c r="AQ69" s="25" t="str" cm="1">
        <f t="array" ref="AQ69">IF(OR(AP69="",AP69="-"), "-", _xlfn.IFS(
    AP69&lt;=0.25, "A",
    AP69&lt;=0.5, "B",
    AP69&lt;=0.8, "C",
    AP69&lt;=0.9, "D",
    AP69&lt;=1, "E",
    AP69&gt;1, "F"
))</f>
        <v>A</v>
      </c>
      <c r="AR69" s="36" cm="1">
        <f t="array" ref="AR69">INDEX(旅行速率調查結果!$A:$M,
       MATCH(1, (旅行速率調查結果!$D:$D = 服務水準列表!$E69) * (旅行速率調查結果!$F:$F = 服務水準列表!$F69) * (旅行速率調查結果!$E:$E = "晨峰") * (旅行速率調查結果!$A:$A = 服務水準列表!$H69),0),
       COLUMN(旅行速率調查結果!$K$1))</f>
        <v>85.445588893864752</v>
      </c>
      <c r="AS69" s="37">
        <f t="shared" si="104"/>
        <v>0.95</v>
      </c>
      <c r="AT69" s="26" cm="1">
        <f t="array" ref="AT69">IF(OR(AS69=0,AS69=""), "-", _xlfn.IFS(
    AS69&gt;=0.9, 1,
    AS69&gt;=0.8, 2,
    AS69&gt;=0.6, 3,
    AS69&gt;=0.4, 4,
    AS69&gt;=0.2, 5,
    AS69&lt;0.2, 6
))</f>
        <v>1</v>
      </c>
      <c r="AU69" s="26" t="str" cm="1">
        <f t="array" ref="AU69">IF(OR(AS69=0,AS69=""), "-", _xlfn.IFS(
    AS69&gt;=0.8, "A",
    AS69&gt;=0.6, "B",
    AS69&gt;=0.5, "C",
    AS69&gt;=0.4, "D",
    AS69&gt;=0.2, "E",
    AS69&lt;0.2, "F"
))</f>
        <v>A</v>
      </c>
      <c r="AV69" s="44" t="str">
        <f t="shared" si="95"/>
        <v>A</v>
      </c>
      <c r="AW69" s="55">
        <f t="shared" si="44"/>
        <v>18</v>
      </c>
      <c r="AX69" s="34">
        <f>SUMIFS(交通量調查結果!I:I,交通量調查結果!$A:$A,服務水準列表!$G69,交通量調查結果!$G:$G,服務水準列表!$E69,交通量調查結果!$D:$D,服務水準列表!$F69,交通量調查結果!$H:$H,服務水準列表!$AD69)</f>
        <v>97</v>
      </c>
      <c r="AY69" s="34">
        <f>SUMIFS(交通量調查結果!J:J,交通量調查結果!$A:$A,服務水準列表!$G69,交通量調查結果!$G:$G,服務水準列表!$E69,交通量調查結果!$D:$D,服務水準列表!$F69,交通量調查結果!$H:$H,服務水準列表!$AD69)</f>
        <v>29</v>
      </c>
      <c r="AZ69" s="34">
        <f>SUMIFS(交通量調查結果!K:K,交通量調查結果!$A:$A,服務水準列表!$G69,交通量調查結果!$G:$G,服務水準列表!$E69,交通量調查結果!$D:$D,服務水準列表!$F69,交通量調查結果!$H:$H,服務水準列表!$AD69)</f>
        <v>0</v>
      </c>
      <c r="BA69" s="34">
        <f>SUMIFS(交通量調查結果!L:L,交通量調查結果!$A:$A,服務水準列表!$G69,交通量調查結果!$G:$G,服務水準列表!$E69,交通量調查結果!$D:$D,服務水準列表!$F69,交通量調查結果!$H:$H,服務水準列表!$AD69)</f>
        <v>3</v>
      </c>
      <c r="BB69" s="34">
        <f>SUMIFS(交通量調查結果!M:M,交通量調查結果!$A:$A,服務水準列表!$G69,交通量調查結果!$G:$G,服務水準列表!$E69,交通量調查結果!$D:$D,服務水準列表!$F69,交通量調查結果!$H:$H,服務水準列表!$AD69)</f>
        <v>0</v>
      </c>
      <c r="BC69" s="34">
        <f>SUMIFS(交通量調查結果!N:N,交通量調查結果!$A:$A,服務水準列表!$G69,交通量調查結果!$G:$G,服務水準列表!$E69,交通量調查結果!$D:$D,服務水準列表!$F69,交通量調查結果!$H:$H,服務水準列表!$AD69)</f>
        <v>0</v>
      </c>
      <c r="BD69" s="34">
        <f>SUMIFS(交通量調查結果!O:O,交通量調查結果!$A:$A,服務水準列表!$G69,交通量調查結果!$G:$G,服務水準列表!$E69,交通量調查結果!$D:$D,服務水準列表!$F69,交通量調查結果!$H:$H,服務水準列表!$AD69)</f>
        <v>534</v>
      </c>
      <c r="BE69" s="34">
        <f>SUMIFS(交通量調查結果!P:P,交通量調查結果!$A:$A,服務水準列表!$G69,交通量調查結果!$G:$G,服務水準列表!$E69,交通量調查結果!$D:$D,服務水準列表!$F69,交通量調查結果!$H:$H,服務水準列表!$AD69)</f>
        <v>44</v>
      </c>
      <c r="BF69" s="34">
        <f>SUMIFS(交通量調查結果!Q:Q,交通量調查結果!$A:$A,服務水準列表!$G69,交通量調查結果!$G:$G,服務水準列表!$E69,交通量調查結果!$D:$D,服務水準列表!$F69,交通量調查結果!$H:$H,服務水準列表!$AD69)</f>
        <v>3</v>
      </c>
      <c r="BG69" s="34">
        <f t="shared" si="105"/>
        <v>707</v>
      </c>
      <c r="BH69" s="34">
        <f t="shared" si="106"/>
        <v>735.19</v>
      </c>
      <c r="BI69" s="35">
        <f t="shared" si="107"/>
        <v>0.21</v>
      </c>
      <c r="BJ69" s="25" t="str" cm="1">
        <f t="array" ref="BJ69">IF(OR(BI69="",BI69="-"), "-", _xlfn.IFS(
    BI69&lt;=0.25, "A",
    BI69&lt;=0.5, "B",
    BI69&lt;=0.8, "C",
    BI69&lt;=0.9, "D",
    BI69&lt;=1, "E",
    BI69&gt;1, "F"
))</f>
        <v>A</v>
      </c>
      <c r="BK69" s="36" cm="1">
        <f t="array" ref="BK69">INDEX(旅行速率調查結果!$A:$M,
       MATCH(1, (旅行速率調查結果!$D:$D = 服務水準列表!$E69) * (旅行速率調查結果!$F:$F = 服務水準列表!$F69) * (旅行速率調查結果!$E:$E = "晨峰") * (旅行速率調查結果!$A:$A = 服務水準列表!$H69),0),
       COLUMN(旅行速率調查結果!$K$1))</f>
        <v>85.445588893864752</v>
      </c>
      <c r="BL69" s="37">
        <f t="shared" si="108"/>
        <v>0.95</v>
      </c>
      <c r="BM69" s="26" cm="1">
        <f t="array" ref="BM69">IF(OR(BL69=0,BL69=""), "-", _xlfn.IFS(
    BL69&gt;=0.9, 1,
    BL69&gt;=0.8, 2,
    BL69&gt;=0.6, 3,
    BL69&gt;=0.4, 4,
    BL69&gt;=0.2, 5,
    BL69&lt;0.2, 6
))</f>
        <v>1</v>
      </c>
      <c r="BN69" s="26" t="str" cm="1">
        <f t="array" ref="BN69">IF(OR(BL69=0,BL69=""), "-", _xlfn.IFS(
    BL69&gt;=0.8, "A",
    BL69&gt;=0.6, "B",
    BL69&gt;=0.5, "C",
    BL69&gt;=0.4, "D",
    BL69&gt;=0.2, "E",
    BL69&lt;0.2, "F"
))</f>
        <v>A</v>
      </c>
      <c r="BO69" s="44" t="str">
        <f t="shared" si="96"/>
        <v>A</v>
      </c>
    </row>
    <row r="70" spans="1:67" x14ac:dyDescent="0.25">
      <c r="A70" s="48" t="str">
        <f t="shared" ref="A70:D70" si="111">A32</f>
        <v>SL3</v>
      </c>
      <c r="B70" s="14" t="str">
        <f t="shared" si="111"/>
        <v>SL3-2</v>
      </c>
      <c r="C70" s="14" t="str">
        <f t="shared" si="111"/>
        <v>台1線</v>
      </c>
      <c r="D70" s="14" t="str">
        <f t="shared" si="111"/>
        <v>大甲溪橋</v>
      </c>
      <c r="E70" s="14" t="s">
        <v>160</v>
      </c>
      <c r="F70" s="14" t="str">
        <f t="shared" ref="F70:R70" si="112">F32</f>
        <v>往北</v>
      </c>
      <c r="G70" s="14" t="str">
        <f t="shared" si="112"/>
        <v>SL3-2</v>
      </c>
      <c r="H70" s="14" t="str">
        <f t="shared" si="112"/>
        <v>SL3-2</v>
      </c>
      <c r="I70" s="14">
        <f t="shared" si="112"/>
        <v>70</v>
      </c>
      <c r="J70" s="14">
        <f t="shared" si="112"/>
        <v>60</v>
      </c>
      <c r="K70" s="29">
        <f t="shared" si="40"/>
        <v>60</v>
      </c>
      <c r="L70" s="29">
        <f t="shared" si="112"/>
        <v>1650</v>
      </c>
      <c r="M70" s="29">
        <f t="shared" si="112"/>
        <v>3300</v>
      </c>
      <c r="N70" s="14">
        <f t="shared" si="112"/>
        <v>0.36</v>
      </c>
      <c r="O70" s="14">
        <f t="shared" si="112"/>
        <v>1.2</v>
      </c>
      <c r="P70" s="14">
        <f t="shared" si="112"/>
        <v>1.25</v>
      </c>
      <c r="Q70" s="14">
        <f t="shared" si="112"/>
        <v>1.5</v>
      </c>
      <c r="R70" s="41" t="str">
        <f t="shared" si="112"/>
        <v>VL2</v>
      </c>
      <c r="S70" s="70">
        <f>SUMIFS(交通量調查結果!I:I,交通量調查結果!$A:$A,服務水準列表!$G70,交通量調查結果!$G:$G,服務水準列表!$E70,交通量調查結果!$D:$D,服務水準列表!$F70)</f>
        <v>99</v>
      </c>
      <c r="T70" s="70">
        <f>SUMIFS(交通量調查結果!J:J,交通量調查結果!$A:$A,服務水準列表!$G70,交通量調查結果!$G:$G,服務水準列表!$E70,交通量調查結果!$D:$D,服務水準列表!$F70)</f>
        <v>226</v>
      </c>
      <c r="U70" s="70">
        <f>SUMIFS(交通量調查結果!K:K,交通量調查結果!$A:$A,服務水準列表!$G70,交通量調查結果!$G:$G,服務水準列表!$E70,交通量調查結果!$D:$D,服務水準列表!$F70)</f>
        <v>98</v>
      </c>
      <c r="V70" s="70">
        <f>SUMIFS(交通量調查結果!L:L,交通量調查結果!$A:$A,服務水準列表!$G70,交通量調查結果!$G:$G,服務水準列表!$E70,交通量調查結果!$D:$D,服務水準列表!$F70)</f>
        <v>43</v>
      </c>
      <c r="W70" s="70">
        <f>SUMIFS(交通量調查結果!M:M,交通量調查結果!$A:$A,服務水準列表!$G70,交通量調查結果!$G:$G,服務水準列表!$E70,交通量調查結果!$D:$D,服務水準列表!$F70)</f>
        <v>0</v>
      </c>
      <c r="X70" s="70">
        <f>SUMIFS(交通量調查結果!N:N,交通量調查結果!$A:$A,服務水準列表!$G70,交通量調查結果!$G:$G,服務水準列表!$E70,交通量調查結果!$D:$D,服務水準列表!$F70)</f>
        <v>0</v>
      </c>
      <c r="Y70" s="70">
        <f>SUMIFS(交通量調查結果!O:O,交通量調查結果!$A:$A,服務水準列表!$G70,交通量調查結果!$G:$G,服務水準列表!$E70,交通量調查結果!$D:$D,服務水準列表!$F70)</f>
        <v>8619</v>
      </c>
      <c r="Z70" s="70">
        <f>SUMIFS(交通量調查結果!P:P,交通量調查結果!$A:$A,服務水準列表!$G70,交通量調查結果!$G:$G,服務水準列表!$E70,交通量調查結果!$D:$D,服務水準列表!$F70)</f>
        <v>3660</v>
      </c>
      <c r="AA70" s="70">
        <f>SUMIFS(交通量調查結果!Q:Q,交通量調查結果!$A:$A,服務水準列表!$G70,交通量調查結果!$G:$G,服務水準列表!$E70,交通量調查結果!$D:$D,服務水準列表!$F70)</f>
        <v>159</v>
      </c>
      <c r="AB70" s="70">
        <f t="shared" si="99"/>
        <v>12904</v>
      </c>
      <c r="AC70" s="70">
        <f t="shared" si="100"/>
        <v>10536.800000000001</v>
      </c>
      <c r="AD70" s="55">
        <f t="shared" si="43"/>
        <v>9</v>
      </c>
      <c r="AE70" s="34">
        <f>SUMIFS(交通量調查結果!I:I,交通量調查結果!$A:$A,服務水準列表!$G70,交通量調查結果!$G:$G,服務水準列表!$E70,交通量調查結果!$D:$D,服務水準列表!$F70,交通量調查結果!$H:$H,服務水準列表!$AD70)</f>
        <v>3</v>
      </c>
      <c r="AF70" s="34">
        <f>SUMIFS(交通量調查結果!J:J,交通量調查結果!$A:$A,服務水準列表!$G70,交通量調查結果!$G:$G,服務水準列表!$E70,交通量調查結果!$D:$D,服務水準列表!$F70,交通量調查結果!$H:$H,服務水準列表!$AD70)</f>
        <v>19</v>
      </c>
      <c r="AG70" s="34">
        <f>SUMIFS(交通量調查結果!K:K,交通量調查結果!$A:$A,服務水準列表!$G70,交通量調查結果!$G:$G,服務水準列表!$E70,交通量調查結果!$D:$D,服務水準列表!$F70,交通量調查結果!$H:$H,服務水準列表!$AD70)</f>
        <v>9</v>
      </c>
      <c r="AH70" s="34">
        <f>SUMIFS(交通量調查結果!L:L,交通量調查結果!$A:$A,服務水準列表!$G70,交通量調查結果!$G:$G,服務水準列表!$E70,交通量調查結果!$D:$D,服務水準列表!$F70,交通量調查結果!$H:$H,服務水準列表!$AD70)</f>
        <v>8</v>
      </c>
      <c r="AI70" s="34">
        <f>SUMIFS(交通量調查結果!M:M,交通量調查結果!$A:$A,服務水準列表!$G70,交通量調查結果!$G:$G,服務水準列表!$E70,交通量調查結果!$D:$D,服務水準列表!$F70,交通量調查結果!$H:$H,服務水準列表!$AD70)</f>
        <v>0</v>
      </c>
      <c r="AJ70" s="34">
        <f>SUMIFS(交通量調查結果!N:N,交通量調查結果!$A:$A,服務水準列表!$G70,交通量調查結果!$G:$G,服務水準列表!$E70,交通量調查結果!$D:$D,服務水準列表!$F70,交通量調查結果!$H:$H,服務水準列表!$AD70)</f>
        <v>0</v>
      </c>
      <c r="AK70" s="34">
        <f>SUMIFS(交通量調查結果!O:O,交通量調查結果!$A:$A,服務水準列表!$G70,交通量調查結果!$G:$G,服務水準列表!$E70,交通量調查結果!$D:$D,服務水準列表!$F70,交通量調查結果!$H:$H,服務水準列表!$AD70)</f>
        <v>518</v>
      </c>
      <c r="AL70" s="34">
        <f>SUMIFS(交通量調查結果!P:P,交通量調查結果!$A:$A,服務水準列表!$G70,交通量調查結果!$G:$G,服務水準列表!$E70,交通量調查結果!$D:$D,服務水準列表!$F70,交通量調查結果!$H:$H,服務水準列表!$AD70)</f>
        <v>200</v>
      </c>
      <c r="AM70" s="34">
        <f>SUMIFS(交通量調查結果!Q:Q,交通量調查結果!$A:$A,服務水準列表!$G70,交通量調查結果!$G:$G,服務水準列表!$E70,交通量調查結果!$D:$D,服務水準列表!$F70,交通量調查結果!$H:$H,服務水準列表!$AD70)</f>
        <v>14</v>
      </c>
      <c r="AN70" s="34">
        <f t="shared" si="101"/>
        <v>757</v>
      </c>
      <c r="AO70" s="34">
        <f t="shared" si="102"/>
        <v>638.65</v>
      </c>
      <c r="AP70" s="35">
        <f t="shared" si="103"/>
        <v>0.19</v>
      </c>
      <c r="AQ70" s="25" t="str" cm="1">
        <f t="array" ref="AQ70">IF(OR(AP70="",AP70="-"), "-", _xlfn.IFS(
    AP70&lt;=0.25, "A",
    AP70&lt;=0.5, "B",
    AP70&lt;=0.8, "C",
    AP70&lt;=0.9, "D",
    AP70&lt;=1, "E",
    AP70&gt;1, "F"
))</f>
        <v>A</v>
      </c>
      <c r="AR70" s="36" cm="1">
        <f t="array" ref="AR70">INDEX(旅行速率調查結果!$A:$M,
       MATCH(1, (旅行速率調查結果!$D:$D = 服務水準列表!$E70) * (旅行速率調查結果!$F:$F = 服務水準列表!$F70) * (旅行速率調查結果!$E:$E = "晨峰") * (旅行速率調查結果!$A:$A = 服務水準列表!$H70),0),
       COLUMN(旅行速率調查結果!$K$1))</f>
        <v>50.424300867888142</v>
      </c>
      <c r="AS70" s="37">
        <f t="shared" si="104"/>
        <v>0.84</v>
      </c>
      <c r="AT70" s="26" cm="1">
        <f t="array" ref="AT70">IF(OR(AS70=0,AS70=""), "-", _xlfn.IFS(
    AS70&gt;=0.9, 1,
    AS70&gt;=0.8, 2,
    AS70&gt;=0.6, 3,
    AS70&gt;=0.4, 4,
    AS70&gt;=0.2, 5,
    AS70&lt;0.2, 6
))</f>
        <v>2</v>
      </c>
      <c r="AU70" s="26" t="str" cm="1">
        <f t="array" ref="AU70">IF(OR(AS70=0,AS70=""), "-", _xlfn.IFS(
    AS70&gt;=0.8, "A",
    AS70&gt;=0.6, "B",
    AS70&gt;=0.5, "C",
    AS70&gt;=0.4, "D",
    AS70&gt;=0.2, "E",
    AS70&lt;0.2, "F"
))</f>
        <v>A</v>
      </c>
      <c r="AV70" s="44" t="str">
        <f t="shared" si="95"/>
        <v>A</v>
      </c>
      <c r="AW70" s="55">
        <f t="shared" si="44"/>
        <v>18</v>
      </c>
      <c r="AX70" s="34">
        <f>SUMIFS(交通量調查結果!I:I,交通量調查結果!$A:$A,服務水準列表!$G70,交通量調查結果!$G:$G,服務水準列表!$E70,交通量調查結果!$D:$D,服務水準列表!$F70,交通量調查結果!$H:$H,服務水準列表!$AD70)</f>
        <v>3</v>
      </c>
      <c r="AY70" s="34">
        <f>SUMIFS(交通量調查結果!J:J,交通量調查結果!$A:$A,服務水準列表!$G70,交通量調查結果!$G:$G,服務水準列表!$E70,交通量調查結果!$D:$D,服務水準列表!$F70,交通量調查結果!$H:$H,服務水準列表!$AD70)</f>
        <v>19</v>
      </c>
      <c r="AZ70" s="34">
        <f>SUMIFS(交通量調查結果!K:K,交通量調查結果!$A:$A,服務水準列表!$G70,交通量調查結果!$G:$G,服務水準列表!$E70,交通量調查結果!$D:$D,服務水準列表!$F70,交通量調查結果!$H:$H,服務水準列表!$AD70)</f>
        <v>9</v>
      </c>
      <c r="BA70" s="34">
        <f>SUMIFS(交通量調查結果!L:L,交通量調查結果!$A:$A,服務水準列表!$G70,交通量調查結果!$G:$G,服務水準列表!$E70,交通量調查結果!$D:$D,服務水準列表!$F70,交通量調查結果!$H:$H,服務水準列表!$AD70)</f>
        <v>8</v>
      </c>
      <c r="BB70" s="34">
        <f>SUMIFS(交通量調查結果!M:M,交通量調查結果!$A:$A,服務水準列表!$G70,交通量調查結果!$G:$G,服務水準列表!$E70,交通量調查結果!$D:$D,服務水準列表!$F70,交通量調查結果!$H:$H,服務水準列表!$AD70)</f>
        <v>0</v>
      </c>
      <c r="BC70" s="34">
        <f>SUMIFS(交通量調查結果!N:N,交通量調查結果!$A:$A,服務水準列表!$G70,交通量調查結果!$G:$G,服務水準列表!$E70,交通量調查結果!$D:$D,服務水準列表!$F70,交通量調查結果!$H:$H,服務水準列表!$AD70)</f>
        <v>0</v>
      </c>
      <c r="BD70" s="34">
        <f>SUMIFS(交通量調查結果!O:O,交通量調查結果!$A:$A,服務水準列表!$G70,交通量調查結果!$G:$G,服務水準列表!$E70,交通量調查結果!$D:$D,服務水準列表!$F70,交通量調查結果!$H:$H,服務水準列表!$AD70)</f>
        <v>518</v>
      </c>
      <c r="BE70" s="34">
        <f>SUMIFS(交通量調查結果!P:P,交通量調查結果!$A:$A,服務水準列表!$G70,交通量調查結果!$G:$G,服務水準列表!$E70,交通量調查結果!$D:$D,服務水準列表!$F70,交通量調查結果!$H:$H,服務水準列表!$AD70)</f>
        <v>200</v>
      </c>
      <c r="BF70" s="34">
        <f>SUMIFS(交通量調查結果!Q:Q,交通量調查結果!$A:$A,服務水準列表!$G70,交通量調查結果!$G:$G,服務水準列表!$E70,交通量調查結果!$D:$D,服務水準列表!$F70,交通量調查結果!$H:$H,服務水準列表!$AD70)</f>
        <v>14</v>
      </c>
      <c r="BG70" s="34">
        <f t="shared" si="105"/>
        <v>757</v>
      </c>
      <c r="BH70" s="34">
        <f t="shared" si="106"/>
        <v>638.65</v>
      </c>
      <c r="BI70" s="35">
        <f t="shared" si="107"/>
        <v>0.19</v>
      </c>
      <c r="BJ70" s="25" t="str" cm="1">
        <f t="array" ref="BJ70">IF(OR(BI70="",BI70="-"), "-", _xlfn.IFS(
    BI70&lt;=0.25, "A",
    BI70&lt;=0.5, "B",
    BI70&lt;=0.8, "C",
    BI70&lt;=0.9, "D",
    BI70&lt;=1, "E",
    BI70&gt;1, "F"
))</f>
        <v>A</v>
      </c>
      <c r="BK70" s="36" cm="1">
        <f t="array" ref="BK70">INDEX(旅行速率調查結果!$A:$M,
       MATCH(1, (旅行速率調查結果!$D:$D = 服務水準列表!$E70) * (旅行速率調查結果!$F:$F = 服務水準列表!$F70) * (旅行速率調查結果!$E:$E = "晨峰") * (旅行速率調查結果!$A:$A = 服務水準列表!$H70),0),
       COLUMN(旅行速率調查結果!$K$1))</f>
        <v>50.424300867888142</v>
      </c>
      <c r="BL70" s="37">
        <f t="shared" si="108"/>
        <v>0.84</v>
      </c>
      <c r="BM70" s="26" cm="1">
        <f t="array" ref="BM70">IF(OR(BL70=0,BL70=""), "-", _xlfn.IFS(
    BL70&gt;=0.9, 1,
    BL70&gt;=0.8, 2,
    BL70&gt;=0.6, 3,
    BL70&gt;=0.4, 4,
    BL70&gt;=0.2, 5,
    BL70&lt;0.2, 6
))</f>
        <v>2</v>
      </c>
      <c r="BN70" s="26" t="str" cm="1">
        <f t="array" ref="BN70">IF(OR(BL70=0,BL70=""), "-", _xlfn.IFS(
    BL70&gt;=0.8, "A",
    BL70&gt;=0.6, "B",
    BL70&gt;=0.5, "C",
    BL70&gt;=0.4, "D",
    BL70&gt;=0.2, "E",
    BL70&lt;0.2, "F"
))</f>
        <v>A</v>
      </c>
      <c r="BO70" s="44" t="str">
        <f t="shared" si="96"/>
        <v>A</v>
      </c>
    </row>
    <row r="71" spans="1:67" x14ac:dyDescent="0.25">
      <c r="A71" s="48" t="str">
        <f t="shared" ref="A71:D71" si="113">A33</f>
        <v>SL3</v>
      </c>
      <c r="B71" s="14" t="str">
        <f t="shared" si="113"/>
        <v>SL3-3</v>
      </c>
      <c r="C71" s="14" t="str">
        <f t="shared" si="113"/>
        <v>國道3號</v>
      </c>
      <c r="D71" s="14" t="str">
        <f t="shared" si="113"/>
        <v>大甲溪橋</v>
      </c>
      <c r="E71" s="14" t="s">
        <v>160</v>
      </c>
      <c r="F71" s="14" t="str">
        <f t="shared" ref="F71:R71" si="114">F33</f>
        <v>往北</v>
      </c>
      <c r="G71" s="14" t="str">
        <f t="shared" si="114"/>
        <v>03F1651N</v>
      </c>
      <c r="H71" s="14" t="str">
        <f t="shared" si="114"/>
        <v>03F1651N</v>
      </c>
      <c r="I71" s="14">
        <f t="shared" si="114"/>
        <v>115</v>
      </c>
      <c r="J71" s="14">
        <f t="shared" si="114"/>
        <v>110</v>
      </c>
      <c r="K71" s="29">
        <f t="shared" si="40"/>
        <v>110</v>
      </c>
      <c r="L71" s="29">
        <f t="shared" si="114"/>
        <v>1760</v>
      </c>
      <c r="M71" s="29">
        <f t="shared" si="114"/>
        <v>5280</v>
      </c>
      <c r="N71" s="14">
        <f t="shared" si="114"/>
        <v>0</v>
      </c>
      <c r="O71" s="14">
        <f t="shared" si="114"/>
        <v>1.4</v>
      </c>
      <c r="P71" s="14">
        <f t="shared" si="114"/>
        <v>1.4</v>
      </c>
      <c r="Q71" s="14">
        <f t="shared" si="114"/>
        <v>1.4</v>
      </c>
      <c r="R71" s="41" t="str">
        <f t="shared" si="114"/>
        <v>VC+VL1</v>
      </c>
      <c r="S71" s="70">
        <f>SUMIFS(交通量調查結果!I:I,交通量調查結果!$A:$A,服務水準列表!$G71,交通量調查結果!$G:$G,服務水準列表!$E71,交通量調查結果!$D:$D,服務水準列表!$F71)</f>
        <v>0</v>
      </c>
      <c r="T71" s="70">
        <f>SUMIFS(交通量調查結果!J:J,交通量調查結果!$A:$A,服務水準列表!$G71,交通量調查結果!$G:$G,服務水準列表!$E71,交通量調查結果!$D:$D,服務水準列表!$F71)</f>
        <v>0</v>
      </c>
      <c r="U71" s="70">
        <f>SUMIFS(交通量調查結果!K:K,交通量調查結果!$A:$A,服務水準列表!$G71,交通量調查結果!$G:$G,服務水準列表!$E71,交通量調查結果!$D:$D,服務水準列表!$F71)</f>
        <v>0</v>
      </c>
      <c r="V71" s="70">
        <f>SUMIFS(交通量調查結果!L:L,交通量調查結果!$A:$A,服務水準列表!$G71,交通量調查結果!$G:$G,服務水準列表!$E71,交通量調查結果!$D:$D,服務水準列表!$F71)</f>
        <v>0</v>
      </c>
      <c r="W71" s="70">
        <f>SUMIFS(交通量調查結果!M:M,交通量調查結果!$A:$A,服務水準列表!$G71,交通量調查結果!$G:$G,服務水準列表!$E71,交通量調查結果!$D:$D,服務水準列表!$F71)</f>
        <v>0</v>
      </c>
      <c r="X71" s="70">
        <f>SUMIFS(交通量調查結果!N:N,交通量調查結果!$A:$A,服務水準列表!$G71,交通量調查結果!$G:$G,服務水準列表!$E71,交通量調查結果!$D:$D,服務水準列表!$F71)</f>
        <v>0</v>
      </c>
      <c r="Y71" s="70">
        <f>SUMIFS(交通量調查結果!O:O,交通量調查結果!$A:$A,服務水準列表!$G71,交通量調查結果!$G:$G,服務水準列表!$E71,交通量調查結果!$D:$D,服務水準列表!$F71)</f>
        <v>0</v>
      </c>
      <c r="Z71" s="70">
        <f>SUMIFS(交通量調查結果!P:P,交通量調查結果!$A:$A,服務水準列表!$G71,交通量調查結果!$G:$G,服務水準列表!$E71,交通量調查結果!$D:$D,服務水準列表!$F71)</f>
        <v>0</v>
      </c>
      <c r="AA71" s="70">
        <f>SUMIFS(交通量調查結果!Q:Q,交通量調查結果!$A:$A,服務水準列表!$G71,交通量調查結果!$G:$G,服務水準列表!$E71,交通量調查結果!$D:$D,服務水準列表!$F71)</f>
        <v>0</v>
      </c>
      <c r="AB71" s="70">
        <f t="shared" si="99"/>
        <v>0</v>
      </c>
      <c r="AC71" s="70">
        <f t="shared" si="100"/>
        <v>0</v>
      </c>
      <c r="AD71" s="55">
        <f t="shared" si="43"/>
        <v>9</v>
      </c>
      <c r="AE71" s="34">
        <f>SUMIFS(交通量調查結果!I:I,交通量調查結果!$A:$A,服務水準列表!$G71,交通量調查結果!$G:$G,服務水準列表!$E71,交通量調查結果!$D:$D,服務水準列表!$F71,交通量調查結果!$H:$H,服務水準列表!$AD71)</f>
        <v>0</v>
      </c>
      <c r="AF71" s="34">
        <f>SUMIFS(交通量調查結果!J:J,交通量調查結果!$A:$A,服務水準列表!$G71,交通量調查結果!$G:$G,服務水準列表!$E71,交通量調查結果!$D:$D,服務水準列表!$F71,交通量調查結果!$H:$H,服務水準列表!$AD71)</f>
        <v>0</v>
      </c>
      <c r="AG71" s="34">
        <f>SUMIFS(交通量調查結果!K:K,交通量調查結果!$A:$A,服務水準列表!$G71,交通量調查結果!$G:$G,服務水準列表!$E71,交通量調查結果!$D:$D,服務水準列表!$F71,交通量調查結果!$H:$H,服務水準列表!$AD71)</f>
        <v>0</v>
      </c>
      <c r="AH71" s="34">
        <f>SUMIFS(交通量調查結果!L:L,交通量調查結果!$A:$A,服務水準列表!$G71,交通量調查結果!$G:$G,服務水準列表!$E71,交通量調查結果!$D:$D,服務水準列表!$F71,交通量調查結果!$H:$H,服務水準列表!$AD71)</f>
        <v>0</v>
      </c>
      <c r="AI71" s="34">
        <f>SUMIFS(交通量調查結果!M:M,交通量調查結果!$A:$A,服務水準列表!$G71,交通量調查結果!$G:$G,服務水準列表!$E71,交通量調查結果!$D:$D,服務水準列表!$F71,交通量調查結果!$H:$H,服務水準列表!$AD71)</f>
        <v>0</v>
      </c>
      <c r="AJ71" s="34">
        <f>SUMIFS(交通量調查結果!N:N,交通量調查結果!$A:$A,服務水準列表!$G71,交通量調查結果!$G:$G,服務水準列表!$E71,交通量調查結果!$D:$D,服務水準列表!$F71,交通量調查結果!$H:$H,服務水準列表!$AD71)</f>
        <v>0</v>
      </c>
      <c r="AK71" s="34">
        <f>SUMIFS(交通量調查結果!O:O,交通量調查結果!$A:$A,服務水準列表!$G71,交通量調查結果!$G:$G,服務水準列表!$E71,交通量調查結果!$D:$D,服務水準列表!$F71,交通量調查結果!$H:$H,服務水準列表!$AD71)</f>
        <v>0</v>
      </c>
      <c r="AL71" s="34">
        <f>SUMIFS(交通量調查結果!P:P,交通量調查結果!$A:$A,服務水準列表!$G71,交通量調查結果!$G:$G,服務水準列表!$E71,交通量調查結果!$D:$D,服務水準列表!$F71,交通量調查結果!$H:$H,服務水準列表!$AD71)</f>
        <v>0</v>
      </c>
      <c r="AM71" s="34">
        <f>SUMIFS(交通量調查結果!Q:Q,交通量調查結果!$A:$A,服務水準列表!$G71,交通量調查結果!$G:$G,服務水準列表!$E71,交通量調查結果!$D:$D,服務水準列表!$F71,交通量調查結果!$H:$H,服務水準列表!$AD71)</f>
        <v>0</v>
      </c>
      <c r="AN71" s="34">
        <f t="shared" si="101"/>
        <v>0</v>
      </c>
      <c r="AO71" s="34">
        <f t="shared" si="102"/>
        <v>0</v>
      </c>
      <c r="AP71" s="35">
        <f t="shared" si="103"/>
        <v>0</v>
      </c>
      <c r="AQ71" s="25" t="str" cm="1">
        <f t="array" ref="AQ71">IF(OR(AP71="",AP71="-"), "-", _xlfn.IFS(
    AP71&lt;=0.25, "A",
    AP71&lt;=0.5, "B",
    AP71&lt;=0.8, "C",
    AP71&lt;=0.9, "D",
    AP71&lt;=1, "E",
    AP71&gt;1, "F"
))</f>
        <v>A</v>
      </c>
      <c r="AR71" s="36" t="e" cm="1">
        <f t="array" ref="AR71">INDEX(旅行速率調查結果!$A:$M,
       MATCH(1, (旅行速率調查結果!$D:$D = 服務水準列表!$E71) * (旅行速率調查結果!$F:$F = 服務水準列表!$F71) * (旅行速率調查結果!$E:$E = "晨峰") * (旅行速率調查結果!$A:$A = 服務水準列表!$H71),0),
       COLUMN(旅行速率調查結果!$K$1))</f>
        <v>#N/A</v>
      </c>
      <c r="AS71" s="37" t="e">
        <f t="shared" si="104"/>
        <v>#N/A</v>
      </c>
      <c r="AT71" s="26" t="e" cm="1">
        <f t="array" ref="AT71">IF(OR(AS71=0,AS71=""), "-", _xlfn.IFS(
    AS71&gt;=0.9, 1,
    AS71&gt;=0.8, 2,
    AS71&gt;=0.6, 3,
    AS71&gt;=0.4, 4,
    AS71&gt;=0.2, 5,
    AS71&lt;0.2, 6
))</f>
        <v>#N/A</v>
      </c>
      <c r="AU71" s="26" t="e" cm="1">
        <f t="array" ref="AU71">IF(OR(AS71=0,AS71=""), "-", _xlfn.IFS(
    AS71&gt;=0.8, "A",
    AS71&gt;=0.6, "B",
    AS71&gt;=0.5, "C",
    AS71&gt;=0.4, "D",
    AS71&gt;=0.2, "E",
    AS71&lt;0.2, "F"
))</f>
        <v>#N/A</v>
      </c>
      <c r="AV71" s="44" t="e">
        <f t="shared" si="95"/>
        <v>#N/A</v>
      </c>
      <c r="AW71" s="55">
        <f t="shared" si="44"/>
        <v>18</v>
      </c>
      <c r="AX71" s="34">
        <f>SUMIFS(交通量調查結果!I:I,交通量調查結果!$A:$A,服務水準列表!$G71,交通量調查結果!$G:$G,服務水準列表!$E71,交通量調查結果!$D:$D,服務水準列表!$F71,交通量調查結果!$H:$H,服務水準列表!$AD71)</f>
        <v>0</v>
      </c>
      <c r="AY71" s="34">
        <f>SUMIFS(交通量調查結果!J:J,交通量調查結果!$A:$A,服務水準列表!$G71,交通量調查結果!$G:$G,服務水準列表!$E71,交通量調查結果!$D:$D,服務水準列表!$F71,交通量調查結果!$H:$H,服務水準列表!$AD71)</f>
        <v>0</v>
      </c>
      <c r="AZ71" s="34">
        <f>SUMIFS(交通量調查結果!K:K,交通量調查結果!$A:$A,服務水準列表!$G71,交通量調查結果!$G:$G,服務水準列表!$E71,交通量調查結果!$D:$D,服務水準列表!$F71,交通量調查結果!$H:$H,服務水準列表!$AD71)</f>
        <v>0</v>
      </c>
      <c r="BA71" s="34">
        <f>SUMIFS(交通量調查結果!L:L,交通量調查結果!$A:$A,服務水準列表!$G71,交通量調查結果!$G:$G,服務水準列表!$E71,交通量調查結果!$D:$D,服務水準列表!$F71,交通量調查結果!$H:$H,服務水準列表!$AD71)</f>
        <v>0</v>
      </c>
      <c r="BB71" s="34">
        <f>SUMIFS(交通量調查結果!M:M,交通量調查結果!$A:$A,服務水準列表!$G71,交通量調查結果!$G:$G,服務水準列表!$E71,交通量調查結果!$D:$D,服務水準列表!$F71,交通量調查結果!$H:$H,服務水準列表!$AD71)</f>
        <v>0</v>
      </c>
      <c r="BC71" s="34">
        <f>SUMIFS(交通量調查結果!N:N,交通量調查結果!$A:$A,服務水準列表!$G71,交通量調查結果!$G:$G,服務水準列表!$E71,交通量調查結果!$D:$D,服務水準列表!$F71,交通量調查結果!$H:$H,服務水準列表!$AD71)</f>
        <v>0</v>
      </c>
      <c r="BD71" s="34">
        <f>SUMIFS(交通量調查結果!O:O,交通量調查結果!$A:$A,服務水準列表!$G71,交通量調查結果!$G:$G,服務水準列表!$E71,交通量調查結果!$D:$D,服務水準列表!$F71,交通量調查結果!$H:$H,服務水準列表!$AD71)</f>
        <v>0</v>
      </c>
      <c r="BE71" s="34">
        <f>SUMIFS(交通量調查結果!P:P,交通量調查結果!$A:$A,服務水準列表!$G71,交通量調查結果!$G:$G,服務水準列表!$E71,交通量調查結果!$D:$D,服務水準列表!$F71,交通量調查結果!$H:$H,服務水準列表!$AD71)</f>
        <v>0</v>
      </c>
      <c r="BF71" s="34">
        <f>SUMIFS(交通量調查結果!Q:Q,交通量調查結果!$A:$A,服務水準列表!$G71,交通量調查結果!$G:$G,服務水準列表!$E71,交通量調查結果!$D:$D,服務水準列表!$F71,交通量調查結果!$H:$H,服務水準列表!$AD71)</f>
        <v>0</v>
      </c>
      <c r="BG71" s="34">
        <f t="shared" si="105"/>
        <v>0</v>
      </c>
      <c r="BH71" s="34">
        <f t="shared" si="106"/>
        <v>0</v>
      </c>
      <c r="BI71" s="35">
        <f t="shared" si="107"/>
        <v>0</v>
      </c>
      <c r="BJ71" s="25" t="str" cm="1">
        <f t="array" ref="BJ71">IF(OR(BI71="",BI71="-"), "-", _xlfn.IFS(
    BI71&lt;=0.25, "A",
    BI71&lt;=0.5, "B",
    BI71&lt;=0.8, "C",
    BI71&lt;=0.9, "D",
    BI71&lt;=1, "E",
    BI71&gt;1, "F"
))</f>
        <v>A</v>
      </c>
      <c r="BK71" s="36" t="e" cm="1">
        <f t="array" ref="BK71">INDEX(旅行速率調查結果!$A:$M,
       MATCH(1, (旅行速率調查結果!$D:$D = 服務水準列表!$E71) * (旅行速率調查結果!$F:$F = 服務水準列表!$F71) * (旅行速率調查結果!$E:$E = "晨峰") * (旅行速率調查結果!$A:$A = 服務水準列表!$H71),0),
       COLUMN(旅行速率調查結果!$K$1))</f>
        <v>#N/A</v>
      </c>
      <c r="BL71" s="37" t="e">
        <f t="shared" si="108"/>
        <v>#N/A</v>
      </c>
      <c r="BM71" s="26" t="e" cm="1">
        <f t="array" ref="BM71">IF(OR(BL71=0,BL71=""), "-", _xlfn.IFS(
    BL71&gt;=0.9, 1,
    BL71&gt;=0.8, 2,
    BL71&gt;=0.6, 3,
    BL71&gt;=0.4, 4,
    BL71&gt;=0.2, 5,
    BL71&lt;0.2, 6
))</f>
        <v>#N/A</v>
      </c>
      <c r="BN71" s="26" t="e" cm="1">
        <f t="array" ref="BN71">IF(OR(BL71=0,BL71=""), "-", _xlfn.IFS(
    BL71&gt;=0.8, "A",
    BL71&gt;=0.6, "B",
    BL71&gt;=0.5, "C",
    BL71&gt;=0.4, "D",
    BL71&gt;=0.2, "E",
    BL71&lt;0.2, "F"
))</f>
        <v>#N/A</v>
      </c>
      <c r="BO71" s="44" t="e">
        <f t="shared" si="96"/>
        <v>#N/A</v>
      </c>
    </row>
    <row r="72" spans="1:67" x14ac:dyDescent="0.25">
      <c r="A72" s="48" t="str">
        <f t="shared" ref="A72:D72" si="115">A34</f>
        <v>SL3</v>
      </c>
      <c r="B72" s="14" t="str">
        <f t="shared" si="115"/>
        <v>SL3-4</v>
      </c>
      <c r="C72" s="14" t="str">
        <f t="shared" si="115"/>
        <v>國道1號</v>
      </c>
      <c r="D72" s="14" t="str">
        <f t="shared" si="115"/>
        <v>大甲溪橋</v>
      </c>
      <c r="E72" s="14" t="s">
        <v>160</v>
      </c>
      <c r="F72" s="14" t="str">
        <f t="shared" ref="F72:R72" si="116">F34</f>
        <v>往北</v>
      </c>
      <c r="G72" s="14" t="str">
        <f t="shared" si="116"/>
        <v>01F1621N</v>
      </c>
      <c r="H72" s="14" t="str">
        <f t="shared" si="116"/>
        <v>01F1621N</v>
      </c>
      <c r="I72" s="14">
        <f t="shared" si="116"/>
        <v>115</v>
      </c>
      <c r="J72" s="14">
        <f t="shared" si="116"/>
        <v>110</v>
      </c>
      <c r="K72" s="29">
        <f t="shared" si="40"/>
        <v>110</v>
      </c>
      <c r="L72" s="29">
        <f t="shared" si="116"/>
        <v>1760</v>
      </c>
      <c r="M72" s="29">
        <f t="shared" si="116"/>
        <v>5280</v>
      </c>
      <c r="N72" s="14">
        <f t="shared" si="116"/>
        <v>0</v>
      </c>
      <c r="O72" s="14">
        <f t="shared" si="116"/>
        <v>1.4</v>
      </c>
      <c r="P72" s="14">
        <f t="shared" si="116"/>
        <v>1.4</v>
      </c>
      <c r="Q72" s="14">
        <f t="shared" si="116"/>
        <v>1.4</v>
      </c>
      <c r="R72" s="41" t="str">
        <f t="shared" si="116"/>
        <v>VC+VL1</v>
      </c>
      <c r="S72" s="70">
        <f>SUMIFS(交通量調查結果!I:I,交通量調查結果!$A:$A,服務水準列表!$G72,交通量調查結果!$G:$G,服務水準列表!$E72,交通量調查結果!$D:$D,服務水準列表!$F72)</f>
        <v>0</v>
      </c>
      <c r="T72" s="70">
        <f>SUMIFS(交通量調查結果!J:J,交通量調查結果!$A:$A,服務水準列表!$G72,交通量調查結果!$G:$G,服務水準列表!$E72,交通量調查結果!$D:$D,服務水準列表!$F72)</f>
        <v>0</v>
      </c>
      <c r="U72" s="70">
        <f>SUMIFS(交通量調查結果!K:K,交通量調查結果!$A:$A,服務水準列表!$G72,交通量調查結果!$G:$G,服務水準列表!$E72,交通量調查結果!$D:$D,服務水準列表!$F72)</f>
        <v>0</v>
      </c>
      <c r="V72" s="70">
        <f>SUMIFS(交通量調查結果!L:L,交通量調查結果!$A:$A,服務水準列表!$G72,交通量調查結果!$G:$G,服務水準列表!$E72,交通量調查結果!$D:$D,服務水準列表!$F72)</f>
        <v>0</v>
      </c>
      <c r="W72" s="70">
        <f>SUMIFS(交通量調查結果!M:M,交通量調查結果!$A:$A,服務水準列表!$G72,交通量調查結果!$G:$G,服務水準列表!$E72,交通量調查結果!$D:$D,服務水準列表!$F72)</f>
        <v>0</v>
      </c>
      <c r="X72" s="70">
        <f>SUMIFS(交通量調查結果!N:N,交通量調查結果!$A:$A,服務水準列表!$G72,交通量調查結果!$G:$G,服務水準列表!$E72,交通量調查結果!$D:$D,服務水準列表!$F72)</f>
        <v>0</v>
      </c>
      <c r="Y72" s="70">
        <f>SUMIFS(交通量調查結果!O:O,交通量調查結果!$A:$A,服務水準列表!$G72,交通量調查結果!$G:$G,服務水準列表!$E72,交通量調查結果!$D:$D,服務水準列表!$F72)</f>
        <v>0</v>
      </c>
      <c r="Z72" s="70">
        <f>SUMIFS(交通量調查結果!P:P,交通量調查結果!$A:$A,服務水準列表!$G72,交通量調查結果!$G:$G,服務水準列表!$E72,交通量調查結果!$D:$D,服務水準列表!$F72)</f>
        <v>0</v>
      </c>
      <c r="AA72" s="70">
        <f>SUMIFS(交通量調查結果!Q:Q,交通量調查結果!$A:$A,服務水準列表!$G72,交通量調查結果!$G:$G,服務水準列表!$E72,交通量調查結果!$D:$D,服務水準列表!$F72)</f>
        <v>0</v>
      </c>
      <c r="AB72" s="70">
        <f t="shared" si="99"/>
        <v>0</v>
      </c>
      <c r="AC72" s="70">
        <f t="shared" si="100"/>
        <v>0</v>
      </c>
      <c r="AD72" s="55">
        <f t="shared" si="43"/>
        <v>9</v>
      </c>
      <c r="AE72" s="34">
        <f>SUMIFS(交通量調查結果!I:I,交通量調查結果!$A:$A,服務水準列表!$G72,交通量調查結果!$G:$G,服務水準列表!$E72,交通量調查結果!$D:$D,服務水準列表!$F72,交通量調查結果!$H:$H,服務水準列表!$AD72)</f>
        <v>0</v>
      </c>
      <c r="AF72" s="34">
        <f>SUMIFS(交通量調查結果!J:J,交通量調查結果!$A:$A,服務水準列表!$G72,交通量調查結果!$G:$G,服務水準列表!$E72,交通量調查結果!$D:$D,服務水準列表!$F72,交通量調查結果!$H:$H,服務水準列表!$AD72)</f>
        <v>0</v>
      </c>
      <c r="AG72" s="34">
        <f>SUMIFS(交通量調查結果!K:K,交通量調查結果!$A:$A,服務水準列表!$G72,交通量調查結果!$G:$G,服務水準列表!$E72,交通量調查結果!$D:$D,服務水準列表!$F72,交通量調查結果!$H:$H,服務水準列表!$AD72)</f>
        <v>0</v>
      </c>
      <c r="AH72" s="34">
        <f>SUMIFS(交通量調查結果!L:L,交通量調查結果!$A:$A,服務水準列表!$G72,交通量調查結果!$G:$G,服務水準列表!$E72,交通量調查結果!$D:$D,服務水準列表!$F72,交通量調查結果!$H:$H,服務水準列表!$AD72)</f>
        <v>0</v>
      </c>
      <c r="AI72" s="34">
        <f>SUMIFS(交通量調查結果!M:M,交通量調查結果!$A:$A,服務水準列表!$G72,交通量調查結果!$G:$G,服務水準列表!$E72,交通量調查結果!$D:$D,服務水準列表!$F72,交通量調查結果!$H:$H,服務水準列表!$AD72)</f>
        <v>0</v>
      </c>
      <c r="AJ72" s="34">
        <f>SUMIFS(交通量調查結果!N:N,交通量調查結果!$A:$A,服務水準列表!$G72,交通量調查結果!$G:$G,服務水準列表!$E72,交通量調查結果!$D:$D,服務水準列表!$F72,交通量調查結果!$H:$H,服務水準列表!$AD72)</f>
        <v>0</v>
      </c>
      <c r="AK72" s="34">
        <f>SUMIFS(交通量調查結果!O:O,交通量調查結果!$A:$A,服務水準列表!$G72,交通量調查結果!$G:$G,服務水準列表!$E72,交通量調查結果!$D:$D,服務水準列表!$F72,交通量調查結果!$H:$H,服務水準列表!$AD72)</f>
        <v>0</v>
      </c>
      <c r="AL72" s="34">
        <f>SUMIFS(交通量調查結果!P:P,交通量調查結果!$A:$A,服務水準列表!$G72,交通量調查結果!$G:$G,服務水準列表!$E72,交通量調查結果!$D:$D,服務水準列表!$F72,交通量調查結果!$H:$H,服務水準列表!$AD72)</f>
        <v>0</v>
      </c>
      <c r="AM72" s="34">
        <f>SUMIFS(交通量調查結果!Q:Q,交通量調查結果!$A:$A,服務水準列表!$G72,交通量調查結果!$G:$G,服務水準列表!$E72,交通量調查結果!$D:$D,服務水準列表!$F72,交通量調查結果!$H:$H,服務水準列表!$AD72)</f>
        <v>0</v>
      </c>
      <c r="AN72" s="34">
        <f t="shared" si="101"/>
        <v>0</v>
      </c>
      <c r="AO72" s="34">
        <f t="shared" si="102"/>
        <v>0</v>
      </c>
      <c r="AP72" s="35">
        <f t="shared" si="103"/>
        <v>0</v>
      </c>
      <c r="AQ72" s="25" t="str" cm="1">
        <f t="array" ref="AQ72">IF(OR(AP72="",AP72="-"), "-", _xlfn.IFS(
    AP72&lt;=0.25, "A",
    AP72&lt;=0.5, "B",
    AP72&lt;=0.8, "C",
    AP72&lt;=0.9, "D",
    AP72&lt;=1, "E",
    AP72&gt;1, "F"
))</f>
        <v>A</v>
      </c>
      <c r="AR72" s="36" t="e" cm="1">
        <f t="array" ref="AR72">INDEX(旅行速率調查結果!$A:$M,
       MATCH(1, (旅行速率調查結果!$D:$D = 服務水準列表!$E72) * (旅行速率調查結果!$F:$F = 服務水準列表!$F72) * (旅行速率調查結果!$E:$E = "晨峰") * (旅行速率調查結果!$A:$A = 服務水準列表!$H72),0),
       COLUMN(旅行速率調查結果!$K$1))</f>
        <v>#N/A</v>
      </c>
      <c r="AS72" s="37" t="e">
        <f t="shared" si="104"/>
        <v>#N/A</v>
      </c>
      <c r="AT72" s="26" t="e" cm="1">
        <f t="array" ref="AT72">IF(OR(AS72=0,AS72=""), "-", _xlfn.IFS(
    AS72&gt;=0.9, 1,
    AS72&gt;=0.8, 2,
    AS72&gt;=0.6, 3,
    AS72&gt;=0.4, 4,
    AS72&gt;=0.2, 5,
    AS72&lt;0.2, 6
))</f>
        <v>#N/A</v>
      </c>
      <c r="AU72" s="26" t="e" cm="1">
        <f t="array" ref="AU72">IF(OR(AS72=0,AS72=""), "-", _xlfn.IFS(
    AS72&gt;=0.8, "A",
    AS72&gt;=0.6, "B",
    AS72&gt;=0.5, "C",
    AS72&gt;=0.4, "D",
    AS72&gt;=0.2, "E",
    AS72&lt;0.2, "F"
))</f>
        <v>#N/A</v>
      </c>
      <c r="AV72" s="44" t="e">
        <f t="shared" si="95"/>
        <v>#N/A</v>
      </c>
      <c r="AW72" s="55">
        <f t="shared" si="44"/>
        <v>18</v>
      </c>
      <c r="AX72" s="34">
        <f>SUMIFS(交通量調查結果!I:I,交通量調查結果!$A:$A,服務水準列表!$G72,交通量調查結果!$G:$G,服務水準列表!$E72,交通量調查結果!$D:$D,服務水準列表!$F72,交通量調查結果!$H:$H,服務水準列表!$AD72)</f>
        <v>0</v>
      </c>
      <c r="AY72" s="34">
        <f>SUMIFS(交通量調查結果!J:J,交通量調查結果!$A:$A,服務水準列表!$G72,交通量調查結果!$G:$G,服務水準列表!$E72,交通量調查結果!$D:$D,服務水準列表!$F72,交通量調查結果!$H:$H,服務水準列表!$AD72)</f>
        <v>0</v>
      </c>
      <c r="AZ72" s="34">
        <f>SUMIFS(交通量調查結果!K:K,交通量調查結果!$A:$A,服務水準列表!$G72,交通量調查結果!$G:$G,服務水準列表!$E72,交通量調查結果!$D:$D,服務水準列表!$F72,交通量調查結果!$H:$H,服務水準列表!$AD72)</f>
        <v>0</v>
      </c>
      <c r="BA72" s="34">
        <f>SUMIFS(交通量調查結果!L:L,交通量調查結果!$A:$A,服務水準列表!$G72,交通量調查結果!$G:$G,服務水準列表!$E72,交通量調查結果!$D:$D,服務水準列表!$F72,交通量調查結果!$H:$H,服務水準列表!$AD72)</f>
        <v>0</v>
      </c>
      <c r="BB72" s="34">
        <f>SUMIFS(交通量調查結果!M:M,交通量調查結果!$A:$A,服務水準列表!$G72,交通量調查結果!$G:$G,服務水準列表!$E72,交通量調查結果!$D:$D,服務水準列表!$F72,交通量調查結果!$H:$H,服務水準列表!$AD72)</f>
        <v>0</v>
      </c>
      <c r="BC72" s="34">
        <f>SUMIFS(交通量調查結果!N:N,交通量調查結果!$A:$A,服務水準列表!$G72,交通量調查結果!$G:$G,服務水準列表!$E72,交通量調查結果!$D:$D,服務水準列表!$F72,交通量調查結果!$H:$H,服務水準列表!$AD72)</f>
        <v>0</v>
      </c>
      <c r="BD72" s="34">
        <f>SUMIFS(交通量調查結果!O:O,交通量調查結果!$A:$A,服務水準列表!$G72,交通量調查結果!$G:$G,服務水準列表!$E72,交通量調查結果!$D:$D,服務水準列表!$F72,交通量調查結果!$H:$H,服務水準列表!$AD72)</f>
        <v>0</v>
      </c>
      <c r="BE72" s="34">
        <f>SUMIFS(交通量調查結果!P:P,交通量調查結果!$A:$A,服務水準列表!$G72,交通量調查結果!$G:$G,服務水準列表!$E72,交通量調查結果!$D:$D,服務水準列表!$F72,交通量調查結果!$H:$H,服務水準列表!$AD72)</f>
        <v>0</v>
      </c>
      <c r="BF72" s="34">
        <f>SUMIFS(交通量調查結果!Q:Q,交通量調查結果!$A:$A,服務水準列表!$G72,交通量調查結果!$G:$G,服務水準列表!$E72,交通量調查結果!$D:$D,服務水準列表!$F72,交通量調查結果!$H:$H,服務水準列表!$AD72)</f>
        <v>0</v>
      </c>
      <c r="BG72" s="34">
        <f t="shared" si="105"/>
        <v>0</v>
      </c>
      <c r="BH72" s="34">
        <f t="shared" si="106"/>
        <v>0</v>
      </c>
      <c r="BI72" s="35">
        <f t="shared" si="107"/>
        <v>0</v>
      </c>
      <c r="BJ72" s="25" t="str" cm="1">
        <f t="array" ref="BJ72">IF(OR(BI72="",BI72="-"), "-", _xlfn.IFS(
    BI72&lt;=0.25, "A",
    BI72&lt;=0.5, "B",
    BI72&lt;=0.8, "C",
    BI72&lt;=0.9, "D",
    BI72&lt;=1, "E",
    BI72&gt;1, "F"
))</f>
        <v>A</v>
      </c>
      <c r="BK72" s="36" t="e" cm="1">
        <f t="array" ref="BK72">INDEX(旅行速率調查結果!$A:$M,
       MATCH(1, (旅行速率調查結果!$D:$D = 服務水準列表!$E72) * (旅行速率調查結果!$F:$F = 服務水準列表!$F72) * (旅行速率調查結果!$E:$E = "晨峰") * (旅行速率調查結果!$A:$A = 服務水準列表!$H72),0),
       COLUMN(旅行速率調查結果!$K$1))</f>
        <v>#N/A</v>
      </c>
      <c r="BL72" s="37" t="e">
        <f t="shared" si="108"/>
        <v>#N/A</v>
      </c>
      <c r="BM72" s="26" t="e" cm="1">
        <f t="array" ref="BM72">IF(OR(BL72=0,BL72=""), "-", _xlfn.IFS(
    BL72&gt;=0.9, 1,
    BL72&gt;=0.8, 2,
    BL72&gt;=0.6, 3,
    BL72&gt;=0.4, 4,
    BL72&gt;=0.2, 5,
    BL72&lt;0.2, 6
))</f>
        <v>#N/A</v>
      </c>
      <c r="BN72" s="26" t="e" cm="1">
        <f t="array" ref="BN72">IF(OR(BL72=0,BL72=""), "-", _xlfn.IFS(
    BL72&gt;=0.8, "A",
    BL72&gt;=0.6, "B",
    BL72&gt;=0.5, "C",
    BL72&gt;=0.4, "D",
    BL72&gt;=0.2, "E",
    BL72&lt;0.2, "F"
))</f>
        <v>#N/A</v>
      </c>
      <c r="BO72" s="44" t="e">
        <f t="shared" si="96"/>
        <v>#N/A</v>
      </c>
    </row>
    <row r="73" spans="1:67" x14ac:dyDescent="0.25">
      <c r="A73" s="48" t="str">
        <f t="shared" ref="A73:D73" si="117">A35</f>
        <v>SL4</v>
      </c>
      <c r="B73" s="14" t="str">
        <f t="shared" si="117"/>
        <v>SL4-1</v>
      </c>
      <c r="C73" s="14" t="str">
        <f t="shared" si="117"/>
        <v>台61線</v>
      </c>
      <c r="D73" s="14" t="str">
        <f t="shared" si="117"/>
        <v>中彰大橋</v>
      </c>
      <c r="E73" s="14" t="s">
        <v>160</v>
      </c>
      <c r="F73" s="14" t="str">
        <f t="shared" ref="F73:R73" si="118">F35</f>
        <v>往北</v>
      </c>
      <c r="G73" s="14" t="str">
        <f t="shared" si="118"/>
        <v>SL4-1</v>
      </c>
      <c r="H73" s="14" t="str">
        <f t="shared" si="118"/>
        <v>SL4-1</v>
      </c>
      <c r="I73" s="14">
        <f t="shared" si="118"/>
        <v>90</v>
      </c>
      <c r="J73" s="14">
        <f t="shared" si="118"/>
        <v>80</v>
      </c>
      <c r="K73" s="29">
        <f t="shared" si="40"/>
        <v>90</v>
      </c>
      <c r="L73" s="29">
        <f t="shared" si="118"/>
        <v>1710</v>
      </c>
      <c r="M73" s="29">
        <f t="shared" si="118"/>
        <v>6840</v>
      </c>
      <c r="N73" s="14">
        <f t="shared" si="118"/>
        <v>0.36</v>
      </c>
      <c r="O73" s="14">
        <f t="shared" si="118"/>
        <v>1.2</v>
      </c>
      <c r="P73" s="14">
        <f t="shared" si="118"/>
        <v>1.25</v>
      </c>
      <c r="Q73" s="14">
        <f t="shared" si="118"/>
        <v>1.5</v>
      </c>
      <c r="R73" s="41" t="str">
        <f t="shared" si="118"/>
        <v>VL2</v>
      </c>
      <c r="S73" s="70">
        <f>SUMIFS(交通量調查結果!I:I,交通量調查結果!$A:$A,服務水準列表!$G73,交通量調查結果!$G:$G,服務水準列表!$E73,交通量調查結果!$D:$D,服務水準列表!$F73)</f>
        <v>1521</v>
      </c>
      <c r="T73" s="70">
        <f>SUMIFS(交通量調查結果!J:J,交通量調查結果!$A:$A,服務水準列表!$G73,交通量調查結果!$G:$G,服務水準列表!$E73,交通量調查結果!$D:$D,服務水準列表!$F73)</f>
        <v>499</v>
      </c>
      <c r="U73" s="70">
        <f>SUMIFS(交通量調查結果!K:K,交通量調查結果!$A:$A,服務水準列表!$G73,交通量調查結果!$G:$G,服務水準列表!$E73,交通量調查結果!$D:$D,服務水準列表!$F73)</f>
        <v>0</v>
      </c>
      <c r="V73" s="70">
        <f>SUMIFS(交通量調查結果!L:L,交通量調查結果!$A:$A,服務水準列表!$G73,交通量調查結果!$G:$G,服務水準列表!$E73,交通量調查結果!$D:$D,服務水準列表!$F73)</f>
        <v>35</v>
      </c>
      <c r="W73" s="70">
        <f>SUMIFS(交通量調查結果!M:M,交通量調查結果!$A:$A,服務水準列表!$G73,交通量調查結果!$G:$G,服務水準列表!$E73,交通量調查結果!$D:$D,服務水準列表!$F73)</f>
        <v>0</v>
      </c>
      <c r="X73" s="70">
        <f>SUMIFS(交通量調查結果!N:N,交通量調查結果!$A:$A,服務水準列表!$G73,交通量調查結果!$G:$G,服務水準列表!$E73,交通量調查結果!$D:$D,服務水準列表!$F73)</f>
        <v>0</v>
      </c>
      <c r="Y73" s="70">
        <f>SUMIFS(交通量調查結果!O:O,交通量調查結果!$A:$A,服務水準列表!$G73,交通量調查結果!$G:$G,服務水準列表!$E73,交通量調查結果!$D:$D,服務水準列表!$F73)</f>
        <v>10596</v>
      </c>
      <c r="Z73" s="70">
        <f>SUMIFS(交通量調查結果!P:P,交通量調查結果!$A:$A,服務水準列表!$G73,交通量調查結果!$G:$G,服務水準列表!$E73,交通量調查結果!$D:$D,服務水準列表!$F73)</f>
        <v>387</v>
      </c>
      <c r="AA73" s="70">
        <f>SUMIFS(交通量調查結果!Q:Q,交通量調查結果!$A:$A,服務水準列表!$G73,交通量調查結果!$G:$G,服務水準列表!$E73,交通量調查結果!$D:$D,服務水準列表!$F73)</f>
        <v>0</v>
      </c>
      <c r="AB73" s="70">
        <f t="shared" si="99"/>
        <v>13038</v>
      </c>
      <c r="AC73" s="70">
        <f t="shared" si="100"/>
        <v>13682.57</v>
      </c>
      <c r="AD73" s="55">
        <f t="shared" si="43"/>
        <v>9</v>
      </c>
      <c r="AE73" s="34">
        <f>SUMIFS(交通量調查結果!I:I,交通量調查結果!$A:$A,服務水準列表!$G73,交通量調查結果!$G:$G,服務水準列表!$E73,交通量調查結果!$D:$D,服務水準列表!$F73,交通量調查結果!$H:$H,服務水準列表!$AD73)</f>
        <v>120</v>
      </c>
      <c r="AF73" s="34">
        <f>SUMIFS(交通量調查結果!J:J,交通量調查結果!$A:$A,服務水準列表!$G73,交通量調查結果!$G:$G,服務水準列表!$E73,交通量調查結果!$D:$D,服務水準列表!$F73,交通量調查結果!$H:$H,服務水準列表!$AD73)</f>
        <v>31</v>
      </c>
      <c r="AG73" s="34">
        <f>SUMIFS(交通量調查結果!K:K,交通量調查結果!$A:$A,服務水準列表!$G73,交通量調查結果!$G:$G,服務水準列表!$E73,交通量調查結果!$D:$D,服務水準列表!$F73,交通量調查結果!$H:$H,服務水準列表!$AD73)</f>
        <v>0</v>
      </c>
      <c r="AH73" s="34">
        <f>SUMIFS(交通量調查結果!L:L,交通量調查結果!$A:$A,服務水準列表!$G73,交通量調查結果!$G:$G,服務水準列表!$E73,交通量調查結果!$D:$D,服務水準列表!$F73,交通量調查結果!$H:$H,服務水準列表!$AD73)</f>
        <v>1</v>
      </c>
      <c r="AI73" s="34">
        <f>SUMIFS(交通量調查結果!M:M,交通量調查結果!$A:$A,服務水準列表!$G73,交通量調查結果!$G:$G,服務水準列表!$E73,交通量調查結果!$D:$D,服務水準列表!$F73,交通量調查結果!$H:$H,服務水準列表!$AD73)</f>
        <v>0</v>
      </c>
      <c r="AJ73" s="34">
        <f>SUMIFS(交通量調查結果!N:N,交通量調查結果!$A:$A,服務水準列表!$G73,交通量調查結果!$G:$G,服務水準列表!$E73,交通量調查結果!$D:$D,服務水準列表!$F73,交通量調查結果!$H:$H,服務水準列表!$AD73)</f>
        <v>0</v>
      </c>
      <c r="AK73" s="34">
        <f>SUMIFS(交通量調查結果!O:O,交通量調查結果!$A:$A,服務水準列表!$G73,交通量調查結果!$G:$G,服務水準列表!$E73,交通量調查結果!$D:$D,服務水準列表!$F73,交通量調查結果!$H:$H,服務水準列表!$AD73)</f>
        <v>442</v>
      </c>
      <c r="AL73" s="34">
        <f>SUMIFS(交通量調查結果!P:P,交通量調查結果!$A:$A,服務水準列表!$G73,交通量調查結果!$G:$G,服務水準列表!$E73,交通量調查結果!$D:$D,服務水準列表!$F73,交通量調查結果!$H:$H,服務水準列表!$AD73)</f>
        <v>16</v>
      </c>
      <c r="AM73" s="34">
        <f>SUMIFS(交通量調查結果!Q:Q,交通量調查結果!$A:$A,服務水準列表!$G73,交通量調查結果!$G:$G,服務水準列表!$E73,交通量調查結果!$D:$D,服務水準列表!$F73,交通量調查結果!$H:$H,服務水準列表!$AD73)</f>
        <v>0</v>
      </c>
      <c r="AN73" s="34">
        <f t="shared" si="101"/>
        <v>610</v>
      </c>
      <c r="AO73" s="34">
        <f t="shared" si="102"/>
        <v>667.71</v>
      </c>
      <c r="AP73" s="35">
        <f t="shared" si="103"/>
        <v>0.1</v>
      </c>
      <c r="AQ73" s="25" t="str" cm="1">
        <f t="array" ref="AQ73">IF(OR(AP73="",AP73="-"), "-", _xlfn.IFS(
    AP73&lt;=0.25, "A",
    AP73&lt;=0.5, "B",
    AP73&lt;=0.8, "C",
    AP73&lt;=0.9, "D",
    AP73&lt;=1, "E",
    AP73&gt;1, "F"
))</f>
        <v>A</v>
      </c>
      <c r="AR73" s="36" cm="1">
        <f t="array" ref="AR73">INDEX(旅行速率調查結果!$A:$M,
       MATCH(1, (旅行速率調查結果!$D:$D = 服務水準列表!$E73) * (旅行速率調查結果!$F:$F = 服務水準列表!$F73) * (旅行速率調查結果!$E:$E = "晨峰") * (旅行速率調查結果!$A:$A = 服務水準列表!$H73),0),
       COLUMN(旅行速率調查結果!$K$1))</f>
        <v>85.321842176137892</v>
      </c>
      <c r="AS73" s="37">
        <f t="shared" si="104"/>
        <v>0.95</v>
      </c>
      <c r="AT73" s="26" cm="1">
        <f t="array" ref="AT73">IF(OR(AS73=0,AS73=""), "-", _xlfn.IFS(
    AS73&gt;=0.9, 1,
    AS73&gt;=0.8, 2,
    AS73&gt;=0.6, 3,
    AS73&gt;=0.4, 4,
    AS73&gt;=0.2, 5,
    AS73&lt;0.2, 6
))</f>
        <v>1</v>
      </c>
      <c r="AU73" s="26" t="str" cm="1">
        <f t="array" ref="AU73">IF(OR(AS73=0,AS73=""), "-", _xlfn.IFS(
    AS73&gt;=0.8, "A",
    AS73&gt;=0.6, "B",
    AS73&gt;=0.5, "C",
    AS73&gt;=0.4, "D",
    AS73&gt;=0.2, "E",
    AS73&lt;0.2, "F"
))</f>
        <v>A</v>
      </c>
      <c r="AV73" s="44" t="str">
        <f t="shared" si="95"/>
        <v>A</v>
      </c>
      <c r="AW73" s="55">
        <f t="shared" si="44"/>
        <v>18</v>
      </c>
      <c r="AX73" s="34">
        <f>SUMIFS(交通量調查結果!I:I,交通量調查結果!$A:$A,服務水準列表!$G73,交通量調查結果!$G:$G,服務水準列表!$E73,交通量調查結果!$D:$D,服務水準列表!$F73,交通量調查結果!$H:$H,服務水準列表!$AD73)</f>
        <v>120</v>
      </c>
      <c r="AY73" s="34">
        <f>SUMIFS(交通量調查結果!J:J,交通量調查結果!$A:$A,服務水準列表!$G73,交通量調查結果!$G:$G,服務水準列表!$E73,交通量調查結果!$D:$D,服務水準列表!$F73,交通量調查結果!$H:$H,服務水準列表!$AD73)</f>
        <v>31</v>
      </c>
      <c r="AZ73" s="34">
        <f>SUMIFS(交通量調查結果!K:K,交通量調查結果!$A:$A,服務水準列表!$G73,交通量調查結果!$G:$G,服務水準列表!$E73,交通量調查結果!$D:$D,服務水準列表!$F73,交通量調查結果!$H:$H,服務水準列表!$AD73)</f>
        <v>0</v>
      </c>
      <c r="BA73" s="34">
        <f>SUMIFS(交通量調查結果!L:L,交通量調查結果!$A:$A,服務水準列表!$G73,交通量調查結果!$G:$G,服務水準列表!$E73,交通量調查結果!$D:$D,服務水準列表!$F73,交通量調查結果!$H:$H,服務水準列表!$AD73)</f>
        <v>1</v>
      </c>
      <c r="BB73" s="34">
        <f>SUMIFS(交通量調查結果!M:M,交通量調查結果!$A:$A,服務水準列表!$G73,交通量調查結果!$G:$G,服務水準列表!$E73,交通量調查結果!$D:$D,服務水準列表!$F73,交通量調查結果!$H:$H,服務水準列表!$AD73)</f>
        <v>0</v>
      </c>
      <c r="BC73" s="34">
        <f>SUMIFS(交通量調查結果!N:N,交通量調查結果!$A:$A,服務水準列表!$G73,交通量調查結果!$G:$G,服務水準列表!$E73,交通量調查結果!$D:$D,服務水準列表!$F73,交通量調查結果!$H:$H,服務水準列表!$AD73)</f>
        <v>0</v>
      </c>
      <c r="BD73" s="34">
        <f>SUMIFS(交通量調查結果!O:O,交通量調查結果!$A:$A,服務水準列表!$G73,交通量調查結果!$G:$G,服務水準列表!$E73,交通量調查結果!$D:$D,服務水準列表!$F73,交通量調查結果!$H:$H,服務水準列表!$AD73)</f>
        <v>442</v>
      </c>
      <c r="BE73" s="34">
        <f>SUMIFS(交通量調查結果!P:P,交通量調查結果!$A:$A,服務水準列表!$G73,交通量調查結果!$G:$G,服務水準列表!$E73,交通量調查結果!$D:$D,服務水準列表!$F73,交通量調查結果!$H:$H,服務水準列表!$AD73)</f>
        <v>16</v>
      </c>
      <c r="BF73" s="34">
        <f>SUMIFS(交通量調查結果!Q:Q,交通量調查結果!$A:$A,服務水準列表!$G73,交通量調查結果!$G:$G,服務水準列表!$E73,交通量調查結果!$D:$D,服務水準列表!$F73,交通量調查結果!$H:$H,服務水準列表!$AD73)</f>
        <v>0</v>
      </c>
      <c r="BG73" s="34">
        <f t="shared" si="105"/>
        <v>610</v>
      </c>
      <c r="BH73" s="34">
        <f t="shared" si="106"/>
        <v>667.71</v>
      </c>
      <c r="BI73" s="35">
        <f t="shared" si="107"/>
        <v>0.1</v>
      </c>
      <c r="BJ73" s="25" t="str" cm="1">
        <f t="array" ref="BJ73">IF(OR(BI73="",BI73="-"), "-", _xlfn.IFS(
    BI73&lt;=0.25, "A",
    BI73&lt;=0.5, "B",
    BI73&lt;=0.8, "C",
    BI73&lt;=0.9, "D",
    BI73&lt;=1, "E",
    BI73&gt;1, "F"
))</f>
        <v>A</v>
      </c>
      <c r="BK73" s="36" cm="1">
        <f t="array" ref="BK73">INDEX(旅行速率調查結果!$A:$M,
       MATCH(1, (旅行速率調查結果!$D:$D = 服務水準列表!$E73) * (旅行速率調查結果!$F:$F = 服務水準列表!$F73) * (旅行速率調查結果!$E:$E = "晨峰") * (旅行速率調查結果!$A:$A = 服務水準列表!$H73),0),
       COLUMN(旅行速率調查結果!$K$1))</f>
        <v>85.321842176137892</v>
      </c>
      <c r="BL73" s="37">
        <f t="shared" si="108"/>
        <v>0.95</v>
      </c>
      <c r="BM73" s="26" cm="1">
        <f t="array" ref="BM73">IF(OR(BL73=0,BL73=""), "-", _xlfn.IFS(
    BL73&gt;=0.9, 1,
    BL73&gt;=0.8, 2,
    BL73&gt;=0.6, 3,
    BL73&gt;=0.4, 4,
    BL73&gt;=0.2, 5,
    BL73&lt;0.2, 6
))</f>
        <v>1</v>
      </c>
      <c r="BN73" s="26" t="str" cm="1">
        <f t="array" ref="BN73">IF(OR(BL73=0,BL73=""), "-", _xlfn.IFS(
    BL73&gt;=0.8, "A",
    BL73&gt;=0.6, "B",
    BL73&gt;=0.5, "C",
    BL73&gt;=0.4, "D",
    BL73&gt;=0.2, "E",
    BL73&lt;0.2, "F"
))</f>
        <v>A</v>
      </c>
      <c r="BO73" s="44" t="str">
        <f t="shared" si="96"/>
        <v>A</v>
      </c>
    </row>
    <row r="74" spans="1:67" x14ac:dyDescent="0.25">
      <c r="A74" s="48" t="str">
        <f t="shared" ref="A74:D74" si="119">A36</f>
        <v>SL4</v>
      </c>
      <c r="B74" s="14" t="str">
        <f t="shared" si="119"/>
        <v>SL4-2</v>
      </c>
      <c r="C74" s="14" t="str">
        <f t="shared" si="119"/>
        <v>台17線</v>
      </c>
      <c r="D74" s="14" t="str">
        <f t="shared" si="119"/>
        <v>中彰大橋</v>
      </c>
      <c r="E74" s="14" t="s">
        <v>160</v>
      </c>
      <c r="F74" s="14" t="str">
        <f t="shared" ref="F74:R74" si="120">F36</f>
        <v>往北</v>
      </c>
      <c r="G74" s="14" t="str">
        <f t="shared" si="120"/>
        <v>SL4-2</v>
      </c>
      <c r="H74" s="14" t="str">
        <f t="shared" si="120"/>
        <v>SL4-2</v>
      </c>
      <c r="I74" s="14">
        <f t="shared" si="120"/>
        <v>60</v>
      </c>
      <c r="J74" s="14">
        <f t="shared" si="120"/>
        <v>50</v>
      </c>
      <c r="K74" s="29">
        <f t="shared" si="40"/>
        <v>50</v>
      </c>
      <c r="L74" s="29">
        <f t="shared" si="120"/>
        <v>1580</v>
      </c>
      <c r="M74" s="29">
        <f t="shared" si="120"/>
        <v>3160</v>
      </c>
      <c r="N74" s="14">
        <f t="shared" si="120"/>
        <v>0.36</v>
      </c>
      <c r="O74" s="14">
        <f t="shared" si="120"/>
        <v>1.2</v>
      </c>
      <c r="P74" s="14">
        <f t="shared" si="120"/>
        <v>1.25</v>
      </c>
      <c r="Q74" s="14">
        <f t="shared" si="120"/>
        <v>1.5</v>
      </c>
      <c r="R74" s="41" t="str">
        <f t="shared" si="120"/>
        <v>VL2</v>
      </c>
      <c r="S74" s="70">
        <f>SUMIFS(交通量調查結果!I:I,交通量調查結果!$A:$A,服務水準列表!$G74,交通量調查結果!$G:$G,服務水準列表!$E74,交通量調查結果!$D:$D,服務水準列表!$F74)</f>
        <v>819</v>
      </c>
      <c r="T74" s="70">
        <f>SUMIFS(交通量調查結果!J:J,交通量調查結果!$A:$A,服務水準列表!$G74,交通量調查結果!$G:$G,服務水準列表!$E74,交通量調查結果!$D:$D,服務水準列表!$F74)</f>
        <v>468</v>
      </c>
      <c r="U74" s="70">
        <f>SUMIFS(交通量調查結果!K:K,交通量調查結果!$A:$A,服務水準列表!$G74,交通量調查結果!$G:$G,服務水準列表!$E74,交通量調查結果!$D:$D,服務水準列表!$F74)</f>
        <v>1</v>
      </c>
      <c r="V74" s="70">
        <f>SUMIFS(交通量調查結果!L:L,交通量調查結果!$A:$A,服務水準列表!$G74,交通量調查結果!$G:$G,服務水準列表!$E74,交通量調查結果!$D:$D,服務水準列表!$F74)</f>
        <v>43</v>
      </c>
      <c r="W74" s="70">
        <f>SUMIFS(交通量調查結果!M:M,交通量調查結果!$A:$A,服務水準列表!$G74,交通量調查結果!$G:$G,服務水準列表!$E74,交通量調查結果!$D:$D,服務水準列表!$F74)</f>
        <v>0</v>
      </c>
      <c r="X74" s="70">
        <f>SUMIFS(交通量調查結果!N:N,交通量調查結果!$A:$A,服務水準列表!$G74,交通量調查結果!$G:$G,服務水準列表!$E74,交通量調查結果!$D:$D,服務水準列表!$F74)</f>
        <v>0</v>
      </c>
      <c r="Y74" s="70">
        <f>SUMIFS(交通量調查結果!O:O,交通量調查結果!$A:$A,服務水準列表!$G74,交通量調查結果!$G:$G,服務水準列表!$E74,交通量調查結果!$D:$D,服務水準列表!$F74)</f>
        <v>4593</v>
      </c>
      <c r="Z74" s="70">
        <f>SUMIFS(交通量調查結果!P:P,交通量調查結果!$A:$A,服務水準列表!$G74,交通量調查結果!$G:$G,服務水準列表!$E74,交通量調查結果!$D:$D,服務水準列表!$F74)</f>
        <v>2830</v>
      </c>
      <c r="AA74" s="70">
        <f>SUMIFS(交通量調查結果!Q:Q,交通量調查結果!$A:$A,服務水準列表!$G74,交通量調查結果!$G:$G,服務水準列表!$E74,交通量調查結果!$D:$D,服務水準列表!$F74)</f>
        <v>102</v>
      </c>
      <c r="AB74" s="70">
        <f t="shared" si="99"/>
        <v>8856</v>
      </c>
      <c r="AC74" s="70">
        <f t="shared" si="100"/>
        <v>7478.1</v>
      </c>
      <c r="AD74" s="55">
        <f t="shared" si="43"/>
        <v>9</v>
      </c>
      <c r="AE74" s="34">
        <f>SUMIFS(交通量調查結果!I:I,交通量調查結果!$A:$A,服務水準列表!$G74,交通量調查結果!$G:$G,服務水準列表!$E74,交通量調查結果!$D:$D,服務水準列表!$F74,交通量調查結果!$H:$H,服務水準列表!$AD74)</f>
        <v>63</v>
      </c>
      <c r="AF74" s="34">
        <f>SUMIFS(交通量調查結果!J:J,交通量調查結果!$A:$A,服務水準列表!$G74,交通量調查結果!$G:$G,服務水準列表!$E74,交通量調查結果!$D:$D,服務水準列表!$F74,交通量調查結果!$H:$H,服務水準列表!$AD74)</f>
        <v>33</v>
      </c>
      <c r="AG74" s="34">
        <f>SUMIFS(交通量調查結果!K:K,交通量調查結果!$A:$A,服務水準列表!$G74,交通量調查結果!$G:$G,服務水準列表!$E74,交通量調查結果!$D:$D,服務水準列表!$F74,交通量調查結果!$H:$H,服務水準列表!$AD74)</f>
        <v>0</v>
      </c>
      <c r="AH74" s="34">
        <f>SUMIFS(交通量調查結果!L:L,交通量調查結果!$A:$A,服務水準列表!$G74,交通量調查結果!$G:$G,服務水準列表!$E74,交通量調查結果!$D:$D,服務水準列表!$F74,交通量調查結果!$H:$H,服務水準列表!$AD74)</f>
        <v>5</v>
      </c>
      <c r="AI74" s="34">
        <f>SUMIFS(交通量調查結果!M:M,交通量調查結果!$A:$A,服務水準列表!$G74,交通量調查結果!$G:$G,服務水準列表!$E74,交通量調查結果!$D:$D,服務水準列表!$F74,交通量調查結果!$H:$H,服務水準列表!$AD74)</f>
        <v>0</v>
      </c>
      <c r="AJ74" s="34">
        <f>SUMIFS(交通量調查結果!N:N,交通量調查結果!$A:$A,服務水準列表!$G74,交通量調查結果!$G:$G,服務水準列表!$E74,交通量調查結果!$D:$D,服務水準列表!$F74,交通量調查結果!$H:$H,服務水準列表!$AD74)</f>
        <v>0</v>
      </c>
      <c r="AK74" s="34">
        <f>SUMIFS(交通量調查結果!O:O,交通量調查結果!$A:$A,服務水準列表!$G74,交通量調查結果!$G:$G,服務水準列表!$E74,交通量調查結果!$D:$D,服務水準列表!$F74,交通量調查結果!$H:$H,服務水準列表!$AD74)</f>
        <v>245</v>
      </c>
      <c r="AL74" s="34">
        <f>SUMIFS(交通量調查結果!P:P,交通量調查結果!$A:$A,服務水準列表!$G74,交通量調查結果!$G:$G,服務水準列表!$E74,交通量調查結果!$D:$D,服務水準列表!$F74,交通量調查結果!$H:$H,服務水準列表!$AD74)</f>
        <v>156</v>
      </c>
      <c r="AM74" s="34">
        <f>SUMIFS(交通量調查結果!Q:Q,交通量調查結果!$A:$A,服務水準列表!$G74,交通量調查結果!$G:$G,服務水準列表!$E74,交通量調查結果!$D:$D,服務水準列表!$F74,交通量調查結果!$H:$H,服務水準列表!$AD74)</f>
        <v>2</v>
      </c>
      <c r="AN74" s="34">
        <f t="shared" si="101"/>
        <v>502</v>
      </c>
      <c r="AO74" s="34">
        <f t="shared" si="102"/>
        <v>442.90999999999997</v>
      </c>
      <c r="AP74" s="35">
        <f t="shared" si="103"/>
        <v>0.14000000000000001</v>
      </c>
      <c r="AQ74" s="25" t="str" cm="1">
        <f t="array" ref="AQ74">IF(OR(AP74="",AP74="-"), "-", _xlfn.IFS(
    AP74&lt;=0.25, "A",
    AP74&lt;=0.5, "B",
    AP74&lt;=0.8, "C",
    AP74&lt;=0.9, "D",
    AP74&lt;=1, "E",
    AP74&gt;1, "F"
))</f>
        <v>A</v>
      </c>
      <c r="AR74" s="36" cm="1">
        <f t="array" ref="AR74">INDEX(旅行速率調查結果!$A:$M,
       MATCH(1, (旅行速率調查結果!$D:$D = 服務水準列表!$E74) * (旅行速率調查結果!$F:$F = 服務水準列表!$F74) * (旅行速率調查結果!$E:$E = "晨峰") * (旅行速率調查結果!$A:$A = 服務水準列表!$H74),0),
       COLUMN(旅行速率調查結果!$K$1))</f>
        <v>46.883720930232563</v>
      </c>
      <c r="AS74" s="37">
        <f t="shared" si="104"/>
        <v>0.94</v>
      </c>
      <c r="AT74" s="26" cm="1">
        <f t="array" ref="AT74">IF(OR(AS74=0,AS74=""), "-", _xlfn.IFS(
    AS74&gt;=0.9, 1,
    AS74&gt;=0.8, 2,
    AS74&gt;=0.6, 3,
    AS74&gt;=0.4, 4,
    AS74&gt;=0.2, 5,
    AS74&lt;0.2, 6
))</f>
        <v>1</v>
      </c>
      <c r="AU74" s="26" t="str" cm="1">
        <f t="array" ref="AU74">IF(OR(AS74=0,AS74=""), "-", _xlfn.IFS(
    AS74&gt;=0.8, "A",
    AS74&gt;=0.6, "B",
    AS74&gt;=0.5, "C",
    AS74&gt;=0.4, "D",
    AS74&gt;=0.2, "E",
    AS74&lt;0.2, "F"
))</f>
        <v>A</v>
      </c>
      <c r="AV74" s="44" t="str">
        <f t="shared" si="95"/>
        <v>A</v>
      </c>
      <c r="AW74" s="55">
        <f t="shared" si="44"/>
        <v>18</v>
      </c>
      <c r="AX74" s="34">
        <f>SUMIFS(交通量調查結果!I:I,交通量調查結果!$A:$A,服務水準列表!$G74,交通量調查結果!$G:$G,服務水準列表!$E74,交通量調查結果!$D:$D,服務水準列表!$F74,交通量調查結果!$H:$H,服務水準列表!$AD74)</f>
        <v>63</v>
      </c>
      <c r="AY74" s="34">
        <f>SUMIFS(交通量調查結果!J:J,交通量調查結果!$A:$A,服務水準列表!$G74,交通量調查結果!$G:$G,服務水準列表!$E74,交通量調查結果!$D:$D,服務水準列表!$F74,交通量調查結果!$H:$H,服務水準列表!$AD74)</f>
        <v>33</v>
      </c>
      <c r="AZ74" s="34">
        <f>SUMIFS(交通量調查結果!K:K,交通量調查結果!$A:$A,服務水準列表!$G74,交通量調查結果!$G:$G,服務水準列表!$E74,交通量調查結果!$D:$D,服務水準列表!$F74,交通量調查結果!$H:$H,服務水準列表!$AD74)</f>
        <v>0</v>
      </c>
      <c r="BA74" s="34">
        <f>SUMIFS(交通量調查結果!L:L,交通量調查結果!$A:$A,服務水準列表!$G74,交通量調查結果!$G:$G,服務水準列表!$E74,交通量調查結果!$D:$D,服務水準列表!$F74,交通量調查結果!$H:$H,服務水準列表!$AD74)</f>
        <v>5</v>
      </c>
      <c r="BB74" s="34">
        <f>SUMIFS(交通量調查結果!M:M,交通量調查結果!$A:$A,服務水準列表!$G74,交通量調查結果!$G:$G,服務水準列表!$E74,交通量調查結果!$D:$D,服務水準列表!$F74,交通量調查結果!$H:$H,服務水準列表!$AD74)</f>
        <v>0</v>
      </c>
      <c r="BC74" s="34">
        <f>SUMIFS(交通量調查結果!N:N,交通量調查結果!$A:$A,服務水準列表!$G74,交通量調查結果!$G:$G,服務水準列表!$E74,交通量調查結果!$D:$D,服務水準列表!$F74,交通量調查結果!$H:$H,服務水準列表!$AD74)</f>
        <v>0</v>
      </c>
      <c r="BD74" s="34">
        <f>SUMIFS(交通量調查結果!O:O,交通量調查結果!$A:$A,服務水準列表!$G74,交通量調查結果!$G:$G,服務水準列表!$E74,交通量調查結果!$D:$D,服務水準列表!$F74,交通量調查結果!$H:$H,服務水準列表!$AD74)</f>
        <v>245</v>
      </c>
      <c r="BE74" s="34">
        <f>SUMIFS(交通量調查結果!P:P,交通量調查結果!$A:$A,服務水準列表!$G74,交通量調查結果!$G:$G,服務水準列表!$E74,交通量調查結果!$D:$D,服務水準列表!$F74,交通量調查結果!$H:$H,服務水準列表!$AD74)</f>
        <v>156</v>
      </c>
      <c r="BF74" s="34">
        <f>SUMIFS(交通量調查結果!Q:Q,交通量調查結果!$A:$A,服務水準列表!$G74,交通量調查結果!$G:$G,服務水準列表!$E74,交通量調查結果!$D:$D,服務水準列表!$F74,交通量調查結果!$H:$H,服務水準列表!$AD74)</f>
        <v>2</v>
      </c>
      <c r="BG74" s="34">
        <f t="shared" si="105"/>
        <v>502</v>
      </c>
      <c r="BH74" s="34">
        <f t="shared" si="106"/>
        <v>442.90999999999997</v>
      </c>
      <c r="BI74" s="35">
        <f t="shared" si="107"/>
        <v>0.14000000000000001</v>
      </c>
      <c r="BJ74" s="25" t="str" cm="1">
        <f t="array" ref="BJ74">IF(OR(BI74="",BI74="-"), "-", _xlfn.IFS(
    BI74&lt;=0.25, "A",
    BI74&lt;=0.5, "B",
    BI74&lt;=0.8, "C",
    BI74&lt;=0.9, "D",
    BI74&lt;=1, "E",
    BI74&gt;1, "F"
))</f>
        <v>A</v>
      </c>
      <c r="BK74" s="36" cm="1">
        <f t="array" ref="BK74">INDEX(旅行速率調查結果!$A:$M,
       MATCH(1, (旅行速率調查結果!$D:$D = 服務水準列表!$E74) * (旅行速率調查結果!$F:$F = 服務水準列表!$F74) * (旅行速率調查結果!$E:$E = "晨峰") * (旅行速率調查結果!$A:$A = 服務水準列表!$H74),0),
       COLUMN(旅行速率調查結果!$K$1))</f>
        <v>46.883720930232563</v>
      </c>
      <c r="BL74" s="37">
        <f t="shared" si="108"/>
        <v>0.94</v>
      </c>
      <c r="BM74" s="26" cm="1">
        <f t="array" ref="BM74">IF(OR(BL74=0,BL74=""), "-", _xlfn.IFS(
    BL74&gt;=0.9, 1,
    BL74&gt;=0.8, 2,
    BL74&gt;=0.6, 3,
    BL74&gt;=0.4, 4,
    BL74&gt;=0.2, 5,
    BL74&lt;0.2, 6
))</f>
        <v>1</v>
      </c>
      <c r="BN74" s="26" t="str" cm="1">
        <f t="array" ref="BN74">IF(OR(BL74=0,BL74=""), "-", _xlfn.IFS(
    BL74&gt;=0.8, "A",
    BL74&gt;=0.6, "B",
    BL74&gt;=0.5, "C",
    BL74&gt;=0.4, "D",
    BL74&gt;=0.2, "E",
    BL74&lt;0.2, "F"
))</f>
        <v>A</v>
      </c>
      <c r="BO74" s="44" t="str">
        <f t="shared" si="96"/>
        <v>A</v>
      </c>
    </row>
    <row r="75" spans="1:67" x14ac:dyDescent="0.25">
      <c r="A75" s="48" t="str">
        <f t="shared" ref="A75:D75" si="121">A37</f>
        <v>SL4</v>
      </c>
      <c r="B75" s="14" t="str">
        <f t="shared" si="121"/>
        <v>SL4-3</v>
      </c>
      <c r="C75" s="14" t="str">
        <f t="shared" si="121"/>
        <v>國道3號</v>
      </c>
      <c r="D75" s="14" t="str">
        <f t="shared" si="121"/>
        <v>烏溪橋</v>
      </c>
      <c r="E75" s="14" t="s">
        <v>160</v>
      </c>
      <c r="F75" s="14" t="str">
        <f t="shared" ref="F75:R75" si="122">F37</f>
        <v>往北</v>
      </c>
      <c r="G75" s="14" t="str">
        <f t="shared" si="122"/>
        <v>03F1860N</v>
      </c>
      <c r="H75" s="14" t="str">
        <f t="shared" si="122"/>
        <v>03F1860N</v>
      </c>
      <c r="I75" s="14">
        <f t="shared" si="122"/>
        <v>115</v>
      </c>
      <c r="J75" s="14">
        <f t="shared" si="122"/>
        <v>110</v>
      </c>
      <c r="K75" s="29">
        <f t="shared" si="40"/>
        <v>110</v>
      </c>
      <c r="L75" s="29">
        <f t="shared" si="122"/>
        <v>1760</v>
      </c>
      <c r="M75" s="29">
        <f t="shared" si="122"/>
        <v>5280</v>
      </c>
      <c r="N75" s="14">
        <f t="shared" si="122"/>
        <v>0</v>
      </c>
      <c r="O75" s="14">
        <f t="shared" si="122"/>
        <v>1.4</v>
      </c>
      <c r="P75" s="14">
        <f t="shared" si="122"/>
        <v>1.4</v>
      </c>
      <c r="Q75" s="14">
        <f t="shared" si="122"/>
        <v>1.4</v>
      </c>
      <c r="R75" s="41" t="str">
        <f t="shared" si="122"/>
        <v>VC+VL1</v>
      </c>
      <c r="S75" s="70">
        <f>SUMIFS(交通量調查結果!I:I,交通量調查結果!$A:$A,服務水準列表!$G75,交通量調查結果!$G:$G,服務水準列表!$E75,交通量調查結果!$D:$D,服務水準列表!$F75)</f>
        <v>0</v>
      </c>
      <c r="T75" s="70">
        <f>SUMIFS(交通量調查結果!J:J,交通量調查結果!$A:$A,服務水準列表!$G75,交通量調查結果!$G:$G,服務水準列表!$E75,交通量調查結果!$D:$D,服務水準列表!$F75)</f>
        <v>0</v>
      </c>
      <c r="U75" s="70">
        <f>SUMIFS(交通量調查結果!K:K,交通量調查結果!$A:$A,服務水準列表!$G75,交通量調查結果!$G:$G,服務水準列表!$E75,交通量調查結果!$D:$D,服務水準列表!$F75)</f>
        <v>0</v>
      </c>
      <c r="V75" s="70">
        <f>SUMIFS(交通量調查結果!L:L,交通量調查結果!$A:$A,服務水準列表!$G75,交通量調查結果!$G:$G,服務水準列表!$E75,交通量調查結果!$D:$D,服務水準列表!$F75)</f>
        <v>0</v>
      </c>
      <c r="W75" s="70">
        <f>SUMIFS(交通量調查結果!M:M,交通量調查結果!$A:$A,服務水準列表!$G75,交通量調查結果!$G:$G,服務水準列表!$E75,交通量調查結果!$D:$D,服務水準列表!$F75)</f>
        <v>0</v>
      </c>
      <c r="X75" s="70">
        <f>SUMIFS(交通量調查結果!N:N,交通量調查結果!$A:$A,服務水準列表!$G75,交通量調查結果!$G:$G,服務水準列表!$E75,交通量調查結果!$D:$D,服務水準列表!$F75)</f>
        <v>0</v>
      </c>
      <c r="Y75" s="70">
        <f>SUMIFS(交通量調查結果!O:O,交通量調查結果!$A:$A,服務水準列表!$G75,交通量調查結果!$G:$G,服務水準列表!$E75,交通量調查結果!$D:$D,服務水準列表!$F75)</f>
        <v>0</v>
      </c>
      <c r="Z75" s="70">
        <f>SUMIFS(交通量調查結果!P:P,交通量調查結果!$A:$A,服務水準列表!$G75,交通量調查結果!$G:$G,服務水準列表!$E75,交通量調查結果!$D:$D,服務水準列表!$F75)</f>
        <v>0</v>
      </c>
      <c r="AA75" s="70">
        <f>SUMIFS(交通量調查結果!Q:Q,交通量調查結果!$A:$A,服務水準列表!$G75,交通量調查結果!$G:$G,服務水準列表!$E75,交通量調查結果!$D:$D,服務水準列表!$F75)</f>
        <v>0</v>
      </c>
      <c r="AB75" s="70">
        <f t="shared" si="99"/>
        <v>0</v>
      </c>
      <c r="AC75" s="70">
        <f t="shared" si="100"/>
        <v>0</v>
      </c>
      <c r="AD75" s="55">
        <f t="shared" si="43"/>
        <v>9</v>
      </c>
      <c r="AE75" s="34">
        <f>SUMIFS(交通量調查結果!I:I,交通量調查結果!$A:$A,服務水準列表!$G75,交通量調查結果!$G:$G,服務水準列表!$E75,交通量調查結果!$D:$D,服務水準列表!$F75,交通量調查結果!$H:$H,服務水準列表!$AD75)</f>
        <v>0</v>
      </c>
      <c r="AF75" s="34">
        <f>SUMIFS(交通量調查結果!J:J,交通量調查結果!$A:$A,服務水準列表!$G75,交通量調查結果!$G:$G,服務水準列表!$E75,交通量調查結果!$D:$D,服務水準列表!$F75,交通量調查結果!$H:$H,服務水準列表!$AD75)</f>
        <v>0</v>
      </c>
      <c r="AG75" s="34">
        <f>SUMIFS(交通量調查結果!K:K,交通量調查結果!$A:$A,服務水準列表!$G75,交通量調查結果!$G:$G,服務水準列表!$E75,交通量調查結果!$D:$D,服務水準列表!$F75,交通量調查結果!$H:$H,服務水準列表!$AD75)</f>
        <v>0</v>
      </c>
      <c r="AH75" s="34">
        <f>SUMIFS(交通量調查結果!L:L,交通量調查結果!$A:$A,服務水準列表!$G75,交通量調查結果!$G:$G,服務水準列表!$E75,交通量調查結果!$D:$D,服務水準列表!$F75,交通量調查結果!$H:$H,服務水準列表!$AD75)</f>
        <v>0</v>
      </c>
      <c r="AI75" s="34">
        <f>SUMIFS(交通量調查結果!M:M,交通量調查結果!$A:$A,服務水準列表!$G75,交通量調查結果!$G:$G,服務水準列表!$E75,交通量調查結果!$D:$D,服務水準列表!$F75,交通量調查結果!$H:$H,服務水準列表!$AD75)</f>
        <v>0</v>
      </c>
      <c r="AJ75" s="34">
        <f>SUMIFS(交通量調查結果!N:N,交通量調查結果!$A:$A,服務水準列表!$G75,交通量調查結果!$G:$G,服務水準列表!$E75,交通量調查結果!$D:$D,服務水準列表!$F75,交通量調查結果!$H:$H,服務水準列表!$AD75)</f>
        <v>0</v>
      </c>
      <c r="AK75" s="34">
        <f>SUMIFS(交通量調查結果!O:O,交通量調查結果!$A:$A,服務水準列表!$G75,交通量調查結果!$G:$G,服務水準列表!$E75,交通量調查結果!$D:$D,服務水準列表!$F75,交通量調查結果!$H:$H,服務水準列表!$AD75)</f>
        <v>0</v>
      </c>
      <c r="AL75" s="34">
        <f>SUMIFS(交通量調查結果!P:P,交通量調查結果!$A:$A,服務水準列表!$G75,交通量調查結果!$G:$G,服務水準列表!$E75,交通量調查結果!$D:$D,服務水準列表!$F75,交通量調查結果!$H:$H,服務水準列表!$AD75)</f>
        <v>0</v>
      </c>
      <c r="AM75" s="34">
        <f>SUMIFS(交通量調查結果!Q:Q,交通量調查結果!$A:$A,服務水準列表!$G75,交通量調查結果!$G:$G,服務水準列表!$E75,交通量調查結果!$D:$D,服務水準列表!$F75,交通量調查結果!$H:$H,服務水準列表!$AD75)</f>
        <v>0</v>
      </c>
      <c r="AN75" s="34">
        <f t="shared" si="101"/>
        <v>0</v>
      </c>
      <c r="AO75" s="34">
        <f t="shared" si="102"/>
        <v>0</v>
      </c>
      <c r="AP75" s="35">
        <f t="shared" si="103"/>
        <v>0</v>
      </c>
      <c r="AQ75" s="25" t="str" cm="1">
        <f t="array" ref="AQ75">IF(OR(AP75="",AP75="-"), "-", _xlfn.IFS(
    AP75&lt;=0.25, "A",
    AP75&lt;=0.5, "B",
    AP75&lt;=0.8, "C",
    AP75&lt;=0.9, "D",
    AP75&lt;=1, "E",
    AP75&gt;1, "F"
))</f>
        <v>A</v>
      </c>
      <c r="AR75" s="36" t="e" cm="1">
        <f t="array" ref="AR75">INDEX(旅行速率調查結果!$A:$M,
       MATCH(1, (旅行速率調查結果!$D:$D = 服務水準列表!$E75) * (旅行速率調查結果!$F:$F = 服務水準列表!$F75) * (旅行速率調查結果!$E:$E = "晨峰") * (旅行速率調查結果!$A:$A = 服務水準列表!$H75),0),
       COLUMN(旅行速率調查結果!$K$1))</f>
        <v>#N/A</v>
      </c>
      <c r="AS75" s="37" t="e">
        <f t="shared" si="104"/>
        <v>#N/A</v>
      </c>
      <c r="AT75" s="26" t="e" cm="1">
        <f t="array" ref="AT75">IF(OR(AS75=0,AS75=""), "-", _xlfn.IFS(
    AS75&gt;=0.9, 1,
    AS75&gt;=0.8, 2,
    AS75&gt;=0.6, 3,
    AS75&gt;=0.4, 4,
    AS75&gt;=0.2, 5,
    AS75&lt;0.2, 6
))</f>
        <v>#N/A</v>
      </c>
      <c r="AU75" s="26" t="e" cm="1">
        <f t="array" ref="AU75">IF(OR(AS75=0,AS75=""), "-", _xlfn.IFS(
    AS75&gt;=0.8, "A",
    AS75&gt;=0.6, "B",
    AS75&gt;=0.5, "C",
    AS75&gt;=0.4, "D",
    AS75&gt;=0.2, "E",
    AS75&lt;0.2, "F"
))</f>
        <v>#N/A</v>
      </c>
      <c r="AV75" s="44" t="e">
        <f t="shared" si="95"/>
        <v>#N/A</v>
      </c>
      <c r="AW75" s="55">
        <f t="shared" si="44"/>
        <v>18</v>
      </c>
      <c r="AX75" s="34">
        <f>SUMIFS(交通量調查結果!I:I,交通量調查結果!$A:$A,服務水準列表!$G75,交通量調查結果!$G:$G,服務水準列表!$E75,交通量調查結果!$D:$D,服務水準列表!$F75,交通量調查結果!$H:$H,服務水準列表!$AD75)</f>
        <v>0</v>
      </c>
      <c r="AY75" s="34">
        <f>SUMIFS(交通量調查結果!J:J,交通量調查結果!$A:$A,服務水準列表!$G75,交通量調查結果!$G:$G,服務水準列表!$E75,交通量調查結果!$D:$D,服務水準列表!$F75,交通量調查結果!$H:$H,服務水準列表!$AD75)</f>
        <v>0</v>
      </c>
      <c r="AZ75" s="34">
        <f>SUMIFS(交通量調查結果!K:K,交通量調查結果!$A:$A,服務水準列表!$G75,交通量調查結果!$G:$G,服務水準列表!$E75,交通量調查結果!$D:$D,服務水準列表!$F75,交通量調查結果!$H:$H,服務水準列表!$AD75)</f>
        <v>0</v>
      </c>
      <c r="BA75" s="34">
        <f>SUMIFS(交通量調查結果!L:L,交通量調查結果!$A:$A,服務水準列表!$G75,交通量調查結果!$G:$G,服務水準列表!$E75,交通量調查結果!$D:$D,服務水準列表!$F75,交通量調查結果!$H:$H,服務水準列表!$AD75)</f>
        <v>0</v>
      </c>
      <c r="BB75" s="34">
        <f>SUMIFS(交通量調查結果!M:M,交通量調查結果!$A:$A,服務水準列表!$G75,交通量調查結果!$G:$G,服務水準列表!$E75,交通量調查結果!$D:$D,服務水準列表!$F75,交通量調查結果!$H:$H,服務水準列表!$AD75)</f>
        <v>0</v>
      </c>
      <c r="BC75" s="34">
        <f>SUMIFS(交通量調查結果!N:N,交通量調查結果!$A:$A,服務水準列表!$G75,交通量調查結果!$G:$G,服務水準列表!$E75,交通量調查結果!$D:$D,服務水準列表!$F75,交通量調查結果!$H:$H,服務水準列表!$AD75)</f>
        <v>0</v>
      </c>
      <c r="BD75" s="34">
        <f>SUMIFS(交通量調查結果!O:O,交通量調查結果!$A:$A,服務水準列表!$G75,交通量調查結果!$G:$G,服務水準列表!$E75,交通量調查結果!$D:$D,服務水準列表!$F75,交通量調查結果!$H:$H,服務水準列表!$AD75)</f>
        <v>0</v>
      </c>
      <c r="BE75" s="34">
        <f>SUMIFS(交通量調查結果!P:P,交通量調查結果!$A:$A,服務水準列表!$G75,交通量調查結果!$G:$G,服務水準列表!$E75,交通量調查結果!$D:$D,服務水準列表!$F75,交通量調查結果!$H:$H,服務水準列表!$AD75)</f>
        <v>0</v>
      </c>
      <c r="BF75" s="34">
        <f>SUMIFS(交通量調查結果!Q:Q,交通量調查結果!$A:$A,服務水準列表!$G75,交通量調查結果!$G:$G,服務水準列表!$E75,交通量調查結果!$D:$D,服務水準列表!$F75,交通量調查結果!$H:$H,服務水準列表!$AD75)</f>
        <v>0</v>
      </c>
      <c r="BG75" s="34">
        <f t="shared" si="105"/>
        <v>0</v>
      </c>
      <c r="BH75" s="34">
        <f t="shared" si="106"/>
        <v>0</v>
      </c>
      <c r="BI75" s="35">
        <f t="shared" si="107"/>
        <v>0</v>
      </c>
      <c r="BJ75" s="25" t="str" cm="1">
        <f t="array" ref="BJ75">IF(OR(BI75="",BI75="-"), "-", _xlfn.IFS(
    BI75&lt;=0.25, "A",
    BI75&lt;=0.5, "B",
    BI75&lt;=0.8, "C",
    BI75&lt;=0.9, "D",
    BI75&lt;=1, "E",
    BI75&gt;1, "F"
))</f>
        <v>A</v>
      </c>
      <c r="BK75" s="36" t="e" cm="1">
        <f t="array" ref="BK75">INDEX(旅行速率調查結果!$A:$M,
       MATCH(1, (旅行速率調查結果!$D:$D = 服務水準列表!$E75) * (旅行速率調查結果!$F:$F = 服務水準列表!$F75) * (旅行速率調查結果!$E:$E = "晨峰") * (旅行速率調查結果!$A:$A = 服務水準列表!$H75),0),
       COLUMN(旅行速率調查結果!$K$1))</f>
        <v>#N/A</v>
      </c>
      <c r="BL75" s="37" t="e">
        <f t="shared" si="108"/>
        <v>#N/A</v>
      </c>
      <c r="BM75" s="26" t="e" cm="1">
        <f t="array" ref="BM75">IF(OR(BL75=0,BL75=""), "-", _xlfn.IFS(
    BL75&gt;=0.9, 1,
    BL75&gt;=0.8, 2,
    BL75&gt;=0.6, 3,
    BL75&gt;=0.4, 4,
    BL75&gt;=0.2, 5,
    BL75&lt;0.2, 6
))</f>
        <v>#N/A</v>
      </c>
      <c r="BN75" s="26" t="e" cm="1">
        <f t="array" ref="BN75">IF(OR(BL75=0,BL75=""), "-", _xlfn.IFS(
    BL75&gt;=0.8, "A",
    BL75&gt;=0.6, "B",
    BL75&gt;=0.5, "C",
    BL75&gt;=0.4, "D",
    BL75&gt;=0.2, "E",
    BL75&lt;0.2, "F"
))</f>
        <v>#N/A</v>
      </c>
      <c r="BO75" s="44" t="e">
        <f t="shared" si="96"/>
        <v>#N/A</v>
      </c>
    </row>
    <row r="76" spans="1:67" x14ac:dyDescent="0.25">
      <c r="A76" s="48" t="str">
        <f t="shared" ref="A76:D76" si="123">A38</f>
        <v>SL4</v>
      </c>
      <c r="B76" s="14" t="str">
        <f t="shared" si="123"/>
        <v>SL4-4</v>
      </c>
      <c r="C76" s="14" t="str">
        <f t="shared" si="123"/>
        <v>國道1號</v>
      </c>
      <c r="D76" s="14" t="str">
        <f t="shared" si="123"/>
        <v>烏溪橋</v>
      </c>
      <c r="E76" s="14" t="s">
        <v>160</v>
      </c>
      <c r="F76" s="14" t="str">
        <f t="shared" ref="F76:R76" si="124">F38</f>
        <v>往北</v>
      </c>
      <c r="G76" s="14" t="str">
        <f t="shared" si="124"/>
        <v>01F1906N</v>
      </c>
      <c r="H76" s="14" t="str">
        <f t="shared" si="124"/>
        <v>01F1906N</v>
      </c>
      <c r="I76" s="14">
        <f t="shared" si="124"/>
        <v>115</v>
      </c>
      <c r="J76" s="14">
        <f t="shared" si="124"/>
        <v>110</v>
      </c>
      <c r="K76" s="29">
        <f t="shared" si="40"/>
        <v>110</v>
      </c>
      <c r="L76" s="29">
        <f t="shared" si="124"/>
        <v>1760</v>
      </c>
      <c r="M76" s="29">
        <f t="shared" si="124"/>
        <v>5280</v>
      </c>
      <c r="N76" s="14">
        <f t="shared" si="124"/>
        <v>0</v>
      </c>
      <c r="O76" s="14">
        <f t="shared" si="124"/>
        <v>1.4</v>
      </c>
      <c r="P76" s="14">
        <f t="shared" si="124"/>
        <v>1.4</v>
      </c>
      <c r="Q76" s="14">
        <f t="shared" si="124"/>
        <v>1.4</v>
      </c>
      <c r="R76" s="41" t="str">
        <f t="shared" si="124"/>
        <v>VC+VL1</v>
      </c>
      <c r="S76" s="70">
        <f>SUMIFS(交通量調查結果!I:I,交通量調查結果!$A:$A,服務水準列表!$G76,交通量調查結果!$G:$G,服務水準列表!$E76,交通量調查結果!$D:$D,服務水準列表!$F76)</f>
        <v>0</v>
      </c>
      <c r="T76" s="70">
        <f>SUMIFS(交通量調查結果!J:J,交通量調查結果!$A:$A,服務水準列表!$G76,交通量調查結果!$G:$G,服務水準列表!$E76,交通量調查結果!$D:$D,服務水準列表!$F76)</f>
        <v>0</v>
      </c>
      <c r="U76" s="70">
        <f>SUMIFS(交通量調查結果!K:K,交通量調查結果!$A:$A,服務水準列表!$G76,交通量調查結果!$G:$G,服務水準列表!$E76,交通量調查結果!$D:$D,服務水準列表!$F76)</f>
        <v>0</v>
      </c>
      <c r="V76" s="70">
        <f>SUMIFS(交通量調查結果!L:L,交通量調查結果!$A:$A,服務水準列表!$G76,交通量調查結果!$G:$G,服務水準列表!$E76,交通量調查結果!$D:$D,服務水準列表!$F76)</f>
        <v>0</v>
      </c>
      <c r="W76" s="70">
        <f>SUMIFS(交通量調查結果!M:M,交通量調查結果!$A:$A,服務水準列表!$G76,交通量調查結果!$G:$G,服務水準列表!$E76,交通量調查結果!$D:$D,服務水準列表!$F76)</f>
        <v>0</v>
      </c>
      <c r="X76" s="70">
        <f>SUMIFS(交通量調查結果!N:N,交通量調查結果!$A:$A,服務水準列表!$G76,交通量調查結果!$G:$G,服務水準列表!$E76,交通量調查結果!$D:$D,服務水準列表!$F76)</f>
        <v>0</v>
      </c>
      <c r="Y76" s="70">
        <f>SUMIFS(交通量調查結果!O:O,交通量調查結果!$A:$A,服務水準列表!$G76,交通量調查結果!$G:$G,服務水準列表!$E76,交通量調查結果!$D:$D,服務水準列表!$F76)</f>
        <v>0</v>
      </c>
      <c r="Z76" s="70">
        <f>SUMIFS(交通量調查結果!P:P,交通量調查結果!$A:$A,服務水準列表!$G76,交通量調查結果!$G:$G,服務水準列表!$E76,交通量調查結果!$D:$D,服務水準列表!$F76)</f>
        <v>0</v>
      </c>
      <c r="AA76" s="70">
        <f>SUMIFS(交通量調查結果!Q:Q,交通量調查結果!$A:$A,服務水準列表!$G76,交通量調查結果!$G:$G,服務水準列表!$E76,交通量調查結果!$D:$D,服務水準列表!$F76)</f>
        <v>0</v>
      </c>
      <c r="AB76" s="70">
        <f t="shared" si="99"/>
        <v>0</v>
      </c>
      <c r="AC76" s="70">
        <f t="shared" si="100"/>
        <v>0</v>
      </c>
      <c r="AD76" s="55">
        <f t="shared" si="43"/>
        <v>9</v>
      </c>
      <c r="AE76" s="34">
        <f>SUMIFS(交通量調查結果!I:I,交通量調查結果!$A:$A,服務水準列表!$G76,交通量調查結果!$G:$G,服務水準列表!$E76,交通量調查結果!$D:$D,服務水準列表!$F76,交通量調查結果!$H:$H,服務水準列表!$AD76)</f>
        <v>0</v>
      </c>
      <c r="AF76" s="34">
        <f>SUMIFS(交通量調查結果!J:J,交通量調查結果!$A:$A,服務水準列表!$G76,交通量調查結果!$G:$G,服務水準列表!$E76,交通量調查結果!$D:$D,服務水準列表!$F76,交通量調查結果!$H:$H,服務水準列表!$AD76)</f>
        <v>0</v>
      </c>
      <c r="AG76" s="34">
        <f>SUMIFS(交通量調查結果!K:K,交通量調查結果!$A:$A,服務水準列表!$G76,交通量調查結果!$G:$G,服務水準列表!$E76,交通量調查結果!$D:$D,服務水準列表!$F76,交通量調查結果!$H:$H,服務水準列表!$AD76)</f>
        <v>0</v>
      </c>
      <c r="AH76" s="34">
        <f>SUMIFS(交通量調查結果!L:L,交通量調查結果!$A:$A,服務水準列表!$G76,交通量調查結果!$G:$G,服務水準列表!$E76,交通量調查結果!$D:$D,服務水準列表!$F76,交通量調查結果!$H:$H,服務水準列表!$AD76)</f>
        <v>0</v>
      </c>
      <c r="AI76" s="34">
        <f>SUMIFS(交通量調查結果!M:M,交通量調查結果!$A:$A,服務水準列表!$G76,交通量調查結果!$G:$G,服務水準列表!$E76,交通量調查結果!$D:$D,服務水準列表!$F76,交通量調查結果!$H:$H,服務水準列表!$AD76)</f>
        <v>0</v>
      </c>
      <c r="AJ76" s="34">
        <f>SUMIFS(交通量調查結果!N:N,交通量調查結果!$A:$A,服務水準列表!$G76,交通量調查結果!$G:$G,服務水準列表!$E76,交通量調查結果!$D:$D,服務水準列表!$F76,交通量調查結果!$H:$H,服務水準列表!$AD76)</f>
        <v>0</v>
      </c>
      <c r="AK76" s="34">
        <f>SUMIFS(交通量調查結果!O:O,交通量調查結果!$A:$A,服務水準列表!$G76,交通量調查結果!$G:$G,服務水準列表!$E76,交通量調查結果!$D:$D,服務水準列表!$F76,交通量調查結果!$H:$H,服務水準列表!$AD76)</f>
        <v>0</v>
      </c>
      <c r="AL76" s="34">
        <f>SUMIFS(交通量調查結果!P:P,交通量調查結果!$A:$A,服務水準列表!$G76,交通量調查結果!$G:$G,服務水準列表!$E76,交通量調查結果!$D:$D,服務水準列表!$F76,交通量調查結果!$H:$H,服務水準列表!$AD76)</f>
        <v>0</v>
      </c>
      <c r="AM76" s="34">
        <f>SUMIFS(交通量調查結果!Q:Q,交通量調查結果!$A:$A,服務水準列表!$G76,交通量調查結果!$G:$G,服務水準列表!$E76,交通量調查結果!$D:$D,服務水準列表!$F76,交通量調查結果!$H:$H,服務水準列表!$AD76)</f>
        <v>0</v>
      </c>
      <c r="AN76" s="34">
        <f t="shared" si="101"/>
        <v>0</v>
      </c>
      <c r="AO76" s="34">
        <f t="shared" si="102"/>
        <v>0</v>
      </c>
      <c r="AP76" s="35">
        <f t="shared" si="103"/>
        <v>0</v>
      </c>
      <c r="AQ76" s="25" t="str" cm="1">
        <f t="array" ref="AQ76">IF(OR(AP76="",AP76="-"), "-", _xlfn.IFS(
    AP76&lt;=0.25, "A",
    AP76&lt;=0.5, "B",
    AP76&lt;=0.8, "C",
    AP76&lt;=0.9, "D",
    AP76&lt;=1, "E",
    AP76&gt;1, "F"
))</f>
        <v>A</v>
      </c>
      <c r="AR76" s="36" t="e" cm="1">
        <f t="array" ref="AR76">INDEX(旅行速率調查結果!$A:$M,
       MATCH(1, (旅行速率調查結果!$D:$D = 服務水準列表!$E76) * (旅行速率調查結果!$F:$F = 服務水準列表!$F76) * (旅行速率調查結果!$E:$E = "晨峰") * (旅行速率調查結果!$A:$A = 服務水準列表!$H76),0),
       COLUMN(旅行速率調查結果!$K$1))</f>
        <v>#N/A</v>
      </c>
      <c r="AS76" s="37" t="e">
        <f t="shared" si="104"/>
        <v>#N/A</v>
      </c>
      <c r="AT76" s="26" t="e" cm="1">
        <f t="array" ref="AT76">IF(OR(AS76=0,AS76=""), "-", _xlfn.IFS(
    AS76&gt;=0.9, 1,
    AS76&gt;=0.8, 2,
    AS76&gt;=0.6, 3,
    AS76&gt;=0.4, 4,
    AS76&gt;=0.2, 5,
    AS76&lt;0.2, 6
))</f>
        <v>#N/A</v>
      </c>
      <c r="AU76" s="26" t="e" cm="1">
        <f t="array" ref="AU76">IF(OR(AS76=0,AS76=""), "-", _xlfn.IFS(
    AS76&gt;=0.8, "A",
    AS76&gt;=0.6, "B",
    AS76&gt;=0.5, "C",
    AS76&gt;=0.4, "D",
    AS76&gt;=0.2, "E",
    AS76&lt;0.2, "F"
))</f>
        <v>#N/A</v>
      </c>
      <c r="AV76" s="44" t="e">
        <f t="shared" si="95"/>
        <v>#N/A</v>
      </c>
      <c r="AW76" s="55">
        <f t="shared" si="44"/>
        <v>18</v>
      </c>
      <c r="AX76" s="34">
        <f>SUMIFS(交通量調查結果!I:I,交通量調查結果!$A:$A,服務水準列表!$G76,交通量調查結果!$G:$G,服務水準列表!$E76,交通量調查結果!$D:$D,服務水準列表!$F76,交通量調查結果!$H:$H,服務水準列表!$AD76)</f>
        <v>0</v>
      </c>
      <c r="AY76" s="34">
        <f>SUMIFS(交通量調查結果!J:J,交通量調查結果!$A:$A,服務水準列表!$G76,交通量調查結果!$G:$G,服務水準列表!$E76,交通量調查結果!$D:$D,服務水準列表!$F76,交通量調查結果!$H:$H,服務水準列表!$AD76)</f>
        <v>0</v>
      </c>
      <c r="AZ76" s="34">
        <f>SUMIFS(交通量調查結果!K:K,交通量調查結果!$A:$A,服務水準列表!$G76,交通量調查結果!$G:$G,服務水準列表!$E76,交通量調查結果!$D:$D,服務水準列表!$F76,交通量調查結果!$H:$H,服務水準列表!$AD76)</f>
        <v>0</v>
      </c>
      <c r="BA76" s="34">
        <f>SUMIFS(交通量調查結果!L:L,交通量調查結果!$A:$A,服務水準列表!$G76,交通量調查結果!$G:$G,服務水準列表!$E76,交通量調查結果!$D:$D,服務水準列表!$F76,交通量調查結果!$H:$H,服務水準列表!$AD76)</f>
        <v>0</v>
      </c>
      <c r="BB76" s="34">
        <f>SUMIFS(交通量調查結果!M:M,交通量調查結果!$A:$A,服務水準列表!$G76,交通量調查結果!$G:$G,服務水準列表!$E76,交通量調查結果!$D:$D,服務水準列表!$F76,交通量調查結果!$H:$H,服務水準列表!$AD76)</f>
        <v>0</v>
      </c>
      <c r="BC76" s="34">
        <f>SUMIFS(交通量調查結果!N:N,交通量調查結果!$A:$A,服務水準列表!$G76,交通量調查結果!$G:$G,服務水準列表!$E76,交通量調查結果!$D:$D,服務水準列表!$F76,交通量調查結果!$H:$H,服務水準列表!$AD76)</f>
        <v>0</v>
      </c>
      <c r="BD76" s="34">
        <f>SUMIFS(交通量調查結果!O:O,交通量調查結果!$A:$A,服務水準列表!$G76,交通量調查結果!$G:$G,服務水準列表!$E76,交通量調查結果!$D:$D,服務水準列表!$F76,交通量調查結果!$H:$H,服務水準列表!$AD76)</f>
        <v>0</v>
      </c>
      <c r="BE76" s="34">
        <f>SUMIFS(交通量調查結果!P:P,交通量調查結果!$A:$A,服務水準列表!$G76,交通量調查結果!$G:$G,服務水準列表!$E76,交通量調查結果!$D:$D,服務水準列表!$F76,交通量調查結果!$H:$H,服務水準列表!$AD76)</f>
        <v>0</v>
      </c>
      <c r="BF76" s="34">
        <f>SUMIFS(交通量調查結果!Q:Q,交通量調查結果!$A:$A,服務水準列表!$G76,交通量調查結果!$G:$G,服務水準列表!$E76,交通量調查結果!$D:$D,服務水準列表!$F76,交通量調查結果!$H:$H,服務水準列表!$AD76)</f>
        <v>0</v>
      </c>
      <c r="BG76" s="34">
        <f t="shared" si="105"/>
        <v>0</v>
      </c>
      <c r="BH76" s="34">
        <f t="shared" si="106"/>
        <v>0</v>
      </c>
      <c r="BI76" s="35">
        <f t="shared" si="107"/>
        <v>0</v>
      </c>
      <c r="BJ76" s="25" t="str" cm="1">
        <f t="array" ref="BJ76">IF(OR(BI76="",BI76="-"), "-", _xlfn.IFS(
    BI76&lt;=0.25, "A",
    BI76&lt;=0.5, "B",
    BI76&lt;=0.8, "C",
    BI76&lt;=0.9, "D",
    BI76&lt;=1, "E",
    BI76&gt;1, "F"
))</f>
        <v>A</v>
      </c>
      <c r="BK76" s="36" t="e" cm="1">
        <f t="array" ref="BK76">INDEX(旅行速率調查結果!$A:$M,
       MATCH(1, (旅行速率調查結果!$D:$D = 服務水準列表!$E76) * (旅行速率調查結果!$F:$F = 服務水準列表!$F76) * (旅行速率調查結果!$E:$E = "晨峰") * (旅行速率調查結果!$A:$A = 服務水準列表!$H76),0),
       COLUMN(旅行速率調查結果!$K$1))</f>
        <v>#N/A</v>
      </c>
      <c r="BL76" s="37" t="e">
        <f t="shared" si="108"/>
        <v>#N/A</v>
      </c>
      <c r="BM76" s="26" t="e" cm="1">
        <f t="array" ref="BM76">IF(OR(BL76=0,BL76=""), "-", _xlfn.IFS(
    BL76&gt;=0.9, 1,
    BL76&gt;=0.8, 2,
    BL76&gt;=0.6, 3,
    BL76&gt;=0.4, 4,
    BL76&gt;=0.2, 5,
    BL76&lt;0.2, 6
))</f>
        <v>#N/A</v>
      </c>
      <c r="BN76" s="26" t="e" cm="1">
        <f t="array" ref="BN76">IF(OR(BL76=0,BL76=""), "-", _xlfn.IFS(
    BL76&gt;=0.8, "A",
    BL76&gt;=0.6, "B",
    BL76&gt;=0.5, "C",
    BL76&gt;=0.4, "D",
    BL76&gt;=0.2, "E",
    BL76&lt;0.2, "F"
))</f>
        <v>#N/A</v>
      </c>
      <c r="BO76" s="44" t="e">
        <f t="shared" si="96"/>
        <v>#N/A</v>
      </c>
    </row>
    <row r="77" spans="1:67" x14ac:dyDescent="0.25">
      <c r="A77" s="48" t="str">
        <f t="shared" ref="A77:D77" si="125">A39</f>
        <v>SL4</v>
      </c>
      <c r="B77" s="14" t="str">
        <f t="shared" si="125"/>
        <v>SL4-5</v>
      </c>
      <c r="C77" s="14" t="str">
        <f t="shared" si="125"/>
        <v>台1線</v>
      </c>
      <c r="D77" s="14" t="str">
        <f t="shared" si="125"/>
        <v>大度橋</v>
      </c>
      <c r="E77" s="14" t="s">
        <v>160</v>
      </c>
      <c r="F77" s="14" t="str">
        <f t="shared" ref="F77:R77" si="126">F39</f>
        <v>往北</v>
      </c>
      <c r="G77" s="14" t="str">
        <f t="shared" si="126"/>
        <v>SL4-3</v>
      </c>
      <c r="H77" s="14" t="str">
        <f t="shared" si="126"/>
        <v>SL4-3</v>
      </c>
      <c r="I77" s="14">
        <f t="shared" si="126"/>
        <v>80</v>
      </c>
      <c r="J77" s="14">
        <f t="shared" si="126"/>
        <v>70</v>
      </c>
      <c r="K77" s="29">
        <f t="shared" si="40"/>
        <v>70</v>
      </c>
      <c r="L77" s="29">
        <f t="shared" si="126"/>
        <v>1710</v>
      </c>
      <c r="M77" s="29">
        <f t="shared" si="126"/>
        <v>3420</v>
      </c>
      <c r="N77" s="14">
        <f t="shared" si="126"/>
        <v>0.36</v>
      </c>
      <c r="O77" s="14">
        <f t="shared" si="126"/>
        <v>1.2</v>
      </c>
      <c r="P77" s="14">
        <f t="shared" si="126"/>
        <v>1.25</v>
      </c>
      <c r="Q77" s="14">
        <f t="shared" si="126"/>
        <v>1.5</v>
      </c>
      <c r="R77" s="41" t="str">
        <f t="shared" si="126"/>
        <v>VL2</v>
      </c>
      <c r="S77" s="70">
        <f>SUMIFS(交通量調查結果!I:I,交通量調查結果!$A:$A,服務水準列表!$G77,交通量調查結果!$G:$G,服務水準列表!$E77,交通量調查結果!$D:$D,服務水準列表!$F77)</f>
        <v>68</v>
      </c>
      <c r="T77" s="70">
        <f>SUMIFS(交通量調查結果!J:J,交通量調查結果!$A:$A,服務水準列表!$G77,交通量調查結果!$G:$G,服務水準列表!$E77,交通量調查結果!$D:$D,服務水準列表!$F77)</f>
        <v>141</v>
      </c>
      <c r="U77" s="70">
        <f>SUMIFS(交通量調查結果!K:K,交通量調查結果!$A:$A,服務水準列表!$G77,交通量調查結果!$G:$G,服務水準列表!$E77,交通量調查結果!$D:$D,服務水準列表!$F77)</f>
        <v>20</v>
      </c>
      <c r="V77" s="70">
        <f>SUMIFS(交通量調查結果!L:L,交通量調查結果!$A:$A,服務水準列表!$G77,交通量調查結果!$G:$G,服務水準列表!$E77,交通量調查結果!$D:$D,服務水準列表!$F77)</f>
        <v>118</v>
      </c>
      <c r="W77" s="70">
        <f>SUMIFS(交通量調查結果!M:M,交通量調查結果!$A:$A,服務水準列表!$G77,交通量調查結果!$G:$G,服務水準列表!$E77,交通量調查結果!$D:$D,服務水準列表!$F77)</f>
        <v>0</v>
      </c>
      <c r="X77" s="70">
        <f>SUMIFS(交通量調查結果!N:N,交通量調查結果!$A:$A,服務水準列表!$G77,交通量調查結果!$G:$G,服務水準列表!$E77,交通量調查結果!$D:$D,服務水準列表!$F77)</f>
        <v>0</v>
      </c>
      <c r="Y77" s="70">
        <f>SUMIFS(交通量調查結果!O:O,交通量調查結果!$A:$A,服務水準列表!$G77,交通量調查結果!$G:$G,服務水準列表!$E77,交通量調查結果!$D:$D,服務水準列表!$F77)</f>
        <v>12612</v>
      </c>
      <c r="Z77" s="70">
        <f>SUMIFS(交通量調查結果!P:P,交通量調查結果!$A:$A,服務水準列表!$G77,交通量調查結果!$G:$G,服務水準列表!$E77,交通量調查結果!$D:$D,服務水準列表!$F77)</f>
        <v>9491</v>
      </c>
      <c r="AA77" s="70">
        <f>SUMIFS(交通量調查結果!Q:Q,交通量調查結果!$A:$A,服務水準列表!$G77,交通量調查結果!$G:$G,服務水準列表!$E77,交通量調查結果!$D:$D,服務水準列表!$F77)</f>
        <v>156</v>
      </c>
      <c r="AB77" s="70">
        <f t="shared" si="99"/>
        <v>22606</v>
      </c>
      <c r="AC77" s="70">
        <f t="shared" si="100"/>
        <v>16472.61</v>
      </c>
      <c r="AD77" s="55">
        <f t="shared" si="43"/>
        <v>9</v>
      </c>
      <c r="AE77" s="34">
        <f>SUMIFS(交通量調查結果!I:I,交通量調查結果!$A:$A,服務水準列表!$G77,交通量調查結果!$G:$G,服務水準列表!$E77,交通量調查結果!$D:$D,服務水準列表!$F77,交通量調查結果!$H:$H,服務水準列表!$AD77)</f>
        <v>10</v>
      </c>
      <c r="AF77" s="34">
        <f>SUMIFS(交通量調查結果!J:J,交通量調查結果!$A:$A,服務水準列表!$G77,交通量調查結果!$G:$G,服務水準列表!$E77,交通量調查結果!$D:$D,服務水準列表!$F77,交通量調查結果!$H:$H,服務水準列表!$AD77)</f>
        <v>3</v>
      </c>
      <c r="AG77" s="34">
        <f>SUMIFS(交通量調查結果!K:K,交通量調查結果!$A:$A,服務水準列表!$G77,交通量調查結果!$G:$G,服務水準列表!$E77,交通量調查結果!$D:$D,服務水準列表!$F77,交通量調查結果!$H:$H,服務水準列表!$AD77)</f>
        <v>0</v>
      </c>
      <c r="AH77" s="34">
        <f>SUMIFS(交通量調查結果!L:L,交通量調查結果!$A:$A,服務水準列表!$G77,交通量調查結果!$G:$G,服務水準列表!$E77,交通量調查結果!$D:$D,服務水準列表!$F77,交通量調查結果!$H:$H,服務水準列表!$AD77)</f>
        <v>10</v>
      </c>
      <c r="AI77" s="34">
        <f>SUMIFS(交通量調查結果!M:M,交通量調查結果!$A:$A,服務水準列表!$G77,交通量調查結果!$G:$G,服務水準列表!$E77,交通量調查結果!$D:$D,服務水準列表!$F77,交通量調查結果!$H:$H,服務水準列表!$AD77)</f>
        <v>0</v>
      </c>
      <c r="AJ77" s="34">
        <f>SUMIFS(交通量調查結果!N:N,交通量調查結果!$A:$A,服務水準列表!$G77,交通量調查結果!$G:$G,服務水準列表!$E77,交通量調查結果!$D:$D,服務水準列表!$F77,交通量調查結果!$H:$H,服務水準列表!$AD77)</f>
        <v>0</v>
      </c>
      <c r="AK77" s="34">
        <f>SUMIFS(交通量調查結果!O:O,交通量調查結果!$A:$A,服務水準列表!$G77,交通量調查結果!$G:$G,服務水準列表!$E77,交通量調查結果!$D:$D,服務水準列表!$F77,交通量調查結果!$H:$H,服務水準列表!$AD77)</f>
        <v>756</v>
      </c>
      <c r="AL77" s="34">
        <f>SUMIFS(交通量調查結果!P:P,交通量調查結果!$A:$A,服務水準列表!$G77,交通量調查結果!$G:$G,服務水準列表!$E77,交通量調查結果!$D:$D,服務水準列表!$F77,交通量調查結果!$H:$H,服務水準列表!$AD77)</f>
        <v>575</v>
      </c>
      <c r="AM77" s="34">
        <f>SUMIFS(交通量調查結果!Q:Q,交通量調查結果!$A:$A,服務水準列表!$G77,交通量調查結果!$G:$G,服務水準列表!$E77,交通量調查結果!$D:$D,服務水準列表!$F77,交通量調查結果!$H:$H,服務水準列表!$AD77)</f>
        <v>8</v>
      </c>
      <c r="AN77" s="34">
        <f t="shared" si="101"/>
        <v>1354</v>
      </c>
      <c r="AO77" s="34">
        <f t="shared" si="102"/>
        <v>993.75</v>
      </c>
      <c r="AP77" s="35">
        <f t="shared" si="103"/>
        <v>0.28999999999999998</v>
      </c>
      <c r="AQ77" s="25" t="str" cm="1">
        <f t="array" ref="AQ77">IF(OR(AP77="",AP77="-"), "-", _xlfn.IFS(
    AP77&lt;=0.25, "A",
    AP77&lt;=0.5, "B",
    AP77&lt;=0.8, "C",
    AP77&lt;=0.9, "D",
    AP77&lt;=1, "E",
    AP77&gt;1, "F"
))</f>
        <v>B</v>
      </c>
      <c r="AR77" s="36" cm="1">
        <f t="array" ref="AR77">INDEX(旅行速率調查結果!$A:$M,
       MATCH(1, (旅行速率調查結果!$D:$D = 服務水準列表!$E77) * (旅行速率調查結果!$F:$F = 服務水準列表!$F77) * (旅行速率調查結果!$E:$E = "晨峰") * (旅行速率調查結果!$A:$A = 服務水準列表!$H77),0),
       COLUMN(旅行速率調查結果!$K$1))</f>
        <v>55.601173020527852</v>
      </c>
      <c r="AS77" s="37">
        <f t="shared" si="104"/>
        <v>0.79</v>
      </c>
      <c r="AT77" s="26" cm="1">
        <f t="array" ref="AT77">IF(OR(AS77=0,AS77=""), "-", _xlfn.IFS(
    AS77&gt;=0.9, 1,
    AS77&gt;=0.8, 2,
    AS77&gt;=0.6, 3,
    AS77&gt;=0.4, 4,
    AS77&gt;=0.2, 5,
    AS77&lt;0.2, 6
))</f>
        <v>3</v>
      </c>
      <c r="AU77" s="26" t="str" cm="1">
        <f t="array" ref="AU77">IF(OR(AS77=0,AS77=""), "-", _xlfn.IFS(
    AS77&gt;=0.8, "A",
    AS77&gt;=0.6, "B",
    AS77&gt;=0.5, "C",
    AS77&gt;=0.4, "D",
    AS77&gt;=0.2, "E",
    AS77&lt;0.2, "F"
))</f>
        <v>B</v>
      </c>
      <c r="AV77" s="44" t="str">
        <f t="shared" si="95"/>
        <v>B</v>
      </c>
      <c r="AW77" s="55">
        <f t="shared" si="44"/>
        <v>18</v>
      </c>
      <c r="AX77" s="34">
        <f>SUMIFS(交通量調查結果!I:I,交通量調查結果!$A:$A,服務水準列表!$G77,交通量調查結果!$G:$G,服務水準列表!$E77,交通量調查結果!$D:$D,服務水準列表!$F77,交通量調查結果!$H:$H,服務水準列表!$AD77)</f>
        <v>10</v>
      </c>
      <c r="AY77" s="34">
        <f>SUMIFS(交通量調查結果!J:J,交通量調查結果!$A:$A,服務水準列表!$G77,交通量調查結果!$G:$G,服務水準列表!$E77,交通量調查結果!$D:$D,服務水準列表!$F77,交通量調查結果!$H:$H,服務水準列表!$AD77)</f>
        <v>3</v>
      </c>
      <c r="AZ77" s="34">
        <f>SUMIFS(交通量調查結果!K:K,交通量調查結果!$A:$A,服務水準列表!$G77,交通量調查結果!$G:$G,服務水準列表!$E77,交通量調查結果!$D:$D,服務水準列表!$F77,交通量調查結果!$H:$H,服務水準列表!$AD77)</f>
        <v>0</v>
      </c>
      <c r="BA77" s="34">
        <f>SUMIFS(交通量調查結果!L:L,交通量調查結果!$A:$A,服務水準列表!$G77,交通量調查結果!$G:$G,服務水準列表!$E77,交通量調查結果!$D:$D,服務水準列表!$F77,交通量調查結果!$H:$H,服務水準列表!$AD77)</f>
        <v>10</v>
      </c>
      <c r="BB77" s="34">
        <f>SUMIFS(交通量調查結果!M:M,交通量調查結果!$A:$A,服務水準列表!$G77,交通量調查結果!$G:$G,服務水準列表!$E77,交通量調查結果!$D:$D,服務水準列表!$F77,交通量調查結果!$H:$H,服務水準列表!$AD77)</f>
        <v>0</v>
      </c>
      <c r="BC77" s="34">
        <f>SUMIFS(交通量調查結果!N:N,交通量調查結果!$A:$A,服務水準列表!$G77,交通量調查結果!$G:$G,服務水準列表!$E77,交通量調查結果!$D:$D,服務水準列表!$F77,交通量調查結果!$H:$H,服務水準列表!$AD77)</f>
        <v>0</v>
      </c>
      <c r="BD77" s="34">
        <f>SUMIFS(交通量調查結果!O:O,交通量調查結果!$A:$A,服務水準列表!$G77,交通量調查結果!$G:$G,服務水準列表!$E77,交通量調查結果!$D:$D,服務水準列表!$F77,交通量調查結果!$H:$H,服務水準列表!$AD77)</f>
        <v>756</v>
      </c>
      <c r="BE77" s="34">
        <f>SUMIFS(交通量調查結果!P:P,交通量調查結果!$A:$A,服務水準列表!$G77,交通量調查結果!$G:$G,服務水準列表!$E77,交通量調查結果!$D:$D,服務水準列表!$F77,交通量調查結果!$H:$H,服務水準列表!$AD77)</f>
        <v>575</v>
      </c>
      <c r="BF77" s="34">
        <f>SUMIFS(交通量調查結果!Q:Q,交通量調查結果!$A:$A,服務水準列表!$G77,交通量調查結果!$G:$G,服務水準列表!$E77,交通量調查結果!$D:$D,服務水準列表!$F77,交通量調查結果!$H:$H,服務水準列表!$AD77)</f>
        <v>8</v>
      </c>
      <c r="BG77" s="34">
        <f t="shared" si="105"/>
        <v>1354</v>
      </c>
      <c r="BH77" s="34">
        <f t="shared" si="106"/>
        <v>993.75</v>
      </c>
      <c r="BI77" s="35">
        <f t="shared" si="107"/>
        <v>0.28999999999999998</v>
      </c>
      <c r="BJ77" s="25" t="str" cm="1">
        <f t="array" ref="BJ77">IF(OR(BI77="",BI77="-"), "-", _xlfn.IFS(
    BI77&lt;=0.25, "A",
    BI77&lt;=0.5, "B",
    BI77&lt;=0.8, "C",
    BI77&lt;=0.9, "D",
    BI77&lt;=1, "E",
    BI77&gt;1, "F"
))</f>
        <v>B</v>
      </c>
      <c r="BK77" s="36" cm="1">
        <f t="array" ref="BK77">INDEX(旅行速率調查結果!$A:$M,
       MATCH(1, (旅行速率調查結果!$D:$D = 服務水準列表!$E77) * (旅行速率調查結果!$F:$F = 服務水準列表!$F77) * (旅行速率調查結果!$E:$E = "晨峰") * (旅行速率調查結果!$A:$A = 服務水準列表!$H77),0),
       COLUMN(旅行速率調查結果!$K$1))</f>
        <v>55.601173020527852</v>
      </c>
      <c r="BL77" s="37">
        <f t="shared" si="108"/>
        <v>0.79</v>
      </c>
      <c r="BM77" s="26" cm="1">
        <f t="array" ref="BM77">IF(OR(BL77=0,BL77=""), "-", _xlfn.IFS(
    BL77&gt;=0.9, 1,
    BL77&gt;=0.8, 2,
    BL77&gt;=0.6, 3,
    BL77&gt;=0.4, 4,
    BL77&gt;=0.2, 5,
    BL77&lt;0.2, 6
))</f>
        <v>3</v>
      </c>
      <c r="BN77" s="26" t="str" cm="1">
        <f t="array" ref="BN77">IF(OR(BL77=0,BL77=""), "-", _xlfn.IFS(
    BL77&gt;=0.8, "A",
    BL77&gt;=0.6, "B",
    BL77&gt;=0.5, "C",
    BL77&gt;=0.4, "D",
    BL77&gt;=0.2, "E",
    BL77&lt;0.2, "F"
))</f>
        <v>B</v>
      </c>
      <c r="BO77" s="44" t="str">
        <f t="shared" si="96"/>
        <v>B</v>
      </c>
    </row>
    <row r="78" spans="1:67" ht="16.5" thickBot="1" x14ac:dyDescent="0.3">
      <c r="A78" s="49" t="str">
        <f t="shared" ref="A78:D78" si="127">A40</f>
        <v>SL4</v>
      </c>
      <c r="B78" s="27" t="str">
        <f t="shared" si="127"/>
        <v>SL4-6</v>
      </c>
      <c r="C78" s="27" t="str">
        <f t="shared" si="127"/>
        <v>台74線</v>
      </c>
      <c r="D78" s="27" t="str">
        <f t="shared" si="127"/>
        <v>烏溪橋</v>
      </c>
      <c r="E78" s="27" t="s">
        <v>160</v>
      </c>
      <c r="F78" s="27" t="str">
        <f t="shared" ref="F78:R78" si="128">F40</f>
        <v>往北</v>
      </c>
      <c r="G78" s="27" t="str">
        <f t="shared" si="128"/>
        <v>SL4-4</v>
      </c>
      <c r="H78" s="27" t="str">
        <f t="shared" si="128"/>
        <v>SL4-4</v>
      </c>
      <c r="I78" s="27">
        <f t="shared" si="128"/>
        <v>90</v>
      </c>
      <c r="J78" s="27">
        <f t="shared" si="128"/>
        <v>80</v>
      </c>
      <c r="K78" s="50">
        <f t="shared" si="40"/>
        <v>80</v>
      </c>
      <c r="L78" s="50">
        <f t="shared" si="128"/>
        <v>1730</v>
      </c>
      <c r="M78" s="50">
        <f t="shared" si="128"/>
        <v>5190</v>
      </c>
      <c r="N78" s="27">
        <f t="shared" si="128"/>
        <v>0.36</v>
      </c>
      <c r="O78" s="27">
        <f t="shared" si="128"/>
        <v>1.2</v>
      </c>
      <c r="P78" s="27">
        <f t="shared" si="128"/>
        <v>1.25</v>
      </c>
      <c r="Q78" s="27">
        <f t="shared" si="128"/>
        <v>1.5</v>
      </c>
      <c r="R78" s="43" t="str">
        <f t="shared" si="128"/>
        <v>VL2</v>
      </c>
      <c r="S78" s="71">
        <f>SUMIFS(交通量調查結果!I:I,交通量調查結果!$A:$A,服務水準列表!$G78,交通量調查結果!$G:$G,服務水準列表!$E78,交通量調查結果!$D:$D,服務水準列表!$F78)</f>
        <v>661</v>
      </c>
      <c r="T78" s="71">
        <f>SUMIFS(交通量調查結果!J:J,交通量調查結果!$A:$A,服務水準列表!$G78,交通量調查結果!$G:$G,服務水準列表!$E78,交通量調查結果!$D:$D,服務水準列表!$F78)</f>
        <v>967</v>
      </c>
      <c r="U78" s="71">
        <f>SUMIFS(交通量調查結果!K:K,交通量調查結果!$A:$A,服務水準列表!$G78,交通量調查結果!$G:$G,服務水準列表!$E78,交通量調查結果!$D:$D,服務水準列表!$F78)</f>
        <v>209</v>
      </c>
      <c r="V78" s="71">
        <f>SUMIFS(交通量調查結果!L:L,交通量調查結果!$A:$A,服務水準列表!$G78,交通量調查結果!$G:$G,服務水準列表!$E78,交通量調查結果!$D:$D,服務水準列表!$F78)</f>
        <v>175</v>
      </c>
      <c r="W78" s="71">
        <f>SUMIFS(交通量調查結果!M:M,交通量調查結果!$A:$A,服務水準列表!$G78,交通量調查結果!$G:$G,服務水準列表!$E78,交通量調查結果!$D:$D,服務水準列表!$F78)</f>
        <v>0</v>
      </c>
      <c r="X78" s="71">
        <f>SUMIFS(交通量調查結果!N:N,交通量調查結果!$A:$A,服務水準列表!$G78,交通量調查結果!$G:$G,服務水準列表!$E78,交通量調查結果!$D:$D,服務水準列表!$F78)</f>
        <v>0</v>
      </c>
      <c r="Y78" s="71">
        <f>SUMIFS(交通量調查結果!O:O,交通量調查結果!$A:$A,服務水準列表!$G78,交通量調查結果!$G:$G,服務水準列表!$E78,交通量調查結果!$D:$D,服務水準列表!$F78)</f>
        <v>51406</v>
      </c>
      <c r="Z78" s="71">
        <f>SUMIFS(交通量調查結果!P:P,交通量調查結果!$A:$A,服務水準列表!$G78,交通量調查結果!$G:$G,服務水準列表!$E78,交通量調查結果!$D:$D,服務水準列表!$F78)</f>
        <v>5392</v>
      </c>
      <c r="AA78" s="71">
        <f>SUMIFS(交通量調查結果!Q:Q,交通量調查結果!$A:$A,服務水準列表!$G78,交通量調查結果!$G:$G,服務水準列表!$E78,交通量調查結果!$D:$D,服務水準列表!$F78)</f>
        <v>155</v>
      </c>
      <c r="AB78" s="71">
        <f t="shared" si="99"/>
        <v>58965</v>
      </c>
      <c r="AC78" s="71">
        <f t="shared" si="100"/>
        <v>56008.170000000006</v>
      </c>
      <c r="AD78" s="56">
        <f t="shared" si="43"/>
        <v>9</v>
      </c>
      <c r="AE78" s="51">
        <f>SUMIFS(交通量調查結果!I:I,交通量調查結果!$A:$A,服務水準列表!$G78,交通量調查結果!$G:$G,服務水準列表!$E78,交通量調查結果!$D:$D,服務水準列表!$F78,交通量調查結果!$H:$H,服務水準列表!$AD78)</f>
        <v>70</v>
      </c>
      <c r="AF78" s="51">
        <f>SUMIFS(交通量調查結果!J:J,交通量調查結果!$A:$A,服務水準列表!$G78,交通量調查結果!$G:$G,服務水準列表!$E78,交通量調查結果!$D:$D,服務水準列表!$F78,交通量調查結果!$H:$H,服務水準列表!$AD78)</f>
        <v>76</v>
      </c>
      <c r="AG78" s="51">
        <f>SUMIFS(交通量調查結果!K:K,交通量調查結果!$A:$A,服務水準列表!$G78,交通量調查結果!$G:$G,服務水準列表!$E78,交通量調查結果!$D:$D,服務水準列表!$F78,交通量調查結果!$H:$H,服務水準列表!$AD78)</f>
        <v>10</v>
      </c>
      <c r="AH78" s="51">
        <f>SUMIFS(交通量調查結果!L:L,交通量調查結果!$A:$A,服務水準列表!$G78,交通量調查結果!$G:$G,服務水準列表!$E78,交通量調查結果!$D:$D,服務水準列表!$F78,交通量調查結果!$H:$H,服務水準列表!$AD78)</f>
        <v>12</v>
      </c>
      <c r="AI78" s="51">
        <f>SUMIFS(交通量調查結果!M:M,交通量調查結果!$A:$A,服務水準列表!$G78,交通量調查結果!$G:$G,服務水準列表!$E78,交通量調查結果!$D:$D,服務水準列表!$F78,交通量調查結果!$H:$H,服務水準列表!$AD78)</f>
        <v>0</v>
      </c>
      <c r="AJ78" s="51">
        <f>SUMIFS(交通量調查結果!N:N,交通量調查結果!$A:$A,服務水準列表!$G78,交通量調查結果!$G:$G,服務水準列表!$E78,交通量調查結果!$D:$D,服務水準列表!$F78,交通量調查結果!$H:$H,服務水準列表!$AD78)</f>
        <v>0</v>
      </c>
      <c r="AK78" s="51">
        <f>SUMIFS(交通量調查結果!O:O,交通量調查結果!$A:$A,服務水準列表!$G78,交通量調查結果!$G:$G,服務水準列表!$E78,交通量調查結果!$D:$D,服務水準列表!$F78,交通量調查結果!$H:$H,服務水準列表!$AD78)</f>
        <v>2927</v>
      </c>
      <c r="AL78" s="51">
        <f>SUMIFS(交通量調查結果!P:P,交通量調查結果!$A:$A,服務水準列表!$G78,交通量調查結果!$G:$G,服務水準列表!$E78,交通量調查結果!$D:$D,服務水準列表!$F78,交通量調查結果!$H:$H,服務水準列表!$AD78)</f>
        <v>297</v>
      </c>
      <c r="AM78" s="51">
        <f>SUMIFS(交通量調查結果!Q:Q,交通量調查結果!$A:$A,服務水準列表!$G78,交通量調查結果!$G:$G,服務水準列表!$E78,交通量調查結果!$D:$D,服務水準列表!$F78,交通量調查結果!$H:$H,服務水準列表!$AD78)</f>
        <v>28</v>
      </c>
      <c r="AN78" s="51">
        <f t="shared" si="101"/>
        <v>3392</v>
      </c>
      <c r="AO78" s="51">
        <f t="shared" si="102"/>
        <v>3260.32</v>
      </c>
      <c r="AP78" s="45">
        <f t="shared" si="103"/>
        <v>0.63</v>
      </c>
      <c r="AQ78" s="52" t="str" cm="1">
        <f t="array" ref="AQ78">IF(OR(AP78="",AP78="-"), "-", _xlfn.IFS(
    AP78&lt;=0.25, "A",
    AP78&lt;=0.5, "B",
    AP78&lt;=0.8, "C",
    AP78&lt;=0.9, "D",
    AP78&lt;=1, "E",
    AP78&gt;1, "F"
))</f>
        <v>C</v>
      </c>
      <c r="AR78" s="42" cm="1">
        <f t="array" ref="AR78">INDEX(旅行速率調查結果!$A:$M,
       MATCH(1, (旅行速率調查結果!$D:$D = 服務水準列表!$E78) * (旅行速率調查結果!$F:$F = 服務水準列表!$F78) * (旅行速率調查結果!$E:$E = "晨峰") * (旅行速率調查結果!$A:$A = 服務水準列表!$H78),0),
       COLUMN(旅行速率調查結果!$K$1))</f>
        <v>75.69573283858999</v>
      </c>
      <c r="AS78" s="66">
        <f t="shared" si="104"/>
        <v>0.95</v>
      </c>
      <c r="AT78" s="53" cm="1">
        <f t="array" ref="AT78">IF(OR(AS78=0,AS78=""), "-", _xlfn.IFS(
    AS78&gt;=0.9, 1,
    AS78&gt;=0.8, 2,
    AS78&gt;=0.6, 3,
    AS78&gt;=0.4, 4,
    AS78&gt;=0.2, 5,
    AS78&lt;0.2, 6
))</f>
        <v>1</v>
      </c>
      <c r="AU78" s="53" t="str" cm="1">
        <f t="array" ref="AU78">IF(OR(AS78=0,AS78=""), "-", _xlfn.IFS(
    AS78&gt;=0.8, "A",
    AS78&gt;=0.6, "B",
    AS78&gt;=0.5, "C",
    AS78&gt;=0.4, "D",
    AS78&gt;=0.2, "E",
    AS78&lt;0.2, "F"
))</f>
        <v>A</v>
      </c>
      <c r="AV78" s="46" t="str">
        <f t="shared" si="95"/>
        <v>A</v>
      </c>
      <c r="AW78" s="56">
        <f t="shared" si="44"/>
        <v>18</v>
      </c>
      <c r="AX78" s="51">
        <f>SUMIFS(交通量調查結果!I:I,交通量調查結果!$A:$A,服務水準列表!$G78,交通量調查結果!$G:$G,服務水準列表!$E78,交通量調查結果!$D:$D,服務水準列表!$F78,交通量調查結果!$H:$H,服務水準列表!$AD78)</f>
        <v>70</v>
      </c>
      <c r="AY78" s="51">
        <f>SUMIFS(交通量調查結果!J:J,交通量調查結果!$A:$A,服務水準列表!$G78,交通量調查結果!$G:$G,服務水準列表!$E78,交通量調查結果!$D:$D,服務水準列表!$F78,交通量調查結果!$H:$H,服務水準列表!$AD78)</f>
        <v>76</v>
      </c>
      <c r="AZ78" s="51">
        <f>SUMIFS(交通量調查結果!K:K,交通量調查結果!$A:$A,服務水準列表!$G78,交通量調查結果!$G:$G,服務水準列表!$E78,交通量調查結果!$D:$D,服務水準列表!$F78,交通量調查結果!$H:$H,服務水準列表!$AD78)</f>
        <v>10</v>
      </c>
      <c r="BA78" s="51">
        <f>SUMIFS(交通量調查結果!L:L,交通量調查結果!$A:$A,服務水準列表!$G78,交通量調查結果!$G:$G,服務水準列表!$E78,交通量調查結果!$D:$D,服務水準列表!$F78,交通量調查結果!$H:$H,服務水準列表!$AD78)</f>
        <v>12</v>
      </c>
      <c r="BB78" s="51">
        <f>SUMIFS(交通量調查結果!M:M,交通量調查結果!$A:$A,服務水準列表!$G78,交通量調查結果!$G:$G,服務水準列表!$E78,交通量調查結果!$D:$D,服務水準列表!$F78,交通量調查結果!$H:$H,服務水準列表!$AD78)</f>
        <v>0</v>
      </c>
      <c r="BC78" s="51">
        <f>SUMIFS(交通量調查結果!N:N,交通量調查結果!$A:$A,服務水準列表!$G78,交通量調查結果!$G:$G,服務水準列表!$E78,交通量調查結果!$D:$D,服務水準列表!$F78,交通量調查結果!$H:$H,服務水準列表!$AD78)</f>
        <v>0</v>
      </c>
      <c r="BD78" s="51">
        <f>SUMIFS(交通量調查結果!O:O,交通量調查結果!$A:$A,服務水準列表!$G78,交通量調查結果!$G:$G,服務水準列表!$E78,交通量調查結果!$D:$D,服務水準列表!$F78,交通量調查結果!$H:$H,服務水準列表!$AD78)</f>
        <v>2927</v>
      </c>
      <c r="BE78" s="51">
        <f>SUMIFS(交通量調查結果!P:P,交通量調查結果!$A:$A,服務水準列表!$G78,交通量調查結果!$G:$G,服務水準列表!$E78,交通量調查結果!$D:$D,服務水準列表!$F78,交通量調查結果!$H:$H,服務水準列表!$AD78)</f>
        <v>297</v>
      </c>
      <c r="BF78" s="51">
        <f>SUMIFS(交通量調查結果!Q:Q,交通量調查結果!$A:$A,服務水準列表!$G78,交通量調查結果!$G:$G,服務水準列表!$E78,交通量調查結果!$D:$D,服務水準列表!$F78,交通量調查結果!$H:$H,服務水準列表!$AD78)</f>
        <v>28</v>
      </c>
      <c r="BG78" s="51">
        <f t="shared" si="105"/>
        <v>3392</v>
      </c>
      <c r="BH78" s="51">
        <f t="shared" si="106"/>
        <v>3260.32</v>
      </c>
      <c r="BI78" s="45">
        <f t="shared" si="107"/>
        <v>0.63</v>
      </c>
      <c r="BJ78" s="52" t="str" cm="1">
        <f t="array" ref="BJ78">IF(OR(BI78="",BI78="-"), "-", _xlfn.IFS(
    BI78&lt;=0.25, "A",
    BI78&lt;=0.5, "B",
    BI78&lt;=0.8, "C",
    BI78&lt;=0.9, "D",
    BI78&lt;=1, "E",
    BI78&gt;1, "F"
))</f>
        <v>C</v>
      </c>
      <c r="BK78" s="42" cm="1">
        <f t="array" ref="BK78">INDEX(旅行速率調查結果!$A:$M,
       MATCH(1, (旅行速率調查結果!$D:$D = 服務水準列表!$E78) * (旅行速率調查結果!$F:$F = 服務水準列表!$F78) * (旅行速率調查結果!$E:$E = "晨峰") * (旅行速率調查結果!$A:$A = 服務水準列表!$H78),0),
       COLUMN(旅行速率調查結果!$K$1))</f>
        <v>75.69573283858999</v>
      </c>
      <c r="BL78" s="66">
        <f t="shared" si="108"/>
        <v>0.95</v>
      </c>
      <c r="BM78" s="53" cm="1">
        <f t="array" ref="BM78">IF(OR(BL78=0,BL78=""), "-", _xlfn.IFS(
    BL78&gt;=0.9, 1,
    BL78&gt;=0.8, 2,
    BL78&gt;=0.6, 3,
    BL78&gt;=0.4, 4,
    BL78&gt;=0.2, 5,
    BL78&lt;0.2, 6
))</f>
        <v>1</v>
      </c>
      <c r="BN78" s="53" t="str" cm="1">
        <f t="array" ref="BN78">IF(OR(BL78=0,BL78=""), "-", _xlfn.IFS(
    BL78&gt;=0.8, "A",
    BL78&gt;=0.6, "B",
    BL78&gt;=0.5, "C",
    BL78&gt;=0.4, "D",
    BL78&gt;=0.2, "E",
    BL78&lt;0.2, "F"
))</f>
        <v>A</v>
      </c>
      <c r="BO78" s="46" t="str">
        <f t="shared" si="96"/>
        <v>A</v>
      </c>
    </row>
  </sheetData>
  <autoFilter ref="A2:BP78" xr:uid="{DC03F73B-57D8-4160-9184-356E4CA9605D}"/>
  <mergeCells count="21">
    <mergeCell ref="AD1:AV1"/>
    <mergeCell ref="AW1:BO1"/>
    <mergeCell ref="A1:A2"/>
    <mergeCell ref="B1:B2"/>
    <mergeCell ref="C1:C2"/>
    <mergeCell ref="D1:D2"/>
    <mergeCell ref="E1:E2"/>
    <mergeCell ref="F1:F2"/>
    <mergeCell ref="G1:G2"/>
    <mergeCell ref="H1:H2"/>
    <mergeCell ref="S1:AC1"/>
    <mergeCell ref="P1:P2"/>
    <mergeCell ref="Q1:Q2"/>
    <mergeCell ref="R1:R2"/>
    <mergeCell ref="K1:K2"/>
    <mergeCell ref="I1:I2"/>
    <mergeCell ref="J1:J2"/>
    <mergeCell ref="L1:L2"/>
    <mergeCell ref="M1:M2"/>
    <mergeCell ref="N1:N2"/>
    <mergeCell ref="O1:O2"/>
  </mergeCells>
  <phoneticPr fontId="2" type="noConversion"/>
  <conditionalFormatting sqref="AV1:AV1048576">
    <cfRule type="expression" dxfId="15" priority="2">
      <formula>OR(LEFT(AV1,1)="E", LEFT(AV1,1)="F")</formula>
    </cfRule>
  </conditionalFormatting>
  <conditionalFormatting sqref="BO1:BO1048576">
    <cfRule type="expression" dxfId="14" priority="1">
      <formula>OR(LEFT(BO1,1)="E", LEFT(BO1,1)="F")</formula>
    </cfRule>
  </conditionalFormatting>
  <pageMargins left="0.7" right="0.7" top="0.75" bottom="0.75" header="0.3" footer="0.3"/>
  <ignoredErrors>
    <ignoredError sqref="E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751B-C967-4AEA-8E62-E44B9BE479A2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D1EF-8531-4E64-AC05-E077BE1B7788}">
  <sheetPr>
    <tabColor theme="5" tint="0.59999389629810485"/>
  </sheetPr>
  <dimension ref="A1:R1441"/>
  <sheetViews>
    <sheetView tabSelected="1" topLeftCell="H1" workbookViewId="0">
      <selection sqref="A1:R1"/>
    </sheetView>
  </sheetViews>
  <sheetFormatPr defaultRowHeight="15.75" x14ac:dyDescent="0.25"/>
  <cols>
    <col min="1" max="1" width="24.140625" bestFit="1" customWidth="1"/>
    <col min="2" max="2" width="28.140625" bestFit="1" customWidth="1"/>
    <col min="3" max="3" width="11.28515625" bestFit="1" customWidth="1"/>
    <col min="4" max="4" width="10.28515625" bestFit="1" customWidth="1"/>
    <col min="5" max="6" width="10.28515625" customWidth="1"/>
    <col min="7" max="7" width="8.85546875" bestFit="1" customWidth="1"/>
    <col min="8" max="8" width="6.5703125" bestFit="1" customWidth="1"/>
    <col min="9" max="10" width="8.85546875" bestFit="1" customWidth="1"/>
    <col min="11" max="11" width="15.42578125" bestFit="1" customWidth="1"/>
    <col min="12" max="15" width="8.85546875" bestFit="1" customWidth="1"/>
    <col min="16" max="16" width="7.140625" bestFit="1" customWidth="1"/>
    <col min="17" max="17" width="16" bestFit="1" customWidth="1"/>
    <col min="18" max="18" width="163.140625" bestFit="1" customWidth="1"/>
  </cols>
  <sheetData>
    <row r="1" spans="1:18" x14ac:dyDescent="0.25">
      <c r="A1" s="57" t="s">
        <v>199</v>
      </c>
      <c r="B1" s="57" t="s">
        <v>200</v>
      </c>
      <c r="C1" s="57" t="s">
        <v>201</v>
      </c>
      <c r="D1" s="57" t="s">
        <v>133</v>
      </c>
      <c r="E1" s="67" t="s">
        <v>228</v>
      </c>
      <c r="F1" s="67" t="s">
        <v>229</v>
      </c>
      <c r="G1" s="57" t="s">
        <v>149</v>
      </c>
      <c r="H1" s="57" t="s">
        <v>155</v>
      </c>
      <c r="I1" s="57" t="s">
        <v>142</v>
      </c>
      <c r="J1" s="57" t="s">
        <v>143</v>
      </c>
      <c r="K1" s="57" t="s">
        <v>144</v>
      </c>
      <c r="L1" s="57" t="s">
        <v>145</v>
      </c>
      <c r="M1" s="67" t="s">
        <v>140</v>
      </c>
      <c r="N1" s="67" t="s">
        <v>172</v>
      </c>
      <c r="O1" s="57" t="s">
        <v>141</v>
      </c>
      <c r="P1" s="57" t="s">
        <v>146</v>
      </c>
      <c r="Q1" s="57" t="s">
        <v>147</v>
      </c>
      <c r="R1" s="57" t="s">
        <v>181</v>
      </c>
    </row>
    <row r="2" spans="1:18" x14ac:dyDescent="0.25">
      <c r="A2" s="58" t="s">
        <v>11</v>
      </c>
      <c r="B2" s="58" t="s">
        <v>202</v>
      </c>
      <c r="C2" s="58" t="s">
        <v>203</v>
      </c>
      <c r="D2" s="58" t="s">
        <v>137</v>
      </c>
      <c r="E2" s="58"/>
      <c r="F2" s="58"/>
      <c r="G2" s="58" t="s">
        <v>159</v>
      </c>
      <c r="H2" s="58">
        <v>0</v>
      </c>
      <c r="I2" s="58">
        <v>32</v>
      </c>
      <c r="J2" s="58">
        <v>14</v>
      </c>
      <c r="K2" s="58">
        <v>0</v>
      </c>
      <c r="L2" s="58">
        <v>0</v>
      </c>
      <c r="M2" s="58"/>
      <c r="N2" s="58"/>
      <c r="O2" s="58">
        <v>18</v>
      </c>
      <c r="P2" s="58">
        <v>10</v>
      </c>
      <c r="Q2" s="58">
        <v>0</v>
      </c>
      <c r="R2" s="58" t="s">
        <v>204</v>
      </c>
    </row>
    <row r="3" spans="1:18" x14ac:dyDescent="0.25">
      <c r="A3" s="58" t="s">
        <v>11</v>
      </c>
      <c r="B3" s="58" t="s">
        <v>202</v>
      </c>
      <c r="C3" s="58" t="s">
        <v>203</v>
      </c>
      <c r="D3" s="58" t="s">
        <v>137</v>
      </c>
      <c r="E3" s="58"/>
      <c r="F3" s="58"/>
      <c r="G3" s="58" t="s">
        <v>159</v>
      </c>
      <c r="H3" s="58">
        <v>1</v>
      </c>
      <c r="I3" s="58">
        <v>27</v>
      </c>
      <c r="J3" s="58">
        <v>14</v>
      </c>
      <c r="K3" s="58">
        <v>0</v>
      </c>
      <c r="L3" s="58">
        <v>0</v>
      </c>
      <c r="M3" s="58"/>
      <c r="N3" s="58"/>
      <c r="O3" s="58">
        <v>20</v>
      </c>
      <c r="P3" s="58">
        <v>9</v>
      </c>
      <c r="Q3" s="58">
        <v>0</v>
      </c>
      <c r="R3" s="58" t="s">
        <v>204</v>
      </c>
    </row>
    <row r="4" spans="1:18" x14ac:dyDescent="0.25">
      <c r="A4" s="58" t="s">
        <v>11</v>
      </c>
      <c r="B4" s="58" t="s">
        <v>202</v>
      </c>
      <c r="C4" s="58" t="s">
        <v>203</v>
      </c>
      <c r="D4" s="58" t="s">
        <v>137</v>
      </c>
      <c r="E4" s="58"/>
      <c r="F4" s="58"/>
      <c r="G4" s="58" t="s">
        <v>159</v>
      </c>
      <c r="H4" s="58">
        <v>2</v>
      </c>
      <c r="I4" s="58">
        <v>33</v>
      </c>
      <c r="J4" s="58">
        <v>13</v>
      </c>
      <c r="K4" s="58">
        <v>0</v>
      </c>
      <c r="L4" s="58">
        <v>0</v>
      </c>
      <c r="M4" s="58"/>
      <c r="N4" s="58"/>
      <c r="O4" s="58">
        <v>21</v>
      </c>
      <c r="P4" s="58">
        <v>5</v>
      </c>
      <c r="Q4" s="58">
        <v>0</v>
      </c>
      <c r="R4" s="58" t="s">
        <v>204</v>
      </c>
    </row>
    <row r="5" spans="1:18" x14ac:dyDescent="0.25">
      <c r="A5" s="58" t="s">
        <v>11</v>
      </c>
      <c r="B5" s="58" t="s">
        <v>202</v>
      </c>
      <c r="C5" s="58" t="s">
        <v>203</v>
      </c>
      <c r="D5" s="58" t="s">
        <v>137</v>
      </c>
      <c r="E5" s="58"/>
      <c r="F5" s="58"/>
      <c r="G5" s="58" t="s">
        <v>159</v>
      </c>
      <c r="H5" s="58">
        <v>3</v>
      </c>
      <c r="I5" s="58">
        <v>21</v>
      </c>
      <c r="J5" s="58">
        <v>21</v>
      </c>
      <c r="K5" s="58">
        <v>0</v>
      </c>
      <c r="L5" s="58">
        <v>0</v>
      </c>
      <c r="M5" s="58"/>
      <c r="N5" s="58"/>
      <c r="O5" s="58">
        <v>12</v>
      </c>
      <c r="P5" s="58">
        <v>4</v>
      </c>
      <c r="Q5" s="58">
        <v>0</v>
      </c>
      <c r="R5" s="58" t="s">
        <v>204</v>
      </c>
    </row>
    <row r="6" spans="1:18" x14ac:dyDescent="0.25">
      <c r="A6" s="58" t="s">
        <v>11</v>
      </c>
      <c r="B6" s="58" t="s">
        <v>202</v>
      </c>
      <c r="C6" s="58" t="s">
        <v>203</v>
      </c>
      <c r="D6" s="58" t="s">
        <v>137</v>
      </c>
      <c r="E6" s="58"/>
      <c r="F6" s="58"/>
      <c r="G6" s="58" t="s">
        <v>159</v>
      </c>
      <c r="H6" s="58">
        <v>4</v>
      </c>
      <c r="I6" s="58">
        <v>33</v>
      </c>
      <c r="J6" s="58">
        <v>9</v>
      </c>
      <c r="K6" s="58">
        <v>0</v>
      </c>
      <c r="L6" s="58">
        <v>0</v>
      </c>
      <c r="M6" s="58"/>
      <c r="N6" s="58"/>
      <c r="O6" s="58">
        <v>22</v>
      </c>
      <c r="P6" s="58">
        <v>8</v>
      </c>
      <c r="Q6" s="58">
        <v>0</v>
      </c>
      <c r="R6" s="58" t="s">
        <v>204</v>
      </c>
    </row>
    <row r="7" spans="1:18" x14ac:dyDescent="0.25">
      <c r="A7" s="58" t="s">
        <v>11</v>
      </c>
      <c r="B7" s="58" t="s">
        <v>202</v>
      </c>
      <c r="C7" s="58" t="s">
        <v>203</v>
      </c>
      <c r="D7" s="58" t="s">
        <v>137</v>
      </c>
      <c r="E7" s="58"/>
      <c r="F7" s="58"/>
      <c r="G7" s="58" t="s">
        <v>159</v>
      </c>
      <c r="H7" s="58">
        <v>5</v>
      </c>
      <c r="I7" s="58">
        <v>31</v>
      </c>
      <c r="J7" s="58">
        <v>24</v>
      </c>
      <c r="K7" s="58">
        <v>0</v>
      </c>
      <c r="L7" s="58">
        <v>0</v>
      </c>
      <c r="M7" s="58"/>
      <c r="N7" s="58"/>
      <c r="O7" s="58">
        <v>52</v>
      </c>
      <c r="P7" s="58">
        <v>10</v>
      </c>
      <c r="Q7" s="58">
        <v>0</v>
      </c>
      <c r="R7" s="58" t="s">
        <v>204</v>
      </c>
    </row>
    <row r="8" spans="1:18" x14ac:dyDescent="0.25">
      <c r="A8" s="58" t="s">
        <v>11</v>
      </c>
      <c r="B8" s="58" t="s">
        <v>202</v>
      </c>
      <c r="C8" s="58" t="s">
        <v>203</v>
      </c>
      <c r="D8" s="58" t="s">
        <v>137</v>
      </c>
      <c r="E8" s="58"/>
      <c r="F8" s="58"/>
      <c r="G8" s="58" t="s">
        <v>159</v>
      </c>
      <c r="H8" s="58">
        <v>6</v>
      </c>
      <c r="I8" s="58">
        <v>52</v>
      </c>
      <c r="J8" s="58">
        <v>29</v>
      </c>
      <c r="K8" s="58">
        <v>0</v>
      </c>
      <c r="L8" s="58">
        <v>2</v>
      </c>
      <c r="M8" s="58"/>
      <c r="N8" s="58"/>
      <c r="O8" s="58">
        <v>124</v>
      </c>
      <c r="P8" s="58">
        <v>8</v>
      </c>
      <c r="Q8" s="58">
        <v>0</v>
      </c>
      <c r="R8" s="58" t="s">
        <v>204</v>
      </c>
    </row>
    <row r="9" spans="1:18" x14ac:dyDescent="0.25">
      <c r="A9" s="58" t="s">
        <v>11</v>
      </c>
      <c r="B9" s="58" t="s">
        <v>202</v>
      </c>
      <c r="C9" s="58" t="s">
        <v>203</v>
      </c>
      <c r="D9" s="58" t="s">
        <v>137</v>
      </c>
      <c r="E9" s="58"/>
      <c r="F9" s="58"/>
      <c r="G9" s="58" t="s">
        <v>159</v>
      </c>
      <c r="H9" s="58">
        <v>7</v>
      </c>
      <c r="I9" s="58">
        <v>50</v>
      </c>
      <c r="J9" s="58">
        <v>41</v>
      </c>
      <c r="K9" s="58">
        <v>0</v>
      </c>
      <c r="L9" s="58">
        <v>3</v>
      </c>
      <c r="M9" s="58"/>
      <c r="N9" s="58"/>
      <c r="O9" s="58">
        <v>209</v>
      </c>
      <c r="P9" s="58">
        <v>7</v>
      </c>
      <c r="Q9" s="58">
        <v>0</v>
      </c>
      <c r="R9" s="58" t="s">
        <v>204</v>
      </c>
    </row>
    <row r="10" spans="1:18" x14ac:dyDescent="0.25">
      <c r="A10" s="58" t="s">
        <v>11</v>
      </c>
      <c r="B10" s="58" t="s">
        <v>202</v>
      </c>
      <c r="C10" s="58" t="s">
        <v>203</v>
      </c>
      <c r="D10" s="58" t="s">
        <v>137</v>
      </c>
      <c r="E10" s="58"/>
      <c r="F10" s="58"/>
      <c r="G10" s="58" t="s">
        <v>159</v>
      </c>
      <c r="H10" s="58">
        <v>8</v>
      </c>
      <c r="I10" s="58">
        <v>59</v>
      </c>
      <c r="J10" s="58">
        <v>37</v>
      </c>
      <c r="K10" s="58">
        <v>0</v>
      </c>
      <c r="L10" s="58">
        <v>2</v>
      </c>
      <c r="M10" s="58"/>
      <c r="N10" s="58"/>
      <c r="O10" s="58">
        <v>226</v>
      </c>
      <c r="P10" s="58">
        <v>19</v>
      </c>
      <c r="Q10" s="58">
        <v>0</v>
      </c>
      <c r="R10" s="58" t="s">
        <v>204</v>
      </c>
    </row>
    <row r="11" spans="1:18" x14ac:dyDescent="0.25">
      <c r="A11" s="58" t="s">
        <v>11</v>
      </c>
      <c r="B11" s="58" t="s">
        <v>202</v>
      </c>
      <c r="C11" s="58" t="s">
        <v>203</v>
      </c>
      <c r="D11" s="58" t="s">
        <v>137</v>
      </c>
      <c r="E11" s="58"/>
      <c r="F11" s="58"/>
      <c r="G11" s="58" t="s">
        <v>159</v>
      </c>
      <c r="H11" s="58">
        <v>9</v>
      </c>
      <c r="I11" s="58">
        <v>55</v>
      </c>
      <c r="J11" s="58">
        <v>30</v>
      </c>
      <c r="K11" s="58">
        <v>0</v>
      </c>
      <c r="L11" s="58">
        <v>4</v>
      </c>
      <c r="M11" s="58"/>
      <c r="N11" s="58"/>
      <c r="O11" s="58">
        <v>258</v>
      </c>
      <c r="P11" s="58">
        <v>39</v>
      </c>
      <c r="Q11" s="58">
        <v>0</v>
      </c>
      <c r="R11" s="58" t="s">
        <v>204</v>
      </c>
    </row>
    <row r="12" spans="1:18" x14ac:dyDescent="0.25">
      <c r="A12" s="58" t="s">
        <v>11</v>
      </c>
      <c r="B12" s="58" t="s">
        <v>202</v>
      </c>
      <c r="C12" s="58" t="s">
        <v>203</v>
      </c>
      <c r="D12" s="58" t="s">
        <v>137</v>
      </c>
      <c r="E12" s="58"/>
      <c r="F12" s="58"/>
      <c r="G12" s="58" t="s">
        <v>159</v>
      </c>
      <c r="H12" s="58">
        <v>10</v>
      </c>
      <c r="I12" s="58">
        <v>63</v>
      </c>
      <c r="J12" s="58">
        <v>24</v>
      </c>
      <c r="K12" s="58">
        <v>1</v>
      </c>
      <c r="L12" s="58">
        <v>1</v>
      </c>
      <c r="M12" s="58"/>
      <c r="N12" s="58"/>
      <c r="O12" s="58">
        <v>407</v>
      </c>
      <c r="P12" s="58">
        <v>32</v>
      </c>
      <c r="Q12" s="58">
        <v>0</v>
      </c>
      <c r="R12" s="58" t="s">
        <v>204</v>
      </c>
    </row>
    <row r="13" spans="1:18" x14ac:dyDescent="0.25">
      <c r="A13" s="58" t="s">
        <v>11</v>
      </c>
      <c r="B13" s="58" t="s">
        <v>202</v>
      </c>
      <c r="C13" s="58" t="s">
        <v>203</v>
      </c>
      <c r="D13" s="58" t="s">
        <v>137</v>
      </c>
      <c r="E13" s="58"/>
      <c r="F13" s="58"/>
      <c r="G13" s="58" t="s">
        <v>159</v>
      </c>
      <c r="H13" s="58">
        <v>11</v>
      </c>
      <c r="I13" s="58">
        <v>63</v>
      </c>
      <c r="J13" s="58">
        <v>17</v>
      </c>
      <c r="K13" s="58">
        <v>0</v>
      </c>
      <c r="L13" s="58">
        <v>2</v>
      </c>
      <c r="M13" s="58"/>
      <c r="N13" s="58"/>
      <c r="O13" s="58">
        <v>511</v>
      </c>
      <c r="P13" s="58">
        <v>21</v>
      </c>
      <c r="Q13" s="58">
        <v>0</v>
      </c>
      <c r="R13" s="58" t="s">
        <v>204</v>
      </c>
    </row>
    <row r="14" spans="1:18" x14ac:dyDescent="0.25">
      <c r="A14" s="58" t="s">
        <v>11</v>
      </c>
      <c r="B14" s="58" t="s">
        <v>202</v>
      </c>
      <c r="C14" s="58" t="s">
        <v>203</v>
      </c>
      <c r="D14" s="58" t="s">
        <v>137</v>
      </c>
      <c r="E14" s="58"/>
      <c r="F14" s="58"/>
      <c r="G14" s="58" t="s">
        <v>159</v>
      </c>
      <c r="H14" s="58">
        <v>12</v>
      </c>
      <c r="I14" s="58">
        <v>70</v>
      </c>
      <c r="J14" s="58">
        <v>22</v>
      </c>
      <c r="K14" s="58">
        <v>0</v>
      </c>
      <c r="L14" s="58">
        <v>1</v>
      </c>
      <c r="M14" s="58"/>
      <c r="N14" s="58"/>
      <c r="O14" s="58">
        <v>475</v>
      </c>
      <c r="P14" s="58">
        <v>46</v>
      </c>
      <c r="Q14" s="58">
        <v>0</v>
      </c>
      <c r="R14" s="58" t="s">
        <v>204</v>
      </c>
    </row>
    <row r="15" spans="1:18" x14ac:dyDescent="0.25">
      <c r="A15" s="58" t="s">
        <v>11</v>
      </c>
      <c r="B15" s="58" t="s">
        <v>202</v>
      </c>
      <c r="C15" s="58" t="s">
        <v>203</v>
      </c>
      <c r="D15" s="58" t="s">
        <v>137</v>
      </c>
      <c r="E15" s="58"/>
      <c r="F15" s="58"/>
      <c r="G15" s="58" t="s">
        <v>159</v>
      </c>
      <c r="H15" s="58">
        <v>13</v>
      </c>
      <c r="I15" s="58">
        <v>66</v>
      </c>
      <c r="J15" s="58">
        <v>21</v>
      </c>
      <c r="K15" s="58">
        <v>0</v>
      </c>
      <c r="L15" s="58">
        <v>3</v>
      </c>
      <c r="M15" s="58"/>
      <c r="N15" s="58"/>
      <c r="O15" s="58">
        <v>444</v>
      </c>
      <c r="P15" s="58">
        <v>23</v>
      </c>
      <c r="Q15" s="58">
        <v>0</v>
      </c>
      <c r="R15" s="58" t="s">
        <v>204</v>
      </c>
    </row>
    <row r="16" spans="1:18" x14ac:dyDescent="0.25">
      <c r="A16" s="58" t="s">
        <v>11</v>
      </c>
      <c r="B16" s="58" t="s">
        <v>202</v>
      </c>
      <c r="C16" s="58" t="s">
        <v>203</v>
      </c>
      <c r="D16" s="58" t="s">
        <v>137</v>
      </c>
      <c r="E16" s="58"/>
      <c r="F16" s="58"/>
      <c r="G16" s="58" t="s">
        <v>159</v>
      </c>
      <c r="H16" s="58">
        <v>14</v>
      </c>
      <c r="I16" s="58">
        <v>67</v>
      </c>
      <c r="J16" s="58">
        <v>25</v>
      </c>
      <c r="K16" s="58">
        <v>0</v>
      </c>
      <c r="L16" s="58">
        <v>3</v>
      </c>
      <c r="M16" s="58"/>
      <c r="N16" s="58"/>
      <c r="O16" s="58">
        <v>639</v>
      </c>
      <c r="P16" s="58">
        <v>39</v>
      </c>
      <c r="Q16" s="58">
        <v>0</v>
      </c>
      <c r="R16" s="58" t="s">
        <v>204</v>
      </c>
    </row>
    <row r="17" spans="1:18" x14ac:dyDescent="0.25">
      <c r="A17" s="58" t="s">
        <v>11</v>
      </c>
      <c r="B17" s="58" t="s">
        <v>202</v>
      </c>
      <c r="C17" s="58" t="s">
        <v>203</v>
      </c>
      <c r="D17" s="58" t="s">
        <v>137</v>
      </c>
      <c r="E17" s="58"/>
      <c r="F17" s="58"/>
      <c r="G17" s="58" t="s">
        <v>159</v>
      </c>
      <c r="H17" s="58">
        <v>15</v>
      </c>
      <c r="I17" s="58">
        <v>63</v>
      </c>
      <c r="J17" s="58">
        <v>16</v>
      </c>
      <c r="K17" s="58">
        <v>0</v>
      </c>
      <c r="L17" s="58">
        <v>1</v>
      </c>
      <c r="M17" s="58"/>
      <c r="N17" s="58"/>
      <c r="O17" s="58">
        <v>797</v>
      </c>
      <c r="P17" s="58">
        <v>44</v>
      </c>
      <c r="Q17" s="58">
        <v>0</v>
      </c>
      <c r="R17" s="58" t="s">
        <v>204</v>
      </c>
    </row>
    <row r="18" spans="1:18" x14ac:dyDescent="0.25">
      <c r="A18" s="58" t="s">
        <v>11</v>
      </c>
      <c r="B18" s="58" t="s">
        <v>202</v>
      </c>
      <c r="C18" s="58" t="s">
        <v>203</v>
      </c>
      <c r="D18" s="58" t="s">
        <v>137</v>
      </c>
      <c r="E18" s="58"/>
      <c r="F18" s="58"/>
      <c r="G18" s="58" t="s">
        <v>159</v>
      </c>
      <c r="H18" s="58">
        <v>16</v>
      </c>
      <c r="I18" s="58">
        <v>27</v>
      </c>
      <c r="J18" s="58">
        <v>13</v>
      </c>
      <c r="K18" s="58">
        <v>0</v>
      </c>
      <c r="L18" s="58">
        <v>8</v>
      </c>
      <c r="M18" s="58"/>
      <c r="N18" s="58"/>
      <c r="O18" s="58">
        <v>780</v>
      </c>
      <c r="P18" s="58">
        <v>32</v>
      </c>
      <c r="Q18" s="58">
        <v>0</v>
      </c>
      <c r="R18" s="58" t="s">
        <v>204</v>
      </c>
    </row>
    <row r="19" spans="1:18" x14ac:dyDescent="0.25">
      <c r="A19" s="58" t="s">
        <v>11</v>
      </c>
      <c r="B19" s="58" t="s">
        <v>202</v>
      </c>
      <c r="C19" s="58" t="s">
        <v>203</v>
      </c>
      <c r="D19" s="58" t="s">
        <v>137</v>
      </c>
      <c r="E19" s="58"/>
      <c r="F19" s="58"/>
      <c r="G19" s="58" t="s">
        <v>159</v>
      </c>
      <c r="H19" s="58">
        <v>17</v>
      </c>
      <c r="I19" s="58">
        <v>23</v>
      </c>
      <c r="J19" s="58">
        <v>10</v>
      </c>
      <c r="K19" s="58">
        <v>0</v>
      </c>
      <c r="L19" s="58">
        <v>12</v>
      </c>
      <c r="M19" s="58"/>
      <c r="N19" s="58"/>
      <c r="O19" s="58">
        <v>728</v>
      </c>
      <c r="P19" s="58">
        <v>65</v>
      </c>
      <c r="Q19" s="58">
        <v>0</v>
      </c>
      <c r="R19" s="58" t="s">
        <v>204</v>
      </c>
    </row>
    <row r="20" spans="1:18" x14ac:dyDescent="0.25">
      <c r="A20" s="58" t="s">
        <v>11</v>
      </c>
      <c r="B20" s="58" t="s">
        <v>202</v>
      </c>
      <c r="C20" s="58" t="s">
        <v>203</v>
      </c>
      <c r="D20" s="58" t="s">
        <v>137</v>
      </c>
      <c r="E20" s="58"/>
      <c r="F20" s="58"/>
      <c r="G20" s="58" t="s">
        <v>159</v>
      </c>
      <c r="H20" s="58">
        <v>18</v>
      </c>
      <c r="I20" s="58">
        <v>13</v>
      </c>
      <c r="J20" s="58">
        <v>3</v>
      </c>
      <c r="K20" s="58">
        <v>0</v>
      </c>
      <c r="L20" s="58">
        <v>0</v>
      </c>
      <c r="M20" s="58"/>
      <c r="N20" s="58"/>
      <c r="O20" s="58">
        <v>507</v>
      </c>
      <c r="P20" s="58">
        <v>40</v>
      </c>
      <c r="Q20" s="58">
        <v>0</v>
      </c>
      <c r="R20" s="58" t="s">
        <v>204</v>
      </c>
    </row>
    <row r="21" spans="1:18" x14ac:dyDescent="0.25">
      <c r="A21" s="58" t="s">
        <v>11</v>
      </c>
      <c r="B21" s="58" t="s">
        <v>202</v>
      </c>
      <c r="C21" s="58" t="s">
        <v>203</v>
      </c>
      <c r="D21" s="58" t="s">
        <v>137</v>
      </c>
      <c r="E21" s="58"/>
      <c r="F21" s="58"/>
      <c r="G21" s="58" t="s">
        <v>159</v>
      </c>
      <c r="H21" s="58">
        <v>19</v>
      </c>
      <c r="I21" s="58">
        <v>13</v>
      </c>
      <c r="J21" s="58">
        <v>7</v>
      </c>
      <c r="K21" s="58">
        <v>0</v>
      </c>
      <c r="L21" s="58">
        <v>0</v>
      </c>
      <c r="M21" s="58"/>
      <c r="N21" s="58"/>
      <c r="O21" s="58">
        <v>443</v>
      </c>
      <c r="P21" s="58">
        <v>28</v>
      </c>
      <c r="Q21" s="58">
        <v>0</v>
      </c>
      <c r="R21" s="58" t="s">
        <v>204</v>
      </c>
    </row>
    <row r="22" spans="1:18" x14ac:dyDescent="0.25">
      <c r="A22" s="58" t="s">
        <v>11</v>
      </c>
      <c r="B22" s="58" t="s">
        <v>202</v>
      </c>
      <c r="C22" s="58" t="s">
        <v>203</v>
      </c>
      <c r="D22" s="58" t="s">
        <v>137</v>
      </c>
      <c r="E22" s="58"/>
      <c r="F22" s="58"/>
      <c r="G22" s="58" t="s">
        <v>159</v>
      </c>
      <c r="H22" s="58">
        <v>20</v>
      </c>
      <c r="I22" s="58">
        <v>12</v>
      </c>
      <c r="J22" s="58">
        <v>6</v>
      </c>
      <c r="K22" s="58">
        <v>0</v>
      </c>
      <c r="L22" s="58">
        <v>0</v>
      </c>
      <c r="M22" s="58"/>
      <c r="N22" s="58"/>
      <c r="O22" s="58">
        <v>302</v>
      </c>
      <c r="P22" s="58">
        <v>25</v>
      </c>
      <c r="Q22" s="58">
        <v>0</v>
      </c>
      <c r="R22" s="58" t="s">
        <v>204</v>
      </c>
    </row>
    <row r="23" spans="1:18" x14ac:dyDescent="0.25">
      <c r="A23" s="58" t="s">
        <v>11</v>
      </c>
      <c r="B23" s="58" t="s">
        <v>202</v>
      </c>
      <c r="C23" s="58" t="s">
        <v>203</v>
      </c>
      <c r="D23" s="58" t="s">
        <v>137</v>
      </c>
      <c r="E23" s="58"/>
      <c r="F23" s="58"/>
      <c r="G23" s="58" t="s">
        <v>159</v>
      </c>
      <c r="H23" s="58">
        <v>21</v>
      </c>
      <c r="I23" s="58">
        <v>14</v>
      </c>
      <c r="J23" s="58">
        <v>6</v>
      </c>
      <c r="K23" s="58">
        <v>0</v>
      </c>
      <c r="L23" s="58">
        <v>0</v>
      </c>
      <c r="M23" s="58"/>
      <c r="N23" s="58"/>
      <c r="O23" s="58">
        <v>172</v>
      </c>
      <c r="P23" s="58">
        <v>15</v>
      </c>
      <c r="Q23" s="58">
        <v>0</v>
      </c>
      <c r="R23" s="58" t="s">
        <v>204</v>
      </c>
    </row>
    <row r="24" spans="1:18" x14ac:dyDescent="0.25">
      <c r="A24" s="58" t="s">
        <v>11</v>
      </c>
      <c r="B24" s="58" t="s">
        <v>202</v>
      </c>
      <c r="C24" s="58" t="s">
        <v>203</v>
      </c>
      <c r="D24" s="58" t="s">
        <v>137</v>
      </c>
      <c r="E24" s="58"/>
      <c r="F24" s="58"/>
      <c r="G24" s="58" t="s">
        <v>159</v>
      </c>
      <c r="H24" s="58">
        <v>22</v>
      </c>
      <c r="I24" s="58">
        <v>4</v>
      </c>
      <c r="J24" s="58">
        <v>3</v>
      </c>
      <c r="K24" s="58">
        <v>0</v>
      </c>
      <c r="L24" s="58">
        <v>0</v>
      </c>
      <c r="M24" s="58"/>
      <c r="N24" s="58"/>
      <c r="O24" s="58">
        <v>114</v>
      </c>
      <c r="P24" s="58">
        <v>23</v>
      </c>
      <c r="Q24" s="58">
        <v>0</v>
      </c>
      <c r="R24" s="58" t="s">
        <v>204</v>
      </c>
    </row>
    <row r="25" spans="1:18" x14ac:dyDescent="0.25">
      <c r="A25" s="58" t="s">
        <v>11</v>
      </c>
      <c r="B25" s="58" t="s">
        <v>202</v>
      </c>
      <c r="C25" s="58" t="s">
        <v>203</v>
      </c>
      <c r="D25" s="58" t="s">
        <v>137</v>
      </c>
      <c r="E25" s="58"/>
      <c r="F25" s="58"/>
      <c r="G25" s="58" t="s">
        <v>159</v>
      </c>
      <c r="H25" s="58">
        <v>23</v>
      </c>
      <c r="I25" s="58">
        <v>4</v>
      </c>
      <c r="J25" s="58">
        <v>2</v>
      </c>
      <c r="K25" s="58">
        <v>0</v>
      </c>
      <c r="L25" s="58">
        <v>0</v>
      </c>
      <c r="M25" s="58"/>
      <c r="N25" s="58"/>
      <c r="O25" s="58">
        <v>75</v>
      </c>
      <c r="P25" s="58">
        <v>21</v>
      </c>
      <c r="Q25" s="58">
        <v>0</v>
      </c>
      <c r="R25" s="58" t="s">
        <v>204</v>
      </c>
    </row>
    <row r="26" spans="1:18" x14ac:dyDescent="0.25">
      <c r="A26" s="58" t="s">
        <v>11</v>
      </c>
      <c r="B26" s="58" t="s">
        <v>202</v>
      </c>
      <c r="C26" s="58" t="s">
        <v>203</v>
      </c>
      <c r="D26" s="58" t="s">
        <v>137</v>
      </c>
      <c r="E26" s="58"/>
      <c r="F26" s="58"/>
      <c r="G26" s="58" t="s">
        <v>157</v>
      </c>
      <c r="H26" s="58">
        <v>0</v>
      </c>
      <c r="I26" s="58">
        <v>17</v>
      </c>
      <c r="J26" s="58">
        <v>10</v>
      </c>
      <c r="K26" s="58">
        <v>0</v>
      </c>
      <c r="L26" s="58">
        <v>0</v>
      </c>
      <c r="M26" s="58"/>
      <c r="N26" s="58"/>
      <c r="O26" s="58">
        <v>14</v>
      </c>
      <c r="P26" s="58">
        <v>2</v>
      </c>
      <c r="Q26" s="58">
        <v>0</v>
      </c>
      <c r="R26" s="58" t="s">
        <v>204</v>
      </c>
    </row>
    <row r="27" spans="1:18" x14ac:dyDescent="0.25">
      <c r="A27" s="58" t="s">
        <v>11</v>
      </c>
      <c r="B27" s="58" t="s">
        <v>202</v>
      </c>
      <c r="C27" s="58" t="s">
        <v>203</v>
      </c>
      <c r="D27" s="58" t="s">
        <v>137</v>
      </c>
      <c r="E27" s="58"/>
      <c r="F27" s="58"/>
      <c r="G27" s="58" t="s">
        <v>157</v>
      </c>
      <c r="H27" s="58">
        <v>1</v>
      </c>
      <c r="I27" s="58">
        <v>23</v>
      </c>
      <c r="J27" s="58">
        <v>8</v>
      </c>
      <c r="K27" s="58">
        <v>0</v>
      </c>
      <c r="L27" s="58">
        <v>0</v>
      </c>
      <c r="M27" s="58"/>
      <c r="N27" s="58"/>
      <c r="O27" s="58">
        <v>3</v>
      </c>
      <c r="P27" s="58">
        <v>2</v>
      </c>
      <c r="Q27" s="58">
        <v>0</v>
      </c>
      <c r="R27" s="58" t="s">
        <v>204</v>
      </c>
    </row>
    <row r="28" spans="1:18" x14ac:dyDescent="0.25">
      <c r="A28" s="58" t="s">
        <v>11</v>
      </c>
      <c r="B28" s="58" t="s">
        <v>202</v>
      </c>
      <c r="C28" s="58" t="s">
        <v>203</v>
      </c>
      <c r="D28" s="58" t="s">
        <v>137</v>
      </c>
      <c r="E28" s="58"/>
      <c r="F28" s="58"/>
      <c r="G28" s="58" t="s">
        <v>157</v>
      </c>
      <c r="H28" s="58">
        <v>2</v>
      </c>
      <c r="I28" s="58">
        <v>43</v>
      </c>
      <c r="J28" s="58">
        <v>13</v>
      </c>
      <c r="K28" s="58">
        <v>0</v>
      </c>
      <c r="L28" s="58">
        <v>0</v>
      </c>
      <c r="M28" s="58"/>
      <c r="N28" s="58"/>
      <c r="O28" s="58">
        <v>7</v>
      </c>
      <c r="P28" s="58">
        <v>3</v>
      </c>
      <c r="Q28" s="58">
        <v>0</v>
      </c>
      <c r="R28" s="58" t="s">
        <v>204</v>
      </c>
    </row>
    <row r="29" spans="1:18" x14ac:dyDescent="0.25">
      <c r="A29" s="58" t="s">
        <v>11</v>
      </c>
      <c r="B29" s="58" t="s">
        <v>202</v>
      </c>
      <c r="C29" s="58" t="s">
        <v>203</v>
      </c>
      <c r="D29" s="58" t="s">
        <v>137</v>
      </c>
      <c r="E29" s="58"/>
      <c r="F29" s="58"/>
      <c r="G29" s="58" t="s">
        <v>157</v>
      </c>
      <c r="H29" s="58">
        <v>3</v>
      </c>
      <c r="I29" s="58">
        <v>66</v>
      </c>
      <c r="J29" s="58">
        <v>17</v>
      </c>
      <c r="K29" s="58">
        <v>0</v>
      </c>
      <c r="L29" s="58">
        <v>0</v>
      </c>
      <c r="M29" s="58"/>
      <c r="N29" s="58"/>
      <c r="O29" s="58">
        <v>9</v>
      </c>
      <c r="P29" s="58">
        <v>0</v>
      </c>
      <c r="Q29" s="58">
        <v>0</v>
      </c>
      <c r="R29" s="58" t="s">
        <v>204</v>
      </c>
    </row>
    <row r="30" spans="1:18" x14ac:dyDescent="0.25">
      <c r="A30" s="58" t="s">
        <v>11</v>
      </c>
      <c r="B30" s="58" t="s">
        <v>202</v>
      </c>
      <c r="C30" s="58" t="s">
        <v>203</v>
      </c>
      <c r="D30" s="58" t="s">
        <v>137</v>
      </c>
      <c r="E30" s="58"/>
      <c r="F30" s="58"/>
      <c r="G30" s="58" t="s">
        <v>157</v>
      </c>
      <c r="H30" s="58">
        <v>4</v>
      </c>
      <c r="I30" s="58">
        <v>65</v>
      </c>
      <c r="J30" s="58">
        <v>21</v>
      </c>
      <c r="K30" s="58">
        <v>0</v>
      </c>
      <c r="L30" s="58">
        <v>0</v>
      </c>
      <c r="M30" s="58"/>
      <c r="N30" s="58"/>
      <c r="O30" s="58">
        <v>20</v>
      </c>
      <c r="P30" s="58">
        <v>3</v>
      </c>
      <c r="Q30" s="58">
        <v>0</v>
      </c>
      <c r="R30" s="58" t="s">
        <v>204</v>
      </c>
    </row>
    <row r="31" spans="1:18" x14ac:dyDescent="0.25">
      <c r="A31" s="58" t="s">
        <v>11</v>
      </c>
      <c r="B31" s="58" t="s">
        <v>202</v>
      </c>
      <c r="C31" s="58" t="s">
        <v>203</v>
      </c>
      <c r="D31" s="58" t="s">
        <v>137</v>
      </c>
      <c r="E31" s="58"/>
      <c r="F31" s="58"/>
      <c r="G31" s="58" t="s">
        <v>157</v>
      </c>
      <c r="H31" s="58">
        <v>5</v>
      </c>
      <c r="I31" s="58">
        <v>90</v>
      </c>
      <c r="J31" s="58">
        <v>24</v>
      </c>
      <c r="K31" s="58">
        <v>0</v>
      </c>
      <c r="L31" s="58">
        <v>3</v>
      </c>
      <c r="M31" s="58"/>
      <c r="N31" s="58"/>
      <c r="O31" s="58">
        <v>57</v>
      </c>
      <c r="P31" s="58">
        <v>2</v>
      </c>
      <c r="Q31" s="58">
        <v>0</v>
      </c>
      <c r="R31" s="58" t="s">
        <v>204</v>
      </c>
    </row>
    <row r="32" spans="1:18" x14ac:dyDescent="0.25">
      <c r="A32" s="58" t="s">
        <v>11</v>
      </c>
      <c r="B32" s="58" t="s">
        <v>202</v>
      </c>
      <c r="C32" s="58" t="s">
        <v>203</v>
      </c>
      <c r="D32" s="58" t="s">
        <v>137</v>
      </c>
      <c r="E32" s="58"/>
      <c r="F32" s="58"/>
      <c r="G32" s="58" t="s">
        <v>157</v>
      </c>
      <c r="H32" s="58">
        <v>6</v>
      </c>
      <c r="I32" s="58">
        <v>59</v>
      </c>
      <c r="J32" s="58">
        <v>20</v>
      </c>
      <c r="K32" s="58">
        <v>0</v>
      </c>
      <c r="L32" s="58">
        <v>3</v>
      </c>
      <c r="M32" s="58"/>
      <c r="N32" s="58"/>
      <c r="O32" s="58">
        <v>146</v>
      </c>
      <c r="P32" s="58">
        <v>2</v>
      </c>
      <c r="Q32" s="58">
        <v>0</v>
      </c>
      <c r="R32" s="58" t="s">
        <v>204</v>
      </c>
    </row>
    <row r="33" spans="1:18" x14ac:dyDescent="0.25">
      <c r="A33" s="58" t="s">
        <v>11</v>
      </c>
      <c r="B33" s="58" t="s">
        <v>202</v>
      </c>
      <c r="C33" s="58" t="s">
        <v>203</v>
      </c>
      <c r="D33" s="58" t="s">
        <v>137</v>
      </c>
      <c r="E33" s="58"/>
      <c r="F33" s="58"/>
      <c r="G33" s="58" t="s">
        <v>157</v>
      </c>
      <c r="H33" s="58">
        <v>7</v>
      </c>
      <c r="I33" s="58">
        <v>63</v>
      </c>
      <c r="J33" s="58">
        <v>43</v>
      </c>
      <c r="K33" s="58">
        <v>0</v>
      </c>
      <c r="L33" s="58">
        <v>1</v>
      </c>
      <c r="M33" s="58"/>
      <c r="N33" s="58"/>
      <c r="O33" s="58">
        <v>245</v>
      </c>
      <c r="P33" s="58">
        <v>6</v>
      </c>
      <c r="Q33" s="58">
        <v>0</v>
      </c>
      <c r="R33" s="58" t="s">
        <v>204</v>
      </c>
    </row>
    <row r="34" spans="1:18" x14ac:dyDescent="0.25">
      <c r="A34" s="58" t="s">
        <v>11</v>
      </c>
      <c r="B34" s="58" t="s">
        <v>202</v>
      </c>
      <c r="C34" s="58" t="s">
        <v>203</v>
      </c>
      <c r="D34" s="58" t="s">
        <v>137</v>
      </c>
      <c r="E34" s="58"/>
      <c r="F34" s="58"/>
      <c r="G34" s="58" t="s">
        <v>157</v>
      </c>
      <c r="H34" s="58">
        <v>8</v>
      </c>
      <c r="I34" s="58">
        <v>95</v>
      </c>
      <c r="J34" s="58">
        <v>54</v>
      </c>
      <c r="K34" s="58">
        <v>0</v>
      </c>
      <c r="L34" s="58">
        <v>0</v>
      </c>
      <c r="M34" s="58"/>
      <c r="N34" s="58"/>
      <c r="O34" s="58">
        <v>216</v>
      </c>
      <c r="P34" s="58">
        <v>3</v>
      </c>
      <c r="Q34" s="58">
        <v>0</v>
      </c>
      <c r="R34" s="58" t="s">
        <v>204</v>
      </c>
    </row>
    <row r="35" spans="1:18" x14ac:dyDescent="0.25">
      <c r="A35" s="58" t="s">
        <v>11</v>
      </c>
      <c r="B35" s="58" t="s">
        <v>202</v>
      </c>
      <c r="C35" s="58" t="s">
        <v>203</v>
      </c>
      <c r="D35" s="58" t="s">
        <v>137</v>
      </c>
      <c r="E35" s="58"/>
      <c r="F35" s="58"/>
      <c r="G35" s="58" t="s">
        <v>157</v>
      </c>
      <c r="H35" s="58">
        <v>9</v>
      </c>
      <c r="I35" s="58">
        <v>135</v>
      </c>
      <c r="J35" s="58">
        <v>35</v>
      </c>
      <c r="K35" s="58">
        <v>0</v>
      </c>
      <c r="L35" s="58">
        <v>3</v>
      </c>
      <c r="M35" s="58"/>
      <c r="N35" s="58"/>
      <c r="O35" s="58">
        <v>197</v>
      </c>
      <c r="P35" s="58">
        <v>10</v>
      </c>
      <c r="Q35" s="58">
        <v>0</v>
      </c>
      <c r="R35" s="58" t="s">
        <v>204</v>
      </c>
    </row>
    <row r="36" spans="1:18" x14ac:dyDescent="0.25">
      <c r="A36" s="58" t="s">
        <v>11</v>
      </c>
      <c r="B36" s="58" t="s">
        <v>202</v>
      </c>
      <c r="C36" s="58" t="s">
        <v>203</v>
      </c>
      <c r="D36" s="58" t="s">
        <v>137</v>
      </c>
      <c r="E36" s="58"/>
      <c r="F36" s="58"/>
      <c r="G36" s="58" t="s">
        <v>157</v>
      </c>
      <c r="H36" s="58">
        <v>10</v>
      </c>
      <c r="I36" s="58">
        <v>96</v>
      </c>
      <c r="J36" s="58">
        <v>48</v>
      </c>
      <c r="K36" s="58">
        <v>0</v>
      </c>
      <c r="L36" s="58">
        <v>3</v>
      </c>
      <c r="M36" s="58"/>
      <c r="N36" s="58"/>
      <c r="O36" s="58">
        <v>232</v>
      </c>
      <c r="P36" s="58">
        <v>4</v>
      </c>
      <c r="Q36" s="58">
        <v>0</v>
      </c>
      <c r="R36" s="58" t="s">
        <v>204</v>
      </c>
    </row>
    <row r="37" spans="1:18" x14ac:dyDescent="0.25">
      <c r="A37" s="58" t="s">
        <v>11</v>
      </c>
      <c r="B37" s="58" t="s">
        <v>202</v>
      </c>
      <c r="C37" s="58" t="s">
        <v>203</v>
      </c>
      <c r="D37" s="58" t="s">
        <v>137</v>
      </c>
      <c r="E37" s="58"/>
      <c r="F37" s="58"/>
      <c r="G37" s="58" t="s">
        <v>157</v>
      </c>
      <c r="H37" s="58">
        <v>11</v>
      </c>
      <c r="I37" s="58">
        <v>96</v>
      </c>
      <c r="J37" s="58">
        <v>39</v>
      </c>
      <c r="K37" s="58">
        <v>0</v>
      </c>
      <c r="L37" s="58">
        <v>1</v>
      </c>
      <c r="M37" s="58"/>
      <c r="N37" s="58"/>
      <c r="O37" s="58">
        <v>204</v>
      </c>
      <c r="P37" s="58">
        <v>6</v>
      </c>
      <c r="Q37" s="58">
        <v>0</v>
      </c>
      <c r="R37" s="58" t="s">
        <v>204</v>
      </c>
    </row>
    <row r="38" spans="1:18" x14ac:dyDescent="0.25">
      <c r="A38" s="58" t="s">
        <v>11</v>
      </c>
      <c r="B38" s="58" t="s">
        <v>202</v>
      </c>
      <c r="C38" s="58" t="s">
        <v>203</v>
      </c>
      <c r="D38" s="58" t="s">
        <v>137</v>
      </c>
      <c r="E38" s="58"/>
      <c r="F38" s="58"/>
      <c r="G38" s="58" t="s">
        <v>157</v>
      </c>
      <c r="H38" s="58">
        <v>12</v>
      </c>
      <c r="I38" s="58">
        <v>130</v>
      </c>
      <c r="J38" s="58">
        <v>38</v>
      </c>
      <c r="K38" s="58">
        <v>0</v>
      </c>
      <c r="L38" s="58">
        <v>1</v>
      </c>
      <c r="M38" s="58"/>
      <c r="N38" s="58"/>
      <c r="O38" s="58">
        <v>246</v>
      </c>
      <c r="P38" s="58">
        <v>3</v>
      </c>
      <c r="Q38" s="58">
        <v>0</v>
      </c>
      <c r="R38" s="58" t="s">
        <v>204</v>
      </c>
    </row>
    <row r="39" spans="1:18" x14ac:dyDescent="0.25">
      <c r="A39" s="58" t="s">
        <v>11</v>
      </c>
      <c r="B39" s="58" t="s">
        <v>202</v>
      </c>
      <c r="C39" s="58" t="s">
        <v>203</v>
      </c>
      <c r="D39" s="58" t="s">
        <v>137</v>
      </c>
      <c r="E39" s="58"/>
      <c r="F39" s="58"/>
      <c r="G39" s="58" t="s">
        <v>157</v>
      </c>
      <c r="H39" s="58">
        <v>13</v>
      </c>
      <c r="I39" s="58">
        <v>78</v>
      </c>
      <c r="J39" s="58">
        <v>38</v>
      </c>
      <c r="K39" s="58">
        <v>0</v>
      </c>
      <c r="L39" s="58">
        <v>1</v>
      </c>
      <c r="M39" s="58"/>
      <c r="N39" s="58"/>
      <c r="O39" s="58">
        <v>314</v>
      </c>
      <c r="P39" s="58">
        <v>5</v>
      </c>
      <c r="Q39" s="58">
        <v>0</v>
      </c>
      <c r="R39" s="58" t="s">
        <v>204</v>
      </c>
    </row>
    <row r="40" spans="1:18" x14ac:dyDescent="0.25">
      <c r="A40" s="58" t="s">
        <v>11</v>
      </c>
      <c r="B40" s="58" t="s">
        <v>202</v>
      </c>
      <c r="C40" s="58" t="s">
        <v>203</v>
      </c>
      <c r="D40" s="58" t="s">
        <v>137</v>
      </c>
      <c r="E40" s="58"/>
      <c r="F40" s="58"/>
      <c r="G40" s="58" t="s">
        <v>157</v>
      </c>
      <c r="H40" s="58">
        <v>14</v>
      </c>
      <c r="I40" s="58">
        <v>84</v>
      </c>
      <c r="J40" s="58">
        <v>47</v>
      </c>
      <c r="K40" s="58">
        <v>0</v>
      </c>
      <c r="L40" s="58">
        <v>2</v>
      </c>
      <c r="M40" s="58"/>
      <c r="N40" s="58"/>
      <c r="O40" s="58">
        <v>367</v>
      </c>
      <c r="P40" s="58">
        <v>5</v>
      </c>
      <c r="Q40" s="58">
        <v>0</v>
      </c>
      <c r="R40" s="58" t="s">
        <v>204</v>
      </c>
    </row>
    <row r="41" spans="1:18" x14ac:dyDescent="0.25">
      <c r="A41" s="58" t="s">
        <v>11</v>
      </c>
      <c r="B41" s="58" t="s">
        <v>202</v>
      </c>
      <c r="C41" s="58" t="s">
        <v>203</v>
      </c>
      <c r="D41" s="58" t="s">
        <v>137</v>
      </c>
      <c r="E41" s="58"/>
      <c r="F41" s="58"/>
      <c r="G41" s="58" t="s">
        <v>157</v>
      </c>
      <c r="H41" s="58">
        <v>15</v>
      </c>
      <c r="I41" s="58">
        <v>79</v>
      </c>
      <c r="J41" s="58">
        <v>33</v>
      </c>
      <c r="K41" s="58">
        <v>0</v>
      </c>
      <c r="L41" s="58">
        <v>3</v>
      </c>
      <c r="M41" s="58"/>
      <c r="N41" s="58"/>
      <c r="O41" s="58">
        <v>422</v>
      </c>
      <c r="P41" s="58">
        <v>9</v>
      </c>
      <c r="Q41" s="58">
        <v>0</v>
      </c>
      <c r="R41" s="58" t="s">
        <v>204</v>
      </c>
    </row>
    <row r="42" spans="1:18" x14ac:dyDescent="0.25">
      <c r="A42" s="58" t="s">
        <v>11</v>
      </c>
      <c r="B42" s="58" t="s">
        <v>202</v>
      </c>
      <c r="C42" s="58" t="s">
        <v>203</v>
      </c>
      <c r="D42" s="58" t="s">
        <v>137</v>
      </c>
      <c r="E42" s="58"/>
      <c r="F42" s="58"/>
      <c r="G42" s="58" t="s">
        <v>157</v>
      </c>
      <c r="H42" s="58">
        <v>16</v>
      </c>
      <c r="I42" s="58">
        <v>69</v>
      </c>
      <c r="J42" s="58">
        <v>28</v>
      </c>
      <c r="K42" s="58">
        <v>0</v>
      </c>
      <c r="L42" s="58">
        <v>1</v>
      </c>
      <c r="M42" s="58"/>
      <c r="N42" s="58"/>
      <c r="O42" s="58">
        <v>443</v>
      </c>
      <c r="P42" s="58">
        <v>2</v>
      </c>
      <c r="Q42" s="58">
        <v>0</v>
      </c>
      <c r="R42" s="58" t="s">
        <v>204</v>
      </c>
    </row>
    <row r="43" spans="1:18" x14ac:dyDescent="0.25">
      <c r="A43" s="58" t="s">
        <v>11</v>
      </c>
      <c r="B43" s="58" t="s">
        <v>202</v>
      </c>
      <c r="C43" s="58" t="s">
        <v>203</v>
      </c>
      <c r="D43" s="58" t="s">
        <v>137</v>
      </c>
      <c r="E43" s="58"/>
      <c r="F43" s="58"/>
      <c r="G43" s="58" t="s">
        <v>157</v>
      </c>
      <c r="H43" s="58">
        <v>17</v>
      </c>
      <c r="I43" s="58">
        <v>39</v>
      </c>
      <c r="J43" s="58">
        <v>33</v>
      </c>
      <c r="K43" s="58">
        <v>0</v>
      </c>
      <c r="L43" s="58">
        <v>2</v>
      </c>
      <c r="M43" s="58"/>
      <c r="N43" s="58"/>
      <c r="O43" s="58">
        <v>372</v>
      </c>
      <c r="P43" s="58">
        <v>8</v>
      </c>
      <c r="Q43" s="58">
        <v>0</v>
      </c>
      <c r="R43" s="58" t="s">
        <v>204</v>
      </c>
    </row>
    <row r="44" spans="1:18" x14ac:dyDescent="0.25">
      <c r="A44" s="58" t="s">
        <v>11</v>
      </c>
      <c r="B44" s="58" t="s">
        <v>202</v>
      </c>
      <c r="C44" s="58" t="s">
        <v>203</v>
      </c>
      <c r="D44" s="58" t="s">
        <v>137</v>
      </c>
      <c r="E44" s="58"/>
      <c r="F44" s="58"/>
      <c r="G44" s="58" t="s">
        <v>157</v>
      </c>
      <c r="H44" s="58">
        <v>18</v>
      </c>
      <c r="I44" s="58">
        <v>35</v>
      </c>
      <c r="J44" s="58">
        <v>22</v>
      </c>
      <c r="K44" s="58">
        <v>0</v>
      </c>
      <c r="L44" s="58">
        <v>0</v>
      </c>
      <c r="M44" s="58"/>
      <c r="N44" s="58"/>
      <c r="O44" s="58">
        <v>260</v>
      </c>
      <c r="P44" s="58">
        <v>10</v>
      </c>
      <c r="Q44" s="58">
        <v>0</v>
      </c>
      <c r="R44" s="58" t="s">
        <v>204</v>
      </c>
    </row>
    <row r="45" spans="1:18" x14ac:dyDescent="0.25">
      <c r="A45" s="58" t="s">
        <v>11</v>
      </c>
      <c r="B45" s="58" t="s">
        <v>202</v>
      </c>
      <c r="C45" s="58" t="s">
        <v>203</v>
      </c>
      <c r="D45" s="58" t="s">
        <v>137</v>
      </c>
      <c r="E45" s="58"/>
      <c r="F45" s="58"/>
      <c r="G45" s="58" t="s">
        <v>157</v>
      </c>
      <c r="H45" s="58">
        <v>19</v>
      </c>
      <c r="I45" s="58">
        <v>23</v>
      </c>
      <c r="J45" s="58">
        <v>13</v>
      </c>
      <c r="K45" s="58">
        <v>0</v>
      </c>
      <c r="L45" s="58">
        <v>0</v>
      </c>
      <c r="M45" s="58"/>
      <c r="N45" s="58"/>
      <c r="O45" s="58">
        <v>161</v>
      </c>
      <c r="P45" s="58">
        <v>9</v>
      </c>
      <c r="Q45" s="58">
        <v>0</v>
      </c>
      <c r="R45" s="58" t="s">
        <v>204</v>
      </c>
    </row>
    <row r="46" spans="1:18" x14ac:dyDescent="0.25">
      <c r="A46" s="58" t="s">
        <v>11</v>
      </c>
      <c r="B46" s="58" t="s">
        <v>202</v>
      </c>
      <c r="C46" s="58" t="s">
        <v>203</v>
      </c>
      <c r="D46" s="58" t="s">
        <v>137</v>
      </c>
      <c r="E46" s="58"/>
      <c r="F46" s="58"/>
      <c r="G46" s="58" t="s">
        <v>157</v>
      </c>
      <c r="H46" s="58">
        <v>20</v>
      </c>
      <c r="I46" s="58">
        <v>22</v>
      </c>
      <c r="J46" s="58">
        <v>8</v>
      </c>
      <c r="K46" s="58">
        <v>0</v>
      </c>
      <c r="L46" s="58">
        <v>0</v>
      </c>
      <c r="M46" s="58"/>
      <c r="N46" s="58"/>
      <c r="O46" s="58">
        <v>107</v>
      </c>
      <c r="P46" s="58">
        <v>1</v>
      </c>
      <c r="Q46" s="58">
        <v>0</v>
      </c>
      <c r="R46" s="58" t="s">
        <v>204</v>
      </c>
    </row>
    <row r="47" spans="1:18" x14ac:dyDescent="0.25">
      <c r="A47" s="58" t="s">
        <v>11</v>
      </c>
      <c r="B47" s="58" t="s">
        <v>202</v>
      </c>
      <c r="C47" s="58" t="s">
        <v>203</v>
      </c>
      <c r="D47" s="58" t="s">
        <v>137</v>
      </c>
      <c r="E47" s="58"/>
      <c r="F47" s="58"/>
      <c r="G47" s="58" t="s">
        <v>157</v>
      </c>
      <c r="H47" s="58">
        <v>21</v>
      </c>
      <c r="I47" s="58">
        <v>18</v>
      </c>
      <c r="J47" s="58">
        <v>5</v>
      </c>
      <c r="K47" s="58">
        <v>0</v>
      </c>
      <c r="L47" s="58">
        <v>0</v>
      </c>
      <c r="M47" s="58"/>
      <c r="N47" s="58"/>
      <c r="O47" s="58">
        <v>94</v>
      </c>
      <c r="P47" s="58">
        <v>2</v>
      </c>
      <c r="Q47" s="58">
        <v>0</v>
      </c>
      <c r="R47" s="58" t="s">
        <v>204</v>
      </c>
    </row>
    <row r="48" spans="1:18" x14ac:dyDescent="0.25">
      <c r="A48" s="58" t="s">
        <v>11</v>
      </c>
      <c r="B48" s="58" t="s">
        <v>202</v>
      </c>
      <c r="C48" s="58" t="s">
        <v>203</v>
      </c>
      <c r="D48" s="58" t="s">
        <v>137</v>
      </c>
      <c r="E48" s="58"/>
      <c r="F48" s="58"/>
      <c r="G48" s="58" t="s">
        <v>157</v>
      </c>
      <c r="H48" s="58">
        <v>22</v>
      </c>
      <c r="I48" s="58">
        <v>14</v>
      </c>
      <c r="J48" s="58">
        <v>1</v>
      </c>
      <c r="K48" s="58">
        <v>0</v>
      </c>
      <c r="L48" s="58">
        <v>0</v>
      </c>
      <c r="M48" s="58"/>
      <c r="N48" s="58"/>
      <c r="O48" s="58">
        <v>45</v>
      </c>
      <c r="P48" s="58">
        <v>4</v>
      </c>
      <c r="Q48" s="58">
        <v>0</v>
      </c>
      <c r="R48" s="58" t="s">
        <v>204</v>
      </c>
    </row>
    <row r="49" spans="1:18" x14ac:dyDescent="0.25">
      <c r="A49" s="58" t="s">
        <v>11</v>
      </c>
      <c r="B49" s="58" t="s">
        <v>202</v>
      </c>
      <c r="C49" s="58" t="s">
        <v>203</v>
      </c>
      <c r="D49" s="58" t="s">
        <v>137</v>
      </c>
      <c r="E49" s="58"/>
      <c r="F49" s="58"/>
      <c r="G49" s="58" t="s">
        <v>157</v>
      </c>
      <c r="H49" s="58">
        <v>23</v>
      </c>
      <c r="I49" s="58">
        <v>4</v>
      </c>
      <c r="J49" s="58">
        <v>3</v>
      </c>
      <c r="K49" s="58">
        <v>0</v>
      </c>
      <c r="L49" s="58">
        <v>0</v>
      </c>
      <c r="M49" s="58"/>
      <c r="N49" s="58"/>
      <c r="O49" s="58">
        <v>31</v>
      </c>
      <c r="P49" s="58">
        <v>3</v>
      </c>
      <c r="Q49" s="58">
        <v>0</v>
      </c>
      <c r="R49" s="58" t="s">
        <v>204</v>
      </c>
    </row>
    <row r="50" spans="1:18" x14ac:dyDescent="0.25">
      <c r="A50" s="58" t="s">
        <v>11</v>
      </c>
      <c r="B50" s="58" t="s">
        <v>202</v>
      </c>
      <c r="C50" s="58" t="s">
        <v>203</v>
      </c>
      <c r="D50" s="58" t="s">
        <v>135</v>
      </c>
      <c r="E50" s="58"/>
      <c r="F50" s="58"/>
      <c r="G50" s="58" t="s">
        <v>159</v>
      </c>
      <c r="H50" s="58">
        <v>0</v>
      </c>
      <c r="I50" s="58">
        <v>4</v>
      </c>
      <c r="J50" s="58">
        <v>10</v>
      </c>
      <c r="K50" s="58">
        <v>0</v>
      </c>
      <c r="L50" s="58">
        <v>0</v>
      </c>
      <c r="M50" s="58"/>
      <c r="N50" s="58"/>
      <c r="O50" s="58">
        <v>30</v>
      </c>
      <c r="P50" s="58">
        <v>11</v>
      </c>
      <c r="Q50" s="58">
        <v>0</v>
      </c>
      <c r="R50" s="58" t="s">
        <v>204</v>
      </c>
    </row>
    <row r="51" spans="1:18" x14ac:dyDescent="0.25">
      <c r="A51" s="58" t="s">
        <v>11</v>
      </c>
      <c r="B51" s="58" t="s">
        <v>202</v>
      </c>
      <c r="C51" s="58" t="s">
        <v>203</v>
      </c>
      <c r="D51" s="58" t="s">
        <v>135</v>
      </c>
      <c r="E51" s="58"/>
      <c r="F51" s="58"/>
      <c r="G51" s="58" t="s">
        <v>159</v>
      </c>
      <c r="H51" s="58">
        <v>1</v>
      </c>
      <c r="I51" s="58">
        <v>7</v>
      </c>
      <c r="J51" s="58">
        <v>6</v>
      </c>
      <c r="K51" s="58">
        <v>0</v>
      </c>
      <c r="L51" s="58">
        <v>0</v>
      </c>
      <c r="M51" s="58"/>
      <c r="N51" s="58"/>
      <c r="O51" s="58">
        <v>25</v>
      </c>
      <c r="P51" s="58">
        <v>11</v>
      </c>
      <c r="Q51" s="58">
        <v>0</v>
      </c>
      <c r="R51" s="58" t="s">
        <v>204</v>
      </c>
    </row>
    <row r="52" spans="1:18" x14ac:dyDescent="0.25">
      <c r="A52" s="58" t="s">
        <v>11</v>
      </c>
      <c r="B52" s="58" t="s">
        <v>202</v>
      </c>
      <c r="C52" s="58" t="s">
        <v>203</v>
      </c>
      <c r="D52" s="58" t="s">
        <v>135</v>
      </c>
      <c r="E52" s="58"/>
      <c r="F52" s="58"/>
      <c r="G52" s="58" t="s">
        <v>159</v>
      </c>
      <c r="H52" s="58">
        <v>2</v>
      </c>
      <c r="I52" s="58">
        <v>10</v>
      </c>
      <c r="J52" s="58">
        <v>8</v>
      </c>
      <c r="K52" s="58">
        <v>0</v>
      </c>
      <c r="L52" s="58">
        <v>0</v>
      </c>
      <c r="M52" s="58"/>
      <c r="N52" s="58"/>
      <c r="O52" s="58">
        <v>17</v>
      </c>
      <c r="P52" s="58">
        <v>19</v>
      </c>
      <c r="Q52" s="58">
        <v>0</v>
      </c>
      <c r="R52" s="58" t="s">
        <v>204</v>
      </c>
    </row>
    <row r="53" spans="1:18" x14ac:dyDescent="0.25">
      <c r="A53" s="58" t="s">
        <v>11</v>
      </c>
      <c r="B53" s="58" t="s">
        <v>202</v>
      </c>
      <c r="C53" s="58" t="s">
        <v>203</v>
      </c>
      <c r="D53" s="58" t="s">
        <v>135</v>
      </c>
      <c r="E53" s="58"/>
      <c r="F53" s="58"/>
      <c r="G53" s="58" t="s">
        <v>159</v>
      </c>
      <c r="H53" s="58">
        <v>3</v>
      </c>
      <c r="I53" s="58">
        <v>7</v>
      </c>
      <c r="J53" s="58">
        <v>8</v>
      </c>
      <c r="K53" s="58">
        <v>0</v>
      </c>
      <c r="L53" s="58">
        <v>0</v>
      </c>
      <c r="M53" s="58"/>
      <c r="N53" s="58"/>
      <c r="O53" s="58">
        <v>15</v>
      </c>
      <c r="P53" s="58">
        <v>8</v>
      </c>
      <c r="Q53" s="58">
        <v>0</v>
      </c>
      <c r="R53" s="58" t="s">
        <v>204</v>
      </c>
    </row>
    <row r="54" spans="1:18" x14ac:dyDescent="0.25">
      <c r="A54" s="58" t="s">
        <v>11</v>
      </c>
      <c r="B54" s="58" t="s">
        <v>202</v>
      </c>
      <c r="C54" s="58" t="s">
        <v>203</v>
      </c>
      <c r="D54" s="58" t="s">
        <v>135</v>
      </c>
      <c r="E54" s="58"/>
      <c r="F54" s="58"/>
      <c r="G54" s="58" t="s">
        <v>159</v>
      </c>
      <c r="H54" s="58">
        <v>4</v>
      </c>
      <c r="I54" s="58">
        <v>9</v>
      </c>
      <c r="J54" s="58">
        <v>6</v>
      </c>
      <c r="K54" s="58">
        <v>0</v>
      </c>
      <c r="L54" s="58">
        <v>0</v>
      </c>
      <c r="M54" s="58"/>
      <c r="N54" s="58"/>
      <c r="O54" s="58">
        <v>47</v>
      </c>
      <c r="P54" s="58">
        <v>4</v>
      </c>
      <c r="Q54" s="58">
        <v>0</v>
      </c>
      <c r="R54" s="58" t="s">
        <v>204</v>
      </c>
    </row>
    <row r="55" spans="1:18" x14ac:dyDescent="0.25">
      <c r="A55" s="58" t="s">
        <v>11</v>
      </c>
      <c r="B55" s="58" t="s">
        <v>202</v>
      </c>
      <c r="C55" s="58" t="s">
        <v>203</v>
      </c>
      <c r="D55" s="58" t="s">
        <v>135</v>
      </c>
      <c r="E55" s="58"/>
      <c r="F55" s="58"/>
      <c r="G55" s="58" t="s">
        <v>159</v>
      </c>
      <c r="H55" s="58">
        <v>5</v>
      </c>
      <c r="I55" s="58">
        <v>10</v>
      </c>
      <c r="J55" s="58">
        <v>11</v>
      </c>
      <c r="K55" s="58">
        <v>0</v>
      </c>
      <c r="L55" s="58">
        <v>0</v>
      </c>
      <c r="M55" s="58"/>
      <c r="N55" s="58"/>
      <c r="O55" s="58">
        <v>90</v>
      </c>
      <c r="P55" s="58">
        <v>15</v>
      </c>
      <c r="Q55" s="58">
        <v>0</v>
      </c>
      <c r="R55" s="58" t="s">
        <v>204</v>
      </c>
    </row>
    <row r="56" spans="1:18" x14ac:dyDescent="0.25">
      <c r="A56" s="58" t="s">
        <v>11</v>
      </c>
      <c r="B56" s="58" t="s">
        <v>202</v>
      </c>
      <c r="C56" s="58" t="s">
        <v>203</v>
      </c>
      <c r="D56" s="58" t="s">
        <v>135</v>
      </c>
      <c r="E56" s="58"/>
      <c r="F56" s="58"/>
      <c r="G56" s="58" t="s">
        <v>159</v>
      </c>
      <c r="H56" s="58">
        <v>6</v>
      </c>
      <c r="I56" s="58">
        <v>25</v>
      </c>
      <c r="J56" s="58">
        <v>28</v>
      </c>
      <c r="K56" s="58">
        <v>0</v>
      </c>
      <c r="L56" s="58">
        <v>3</v>
      </c>
      <c r="M56" s="58"/>
      <c r="N56" s="58"/>
      <c r="O56" s="58">
        <v>232</v>
      </c>
      <c r="P56" s="58">
        <v>46</v>
      </c>
      <c r="Q56" s="58">
        <v>0</v>
      </c>
      <c r="R56" s="58" t="s">
        <v>204</v>
      </c>
    </row>
    <row r="57" spans="1:18" x14ac:dyDescent="0.25">
      <c r="A57" s="58" t="s">
        <v>11</v>
      </c>
      <c r="B57" s="58" t="s">
        <v>202</v>
      </c>
      <c r="C57" s="58" t="s">
        <v>203</v>
      </c>
      <c r="D57" s="58" t="s">
        <v>135</v>
      </c>
      <c r="E57" s="58"/>
      <c r="F57" s="58"/>
      <c r="G57" s="58" t="s">
        <v>159</v>
      </c>
      <c r="H57" s="58">
        <v>7</v>
      </c>
      <c r="I57" s="58">
        <v>15</v>
      </c>
      <c r="J57" s="58">
        <v>27</v>
      </c>
      <c r="K57" s="58">
        <v>0</v>
      </c>
      <c r="L57" s="58">
        <v>5</v>
      </c>
      <c r="M57" s="58"/>
      <c r="N57" s="58"/>
      <c r="O57" s="58">
        <v>410</v>
      </c>
      <c r="P57" s="58">
        <v>64</v>
      </c>
      <c r="Q57" s="58">
        <v>0</v>
      </c>
      <c r="R57" s="58" t="s">
        <v>204</v>
      </c>
    </row>
    <row r="58" spans="1:18" x14ac:dyDescent="0.25">
      <c r="A58" s="58" t="s">
        <v>11</v>
      </c>
      <c r="B58" s="58" t="s">
        <v>202</v>
      </c>
      <c r="C58" s="58" t="s">
        <v>203</v>
      </c>
      <c r="D58" s="58" t="s">
        <v>135</v>
      </c>
      <c r="E58" s="58"/>
      <c r="F58" s="58"/>
      <c r="G58" s="58" t="s">
        <v>159</v>
      </c>
      <c r="H58" s="58">
        <v>8</v>
      </c>
      <c r="I58" s="58">
        <v>42</v>
      </c>
      <c r="J58" s="58">
        <v>30</v>
      </c>
      <c r="K58" s="58">
        <v>0</v>
      </c>
      <c r="L58" s="58">
        <v>6</v>
      </c>
      <c r="M58" s="58"/>
      <c r="N58" s="58"/>
      <c r="O58" s="58">
        <v>554</v>
      </c>
      <c r="P58" s="58">
        <v>64</v>
      </c>
      <c r="Q58" s="58">
        <v>0</v>
      </c>
      <c r="R58" s="58" t="s">
        <v>204</v>
      </c>
    </row>
    <row r="59" spans="1:18" x14ac:dyDescent="0.25">
      <c r="A59" s="58" t="s">
        <v>11</v>
      </c>
      <c r="B59" s="58" t="s">
        <v>202</v>
      </c>
      <c r="C59" s="58" t="s">
        <v>203</v>
      </c>
      <c r="D59" s="58" t="s">
        <v>135</v>
      </c>
      <c r="E59" s="58"/>
      <c r="F59" s="58"/>
      <c r="G59" s="58" t="s">
        <v>159</v>
      </c>
      <c r="H59" s="58">
        <v>9</v>
      </c>
      <c r="I59" s="58">
        <v>40</v>
      </c>
      <c r="J59" s="58">
        <v>29</v>
      </c>
      <c r="K59" s="58">
        <v>0</v>
      </c>
      <c r="L59" s="58">
        <v>9</v>
      </c>
      <c r="M59" s="58"/>
      <c r="N59" s="58"/>
      <c r="O59" s="58">
        <v>638</v>
      </c>
      <c r="P59" s="58">
        <v>74</v>
      </c>
      <c r="Q59" s="58">
        <v>0</v>
      </c>
      <c r="R59" s="58" t="s">
        <v>204</v>
      </c>
    </row>
    <row r="60" spans="1:18" x14ac:dyDescent="0.25">
      <c r="A60" s="58" t="s">
        <v>11</v>
      </c>
      <c r="B60" s="58" t="s">
        <v>202</v>
      </c>
      <c r="C60" s="58" t="s">
        <v>203</v>
      </c>
      <c r="D60" s="58" t="s">
        <v>135</v>
      </c>
      <c r="E60" s="58"/>
      <c r="F60" s="58"/>
      <c r="G60" s="58" t="s">
        <v>159</v>
      </c>
      <c r="H60" s="58">
        <v>10</v>
      </c>
      <c r="I60" s="58">
        <v>45</v>
      </c>
      <c r="J60" s="58">
        <v>17</v>
      </c>
      <c r="K60" s="58">
        <v>0</v>
      </c>
      <c r="L60" s="58">
        <v>1</v>
      </c>
      <c r="M60" s="58"/>
      <c r="N60" s="58"/>
      <c r="O60" s="58">
        <v>739</v>
      </c>
      <c r="P60" s="58">
        <v>69</v>
      </c>
      <c r="Q60" s="58">
        <v>0</v>
      </c>
      <c r="R60" s="58" t="s">
        <v>204</v>
      </c>
    </row>
    <row r="61" spans="1:18" x14ac:dyDescent="0.25">
      <c r="A61" s="58" t="s">
        <v>11</v>
      </c>
      <c r="B61" s="58" t="s">
        <v>202</v>
      </c>
      <c r="C61" s="58" t="s">
        <v>203</v>
      </c>
      <c r="D61" s="58" t="s">
        <v>135</v>
      </c>
      <c r="E61" s="58"/>
      <c r="F61" s="58"/>
      <c r="G61" s="58" t="s">
        <v>159</v>
      </c>
      <c r="H61" s="58">
        <v>11</v>
      </c>
      <c r="I61" s="58">
        <v>61</v>
      </c>
      <c r="J61" s="58">
        <v>19</v>
      </c>
      <c r="K61" s="58">
        <v>0</v>
      </c>
      <c r="L61" s="58">
        <v>1</v>
      </c>
      <c r="M61" s="58"/>
      <c r="N61" s="58"/>
      <c r="O61" s="58">
        <v>769</v>
      </c>
      <c r="P61" s="58">
        <v>35</v>
      </c>
      <c r="Q61" s="58">
        <v>0</v>
      </c>
      <c r="R61" s="58" t="s">
        <v>204</v>
      </c>
    </row>
    <row r="62" spans="1:18" x14ac:dyDescent="0.25">
      <c r="A62" s="58" t="s">
        <v>11</v>
      </c>
      <c r="B62" s="58" t="s">
        <v>202</v>
      </c>
      <c r="C62" s="58" t="s">
        <v>203</v>
      </c>
      <c r="D62" s="58" t="s">
        <v>135</v>
      </c>
      <c r="E62" s="58"/>
      <c r="F62" s="58"/>
      <c r="G62" s="58" t="s">
        <v>159</v>
      </c>
      <c r="H62" s="58">
        <v>12</v>
      </c>
      <c r="I62" s="58">
        <v>50</v>
      </c>
      <c r="J62" s="58">
        <v>22</v>
      </c>
      <c r="K62" s="58">
        <v>0</v>
      </c>
      <c r="L62" s="58">
        <v>0</v>
      </c>
      <c r="M62" s="58"/>
      <c r="N62" s="58"/>
      <c r="O62" s="58">
        <v>678</v>
      </c>
      <c r="P62" s="58">
        <v>43</v>
      </c>
      <c r="Q62" s="58">
        <v>0</v>
      </c>
      <c r="R62" s="58" t="s">
        <v>204</v>
      </c>
    </row>
    <row r="63" spans="1:18" x14ac:dyDescent="0.25">
      <c r="A63" s="58" t="s">
        <v>11</v>
      </c>
      <c r="B63" s="58" t="s">
        <v>202</v>
      </c>
      <c r="C63" s="58" t="s">
        <v>203</v>
      </c>
      <c r="D63" s="58" t="s">
        <v>135</v>
      </c>
      <c r="E63" s="58"/>
      <c r="F63" s="58"/>
      <c r="G63" s="58" t="s">
        <v>159</v>
      </c>
      <c r="H63" s="58">
        <v>13</v>
      </c>
      <c r="I63" s="58">
        <v>39</v>
      </c>
      <c r="J63" s="58">
        <v>16</v>
      </c>
      <c r="K63" s="58">
        <v>0</v>
      </c>
      <c r="L63" s="58">
        <v>0</v>
      </c>
      <c r="M63" s="58"/>
      <c r="N63" s="58"/>
      <c r="O63" s="58">
        <v>681</v>
      </c>
      <c r="P63" s="58">
        <v>42</v>
      </c>
      <c r="Q63" s="58">
        <v>0</v>
      </c>
      <c r="R63" s="58" t="s">
        <v>204</v>
      </c>
    </row>
    <row r="64" spans="1:18" x14ac:dyDescent="0.25">
      <c r="A64" s="58" t="s">
        <v>11</v>
      </c>
      <c r="B64" s="58" t="s">
        <v>202</v>
      </c>
      <c r="C64" s="58" t="s">
        <v>203</v>
      </c>
      <c r="D64" s="58" t="s">
        <v>135</v>
      </c>
      <c r="E64" s="58"/>
      <c r="F64" s="58"/>
      <c r="G64" s="58" t="s">
        <v>159</v>
      </c>
      <c r="H64" s="58">
        <v>14</v>
      </c>
      <c r="I64" s="58">
        <v>48</v>
      </c>
      <c r="J64" s="58">
        <v>20</v>
      </c>
      <c r="K64" s="58">
        <v>0</v>
      </c>
      <c r="L64" s="58">
        <v>0</v>
      </c>
      <c r="M64" s="58"/>
      <c r="N64" s="58"/>
      <c r="O64" s="58">
        <v>720</v>
      </c>
      <c r="P64" s="58">
        <v>38</v>
      </c>
      <c r="Q64" s="58">
        <v>0</v>
      </c>
      <c r="R64" s="58" t="s">
        <v>204</v>
      </c>
    </row>
    <row r="65" spans="1:18" x14ac:dyDescent="0.25">
      <c r="A65" s="58" t="s">
        <v>11</v>
      </c>
      <c r="B65" s="58" t="s">
        <v>202</v>
      </c>
      <c r="C65" s="58" t="s">
        <v>203</v>
      </c>
      <c r="D65" s="58" t="s">
        <v>135</v>
      </c>
      <c r="E65" s="58"/>
      <c r="F65" s="58"/>
      <c r="G65" s="58" t="s">
        <v>159</v>
      </c>
      <c r="H65" s="58">
        <v>15</v>
      </c>
      <c r="I65" s="58">
        <v>45</v>
      </c>
      <c r="J65" s="58">
        <v>17</v>
      </c>
      <c r="K65" s="58">
        <v>0</v>
      </c>
      <c r="L65" s="58">
        <v>0</v>
      </c>
      <c r="M65" s="58"/>
      <c r="N65" s="58"/>
      <c r="O65" s="58">
        <v>646</v>
      </c>
      <c r="P65" s="58">
        <v>37</v>
      </c>
      <c r="Q65" s="58">
        <v>0</v>
      </c>
      <c r="R65" s="58" t="s">
        <v>204</v>
      </c>
    </row>
    <row r="66" spans="1:18" x14ac:dyDescent="0.25">
      <c r="A66" s="58" t="s">
        <v>11</v>
      </c>
      <c r="B66" s="58" t="s">
        <v>202</v>
      </c>
      <c r="C66" s="58" t="s">
        <v>203</v>
      </c>
      <c r="D66" s="58" t="s">
        <v>135</v>
      </c>
      <c r="E66" s="58"/>
      <c r="F66" s="58"/>
      <c r="G66" s="58" t="s">
        <v>159</v>
      </c>
      <c r="H66" s="58">
        <v>16</v>
      </c>
      <c r="I66" s="58">
        <v>36</v>
      </c>
      <c r="J66" s="58">
        <v>10</v>
      </c>
      <c r="K66" s="58">
        <v>1</v>
      </c>
      <c r="L66" s="58">
        <v>0</v>
      </c>
      <c r="M66" s="58"/>
      <c r="N66" s="58"/>
      <c r="O66" s="58">
        <v>472</v>
      </c>
      <c r="P66" s="58">
        <v>32</v>
      </c>
      <c r="Q66" s="58">
        <v>0</v>
      </c>
      <c r="R66" s="58" t="s">
        <v>204</v>
      </c>
    </row>
    <row r="67" spans="1:18" x14ac:dyDescent="0.25">
      <c r="A67" s="58" t="s">
        <v>11</v>
      </c>
      <c r="B67" s="58" t="s">
        <v>202</v>
      </c>
      <c r="C67" s="58" t="s">
        <v>203</v>
      </c>
      <c r="D67" s="58" t="s">
        <v>135</v>
      </c>
      <c r="E67" s="58"/>
      <c r="F67" s="58"/>
      <c r="G67" s="58" t="s">
        <v>159</v>
      </c>
      <c r="H67" s="58">
        <v>17</v>
      </c>
      <c r="I67" s="58">
        <v>19</v>
      </c>
      <c r="J67" s="58">
        <v>11</v>
      </c>
      <c r="K67" s="58">
        <v>0</v>
      </c>
      <c r="L67" s="58">
        <v>0</v>
      </c>
      <c r="M67" s="58"/>
      <c r="N67" s="58"/>
      <c r="O67" s="58">
        <v>349</v>
      </c>
      <c r="P67" s="58">
        <v>26</v>
      </c>
      <c r="Q67" s="58">
        <v>0</v>
      </c>
      <c r="R67" s="58" t="s">
        <v>204</v>
      </c>
    </row>
    <row r="68" spans="1:18" x14ac:dyDescent="0.25">
      <c r="A68" s="58" t="s">
        <v>11</v>
      </c>
      <c r="B68" s="58" t="s">
        <v>202</v>
      </c>
      <c r="C68" s="58" t="s">
        <v>203</v>
      </c>
      <c r="D68" s="58" t="s">
        <v>135</v>
      </c>
      <c r="E68" s="58"/>
      <c r="F68" s="58"/>
      <c r="G68" s="58" t="s">
        <v>159</v>
      </c>
      <c r="H68" s="58">
        <v>18</v>
      </c>
      <c r="I68" s="58">
        <v>18</v>
      </c>
      <c r="J68" s="58">
        <v>4</v>
      </c>
      <c r="K68" s="58">
        <v>0</v>
      </c>
      <c r="L68" s="58">
        <v>0</v>
      </c>
      <c r="M68" s="58"/>
      <c r="N68" s="58"/>
      <c r="O68" s="58">
        <v>204</v>
      </c>
      <c r="P68" s="58">
        <v>15</v>
      </c>
      <c r="Q68" s="58">
        <v>0</v>
      </c>
      <c r="R68" s="58" t="s">
        <v>204</v>
      </c>
    </row>
    <row r="69" spans="1:18" x14ac:dyDescent="0.25">
      <c r="A69" s="58" t="s">
        <v>11</v>
      </c>
      <c r="B69" s="58" t="s">
        <v>202</v>
      </c>
      <c r="C69" s="58" t="s">
        <v>203</v>
      </c>
      <c r="D69" s="58" t="s">
        <v>135</v>
      </c>
      <c r="E69" s="58"/>
      <c r="F69" s="58"/>
      <c r="G69" s="58" t="s">
        <v>159</v>
      </c>
      <c r="H69" s="58">
        <v>19</v>
      </c>
      <c r="I69" s="58">
        <v>13</v>
      </c>
      <c r="J69" s="58">
        <v>1</v>
      </c>
      <c r="K69" s="58">
        <v>0</v>
      </c>
      <c r="L69" s="58">
        <v>0</v>
      </c>
      <c r="M69" s="58"/>
      <c r="N69" s="58"/>
      <c r="O69" s="58">
        <v>118</v>
      </c>
      <c r="P69" s="58">
        <v>10</v>
      </c>
      <c r="Q69" s="58">
        <v>0</v>
      </c>
      <c r="R69" s="58" t="s">
        <v>204</v>
      </c>
    </row>
    <row r="70" spans="1:18" x14ac:dyDescent="0.25">
      <c r="A70" s="58" t="s">
        <v>11</v>
      </c>
      <c r="B70" s="58" t="s">
        <v>202</v>
      </c>
      <c r="C70" s="58" t="s">
        <v>203</v>
      </c>
      <c r="D70" s="58" t="s">
        <v>135</v>
      </c>
      <c r="E70" s="58"/>
      <c r="F70" s="58"/>
      <c r="G70" s="58" t="s">
        <v>159</v>
      </c>
      <c r="H70" s="58">
        <v>20</v>
      </c>
      <c r="I70" s="58">
        <v>2</v>
      </c>
      <c r="J70" s="58">
        <v>3</v>
      </c>
      <c r="K70" s="58">
        <v>0</v>
      </c>
      <c r="L70" s="58">
        <v>0</v>
      </c>
      <c r="M70" s="58"/>
      <c r="N70" s="58"/>
      <c r="O70" s="58">
        <v>93</v>
      </c>
      <c r="P70" s="58">
        <v>17</v>
      </c>
      <c r="Q70" s="58">
        <v>0</v>
      </c>
      <c r="R70" s="58" t="s">
        <v>204</v>
      </c>
    </row>
    <row r="71" spans="1:18" x14ac:dyDescent="0.25">
      <c r="A71" s="58" t="s">
        <v>11</v>
      </c>
      <c r="B71" s="58" t="s">
        <v>202</v>
      </c>
      <c r="C71" s="58" t="s">
        <v>203</v>
      </c>
      <c r="D71" s="58" t="s">
        <v>135</v>
      </c>
      <c r="E71" s="58"/>
      <c r="F71" s="58"/>
      <c r="G71" s="58" t="s">
        <v>159</v>
      </c>
      <c r="H71" s="58">
        <v>21</v>
      </c>
      <c r="I71" s="58">
        <v>8</v>
      </c>
      <c r="J71" s="58">
        <v>5</v>
      </c>
      <c r="K71" s="58">
        <v>0</v>
      </c>
      <c r="L71" s="58">
        <v>0</v>
      </c>
      <c r="M71" s="58"/>
      <c r="N71" s="58"/>
      <c r="O71" s="58">
        <v>73</v>
      </c>
      <c r="P71" s="58">
        <v>9</v>
      </c>
      <c r="Q71" s="58">
        <v>0</v>
      </c>
      <c r="R71" s="58" t="s">
        <v>204</v>
      </c>
    </row>
    <row r="72" spans="1:18" x14ac:dyDescent="0.25">
      <c r="A72" s="58" t="s">
        <v>11</v>
      </c>
      <c r="B72" s="58" t="s">
        <v>202</v>
      </c>
      <c r="C72" s="58" t="s">
        <v>203</v>
      </c>
      <c r="D72" s="58" t="s">
        <v>135</v>
      </c>
      <c r="E72" s="58"/>
      <c r="F72" s="58"/>
      <c r="G72" s="58" t="s">
        <v>159</v>
      </c>
      <c r="H72" s="58">
        <v>22</v>
      </c>
      <c r="I72" s="58">
        <v>5</v>
      </c>
      <c r="J72" s="58">
        <v>1</v>
      </c>
      <c r="K72" s="58">
        <v>0</v>
      </c>
      <c r="L72" s="58">
        <v>0</v>
      </c>
      <c r="M72" s="58"/>
      <c r="N72" s="58"/>
      <c r="O72" s="58">
        <v>89</v>
      </c>
      <c r="P72" s="58">
        <v>11</v>
      </c>
      <c r="Q72" s="58">
        <v>0</v>
      </c>
      <c r="R72" s="58" t="s">
        <v>204</v>
      </c>
    </row>
    <row r="73" spans="1:18" x14ac:dyDescent="0.25">
      <c r="A73" s="58" t="s">
        <v>11</v>
      </c>
      <c r="B73" s="58" t="s">
        <v>202</v>
      </c>
      <c r="C73" s="58" t="s">
        <v>203</v>
      </c>
      <c r="D73" s="58" t="s">
        <v>135</v>
      </c>
      <c r="E73" s="58"/>
      <c r="F73" s="58"/>
      <c r="G73" s="58" t="s">
        <v>159</v>
      </c>
      <c r="H73" s="58">
        <v>23</v>
      </c>
      <c r="I73" s="58">
        <v>4</v>
      </c>
      <c r="J73" s="58">
        <v>0</v>
      </c>
      <c r="K73" s="58">
        <v>0</v>
      </c>
      <c r="L73" s="58">
        <v>0</v>
      </c>
      <c r="M73" s="58"/>
      <c r="N73" s="58"/>
      <c r="O73" s="58">
        <v>60</v>
      </c>
      <c r="P73" s="58">
        <v>24</v>
      </c>
      <c r="Q73" s="58">
        <v>0</v>
      </c>
      <c r="R73" s="58" t="s">
        <v>204</v>
      </c>
    </row>
    <row r="74" spans="1:18" x14ac:dyDescent="0.25">
      <c r="A74" s="58" t="s">
        <v>11</v>
      </c>
      <c r="B74" s="58" t="s">
        <v>202</v>
      </c>
      <c r="C74" s="58" t="s">
        <v>203</v>
      </c>
      <c r="D74" s="58" t="s">
        <v>135</v>
      </c>
      <c r="E74" s="58"/>
      <c r="F74" s="58"/>
      <c r="G74" s="58" t="s">
        <v>157</v>
      </c>
      <c r="H74" s="58">
        <v>0</v>
      </c>
      <c r="I74" s="58">
        <v>8</v>
      </c>
      <c r="J74" s="58">
        <v>9</v>
      </c>
      <c r="K74" s="58">
        <v>0</v>
      </c>
      <c r="L74" s="58">
        <v>0</v>
      </c>
      <c r="M74" s="58"/>
      <c r="N74" s="58"/>
      <c r="O74" s="58">
        <v>13</v>
      </c>
      <c r="P74" s="58">
        <v>4</v>
      </c>
      <c r="Q74" s="58">
        <v>0</v>
      </c>
      <c r="R74" s="58" t="s">
        <v>204</v>
      </c>
    </row>
    <row r="75" spans="1:18" x14ac:dyDescent="0.25">
      <c r="A75" s="58" t="s">
        <v>11</v>
      </c>
      <c r="B75" s="58" t="s">
        <v>202</v>
      </c>
      <c r="C75" s="58" t="s">
        <v>203</v>
      </c>
      <c r="D75" s="58" t="s">
        <v>135</v>
      </c>
      <c r="E75" s="58"/>
      <c r="F75" s="58"/>
      <c r="G75" s="58" t="s">
        <v>157</v>
      </c>
      <c r="H75" s="58">
        <v>1</v>
      </c>
      <c r="I75" s="58">
        <v>10</v>
      </c>
      <c r="J75" s="58">
        <v>4</v>
      </c>
      <c r="K75" s="58">
        <v>0</v>
      </c>
      <c r="L75" s="58">
        <v>0</v>
      </c>
      <c r="M75" s="58"/>
      <c r="N75" s="58"/>
      <c r="O75" s="58">
        <v>12</v>
      </c>
      <c r="P75" s="58">
        <v>2</v>
      </c>
      <c r="Q75" s="58">
        <v>0</v>
      </c>
      <c r="R75" s="58" t="s">
        <v>204</v>
      </c>
    </row>
    <row r="76" spans="1:18" x14ac:dyDescent="0.25">
      <c r="A76" s="58" t="s">
        <v>11</v>
      </c>
      <c r="B76" s="58" t="s">
        <v>202</v>
      </c>
      <c r="C76" s="58" t="s">
        <v>203</v>
      </c>
      <c r="D76" s="58" t="s">
        <v>135</v>
      </c>
      <c r="E76" s="58"/>
      <c r="F76" s="58"/>
      <c r="G76" s="58" t="s">
        <v>157</v>
      </c>
      <c r="H76" s="58">
        <v>2</v>
      </c>
      <c r="I76" s="58">
        <v>7</v>
      </c>
      <c r="J76" s="58">
        <v>4</v>
      </c>
      <c r="K76" s="58">
        <v>0</v>
      </c>
      <c r="L76" s="58">
        <v>0</v>
      </c>
      <c r="M76" s="58"/>
      <c r="N76" s="58"/>
      <c r="O76" s="58">
        <v>7</v>
      </c>
      <c r="P76" s="58">
        <v>3</v>
      </c>
      <c r="Q76" s="58">
        <v>0</v>
      </c>
      <c r="R76" s="58" t="s">
        <v>204</v>
      </c>
    </row>
    <row r="77" spans="1:18" x14ac:dyDescent="0.25">
      <c r="A77" s="58" t="s">
        <v>11</v>
      </c>
      <c r="B77" s="58" t="s">
        <v>202</v>
      </c>
      <c r="C77" s="58" t="s">
        <v>203</v>
      </c>
      <c r="D77" s="58" t="s">
        <v>135</v>
      </c>
      <c r="E77" s="58"/>
      <c r="F77" s="58"/>
      <c r="G77" s="58" t="s">
        <v>157</v>
      </c>
      <c r="H77" s="58">
        <v>3</v>
      </c>
      <c r="I77" s="58">
        <v>5</v>
      </c>
      <c r="J77" s="58">
        <v>1</v>
      </c>
      <c r="K77" s="58">
        <v>0</v>
      </c>
      <c r="L77" s="58">
        <v>0</v>
      </c>
      <c r="M77" s="58"/>
      <c r="N77" s="58"/>
      <c r="O77" s="58">
        <v>8</v>
      </c>
      <c r="P77" s="58">
        <v>2</v>
      </c>
      <c r="Q77" s="58">
        <v>0</v>
      </c>
      <c r="R77" s="58" t="s">
        <v>204</v>
      </c>
    </row>
    <row r="78" spans="1:18" x14ac:dyDescent="0.25">
      <c r="A78" s="58" t="s">
        <v>11</v>
      </c>
      <c r="B78" s="58" t="s">
        <v>202</v>
      </c>
      <c r="C78" s="58" t="s">
        <v>203</v>
      </c>
      <c r="D78" s="58" t="s">
        <v>135</v>
      </c>
      <c r="E78" s="58"/>
      <c r="F78" s="58"/>
      <c r="G78" s="58" t="s">
        <v>157</v>
      </c>
      <c r="H78" s="58">
        <v>4</v>
      </c>
      <c r="I78" s="58">
        <v>7</v>
      </c>
      <c r="J78" s="58">
        <v>4</v>
      </c>
      <c r="K78" s="58">
        <v>0</v>
      </c>
      <c r="L78" s="58">
        <v>0</v>
      </c>
      <c r="M78" s="58"/>
      <c r="N78" s="58"/>
      <c r="O78" s="58">
        <v>10</v>
      </c>
      <c r="P78" s="58">
        <v>3</v>
      </c>
      <c r="Q78" s="58">
        <v>0</v>
      </c>
      <c r="R78" s="58" t="s">
        <v>204</v>
      </c>
    </row>
    <row r="79" spans="1:18" x14ac:dyDescent="0.25">
      <c r="A79" s="58" t="s">
        <v>11</v>
      </c>
      <c r="B79" s="58" t="s">
        <v>202</v>
      </c>
      <c r="C79" s="58" t="s">
        <v>203</v>
      </c>
      <c r="D79" s="58" t="s">
        <v>135</v>
      </c>
      <c r="E79" s="58"/>
      <c r="F79" s="58"/>
      <c r="G79" s="58" t="s">
        <v>157</v>
      </c>
      <c r="H79" s="58">
        <v>5</v>
      </c>
      <c r="I79" s="58">
        <v>50</v>
      </c>
      <c r="J79" s="58">
        <v>27</v>
      </c>
      <c r="K79" s="58">
        <v>0</v>
      </c>
      <c r="L79" s="58">
        <v>0</v>
      </c>
      <c r="M79" s="58"/>
      <c r="N79" s="58"/>
      <c r="O79" s="58">
        <v>45</v>
      </c>
      <c r="P79" s="58">
        <v>0</v>
      </c>
      <c r="Q79" s="58">
        <v>0</v>
      </c>
      <c r="R79" s="58" t="s">
        <v>204</v>
      </c>
    </row>
    <row r="80" spans="1:18" x14ac:dyDescent="0.25">
      <c r="A80" s="58" t="s">
        <v>11</v>
      </c>
      <c r="B80" s="58" t="s">
        <v>202</v>
      </c>
      <c r="C80" s="58" t="s">
        <v>203</v>
      </c>
      <c r="D80" s="58" t="s">
        <v>135</v>
      </c>
      <c r="E80" s="58"/>
      <c r="F80" s="58"/>
      <c r="G80" s="58" t="s">
        <v>157</v>
      </c>
      <c r="H80" s="58">
        <v>6</v>
      </c>
      <c r="I80" s="58">
        <v>50</v>
      </c>
      <c r="J80" s="58">
        <v>27</v>
      </c>
      <c r="K80" s="58">
        <v>0</v>
      </c>
      <c r="L80" s="58">
        <v>0</v>
      </c>
      <c r="M80" s="58"/>
      <c r="N80" s="58"/>
      <c r="O80" s="58">
        <v>131</v>
      </c>
      <c r="P80" s="58">
        <v>0</v>
      </c>
      <c r="Q80" s="58">
        <v>0</v>
      </c>
      <c r="R80" s="58" t="s">
        <v>204</v>
      </c>
    </row>
    <row r="81" spans="1:18" x14ac:dyDescent="0.25">
      <c r="A81" s="58" t="s">
        <v>11</v>
      </c>
      <c r="B81" s="58" t="s">
        <v>202</v>
      </c>
      <c r="C81" s="58" t="s">
        <v>203</v>
      </c>
      <c r="D81" s="58" t="s">
        <v>135</v>
      </c>
      <c r="E81" s="58"/>
      <c r="F81" s="58"/>
      <c r="G81" s="58" t="s">
        <v>157</v>
      </c>
      <c r="H81" s="58">
        <v>7</v>
      </c>
      <c r="I81" s="58">
        <v>67</v>
      </c>
      <c r="J81" s="58">
        <v>36</v>
      </c>
      <c r="K81" s="58">
        <v>0</v>
      </c>
      <c r="L81" s="58">
        <v>4</v>
      </c>
      <c r="M81" s="58"/>
      <c r="N81" s="58"/>
      <c r="O81" s="58">
        <v>299</v>
      </c>
      <c r="P81" s="58">
        <v>4</v>
      </c>
      <c r="Q81" s="58">
        <v>0</v>
      </c>
      <c r="R81" s="58" t="s">
        <v>204</v>
      </c>
    </row>
    <row r="82" spans="1:18" x14ac:dyDescent="0.25">
      <c r="A82" s="58" t="s">
        <v>11</v>
      </c>
      <c r="B82" s="58" t="s">
        <v>202</v>
      </c>
      <c r="C82" s="58" t="s">
        <v>203</v>
      </c>
      <c r="D82" s="58" t="s">
        <v>135</v>
      </c>
      <c r="E82" s="58"/>
      <c r="F82" s="58"/>
      <c r="G82" s="58" t="s">
        <v>157</v>
      </c>
      <c r="H82" s="58">
        <v>8</v>
      </c>
      <c r="I82" s="58">
        <v>72</v>
      </c>
      <c r="J82" s="58">
        <v>32</v>
      </c>
      <c r="K82" s="58">
        <v>0</v>
      </c>
      <c r="L82" s="58">
        <v>0</v>
      </c>
      <c r="M82" s="58"/>
      <c r="N82" s="58"/>
      <c r="O82" s="58">
        <v>275</v>
      </c>
      <c r="P82" s="58">
        <v>10</v>
      </c>
      <c r="Q82" s="58">
        <v>0</v>
      </c>
      <c r="R82" s="58" t="s">
        <v>204</v>
      </c>
    </row>
    <row r="83" spans="1:18" x14ac:dyDescent="0.25">
      <c r="A83" s="58" t="s">
        <v>11</v>
      </c>
      <c r="B83" s="58" t="s">
        <v>202</v>
      </c>
      <c r="C83" s="58" t="s">
        <v>203</v>
      </c>
      <c r="D83" s="58" t="s">
        <v>135</v>
      </c>
      <c r="E83" s="58"/>
      <c r="F83" s="58"/>
      <c r="G83" s="58" t="s">
        <v>157</v>
      </c>
      <c r="H83" s="58">
        <v>9</v>
      </c>
      <c r="I83" s="58">
        <v>64</v>
      </c>
      <c r="J83" s="58">
        <v>35</v>
      </c>
      <c r="K83" s="58">
        <v>0</v>
      </c>
      <c r="L83" s="58">
        <v>6</v>
      </c>
      <c r="M83" s="58"/>
      <c r="N83" s="58"/>
      <c r="O83" s="58">
        <v>247</v>
      </c>
      <c r="P83" s="58">
        <v>7</v>
      </c>
      <c r="Q83" s="58">
        <v>0</v>
      </c>
      <c r="R83" s="58" t="s">
        <v>204</v>
      </c>
    </row>
    <row r="84" spans="1:18" x14ac:dyDescent="0.25">
      <c r="A84" s="58" t="s">
        <v>11</v>
      </c>
      <c r="B84" s="58" t="s">
        <v>202</v>
      </c>
      <c r="C84" s="58" t="s">
        <v>203</v>
      </c>
      <c r="D84" s="58" t="s">
        <v>135</v>
      </c>
      <c r="E84" s="58"/>
      <c r="F84" s="58"/>
      <c r="G84" s="58" t="s">
        <v>157</v>
      </c>
      <c r="H84" s="58">
        <v>10</v>
      </c>
      <c r="I84" s="58">
        <v>111</v>
      </c>
      <c r="J84" s="58">
        <v>39</v>
      </c>
      <c r="K84" s="58">
        <v>0</v>
      </c>
      <c r="L84" s="58">
        <v>3</v>
      </c>
      <c r="M84" s="58"/>
      <c r="N84" s="58"/>
      <c r="O84" s="58">
        <v>289</v>
      </c>
      <c r="P84" s="58">
        <v>9</v>
      </c>
      <c r="Q84" s="58">
        <v>0</v>
      </c>
      <c r="R84" s="58" t="s">
        <v>204</v>
      </c>
    </row>
    <row r="85" spans="1:18" x14ac:dyDescent="0.25">
      <c r="A85" s="58" t="s">
        <v>11</v>
      </c>
      <c r="B85" s="58" t="s">
        <v>202</v>
      </c>
      <c r="C85" s="58" t="s">
        <v>203</v>
      </c>
      <c r="D85" s="58" t="s">
        <v>135</v>
      </c>
      <c r="E85" s="58"/>
      <c r="F85" s="58"/>
      <c r="G85" s="58" t="s">
        <v>157</v>
      </c>
      <c r="H85" s="58">
        <v>11</v>
      </c>
      <c r="I85" s="58">
        <v>86</v>
      </c>
      <c r="J85" s="58">
        <v>34</v>
      </c>
      <c r="K85" s="58">
        <v>0</v>
      </c>
      <c r="L85" s="58">
        <v>3</v>
      </c>
      <c r="M85" s="58"/>
      <c r="N85" s="58"/>
      <c r="O85" s="58">
        <v>313</v>
      </c>
      <c r="P85" s="58">
        <v>7</v>
      </c>
      <c r="Q85" s="58">
        <v>0</v>
      </c>
      <c r="R85" s="58" t="s">
        <v>204</v>
      </c>
    </row>
    <row r="86" spans="1:18" x14ac:dyDescent="0.25">
      <c r="A86" s="58" t="s">
        <v>11</v>
      </c>
      <c r="B86" s="58" t="s">
        <v>202</v>
      </c>
      <c r="C86" s="58" t="s">
        <v>203</v>
      </c>
      <c r="D86" s="58" t="s">
        <v>135</v>
      </c>
      <c r="E86" s="58"/>
      <c r="F86" s="58"/>
      <c r="G86" s="58" t="s">
        <v>157</v>
      </c>
      <c r="H86" s="58">
        <v>12</v>
      </c>
      <c r="I86" s="58">
        <v>118</v>
      </c>
      <c r="J86" s="58">
        <v>37</v>
      </c>
      <c r="K86" s="58">
        <v>0</v>
      </c>
      <c r="L86" s="58">
        <v>1</v>
      </c>
      <c r="M86" s="58"/>
      <c r="N86" s="58"/>
      <c r="O86" s="58">
        <v>313</v>
      </c>
      <c r="P86" s="58">
        <v>12</v>
      </c>
      <c r="Q86" s="58">
        <v>0</v>
      </c>
      <c r="R86" s="58" t="s">
        <v>204</v>
      </c>
    </row>
    <row r="87" spans="1:18" x14ac:dyDescent="0.25">
      <c r="A87" s="58" t="s">
        <v>11</v>
      </c>
      <c r="B87" s="58" t="s">
        <v>202</v>
      </c>
      <c r="C87" s="58" t="s">
        <v>203</v>
      </c>
      <c r="D87" s="58" t="s">
        <v>135</v>
      </c>
      <c r="E87" s="58"/>
      <c r="F87" s="58"/>
      <c r="G87" s="58" t="s">
        <v>157</v>
      </c>
      <c r="H87" s="58">
        <v>13</v>
      </c>
      <c r="I87" s="58">
        <v>87</v>
      </c>
      <c r="J87" s="58">
        <v>34</v>
      </c>
      <c r="K87" s="58">
        <v>0</v>
      </c>
      <c r="L87" s="58">
        <v>3</v>
      </c>
      <c r="M87" s="58"/>
      <c r="N87" s="58"/>
      <c r="O87" s="58">
        <v>259</v>
      </c>
      <c r="P87" s="58">
        <v>20</v>
      </c>
      <c r="Q87" s="58">
        <v>0</v>
      </c>
      <c r="R87" s="58" t="s">
        <v>204</v>
      </c>
    </row>
    <row r="88" spans="1:18" x14ac:dyDescent="0.25">
      <c r="A88" s="58" t="s">
        <v>11</v>
      </c>
      <c r="B88" s="58" t="s">
        <v>202</v>
      </c>
      <c r="C88" s="58" t="s">
        <v>203</v>
      </c>
      <c r="D88" s="58" t="s">
        <v>135</v>
      </c>
      <c r="E88" s="58"/>
      <c r="F88" s="58"/>
      <c r="G88" s="58" t="s">
        <v>157</v>
      </c>
      <c r="H88" s="58">
        <v>14</v>
      </c>
      <c r="I88" s="58">
        <v>87</v>
      </c>
      <c r="J88" s="58">
        <v>37</v>
      </c>
      <c r="K88" s="58">
        <v>0</v>
      </c>
      <c r="L88" s="58">
        <v>2</v>
      </c>
      <c r="M88" s="58"/>
      <c r="N88" s="58"/>
      <c r="O88" s="58">
        <v>250</v>
      </c>
      <c r="P88" s="58">
        <v>9</v>
      </c>
      <c r="Q88" s="58">
        <v>0</v>
      </c>
      <c r="R88" s="58" t="s">
        <v>204</v>
      </c>
    </row>
    <row r="89" spans="1:18" x14ac:dyDescent="0.25">
      <c r="A89" s="58" t="s">
        <v>11</v>
      </c>
      <c r="B89" s="58" t="s">
        <v>202</v>
      </c>
      <c r="C89" s="58" t="s">
        <v>203</v>
      </c>
      <c r="D89" s="58" t="s">
        <v>135</v>
      </c>
      <c r="E89" s="58"/>
      <c r="F89" s="58"/>
      <c r="G89" s="58" t="s">
        <v>157</v>
      </c>
      <c r="H89" s="58">
        <v>15</v>
      </c>
      <c r="I89" s="58">
        <v>101</v>
      </c>
      <c r="J89" s="58">
        <v>31</v>
      </c>
      <c r="K89" s="58">
        <v>0</v>
      </c>
      <c r="L89" s="58">
        <v>4</v>
      </c>
      <c r="M89" s="58"/>
      <c r="N89" s="58"/>
      <c r="O89" s="58">
        <v>255</v>
      </c>
      <c r="P89" s="58">
        <v>9</v>
      </c>
      <c r="Q89" s="58">
        <v>0</v>
      </c>
      <c r="R89" s="58" t="s">
        <v>204</v>
      </c>
    </row>
    <row r="90" spans="1:18" x14ac:dyDescent="0.25">
      <c r="A90" s="58" t="s">
        <v>11</v>
      </c>
      <c r="B90" s="58" t="s">
        <v>202</v>
      </c>
      <c r="C90" s="58" t="s">
        <v>203</v>
      </c>
      <c r="D90" s="58" t="s">
        <v>135</v>
      </c>
      <c r="E90" s="58"/>
      <c r="F90" s="58"/>
      <c r="G90" s="58" t="s">
        <v>157</v>
      </c>
      <c r="H90" s="58">
        <v>16</v>
      </c>
      <c r="I90" s="58">
        <v>97</v>
      </c>
      <c r="J90" s="58">
        <v>36</v>
      </c>
      <c r="K90" s="58">
        <v>0</v>
      </c>
      <c r="L90" s="58">
        <v>5</v>
      </c>
      <c r="M90" s="58"/>
      <c r="N90" s="58"/>
      <c r="O90" s="58">
        <v>284</v>
      </c>
      <c r="P90" s="58">
        <v>15</v>
      </c>
      <c r="Q90" s="58">
        <v>0</v>
      </c>
      <c r="R90" s="58" t="s">
        <v>204</v>
      </c>
    </row>
    <row r="91" spans="1:18" x14ac:dyDescent="0.25">
      <c r="A91" s="58" t="s">
        <v>11</v>
      </c>
      <c r="B91" s="58" t="s">
        <v>202</v>
      </c>
      <c r="C91" s="58" t="s">
        <v>203</v>
      </c>
      <c r="D91" s="58" t="s">
        <v>135</v>
      </c>
      <c r="E91" s="58"/>
      <c r="F91" s="58"/>
      <c r="G91" s="58" t="s">
        <v>157</v>
      </c>
      <c r="H91" s="58">
        <v>17</v>
      </c>
      <c r="I91" s="58">
        <v>36</v>
      </c>
      <c r="J91" s="58">
        <v>19</v>
      </c>
      <c r="K91" s="58">
        <v>0</v>
      </c>
      <c r="L91" s="58">
        <v>1</v>
      </c>
      <c r="M91" s="58"/>
      <c r="N91" s="58"/>
      <c r="O91" s="58">
        <v>293</v>
      </c>
      <c r="P91" s="58">
        <v>7</v>
      </c>
      <c r="Q91" s="58">
        <v>0</v>
      </c>
      <c r="R91" s="58" t="s">
        <v>204</v>
      </c>
    </row>
    <row r="92" spans="1:18" x14ac:dyDescent="0.25">
      <c r="A92" s="58" t="s">
        <v>11</v>
      </c>
      <c r="B92" s="58" t="s">
        <v>202</v>
      </c>
      <c r="C92" s="58" t="s">
        <v>203</v>
      </c>
      <c r="D92" s="58" t="s">
        <v>135</v>
      </c>
      <c r="E92" s="58"/>
      <c r="F92" s="58"/>
      <c r="G92" s="58" t="s">
        <v>157</v>
      </c>
      <c r="H92" s="58">
        <v>18</v>
      </c>
      <c r="I92" s="58">
        <v>30</v>
      </c>
      <c r="J92" s="58">
        <v>19</v>
      </c>
      <c r="K92" s="58">
        <v>0</v>
      </c>
      <c r="L92" s="58">
        <v>0</v>
      </c>
      <c r="M92" s="58"/>
      <c r="N92" s="58"/>
      <c r="O92" s="58">
        <v>183</v>
      </c>
      <c r="P92" s="58">
        <v>9</v>
      </c>
      <c r="Q92" s="58">
        <v>0</v>
      </c>
      <c r="R92" s="58" t="s">
        <v>204</v>
      </c>
    </row>
    <row r="93" spans="1:18" x14ac:dyDescent="0.25">
      <c r="A93" s="58" t="s">
        <v>11</v>
      </c>
      <c r="B93" s="58" t="s">
        <v>202</v>
      </c>
      <c r="C93" s="58" t="s">
        <v>203</v>
      </c>
      <c r="D93" s="58" t="s">
        <v>135</v>
      </c>
      <c r="E93" s="58"/>
      <c r="F93" s="58"/>
      <c r="G93" s="58" t="s">
        <v>157</v>
      </c>
      <c r="H93" s="58">
        <v>19</v>
      </c>
      <c r="I93" s="58">
        <v>9</v>
      </c>
      <c r="J93" s="58">
        <v>7</v>
      </c>
      <c r="K93" s="58">
        <v>0</v>
      </c>
      <c r="L93" s="58">
        <v>0</v>
      </c>
      <c r="M93" s="58"/>
      <c r="N93" s="58"/>
      <c r="O93" s="58">
        <v>118</v>
      </c>
      <c r="P93" s="58">
        <v>3</v>
      </c>
      <c r="Q93" s="58">
        <v>0</v>
      </c>
      <c r="R93" s="58" t="s">
        <v>204</v>
      </c>
    </row>
    <row r="94" spans="1:18" x14ac:dyDescent="0.25">
      <c r="A94" s="58" t="s">
        <v>11</v>
      </c>
      <c r="B94" s="58" t="s">
        <v>202</v>
      </c>
      <c r="C94" s="58" t="s">
        <v>203</v>
      </c>
      <c r="D94" s="58" t="s">
        <v>135</v>
      </c>
      <c r="E94" s="58"/>
      <c r="F94" s="58"/>
      <c r="G94" s="58" t="s">
        <v>157</v>
      </c>
      <c r="H94" s="58">
        <v>20</v>
      </c>
      <c r="I94" s="58">
        <v>18</v>
      </c>
      <c r="J94" s="58">
        <v>12</v>
      </c>
      <c r="K94" s="58">
        <v>0</v>
      </c>
      <c r="L94" s="58">
        <v>0</v>
      </c>
      <c r="M94" s="58"/>
      <c r="N94" s="58"/>
      <c r="O94" s="58">
        <v>82</v>
      </c>
      <c r="P94" s="58">
        <v>5</v>
      </c>
      <c r="Q94" s="58">
        <v>0</v>
      </c>
      <c r="R94" s="58" t="s">
        <v>204</v>
      </c>
    </row>
    <row r="95" spans="1:18" x14ac:dyDescent="0.25">
      <c r="A95" s="58" t="s">
        <v>11</v>
      </c>
      <c r="B95" s="58" t="s">
        <v>202</v>
      </c>
      <c r="C95" s="58" t="s">
        <v>203</v>
      </c>
      <c r="D95" s="58" t="s">
        <v>135</v>
      </c>
      <c r="E95" s="58"/>
      <c r="F95" s="58"/>
      <c r="G95" s="58" t="s">
        <v>157</v>
      </c>
      <c r="H95" s="58">
        <v>21</v>
      </c>
      <c r="I95" s="58">
        <v>9</v>
      </c>
      <c r="J95" s="58">
        <v>5</v>
      </c>
      <c r="K95" s="58">
        <v>0</v>
      </c>
      <c r="L95" s="58">
        <v>0</v>
      </c>
      <c r="M95" s="58"/>
      <c r="N95" s="58"/>
      <c r="O95" s="58">
        <v>60</v>
      </c>
      <c r="P95" s="58">
        <v>9</v>
      </c>
      <c r="Q95" s="58">
        <v>0</v>
      </c>
      <c r="R95" s="58" t="s">
        <v>204</v>
      </c>
    </row>
    <row r="96" spans="1:18" x14ac:dyDescent="0.25">
      <c r="A96" s="58" t="s">
        <v>11</v>
      </c>
      <c r="B96" s="58" t="s">
        <v>202</v>
      </c>
      <c r="C96" s="58" t="s">
        <v>203</v>
      </c>
      <c r="D96" s="58" t="s">
        <v>135</v>
      </c>
      <c r="E96" s="58"/>
      <c r="F96" s="58"/>
      <c r="G96" s="58" t="s">
        <v>157</v>
      </c>
      <c r="H96" s="58">
        <v>22</v>
      </c>
      <c r="I96" s="58">
        <v>17</v>
      </c>
      <c r="J96" s="58">
        <v>0</v>
      </c>
      <c r="K96" s="58">
        <v>0</v>
      </c>
      <c r="L96" s="58">
        <v>0</v>
      </c>
      <c r="M96" s="58"/>
      <c r="N96" s="58"/>
      <c r="O96" s="58">
        <v>44</v>
      </c>
      <c r="P96" s="58">
        <v>1</v>
      </c>
      <c r="Q96" s="58">
        <v>0</v>
      </c>
      <c r="R96" s="58" t="s">
        <v>204</v>
      </c>
    </row>
    <row r="97" spans="1:18" x14ac:dyDescent="0.25">
      <c r="A97" s="58" t="s">
        <v>11</v>
      </c>
      <c r="B97" s="58" t="s">
        <v>202</v>
      </c>
      <c r="C97" s="58" t="s">
        <v>203</v>
      </c>
      <c r="D97" s="58" t="s">
        <v>135</v>
      </c>
      <c r="E97" s="58"/>
      <c r="F97" s="58"/>
      <c r="G97" s="58" t="s">
        <v>157</v>
      </c>
      <c r="H97" s="58">
        <v>23</v>
      </c>
      <c r="I97" s="58">
        <v>18</v>
      </c>
      <c r="J97" s="58">
        <v>0</v>
      </c>
      <c r="K97" s="58">
        <v>0</v>
      </c>
      <c r="L97" s="58">
        <v>0</v>
      </c>
      <c r="M97" s="58"/>
      <c r="N97" s="58"/>
      <c r="O97" s="58">
        <v>40</v>
      </c>
      <c r="P97" s="58">
        <v>1</v>
      </c>
      <c r="Q97" s="58">
        <v>0</v>
      </c>
      <c r="R97" s="58" t="s">
        <v>204</v>
      </c>
    </row>
    <row r="98" spans="1:18" x14ac:dyDescent="0.25">
      <c r="A98" s="58" t="s">
        <v>11</v>
      </c>
      <c r="B98" s="58" t="s">
        <v>202</v>
      </c>
      <c r="C98" s="58" t="s">
        <v>205</v>
      </c>
      <c r="D98" s="58" t="s">
        <v>137</v>
      </c>
      <c r="E98" s="58"/>
      <c r="F98" s="58"/>
      <c r="G98" s="58" t="s">
        <v>159</v>
      </c>
      <c r="H98" s="58">
        <v>0</v>
      </c>
      <c r="I98" s="58">
        <v>0</v>
      </c>
      <c r="J98" s="58">
        <v>3</v>
      </c>
      <c r="K98" s="58">
        <v>0</v>
      </c>
      <c r="L98" s="58">
        <v>0</v>
      </c>
      <c r="M98" s="58"/>
      <c r="N98" s="58"/>
      <c r="O98" s="58">
        <v>1</v>
      </c>
      <c r="P98" s="58">
        <v>7</v>
      </c>
      <c r="Q98" s="58">
        <v>0</v>
      </c>
      <c r="R98" s="58" t="s">
        <v>204</v>
      </c>
    </row>
    <row r="99" spans="1:18" x14ac:dyDescent="0.25">
      <c r="A99" s="58" t="s">
        <v>11</v>
      </c>
      <c r="B99" s="58" t="s">
        <v>202</v>
      </c>
      <c r="C99" s="58" t="s">
        <v>205</v>
      </c>
      <c r="D99" s="58" t="s">
        <v>137</v>
      </c>
      <c r="E99" s="58"/>
      <c r="F99" s="58"/>
      <c r="G99" s="58" t="s">
        <v>159</v>
      </c>
      <c r="H99" s="58">
        <v>1</v>
      </c>
      <c r="I99" s="58">
        <v>0</v>
      </c>
      <c r="J99" s="58">
        <v>0</v>
      </c>
      <c r="K99" s="58">
        <v>0</v>
      </c>
      <c r="L99" s="58">
        <v>0</v>
      </c>
      <c r="M99" s="58"/>
      <c r="N99" s="58"/>
      <c r="O99" s="58">
        <v>2</v>
      </c>
      <c r="P99" s="58">
        <v>10</v>
      </c>
      <c r="Q99" s="58">
        <v>0</v>
      </c>
      <c r="R99" s="58" t="s">
        <v>204</v>
      </c>
    </row>
    <row r="100" spans="1:18" x14ac:dyDescent="0.25">
      <c r="A100" s="58" t="s">
        <v>11</v>
      </c>
      <c r="B100" s="58" t="s">
        <v>202</v>
      </c>
      <c r="C100" s="58" t="s">
        <v>205</v>
      </c>
      <c r="D100" s="58" t="s">
        <v>137</v>
      </c>
      <c r="E100" s="58"/>
      <c r="F100" s="58"/>
      <c r="G100" s="58" t="s">
        <v>159</v>
      </c>
      <c r="H100" s="58">
        <v>2</v>
      </c>
      <c r="I100" s="58">
        <v>0</v>
      </c>
      <c r="J100" s="58">
        <v>1</v>
      </c>
      <c r="K100" s="58">
        <v>0</v>
      </c>
      <c r="L100" s="58">
        <v>0</v>
      </c>
      <c r="M100" s="58"/>
      <c r="N100" s="58"/>
      <c r="O100" s="58">
        <v>0</v>
      </c>
      <c r="P100" s="58">
        <v>22</v>
      </c>
      <c r="Q100" s="58">
        <v>0</v>
      </c>
      <c r="R100" s="58" t="s">
        <v>204</v>
      </c>
    </row>
    <row r="101" spans="1:18" x14ac:dyDescent="0.25">
      <c r="A101" s="58" t="s">
        <v>11</v>
      </c>
      <c r="B101" s="58" t="s">
        <v>202</v>
      </c>
      <c r="C101" s="58" t="s">
        <v>205</v>
      </c>
      <c r="D101" s="58" t="s">
        <v>137</v>
      </c>
      <c r="E101" s="58"/>
      <c r="F101" s="58"/>
      <c r="G101" s="58" t="s">
        <v>159</v>
      </c>
      <c r="H101" s="58">
        <v>3</v>
      </c>
      <c r="I101" s="58">
        <v>0</v>
      </c>
      <c r="J101" s="58">
        <v>3</v>
      </c>
      <c r="K101" s="58">
        <v>0</v>
      </c>
      <c r="L101" s="58">
        <v>0</v>
      </c>
      <c r="M101" s="58"/>
      <c r="N101" s="58"/>
      <c r="O101" s="58">
        <v>3</v>
      </c>
      <c r="P101" s="58">
        <v>16</v>
      </c>
      <c r="Q101" s="58">
        <v>0</v>
      </c>
      <c r="R101" s="58" t="s">
        <v>204</v>
      </c>
    </row>
    <row r="102" spans="1:18" x14ac:dyDescent="0.25">
      <c r="A102" s="58" t="s">
        <v>11</v>
      </c>
      <c r="B102" s="58" t="s">
        <v>202</v>
      </c>
      <c r="C102" s="58" t="s">
        <v>205</v>
      </c>
      <c r="D102" s="58" t="s">
        <v>137</v>
      </c>
      <c r="E102" s="58"/>
      <c r="F102" s="58"/>
      <c r="G102" s="58" t="s">
        <v>159</v>
      </c>
      <c r="H102" s="58">
        <v>4</v>
      </c>
      <c r="I102" s="58">
        <v>0</v>
      </c>
      <c r="J102" s="58">
        <v>2</v>
      </c>
      <c r="K102" s="58">
        <v>0</v>
      </c>
      <c r="L102" s="58">
        <v>0</v>
      </c>
      <c r="M102" s="58"/>
      <c r="N102" s="58"/>
      <c r="O102" s="58">
        <v>2</v>
      </c>
      <c r="P102" s="58">
        <v>14</v>
      </c>
      <c r="Q102" s="58">
        <v>0</v>
      </c>
      <c r="R102" s="58" t="s">
        <v>204</v>
      </c>
    </row>
    <row r="103" spans="1:18" x14ac:dyDescent="0.25">
      <c r="A103" s="58" t="s">
        <v>11</v>
      </c>
      <c r="B103" s="58" t="s">
        <v>202</v>
      </c>
      <c r="C103" s="58" t="s">
        <v>205</v>
      </c>
      <c r="D103" s="58" t="s">
        <v>137</v>
      </c>
      <c r="E103" s="58"/>
      <c r="F103" s="58"/>
      <c r="G103" s="58" t="s">
        <v>159</v>
      </c>
      <c r="H103" s="58">
        <v>5</v>
      </c>
      <c r="I103" s="58">
        <v>0</v>
      </c>
      <c r="J103" s="58">
        <v>3</v>
      </c>
      <c r="K103" s="58">
        <v>0</v>
      </c>
      <c r="L103" s="58">
        <v>0</v>
      </c>
      <c r="M103" s="58"/>
      <c r="N103" s="58"/>
      <c r="O103" s="58">
        <v>3</v>
      </c>
      <c r="P103" s="58">
        <v>12</v>
      </c>
      <c r="Q103" s="58">
        <v>0</v>
      </c>
      <c r="R103" s="58" t="s">
        <v>204</v>
      </c>
    </row>
    <row r="104" spans="1:18" x14ac:dyDescent="0.25">
      <c r="A104" s="58" t="s">
        <v>11</v>
      </c>
      <c r="B104" s="58" t="s">
        <v>202</v>
      </c>
      <c r="C104" s="58" t="s">
        <v>205</v>
      </c>
      <c r="D104" s="58" t="s">
        <v>137</v>
      </c>
      <c r="E104" s="58"/>
      <c r="F104" s="58"/>
      <c r="G104" s="58" t="s">
        <v>159</v>
      </c>
      <c r="H104" s="58">
        <v>6</v>
      </c>
      <c r="I104" s="58">
        <v>0</v>
      </c>
      <c r="J104" s="58">
        <v>1</v>
      </c>
      <c r="K104" s="58">
        <v>0</v>
      </c>
      <c r="L104" s="58">
        <v>0</v>
      </c>
      <c r="M104" s="58"/>
      <c r="N104" s="58"/>
      <c r="O104" s="58">
        <v>5</v>
      </c>
      <c r="P104" s="58">
        <v>42</v>
      </c>
      <c r="Q104" s="58">
        <v>4</v>
      </c>
      <c r="R104" s="58" t="s">
        <v>204</v>
      </c>
    </row>
    <row r="105" spans="1:18" x14ac:dyDescent="0.25">
      <c r="A105" s="58" t="s">
        <v>11</v>
      </c>
      <c r="B105" s="58" t="s">
        <v>202</v>
      </c>
      <c r="C105" s="58" t="s">
        <v>205</v>
      </c>
      <c r="D105" s="58" t="s">
        <v>137</v>
      </c>
      <c r="E105" s="58"/>
      <c r="F105" s="58"/>
      <c r="G105" s="58" t="s">
        <v>159</v>
      </c>
      <c r="H105" s="58">
        <v>7</v>
      </c>
      <c r="I105" s="58">
        <v>0</v>
      </c>
      <c r="J105" s="58">
        <v>2</v>
      </c>
      <c r="K105" s="58">
        <v>0</v>
      </c>
      <c r="L105" s="58">
        <v>0</v>
      </c>
      <c r="M105" s="58"/>
      <c r="N105" s="58"/>
      <c r="O105" s="58">
        <v>8</v>
      </c>
      <c r="P105" s="58">
        <v>42</v>
      </c>
      <c r="Q105" s="58">
        <v>5</v>
      </c>
      <c r="R105" s="58" t="s">
        <v>204</v>
      </c>
    </row>
    <row r="106" spans="1:18" x14ac:dyDescent="0.25">
      <c r="A106" s="58" t="s">
        <v>11</v>
      </c>
      <c r="B106" s="58" t="s">
        <v>202</v>
      </c>
      <c r="C106" s="58" t="s">
        <v>205</v>
      </c>
      <c r="D106" s="58" t="s">
        <v>137</v>
      </c>
      <c r="E106" s="58"/>
      <c r="F106" s="58"/>
      <c r="G106" s="58" t="s">
        <v>159</v>
      </c>
      <c r="H106" s="58">
        <v>8</v>
      </c>
      <c r="I106" s="58">
        <v>0</v>
      </c>
      <c r="J106" s="58">
        <v>0</v>
      </c>
      <c r="K106" s="58">
        <v>0</v>
      </c>
      <c r="L106" s="58">
        <v>0</v>
      </c>
      <c r="M106" s="58"/>
      <c r="N106" s="58"/>
      <c r="O106" s="58">
        <v>9</v>
      </c>
      <c r="P106" s="58">
        <v>39</v>
      </c>
      <c r="Q106" s="58">
        <v>7</v>
      </c>
      <c r="R106" s="58" t="s">
        <v>204</v>
      </c>
    </row>
    <row r="107" spans="1:18" x14ac:dyDescent="0.25">
      <c r="A107" s="58" t="s">
        <v>11</v>
      </c>
      <c r="B107" s="58" t="s">
        <v>202</v>
      </c>
      <c r="C107" s="58" t="s">
        <v>205</v>
      </c>
      <c r="D107" s="58" t="s">
        <v>137</v>
      </c>
      <c r="E107" s="58"/>
      <c r="F107" s="58"/>
      <c r="G107" s="58" t="s">
        <v>159</v>
      </c>
      <c r="H107" s="58">
        <v>9</v>
      </c>
      <c r="I107" s="58">
        <v>0</v>
      </c>
      <c r="J107" s="58">
        <v>3</v>
      </c>
      <c r="K107" s="58">
        <v>0</v>
      </c>
      <c r="L107" s="58">
        <v>0</v>
      </c>
      <c r="M107" s="58"/>
      <c r="N107" s="58"/>
      <c r="O107" s="58">
        <v>10</v>
      </c>
      <c r="P107" s="58">
        <v>43</v>
      </c>
      <c r="Q107" s="58">
        <v>8</v>
      </c>
      <c r="R107" s="58" t="s">
        <v>204</v>
      </c>
    </row>
    <row r="108" spans="1:18" x14ac:dyDescent="0.25">
      <c r="A108" s="58" t="s">
        <v>11</v>
      </c>
      <c r="B108" s="58" t="s">
        <v>202</v>
      </c>
      <c r="C108" s="58" t="s">
        <v>205</v>
      </c>
      <c r="D108" s="58" t="s">
        <v>137</v>
      </c>
      <c r="E108" s="58"/>
      <c r="F108" s="58"/>
      <c r="G108" s="58" t="s">
        <v>159</v>
      </c>
      <c r="H108" s="58">
        <v>10</v>
      </c>
      <c r="I108" s="58">
        <v>1</v>
      </c>
      <c r="J108" s="58">
        <v>2</v>
      </c>
      <c r="K108" s="58">
        <v>0</v>
      </c>
      <c r="L108" s="58">
        <v>0</v>
      </c>
      <c r="M108" s="58"/>
      <c r="N108" s="58"/>
      <c r="O108" s="58">
        <v>19</v>
      </c>
      <c r="P108" s="58">
        <v>43</v>
      </c>
      <c r="Q108" s="58">
        <v>6</v>
      </c>
      <c r="R108" s="58" t="s">
        <v>204</v>
      </c>
    </row>
    <row r="109" spans="1:18" x14ac:dyDescent="0.25">
      <c r="A109" s="58" t="s">
        <v>11</v>
      </c>
      <c r="B109" s="58" t="s">
        <v>202</v>
      </c>
      <c r="C109" s="58" t="s">
        <v>205</v>
      </c>
      <c r="D109" s="58" t="s">
        <v>137</v>
      </c>
      <c r="E109" s="58"/>
      <c r="F109" s="58"/>
      <c r="G109" s="58" t="s">
        <v>159</v>
      </c>
      <c r="H109" s="58">
        <v>11</v>
      </c>
      <c r="I109" s="58">
        <v>1</v>
      </c>
      <c r="J109" s="58">
        <v>0</v>
      </c>
      <c r="K109" s="58">
        <v>0</v>
      </c>
      <c r="L109" s="58">
        <v>0</v>
      </c>
      <c r="M109" s="58"/>
      <c r="N109" s="58"/>
      <c r="O109" s="58">
        <v>28</v>
      </c>
      <c r="P109" s="58">
        <v>49</v>
      </c>
      <c r="Q109" s="58">
        <v>5</v>
      </c>
      <c r="R109" s="58" t="s">
        <v>204</v>
      </c>
    </row>
    <row r="110" spans="1:18" x14ac:dyDescent="0.25">
      <c r="A110" s="58" t="s">
        <v>11</v>
      </c>
      <c r="B110" s="58" t="s">
        <v>202</v>
      </c>
      <c r="C110" s="58" t="s">
        <v>205</v>
      </c>
      <c r="D110" s="58" t="s">
        <v>137</v>
      </c>
      <c r="E110" s="58"/>
      <c r="F110" s="58"/>
      <c r="G110" s="58" t="s">
        <v>159</v>
      </c>
      <c r="H110" s="58">
        <v>12</v>
      </c>
      <c r="I110" s="58">
        <v>0</v>
      </c>
      <c r="J110" s="58">
        <v>2</v>
      </c>
      <c r="K110" s="58">
        <v>0</v>
      </c>
      <c r="L110" s="58">
        <v>0</v>
      </c>
      <c r="M110" s="58"/>
      <c r="N110" s="58"/>
      <c r="O110" s="58">
        <v>16</v>
      </c>
      <c r="P110" s="58">
        <v>44</v>
      </c>
      <c r="Q110" s="58">
        <v>1</v>
      </c>
      <c r="R110" s="58" t="s">
        <v>204</v>
      </c>
    </row>
    <row r="111" spans="1:18" x14ac:dyDescent="0.25">
      <c r="A111" s="58" t="s">
        <v>11</v>
      </c>
      <c r="B111" s="58" t="s">
        <v>202</v>
      </c>
      <c r="C111" s="58" t="s">
        <v>205</v>
      </c>
      <c r="D111" s="58" t="s">
        <v>137</v>
      </c>
      <c r="E111" s="58"/>
      <c r="F111" s="58"/>
      <c r="G111" s="58" t="s">
        <v>159</v>
      </c>
      <c r="H111" s="58">
        <v>13</v>
      </c>
      <c r="I111" s="58">
        <v>0</v>
      </c>
      <c r="J111" s="58">
        <v>0</v>
      </c>
      <c r="K111" s="58">
        <v>0</v>
      </c>
      <c r="L111" s="58">
        <v>0</v>
      </c>
      <c r="M111" s="58"/>
      <c r="N111" s="58"/>
      <c r="O111" s="58">
        <v>16</v>
      </c>
      <c r="P111" s="58">
        <v>37</v>
      </c>
      <c r="Q111" s="58">
        <v>1</v>
      </c>
      <c r="R111" s="58" t="s">
        <v>204</v>
      </c>
    </row>
    <row r="112" spans="1:18" x14ac:dyDescent="0.25">
      <c r="A112" s="58" t="s">
        <v>11</v>
      </c>
      <c r="B112" s="58" t="s">
        <v>202</v>
      </c>
      <c r="C112" s="58" t="s">
        <v>205</v>
      </c>
      <c r="D112" s="58" t="s">
        <v>137</v>
      </c>
      <c r="E112" s="58"/>
      <c r="F112" s="58"/>
      <c r="G112" s="58" t="s">
        <v>159</v>
      </c>
      <c r="H112" s="58">
        <v>14</v>
      </c>
      <c r="I112" s="58">
        <v>0</v>
      </c>
      <c r="J112" s="58">
        <v>2</v>
      </c>
      <c r="K112" s="58">
        <v>0</v>
      </c>
      <c r="L112" s="58">
        <v>0</v>
      </c>
      <c r="M112" s="58"/>
      <c r="N112" s="58"/>
      <c r="O112" s="58">
        <v>16</v>
      </c>
      <c r="P112" s="58">
        <v>43</v>
      </c>
      <c r="Q112" s="58">
        <v>2</v>
      </c>
      <c r="R112" s="58" t="s">
        <v>204</v>
      </c>
    </row>
    <row r="113" spans="1:18" x14ac:dyDescent="0.25">
      <c r="A113" s="58" t="s">
        <v>11</v>
      </c>
      <c r="B113" s="58" t="s">
        <v>202</v>
      </c>
      <c r="C113" s="58" t="s">
        <v>205</v>
      </c>
      <c r="D113" s="58" t="s">
        <v>137</v>
      </c>
      <c r="E113" s="58"/>
      <c r="F113" s="58"/>
      <c r="G113" s="58" t="s">
        <v>159</v>
      </c>
      <c r="H113" s="58">
        <v>15</v>
      </c>
      <c r="I113" s="58">
        <v>0</v>
      </c>
      <c r="J113" s="58">
        <v>1</v>
      </c>
      <c r="K113" s="58">
        <v>0</v>
      </c>
      <c r="L113" s="58">
        <v>0</v>
      </c>
      <c r="M113" s="58"/>
      <c r="N113" s="58"/>
      <c r="O113" s="58">
        <v>21</v>
      </c>
      <c r="P113" s="58">
        <v>42</v>
      </c>
      <c r="Q113" s="58">
        <v>0</v>
      </c>
      <c r="R113" s="58" t="s">
        <v>204</v>
      </c>
    </row>
    <row r="114" spans="1:18" x14ac:dyDescent="0.25">
      <c r="A114" s="58" t="s">
        <v>11</v>
      </c>
      <c r="B114" s="58" t="s">
        <v>202</v>
      </c>
      <c r="C114" s="58" t="s">
        <v>205</v>
      </c>
      <c r="D114" s="58" t="s">
        <v>137</v>
      </c>
      <c r="E114" s="58"/>
      <c r="F114" s="58"/>
      <c r="G114" s="58" t="s">
        <v>159</v>
      </c>
      <c r="H114" s="58">
        <v>16</v>
      </c>
      <c r="I114" s="58">
        <v>0</v>
      </c>
      <c r="J114" s="58">
        <v>0</v>
      </c>
      <c r="K114" s="58">
        <v>0</v>
      </c>
      <c r="L114" s="58">
        <v>0</v>
      </c>
      <c r="M114" s="58"/>
      <c r="N114" s="58"/>
      <c r="O114" s="58">
        <v>10</v>
      </c>
      <c r="P114" s="58">
        <v>59</v>
      </c>
      <c r="Q114" s="58">
        <v>1</v>
      </c>
      <c r="R114" s="58" t="s">
        <v>204</v>
      </c>
    </row>
    <row r="115" spans="1:18" x14ac:dyDescent="0.25">
      <c r="A115" s="58" t="s">
        <v>11</v>
      </c>
      <c r="B115" s="58" t="s">
        <v>202</v>
      </c>
      <c r="C115" s="58" t="s">
        <v>205</v>
      </c>
      <c r="D115" s="58" t="s">
        <v>137</v>
      </c>
      <c r="E115" s="58"/>
      <c r="F115" s="58"/>
      <c r="G115" s="58" t="s">
        <v>159</v>
      </c>
      <c r="H115" s="58">
        <v>17</v>
      </c>
      <c r="I115" s="58">
        <v>0</v>
      </c>
      <c r="J115" s="58">
        <v>2</v>
      </c>
      <c r="K115" s="58">
        <v>0</v>
      </c>
      <c r="L115" s="58">
        <v>0</v>
      </c>
      <c r="M115" s="58"/>
      <c r="N115" s="58"/>
      <c r="O115" s="58">
        <v>18</v>
      </c>
      <c r="P115" s="58">
        <v>82</v>
      </c>
      <c r="Q115" s="58">
        <v>1</v>
      </c>
      <c r="R115" s="58" t="s">
        <v>204</v>
      </c>
    </row>
    <row r="116" spans="1:18" x14ac:dyDescent="0.25">
      <c r="A116" s="58" t="s">
        <v>11</v>
      </c>
      <c r="B116" s="58" t="s">
        <v>202</v>
      </c>
      <c r="C116" s="58" t="s">
        <v>205</v>
      </c>
      <c r="D116" s="58" t="s">
        <v>137</v>
      </c>
      <c r="E116" s="58"/>
      <c r="F116" s="58"/>
      <c r="G116" s="58" t="s">
        <v>159</v>
      </c>
      <c r="H116" s="58">
        <v>18</v>
      </c>
      <c r="I116" s="58">
        <v>0</v>
      </c>
      <c r="J116" s="58">
        <v>0</v>
      </c>
      <c r="K116" s="58">
        <v>0</v>
      </c>
      <c r="L116" s="58">
        <v>0</v>
      </c>
      <c r="M116" s="58"/>
      <c r="N116" s="58"/>
      <c r="O116" s="58">
        <v>13</v>
      </c>
      <c r="P116" s="58">
        <v>78</v>
      </c>
      <c r="Q116" s="58">
        <v>3</v>
      </c>
      <c r="R116" s="58" t="s">
        <v>204</v>
      </c>
    </row>
    <row r="117" spans="1:18" x14ac:dyDescent="0.25">
      <c r="A117" s="58" t="s">
        <v>11</v>
      </c>
      <c r="B117" s="58" t="s">
        <v>202</v>
      </c>
      <c r="C117" s="58" t="s">
        <v>205</v>
      </c>
      <c r="D117" s="58" t="s">
        <v>137</v>
      </c>
      <c r="E117" s="58"/>
      <c r="F117" s="58"/>
      <c r="G117" s="58" t="s">
        <v>159</v>
      </c>
      <c r="H117" s="58">
        <v>19</v>
      </c>
      <c r="I117" s="58">
        <v>0</v>
      </c>
      <c r="J117" s="58">
        <v>0</v>
      </c>
      <c r="K117" s="58">
        <v>0</v>
      </c>
      <c r="L117" s="58">
        <v>0</v>
      </c>
      <c r="M117" s="58"/>
      <c r="N117" s="58"/>
      <c r="O117" s="58">
        <v>6</v>
      </c>
      <c r="P117" s="58">
        <v>79</v>
      </c>
      <c r="Q117" s="58">
        <v>1</v>
      </c>
      <c r="R117" s="58" t="s">
        <v>204</v>
      </c>
    </row>
    <row r="118" spans="1:18" x14ac:dyDescent="0.25">
      <c r="A118" s="58" t="s">
        <v>11</v>
      </c>
      <c r="B118" s="58" t="s">
        <v>202</v>
      </c>
      <c r="C118" s="58" t="s">
        <v>205</v>
      </c>
      <c r="D118" s="58" t="s">
        <v>137</v>
      </c>
      <c r="E118" s="58"/>
      <c r="F118" s="58"/>
      <c r="G118" s="58" t="s">
        <v>159</v>
      </c>
      <c r="H118" s="58">
        <v>20</v>
      </c>
      <c r="I118" s="58">
        <v>0</v>
      </c>
      <c r="J118" s="58">
        <v>0</v>
      </c>
      <c r="K118" s="58">
        <v>0</v>
      </c>
      <c r="L118" s="58">
        <v>0</v>
      </c>
      <c r="M118" s="58"/>
      <c r="N118" s="58"/>
      <c r="O118" s="58">
        <v>5</v>
      </c>
      <c r="P118" s="58">
        <v>40</v>
      </c>
      <c r="Q118" s="58">
        <v>4</v>
      </c>
      <c r="R118" s="58" t="s">
        <v>204</v>
      </c>
    </row>
    <row r="119" spans="1:18" x14ac:dyDescent="0.25">
      <c r="A119" s="58" t="s">
        <v>11</v>
      </c>
      <c r="B119" s="58" t="s">
        <v>202</v>
      </c>
      <c r="C119" s="58" t="s">
        <v>205</v>
      </c>
      <c r="D119" s="58" t="s">
        <v>137</v>
      </c>
      <c r="E119" s="58"/>
      <c r="F119" s="58"/>
      <c r="G119" s="58" t="s">
        <v>159</v>
      </c>
      <c r="H119" s="58">
        <v>21</v>
      </c>
      <c r="I119" s="58">
        <v>0</v>
      </c>
      <c r="J119" s="58">
        <v>0</v>
      </c>
      <c r="K119" s="58">
        <v>0</v>
      </c>
      <c r="L119" s="58">
        <v>0</v>
      </c>
      <c r="M119" s="58"/>
      <c r="N119" s="58"/>
      <c r="O119" s="58">
        <v>7</v>
      </c>
      <c r="P119" s="58">
        <v>12</v>
      </c>
      <c r="Q119" s="58">
        <v>3</v>
      </c>
      <c r="R119" s="58" t="s">
        <v>204</v>
      </c>
    </row>
    <row r="120" spans="1:18" x14ac:dyDescent="0.25">
      <c r="A120" s="58" t="s">
        <v>11</v>
      </c>
      <c r="B120" s="58" t="s">
        <v>202</v>
      </c>
      <c r="C120" s="58" t="s">
        <v>205</v>
      </c>
      <c r="D120" s="58" t="s">
        <v>137</v>
      </c>
      <c r="E120" s="58"/>
      <c r="F120" s="58"/>
      <c r="G120" s="58" t="s">
        <v>159</v>
      </c>
      <c r="H120" s="58">
        <v>22</v>
      </c>
      <c r="I120" s="58">
        <v>0</v>
      </c>
      <c r="J120" s="58">
        <v>0</v>
      </c>
      <c r="K120" s="58">
        <v>0</v>
      </c>
      <c r="L120" s="58">
        <v>0</v>
      </c>
      <c r="M120" s="58"/>
      <c r="N120" s="58"/>
      <c r="O120" s="58">
        <v>4</v>
      </c>
      <c r="P120" s="58">
        <v>29</v>
      </c>
      <c r="Q120" s="58">
        <v>3</v>
      </c>
      <c r="R120" s="58" t="s">
        <v>204</v>
      </c>
    </row>
    <row r="121" spans="1:18" x14ac:dyDescent="0.25">
      <c r="A121" s="58" t="s">
        <v>11</v>
      </c>
      <c r="B121" s="58" t="s">
        <v>202</v>
      </c>
      <c r="C121" s="58" t="s">
        <v>205</v>
      </c>
      <c r="D121" s="58" t="s">
        <v>137</v>
      </c>
      <c r="E121" s="58"/>
      <c r="F121" s="58"/>
      <c r="G121" s="58" t="s">
        <v>159</v>
      </c>
      <c r="H121" s="58">
        <v>23</v>
      </c>
      <c r="I121" s="58">
        <v>0</v>
      </c>
      <c r="J121" s="58">
        <v>0</v>
      </c>
      <c r="K121" s="58">
        <v>0</v>
      </c>
      <c r="L121" s="58">
        <v>0</v>
      </c>
      <c r="M121" s="58"/>
      <c r="N121" s="58"/>
      <c r="O121" s="58">
        <v>7</v>
      </c>
      <c r="P121" s="58">
        <v>6</v>
      </c>
      <c r="Q121" s="58">
        <v>2</v>
      </c>
      <c r="R121" s="58" t="s">
        <v>204</v>
      </c>
    </row>
    <row r="122" spans="1:18" x14ac:dyDescent="0.25">
      <c r="A122" s="58" t="s">
        <v>11</v>
      </c>
      <c r="B122" s="58" t="s">
        <v>202</v>
      </c>
      <c r="C122" s="58" t="s">
        <v>205</v>
      </c>
      <c r="D122" s="58" t="s">
        <v>137</v>
      </c>
      <c r="E122" s="58"/>
      <c r="F122" s="58"/>
      <c r="G122" s="58" t="s">
        <v>157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/>
      <c r="N122" s="58"/>
      <c r="O122" s="58">
        <v>0</v>
      </c>
      <c r="P122" s="58">
        <v>6</v>
      </c>
      <c r="Q122" s="58">
        <v>0</v>
      </c>
      <c r="R122" s="58" t="s">
        <v>204</v>
      </c>
    </row>
    <row r="123" spans="1:18" x14ac:dyDescent="0.25">
      <c r="A123" s="58" t="s">
        <v>11</v>
      </c>
      <c r="B123" s="58" t="s">
        <v>202</v>
      </c>
      <c r="C123" s="58" t="s">
        <v>205</v>
      </c>
      <c r="D123" s="58" t="s">
        <v>137</v>
      </c>
      <c r="E123" s="58"/>
      <c r="F123" s="58"/>
      <c r="G123" s="58" t="s">
        <v>157</v>
      </c>
      <c r="H123" s="58">
        <v>1</v>
      </c>
      <c r="I123" s="58">
        <v>0</v>
      </c>
      <c r="J123" s="58">
        <v>0</v>
      </c>
      <c r="K123" s="58">
        <v>0</v>
      </c>
      <c r="L123" s="58">
        <v>0</v>
      </c>
      <c r="M123" s="58"/>
      <c r="N123" s="58"/>
      <c r="O123" s="58">
        <v>0</v>
      </c>
      <c r="P123" s="58">
        <v>5</v>
      </c>
      <c r="Q123" s="58">
        <v>0</v>
      </c>
      <c r="R123" s="58" t="s">
        <v>204</v>
      </c>
    </row>
    <row r="124" spans="1:18" x14ac:dyDescent="0.25">
      <c r="A124" s="58" t="s">
        <v>11</v>
      </c>
      <c r="B124" s="58" t="s">
        <v>202</v>
      </c>
      <c r="C124" s="58" t="s">
        <v>205</v>
      </c>
      <c r="D124" s="58" t="s">
        <v>137</v>
      </c>
      <c r="E124" s="58"/>
      <c r="F124" s="58"/>
      <c r="G124" s="58" t="s">
        <v>157</v>
      </c>
      <c r="H124" s="58">
        <v>2</v>
      </c>
      <c r="I124" s="58">
        <v>0</v>
      </c>
      <c r="J124" s="58">
        <v>0</v>
      </c>
      <c r="K124" s="58">
        <v>0</v>
      </c>
      <c r="L124" s="58">
        <v>0</v>
      </c>
      <c r="M124" s="58"/>
      <c r="N124" s="58"/>
      <c r="O124" s="58">
        <v>0</v>
      </c>
      <c r="P124" s="58">
        <v>3</v>
      </c>
      <c r="Q124" s="58">
        <v>0</v>
      </c>
      <c r="R124" s="58" t="s">
        <v>204</v>
      </c>
    </row>
    <row r="125" spans="1:18" x14ac:dyDescent="0.25">
      <c r="A125" s="58" t="s">
        <v>11</v>
      </c>
      <c r="B125" s="58" t="s">
        <v>202</v>
      </c>
      <c r="C125" s="58" t="s">
        <v>205</v>
      </c>
      <c r="D125" s="58" t="s">
        <v>137</v>
      </c>
      <c r="E125" s="58"/>
      <c r="F125" s="58"/>
      <c r="G125" s="58" t="s">
        <v>157</v>
      </c>
      <c r="H125" s="58">
        <v>3</v>
      </c>
      <c r="I125" s="58">
        <v>0</v>
      </c>
      <c r="J125" s="58">
        <v>0</v>
      </c>
      <c r="K125" s="58">
        <v>0</v>
      </c>
      <c r="L125" s="58">
        <v>0</v>
      </c>
      <c r="M125" s="58"/>
      <c r="N125" s="58"/>
      <c r="O125" s="58">
        <v>0</v>
      </c>
      <c r="P125" s="58">
        <v>3</v>
      </c>
      <c r="Q125" s="58">
        <v>0</v>
      </c>
      <c r="R125" s="58" t="s">
        <v>204</v>
      </c>
    </row>
    <row r="126" spans="1:18" x14ac:dyDescent="0.25">
      <c r="A126" s="58" t="s">
        <v>11</v>
      </c>
      <c r="B126" s="58" t="s">
        <v>202</v>
      </c>
      <c r="C126" s="58" t="s">
        <v>205</v>
      </c>
      <c r="D126" s="58" t="s">
        <v>137</v>
      </c>
      <c r="E126" s="58"/>
      <c r="F126" s="58"/>
      <c r="G126" s="58" t="s">
        <v>157</v>
      </c>
      <c r="H126" s="58">
        <v>4</v>
      </c>
      <c r="I126" s="58">
        <v>0</v>
      </c>
      <c r="J126" s="58">
        <v>0</v>
      </c>
      <c r="K126" s="58">
        <v>0</v>
      </c>
      <c r="L126" s="58">
        <v>0</v>
      </c>
      <c r="M126" s="58"/>
      <c r="N126" s="58"/>
      <c r="O126" s="58">
        <v>0</v>
      </c>
      <c r="P126" s="58">
        <v>5</v>
      </c>
      <c r="Q126" s="58">
        <v>0</v>
      </c>
      <c r="R126" s="58" t="s">
        <v>204</v>
      </c>
    </row>
    <row r="127" spans="1:18" x14ac:dyDescent="0.25">
      <c r="A127" s="58" t="s">
        <v>11</v>
      </c>
      <c r="B127" s="58" t="s">
        <v>202</v>
      </c>
      <c r="C127" s="58" t="s">
        <v>205</v>
      </c>
      <c r="D127" s="58" t="s">
        <v>137</v>
      </c>
      <c r="E127" s="58"/>
      <c r="F127" s="58"/>
      <c r="G127" s="58" t="s">
        <v>157</v>
      </c>
      <c r="H127" s="58">
        <v>5</v>
      </c>
      <c r="I127" s="58">
        <v>0</v>
      </c>
      <c r="J127" s="58">
        <v>1</v>
      </c>
      <c r="K127" s="58">
        <v>0</v>
      </c>
      <c r="L127" s="58">
        <v>0</v>
      </c>
      <c r="M127" s="58"/>
      <c r="N127" s="58"/>
      <c r="O127" s="58">
        <v>4</v>
      </c>
      <c r="P127" s="58">
        <v>8</v>
      </c>
      <c r="Q127" s="58">
        <v>6</v>
      </c>
      <c r="R127" s="58" t="s">
        <v>204</v>
      </c>
    </row>
    <row r="128" spans="1:18" x14ac:dyDescent="0.25">
      <c r="A128" s="58" t="s">
        <v>11</v>
      </c>
      <c r="B128" s="58" t="s">
        <v>202</v>
      </c>
      <c r="C128" s="58" t="s">
        <v>205</v>
      </c>
      <c r="D128" s="58" t="s">
        <v>137</v>
      </c>
      <c r="E128" s="58"/>
      <c r="F128" s="58"/>
      <c r="G128" s="58" t="s">
        <v>157</v>
      </c>
      <c r="H128" s="58">
        <v>6</v>
      </c>
      <c r="I128" s="58">
        <v>0</v>
      </c>
      <c r="J128" s="58">
        <v>2</v>
      </c>
      <c r="K128" s="58">
        <v>0</v>
      </c>
      <c r="L128" s="58">
        <v>0</v>
      </c>
      <c r="M128" s="58"/>
      <c r="N128" s="58"/>
      <c r="O128" s="58">
        <v>5</v>
      </c>
      <c r="P128" s="58">
        <v>15</v>
      </c>
      <c r="Q128" s="58">
        <v>9</v>
      </c>
      <c r="R128" s="58" t="s">
        <v>204</v>
      </c>
    </row>
    <row r="129" spans="1:18" x14ac:dyDescent="0.25">
      <c r="A129" s="58" t="s">
        <v>11</v>
      </c>
      <c r="B129" s="58" t="s">
        <v>202</v>
      </c>
      <c r="C129" s="58" t="s">
        <v>205</v>
      </c>
      <c r="D129" s="58" t="s">
        <v>137</v>
      </c>
      <c r="E129" s="58"/>
      <c r="F129" s="58"/>
      <c r="G129" s="58" t="s">
        <v>157</v>
      </c>
      <c r="H129" s="58">
        <v>7</v>
      </c>
      <c r="I129" s="58">
        <v>0</v>
      </c>
      <c r="J129" s="58">
        <v>1</v>
      </c>
      <c r="K129" s="58">
        <v>0</v>
      </c>
      <c r="L129" s="58">
        <v>0</v>
      </c>
      <c r="M129" s="58"/>
      <c r="N129" s="58"/>
      <c r="O129" s="58">
        <v>19</v>
      </c>
      <c r="P129" s="58">
        <v>75</v>
      </c>
      <c r="Q129" s="58">
        <v>1</v>
      </c>
      <c r="R129" s="58" t="s">
        <v>204</v>
      </c>
    </row>
    <row r="130" spans="1:18" x14ac:dyDescent="0.25">
      <c r="A130" s="58" t="s">
        <v>11</v>
      </c>
      <c r="B130" s="58" t="s">
        <v>202</v>
      </c>
      <c r="C130" s="58" t="s">
        <v>205</v>
      </c>
      <c r="D130" s="58" t="s">
        <v>137</v>
      </c>
      <c r="E130" s="58"/>
      <c r="F130" s="58"/>
      <c r="G130" s="58" t="s">
        <v>157</v>
      </c>
      <c r="H130" s="58">
        <v>8</v>
      </c>
      <c r="I130" s="58">
        <v>0</v>
      </c>
      <c r="J130" s="58">
        <v>2</v>
      </c>
      <c r="K130" s="58">
        <v>0</v>
      </c>
      <c r="L130" s="58">
        <v>0</v>
      </c>
      <c r="M130" s="58"/>
      <c r="N130" s="58"/>
      <c r="O130" s="58">
        <v>11</v>
      </c>
      <c r="P130" s="58">
        <v>21</v>
      </c>
      <c r="Q130" s="58">
        <v>2</v>
      </c>
      <c r="R130" s="58" t="s">
        <v>204</v>
      </c>
    </row>
    <row r="131" spans="1:18" x14ac:dyDescent="0.25">
      <c r="A131" s="58" t="s">
        <v>11</v>
      </c>
      <c r="B131" s="58" t="s">
        <v>202</v>
      </c>
      <c r="C131" s="58" t="s">
        <v>205</v>
      </c>
      <c r="D131" s="58" t="s">
        <v>137</v>
      </c>
      <c r="E131" s="58"/>
      <c r="F131" s="58"/>
      <c r="G131" s="58" t="s">
        <v>157</v>
      </c>
      <c r="H131" s="58">
        <v>9</v>
      </c>
      <c r="I131" s="58">
        <v>2</v>
      </c>
      <c r="J131" s="58">
        <v>0</v>
      </c>
      <c r="K131" s="58">
        <v>0</v>
      </c>
      <c r="L131" s="58">
        <v>0</v>
      </c>
      <c r="M131" s="58"/>
      <c r="N131" s="58"/>
      <c r="O131" s="58">
        <v>12</v>
      </c>
      <c r="P131" s="58">
        <v>36</v>
      </c>
      <c r="Q131" s="58">
        <v>1</v>
      </c>
      <c r="R131" s="58" t="s">
        <v>204</v>
      </c>
    </row>
    <row r="132" spans="1:18" x14ac:dyDescent="0.25">
      <c r="A132" s="58" t="s">
        <v>11</v>
      </c>
      <c r="B132" s="58" t="s">
        <v>202</v>
      </c>
      <c r="C132" s="58" t="s">
        <v>205</v>
      </c>
      <c r="D132" s="58" t="s">
        <v>137</v>
      </c>
      <c r="E132" s="58"/>
      <c r="F132" s="58"/>
      <c r="G132" s="58" t="s">
        <v>157</v>
      </c>
      <c r="H132" s="58">
        <v>10</v>
      </c>
      <c r="I132" s="58">
        <v>0</v>
      </c>
      <c r="J132" s="58">
        <v>1</v>
      </c>
      <c r="K132" s="58">
        <v>0</v>
      </c>
      <c r="L132" s="58">
        <v>0</v>
      </c>
      <c r="M132" s="58"/>
      <c r="N132" s="58"/>
      <c r="O132" s="58">
        <v>10</v>
      </c>
      <c r="P132" s="58">
        <v>31</v>
      </c>
      <c r="Q132" s="58">
        <v>1</v>
      </c>
      <c r="R132" s="58" t="s">
        <v>204</v>
      </c>
    </row>
    <row r="133" spans="1:18" x14ac:dyDescent="0.25">
      <c r="A133" s="58" t="s">
        <v>11</v>
      </c>
      <c r="B133" s="58" t="s">
        <v>202</v>
      </c>
      <c r="C133" s="58" t="s">
        <v>205</v>
      </c>
      <c r="D133" s="58" t="s">
        <v>137</v>
      </c>
      <c r="E133" s="58"/>
      <c r="F133" s="58"/>
      <c r="G133" s="58" t="s">
        <v>157</v>
      </c>
      <c r="H133" s="58">
        <v>11</v>
      </c>
      <c r="I133" s="58">
        <v>2</v>
      </c>
      <c r="J133" s="58">
        <v>1</v>
      </c>
      <c r="K133" s="58">
        <v>0</v>
      </c>
      <c r="L133" s="58">
        <v>0</v>
      </c>
      <c r="M133" s="58"/>
      <c r="N133" s="58"/>
      <c r="O133" s="58">
        <v>13</v>
      </c>
      <c r="P133" s="58">
        <v>31</v>
      </c>
      <c r="Q133" s="58">
        <v>2</v>
      </c>
      <c r="R133" s="58" t="s">
        <v>204</v>
      </c>
    </row>
    <row r="134" spans="1:18" x14ac:dyDescent="0.25">
      <c r="A134" s="58" t="s">
        <v>11</v>
      </c>
      <c r="B134" s="58" t="s">
        <v>202</v>
      </c>
      <c r="C134" s="58" t="s">
        <v>205</v>
      </c>
      <c r="D134" s="58" t="s">
        <v>137</v>
      </c>
      <c r="E134" s="58"/>
      <c r="F134" s="58"/>
      <c r="G134" s="58" t="s">
        <v>157</v>
      </c>
      <c r="H134" s="58">
        <v>12</v>
      </c>
      <c r="I134" s="58">
        <v>2</v>
      </c>
      <c r="J134" s="58">
        <v>3</v>
      </c>
      <c r="K134" s="58">
        <v>0</v>
      </c>
      <c r="L134" s="58">
        <v>0</v>
      </c>
      <c r="M134" s="58"/>
      <c r="N134" s="58"/>
      <c r="O134" s="58">
        <v>12</v>
      </c>
      <c r="P134" s="58">
        <v>36</v>
      </c>
      <c r="Q134" s="58">
        <v>3</v>
      </c>
      <c r="R134" s="58" t="s">
        <v>204</v>
      </c>
    </row>
    <row r="135" spans="1:18" x14ac:dyDescent="0.25">
      <c r="A135" s="58" t="s">
        <v>11</v>
      </c>
      <c r="B135" s="58" t="s">
        <v>202</v>
      </c>
      <c r="C135" s="58" t="s">
        <v>205</v>
      </c>
      <c r="D135" s="58" t="s">
        <v>137</v>
      </c>
      <c r="E135" s="58"/>
      <c r="F135" s="58"/>
      <c r="G135" s="58" t="s">
        <v>157</v>
      </c>
      <c r="H135" s="58">
        <v>13</v>
      </c>
      <c r="I135" s="58">
        <v>2</v>
      </c>
      <c r="J135" s="58">
        <v>4</v>
      </c>
      <c r="K135" s="58">
        <v>0</v>
      </c>
      <c r="L135" s="58">
        <v>0</v>
      </c>
      <c r="M135" s="58"/>
      <c r="N135" s="58"/>
      <c r="O135" s="58">
        <v>12</v>
      </c>
      <c r="P135" s="58">
        <v>34</v>
      </c>
      <c r="Q135" s="58">
        <v>1</v>
      </c>
      <c r="R135" s="58" t="s">
        <v>204</v>
      </c>
    </row>
    <row r="136" spans="1:18" x14ac:dyDescent="0.25">
      <c r="A136" s="58" t="s">
        <v>11</v>
      </c>
      <c r="B136" s="58" t="s">
        <v>202</v>
      </c>
      <c r="C136" s="58" t="s">
        <v>205</v>
      </c>
      <c r="D136" s="58" t="s">
        <v>137</v>
      </c>
      <c r="E136" s="58"/>
      <c r="F136" s="58"/>
      <c r="G136" s="58" t="s">
        <v>157</v>
      </c>
      <c r="H136" s="58">
        <v>14</v>
      </c>
      <c r="I136" s="58">
        <v>1</v>
      </c>
      <c r="J136" s="58">
        <v>1</v>
      </c>
      <c r="K136" s="58">
        <v>0</v>
      </c>
      <c r="L136" s="58">
        <v>0</v>
      </c>
      <c r="M136" s="58"/>
      <c r="N136" s="58"/>
      <c r="O136" s="58">
        <v>7</v>
      </c>
      <c r="P136" s="58">
        <v>24</v>
      </c>
      <c r="Q136" s="58">
        <v>4</v>
      </c>
      <c r="R136" s="58" t="s">
        <v>204</v>
      </c>
    </row>
    <row r="137" spans="1:18" x14ac:dyDescent="0.25">
      <c r="A137" s="58" t="s">
        <v>11</v>
      </c>
      <c r="B137" s="58" t="s">
        <v>202</v>
      </c>
      <c r="C137" s="58" t="s">
        <v>205</v>
      </c>
      <c r="D137" s="58" t="s">
        <v>137</v>
      </c>
      <c r="E137" s="58"/>
      <c r="F137" s="58"/>
      <c r="G137" s="58" t="s">
        <v>157</v>
      </c>
      <c r="H137" s="58">
        <v>15</v>
      </c>
      <c r="I137" s="58">
        <v>3</v>
      </c>
      <c r="J137" s="58">
        <v>2</v>
      </c>
      <c r="K137" s="58">
        <v>0</v>
      </c>
      <c r="L137" s="58">
        <v>0</v>
      </c>
      <c r="M137" s="58"/>
      <c r="N137" s="58"/>
      <c r="O137" s="58">
        <v>11</v>
      </c>
      <c r="P137" s="58">
        <v>35</v>
      </c>
      <c r="Q137" s="58">
        <v>3</v>
      </c>
      <c r="R137" s="58" t="s">
        <v>204</v>
      </c>
    </row>
    <row r="138" spans="1:18" x14ac:dyDescent="0.25">
      <c r="A138" s="58" t="s">
        <v>11</v>
      </c>
      <c r="B138" s="58" t="s">
        <v>202</v>
      </c>
      <c r="C138" s="58" t="s">
        <v>205</v>
      </c>
      <c r="D138" s="58" t="s">
        <v>137</v>
      </c>
      <c r="E138" s="58"/>
      <c r="F138" s="58"/>
      <c r="G138" s="58" t="s">
        <v>157</v>
      </c>
      <c r="H138" s="58">
        <v>16</v>
      </c>
      <c r="I138" s="58">
        <v>2</v>
      </c>
      <c r="J138" s="58">
        <v>1</v>
      </c>
      <c r="K138" s="58">
        <v>0</v>
      </c>
      <c r="L138" s="58">
        <v>0</v>
      </c>
      <c r="M138" s="58"/>
      <c r="N138" s="58"/>
      <c r="O138" s="58">
        <v>11</v>
      </c>
      <c r="P138" s="58">
        <v>50</v>
      </c>
      <c r="Q138" s="58">
        <v>2</v>
      </c>
      <c r="R138" s="58" t="s">
        <v>204</v>
      </c>
    </row>
    <row r="139" spans="1:18" x14ac:dyDescent="0.25">
      <c r="A139" s="58" t="s">
        <v>11</v>
      </c>
      <c r="B139" s="58" t="s">
        <v>202</v>
      </c>
      <c r="C139" s="58" t="s">
        <v>205</v>
      </c>
      <c r="D139" s="58" t="s">
        <v>137</v>
      </c>
      <c r="E139" s="58"/>
      <c r="F139" s="58"/>
      <c r="G139" s="58" t="s">
        <v>157</v>
      </c>
      <c r="H139" s="58">
        <v>17</v>
      </c>
      <c r="I139" s="58">
        <v>0</v>
      </c>
      <c r="J139" s="58">
        <v>0</v>
      </c>
      <c r="K139" s="58">
        <v>0</v>
      </c>
      <c r="L139" s="58">
        <v>0</v>
      </c>
      <c r="M139" s="58"/>
      <c r="N139" s="58"/>
      <c r="O139" s="58">
        <v>23</v>
      </c>
      <c r="P139" s="58">
        <v>56</v>
      </c>
      <c r="Q139" s="58">
        <v>0</v>
      </c>
      <c r="R139" s="58" t="s">
        <v>204</v>
      </c>
    </row>
    <row r="140" spans="1:18" x14ac:dyDescent="0.25">
      <c r="A140" s="58" t="s">
        <v>11</v>
      </c>
      <c r="B140" s="58" t="s">
        <v>202</v>
      </c>
      <c r="C140" s="58" t="s">
        <v>205</v>
      </c>
      <c r="D140" s="58" t="s">
        <v>137</v>
      </c>
      <c r="E140" s="58"/>
      <c r="F140" s="58"/>
      <c r="G140" s="58" t="s">
        <v>157</v>
      </c>
      <c r="H140" s="58">
        <v>18</v>
      </c>
      <c r="I140" s="58">
        <v>0</v>
      </c>
      <c r="J140" s="58">
        <v>0</v>
      </c>
      <c r="K140" s="58">
        <v>0</v>
      </c>
      <c r="L140" s="58">
        <v>0</v>
      </c>
      <c r="M140" s="58"/>
      <c r="N140" s="58"/>
      <c r="O140" s="58">
        <v>8</v>
      </c>
      <c r="P140" s="58">
        <v>48</v>
      </c>
      <c r="Q140" s="58">
        <v>0</v>
      </c>
      <c r="R140" s="58" t="s">
        <v>204</v>
      </c>
    </row>
    <row r="141" spans="1:18" x14ac:dyDescent="0.25">
      <c r="A141" s="58" t="s">
        <v>11</v>
      </c>
      <c r="B141" s="58" t="s">
        <v>202</v>
      </c>
      <c r="C141" s="58" t="s">
        <v>205</v>
      </c>
      <c r="D141" s="58" t="s">
        <v>137</v>
      </c>
      <c r="E141" s="58"/>
      <c r="F141" s="58"/>
      <c r="G141" s="58" t="s">
        <v>157</v>
      </c>
      <c r="H141" s="58">
        <v>19</v>
      </c>
      <c r="I141" s="58">
        <v>0</v>
      </c>
      <c r="J141" s="58">
        <v>0</v>
      </c>
      <c r="K141" s="58">
        <v>0</v>
      </c>
      <c r="L141" s="58">
        <v>0</v>
      </c>
      <c r="M141" s="58"/>
      <c r="N141" s="58"/>
      <c r="O141" s="58">
        <v>1</v>
      </c>
      <c r="P141" s="58">
        <v>36</v>
      </c>
      <c r="Q141" s="58">
        <v>0</v>
      </c>
      <c r="R141" s="58" t="s">
        <v>204</v>
      </c>
    </row>
    <row r="142" spans="1:18" x14ac:dyDescent="0.25">
      <c r="A142" s="58" t="s">
        <v>11</v>
      </c>
      <c r="B142" s="58" t="s">
        <v>202</v>
      </c>
      <c r="C142" s="58" t="s">
        <v>205</v>
      </c>
      <c r="D142" s="58" t="s">
        <v>137</v>
      </c>
      <c r="E142" s="58"/>
      <c r="F142" s="58"/>
      <c r="G142" s="58" t="s">
        <v>157</v>
      </c>
      <c r="H142" s="58">
        <v>20</v>
      </c>
      <c r="I142" s="58">
        <v>0</v>
      </c>
      <c r="J142" s="58">
        <v>0</v>
      </c>
      <c r="K142" s="58">
        <v>0</v>
      </c>
      <c r="L142" s="58">
        <v>0</v>
      </c>
      <c r="M142" s="58"/>
      <c r="N142" s="58"/>
      <c r="O142" s="58">
        <v>2</v>
      </c>
      <c r="P142" s="58">
        <v>34</v>
      </c>
      <c r="Q142" s="58">
        <v>0</v>
      </c>
      <c r="R142" s="58" t="s">
        <v>204</v>
      </c>
    </row>
    <row r="143" spans="1:18" x14ac:dyDescent="0.25">
      <c r="A143" s="58" t="s">
        <v>11</v>
      </c>
      <c r="B143" s="58" t="s">
        <v>202</v>
      </c>
      <c r="C143" s="58" t="s">
        <v>205</v>
      </c>
      <c r="D143" s="58" t="s">
        <v>137</v>
      </c>
      <c r="E143" s="58"/>
      <c r="F143" s="58"/>
      <c r="G143" s="58" t="s">
        <v>157</v>
      </c>
      <c r="H143" s="58">
        <v>21</v>
      </c>
      <c r="I143" s="58">
        <v>0</v>
      </c>
      <c r="J143" s="58">
        <v>0</v>
      </c>
      <c r="K143" s="58">
        <v>0</v>
      </c>
      <c r="L143" s="58">
        <v>0</v>
      </c>
      <c r="M143" s="58"/>
      <c r="N143" s="58"/>
      <c r="O143" s="58">
        <v>2</v>
      </c>
      <c r="P143" s="58">
        <v>22</v>
      </c>
      <c r="Q143" s="58">
        <v>0</v>
      </c>
      <c r="R143" s="58" t="s">
        <v>204</v>
      </c>
    </row>
    <row r="144" spans="1:18" x14ac:dyDescent="0.25">
      <c r="A144" s="58" t="s">
        <v>11</v>
      </c>
      <c r="B144" s="58" t="s">
        <v>202</v>
      </c>
      <c r="C144" s="58" t="s">
        <v>205</v>
      </c>
      <c r="D144" s="58" t="s">
        <v>137</v>
      </c>
      <c r="E144" s="58"/>
      <c r="F144" s="58"/>
      <c r="G144" s="58" t="s">
        <v>157</v>
      </c>
      <c r="H144" s="58">
        <v>22</v>
      </c>
      <c r="I144" s="58">
        <v>0</v>
      </c>
      <c r="J144" s="58">
        <v>0</v>
      </c>
      <c r="K144" s="58">
        <v>0</v>
      </c>
      <c r="L144" s="58">
        <v>0</v>
      </c>
      <c r="M144" s="58"/>
      <c r="N144" s="58"/>
      <c r="O144" s="58">
        <v>4</v>
      </c>
      <c r="P144" s="58">
        <v>6</v>
      </c>
      <c r="Q144" s="58">
        <v>5</v>
      </c>
      <c r="R144" s="58" t="s">
        <v>204</v>
      </c>
    </row>
    <row r="145" spans="1:18" x14ac:dyDescent="0.25">
      <c r="A145" s="58" t="s">
        <v>11</v>
      </c>
      <c r="B145" s="58" t="s">
        <v>202</v>
      </c>
      <c r="C145" s="58" t="s">
        <v>205</v>
      </c>
      <c r="D145" s="58" t="s">
        <v>137</v>
      </c>
      <c r="E145" s="58"/>
      <c r="F145" s="58"/>
      <c r="G145" s="58" t="s">
        <v>157</v>
      </c>
      <c r="H145" s="58">
        <v>23</v>
      </c>
      <c r="I145" s="58">
        <v>0</v>
      </c>
      <c r="J145" s="58">
        <v>0</v>
      </c>
      <c r="K145" s="58">
        <v>0</v>
      </c>
      <c r="L145" s="58">
        <v>0</v>
      </c>
      <c r="M145" s="58"/>
      <c r="N145" s="58"/>
      <c r="O145" s="58">
        <v>11</v>
      </c>
      <c r="P145" s="58">
        <v>11</v>
      </c>
      <c r="Q145" s="58">
        <v>2</v>
      </c>
      <c r="R145" s="58" t="s">
        <v>204</v>
      </c>
    </row>
    <row r="146" spans="1:18" x14ac:dyDescent="0.25">
      <c r="A146" s="58" t="s">
        <v>11</v>
      </c>
      <c r="B146" s="58" t="s">
        <v>202</v>
      </c>
      <c r="C146" s="58" t="s">
        <v>205</v>
      </c>
      <c r="D146" s="58" t="s">
        <v>135</v>
      </c>
      <c r="E146" s="58"/>
      <c r="F146" s="58"/>
      <c r="G146" s="58" t="s">
        <v>159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/>
      <c r="N146" s="58"/>
      <c r="O146" s="58">
        <v>1</v>
      </c>
      <c r="P146" s="58">
        <v>5</v>
      </c>
      <c r="Q146" s="58">
        <v>0</v>
      </c>
      <c r="R146" s="58" t="s">
        <v>204</v>
      </c>
    </row>
    <row r="147" spans="1:18" x14ac:dyDescent="0.25">
      <c r="A147" s="58" t="s">
        <v>11</v>
      </c>
      <c r="B147" s="58" t="s">
        <v>202</v>
      </c>
      <c r="C147" s="58" t="s">
        <v>205</v>
      </c>
      <c r="D147" s="58" t="s">
        <v>135</v>
      </c>
      <c r="E147" s="58"/>
      <c r="F147" s="58"/>
      <c r="G147" s="58" t="s">
        <v>159</v>
      </c>
      <c r="H147" s="58">
        <v>1</v>
      </c>
      <c r="I147" s="58">
        <v>0</v>
      </c>
      <c r="J147" s="58">
        <v>0</v>
      </c>
      <c r="K147" s="58">
        <v>0</v>
      </c>
      <c r="L147" s="58">
        <v>0</v>
      </c>
      <c r="M147" s="58"/>
      <c r="N147" s="58"/>
      <c r="O147" s="58">
        <v>4</v>
      </c>
      <c r="P147" s="58">
        <v>3</v>
      </c>
      <c r="Q147" s="58">
        <v>5</v>
      </c>
      <c r="R147" s="58" t="s">
        <v>204</v>
      </c>
    </row>
    <row r="148" spans="1:18" x14ac:dyDescent="0.25">
      <c r="A148" s="58" t="s">
        <v>11</v>
      </c>
      <c r="B148" s="58" t="s">
        <v>202</v>
      </c>
      <c r="C148" s="58" t="s">
        <v>205</v>
      </c>
      <c r="D148" s="58" t="s">
        <v>135</v>
      </c>
      <c r="E148" s="58"/>
      <c r="F148" s="58"/>
      <c r="G148" s="58" t="s">
        <v>159</v>
      </c>
      <c r="H148" s="58">
        <v>2</v>
      </c>
      <c r="I148" s="58">
        <v>0</v>
      </c>
      <c r="J148" s="58">
        <v>0</v>
      </c>
      <c r="K148" s="58">
        <v>0</v>
      </c>
      <c r="L148" s="58">
        <v>0</v>
      </c>
      <c r="M148" s="58"/>
      <c r="N148" s="58"/>
      <c r="O148" s="58">
        <v>3</v>
      </c>
      <c r="P148" s="58">
        <v>11</v>
      </c>
      <c r="Q148" s="58">
        <v>4</v>
      </c>
      <c r="R148" s="58" t="s">
        <v>204</v>
      </c>
    </row>
    <row r="149" spans="1:18" x14ac:dyDescent="0.25">
      <c r="A149" s="58" t="s">
        <v>11</v>
      </c>
      <c r="B149" s="58" t="s">
        <v>202</v>
      </c>
      <c r="C149" s="58" t="s">
        <v>205</v>
      </c>
      <c r="D149" s="58" t="s">
        <v>135</v>
      </c>
      <c r="E149" s="58"/>
      <c r="F149" s="58"/>
      <c r="G149" s="58" t="s">
        <v>159</v>
      </c>
      <c r="H149" s="58">
        <v>3</v>
      </c>
      <c r="I149" s="58">
        <v>0</v>
      </c>
      <c r="J149" s="58">
        <v>0</v>
      </c>
      <c r="K149" s="58">
        <v>0</v>
      </c>
      <c r="L149" s="58">
        <v>0</v>
      </c>
      <c r="M149" s="58"/>
      <c r="N149" s="58"/>
      <c r="O149" s="58">
        <v>2</v>
      </c>
      <c r="P149" s="58">
        <v>14</v>
      </c>
      <c r="Q149" s="58">
        <v>3</v>
      </c>
      <c r="R149" s="58" t="s">
        <v>204</v>
      </c>
    </row>
    <row r="150" spans="1:18" x14ac:dyDescent="0.25">
      <c r="A150" s="58" t="s">
        <v>11</v>
      </c>
      <c r="B150" s="58" t="s">
        <v>202</v>
      </c>
      <c r="C150" s="58" t="s">
        <v>205</v>
      </c>
      <c r="D150" s="58" t="s">
        <v>135</v>
      </c>
      <c r="E150" s="58"/>
      <c r="F150" s="58"/>
      <c r="G150" s="58" t="s">
        <v>159</v>
      </c>
      <c r="H150" s="58">
        <v>4</v>
      </c>
      <c r="I150" s="58">
        <v>0</v>
      </c>
      <c r="J150" s="58">
        <v>0</v>
      </c>
      <c r="K150" s="58">
        <v>0</v>
      </c>
      <c r="L150" s="58">
        <v>0</v>
      </c>
      <c r="M150" s="58"/>
      <c r="N150" s="58"/>
      <c r="O150" s="58">
        <v>0</v>
      </c>
      <c r="P150" s="58">
        <v>10</v>
      </c>
      <c r="Q150" s="58">
        <v>5</v>
      </c>
      <c r="R150" s="58" t="s">
        <v>204</v>
      </c>
    </row>
    <row r="151" spans="1:18" x14ac:dyDescent="0.25">
      <c r="A151" s="58" t="s">
        <v>11</v>
      </c>
      <c r="B151" s="58" t="s">
        <v>202</v>
      </c>
      <c r="C151" s="58" t="s">
        <v>205</v>
      </c>
      <c r="D151" s="58" t="s">
        <v>135</v>
      </c>
      <c r="E151" s="58"/>
      <c r="F151" s="58"/>
      <c r="G151" s="58" t="s">
        <v>159</v>
      </c>
      <c r="H151" s="58">
        <v>5</v>
      </c>
      <c r="I151" s="58">
        <v>0</v>
      </c>
      <c r="J151" s="58">
        <v>0</v>
      </c>
      <c r="K151" s="58">
        <v>0</v>
      </c>
      <c r="L151" s="58">
        <v>0</v>
      </c>
      <c r="M151" s="58"/>
      <c r="N151" s="58"/>
      <c r="O151" s="58">
        <v>2</v>
      </c>
      <c r="P151" s="58">
        <v>23</v>
      </c>
      <c r="Q151" s="58">
        <v>4</v>
      </c>
      <c r="R151" s="58" t="s">
        <v>204</v>
      </c>
    </row>
    <row r="152" spans="1:18" x14ac:dyDescent="0.25">
      <c r="A152" s="58" t="s">
        <v>11</v>
      </c>
      <c r="B152" s="58" t="s">
        <v>202</v>
      </c>
      <c r="C152" s="58" t="s">
        <v>205</v>
      </c>
      <c r="D152" s="58" t="s">
        <v>135</v>
      </c>
      <c r="E152" s="58"/>
      <c r="F152" s="58"/>
      <c r="G152" s="58" t="s">
        <v>159</v>
      </c>
      <c r="H152" s="58">
        <v>6</v>
      </c>
      <c r="I152" s="58">
        <v>0</v>
      </c>
      <c r="J152" s="58">
        <v>0</v>
      </c>
      <c r="K152" s="58">
        <v>0</v>
      </c>
      <c r="L152" s="58">
        <v>0</v>
      </c>
      <c r="M152" s="58"/>
      <c r="N152" s="58"/>
      <c r="O152" s="58">
        <v>11</v>
      </c>
      <c r="P152" s="58">
        <v>46</v>
      </c>
      <c r="Q152" s="58">
        <v>17</v>
      </c>
      <c r="R152" s="58" t="s">
        <v>204</v>
      </c>
    </row>
    <row r="153" spans="1:18" x14ac:dyDescent="0.25">
      <c r="A153" s="58" t="s">
        <v>11</v>
      </c>
      <c r="B153" s="58" t="s">
        <v>202</v>
      </c>
      <c r="C153" s="58" t="s">
        <v>205</v>
      </c>
      <c r="D153" s="58" t="s">
        <v>135</v>
      </c>
      <c r="E153" s="58"/>
      <c r="F153" s="58"/>
      <c r="G153" s="58" t="s">
        <v>159</v>
      </c>
      <c r="H153" s="58">
        <v>7</v>
      </c>
      <c r="I153" s="58">
        <v>0</v>
      </c>
      <c r="J153" s="58">
        <v>0</v>
      </c>
      <c r="K153" s="58">
        <v>0</v>
      </c>
      <c r="L153" s="58">
        <v>0</v>
      </c>
      <c r="M153" s="58"/>
      <c r="N153" s="58"/>
      <c r="O153" s="58">
        <v>10</v>
      </c>
      <c r="P153" s="58">
        <v>75</v>
      </c>
      <c r="Q153" s="58">
        <v>15</v>
      </c>
      <c r="R153" s="58" t="s">
        <v>204</v>
      </c>
    </row>
    <row r="154" spans="1:18" x14ac:dyDescent="0.25">
      <c r="A154" s="58" t="s">
        <v>11</v>
      </c>
      <c r="B154" s="58" t="s">
        <v>202</v>
      </c>
      <c r="C154" s="58" t="s">
        <v>205</v>
      </c>
      <c r="D154" s="58" t="s">
        <v>135</v>
      </c>
      <c r="E154" s="58"/>
      <c r="F154" s="58"/>
      <c r="G154" s="58" t="s">
        <v>159</v>
      </c>
      <c r="H154" s="58">
        <v>8</v>
      </c>
      <c r="I154" s="58">
        <v>0</v>
      </c>
      <c r="J154" s="58">
        <v>0</v>
      </c>
      <c r="K154" s="58">
        <v>0</v>
      </c>
      <c r="L154" s="58">
        <v>0</v>
      </c>
      <c r="M154" s="58"/>
      <c r="N154" s="58"/>
      <c r="O154" s="58">
        <v>12</v>
      </c>
      <c r="P154" s="58">
        <v>66</v>
      </c>
      <c r="Q154" s="58">
        <v>18</v>
      </c>
      <c r="R154" s="58" t="s">
        <v>204</v>
      </c>
    </row>
    <row r="155" spans="1:18" x14ac:dyDescent="0.25">
      <c r="A155" s="58" t="s">
        <v>11</v>
      </c>
      <c r="B155" s="58" t="s">
        <v>202</v>
      </c>
      <c r="C155" s="58" t="s">
        <v>205</v>
      </c>
      <c r="D155" s="58" t="s">
        <v>135</v>
      </c>
      <c r="E155" s="58"/>
      <c r="F155" s="58"/>
      <c r="G155" s="58" t="s">
        <v>159</v>
      </c>
      <c r="H155" s="58">
        <v>9</v>
      </c>
      <c r="I155" s="58">
        <v>0</v>
      </c>
      <c r="J155" s="58">
        <v>0</v>
      </c>
      <c r="K155" s="58">
        <v>0</v>
      </c>
      <c r="L155" s="58">
        <v>0</v>
      </c>
      <c r="M155" s="58"/>
      <c r="N155" s="58"/>
      <c r="O155" s="58">
        <v>12</v>
      </c>
      <c r="P155" s="58">
        <v>61</v>
      </c>
      <c r="Q155" s="58">
        <v>9</v>
      </c>
      <c r="R155" s="58" t="s">
        <v>204</v>
      </c>
    </row>
    <row r="156" spans="1:18" x14ac:dyDescent="0.25">
      <c r="A156" s="58" t="s">
        <v>11</v>
      </c>
      <c r="B156" s="58" t="s">
        <v>202</v>
      </c>
      <c r="C156" s="58" t="s">
        <v>205</v>
      </c>
      <c r="D156" s="58" t="s">
        <v>135</v>
      </c>
      <c r="E156" s="58"/>
      <c r="F156" s="58"/>
      <c r="G156" s="58" t="s">
        <v>159</v>
      </c>
      <c r="H156" s="58">
        <v>10</v>
      </c>
      <c r="I156" s="58">
        <v>0</v>
      </c>
      <c r="J156" s="58">
        <v>0</v>
      </c>
      <c r="K156" s="58">
        <v>0</v>
      </c>
      <c r="L156" s="58">
        <v>0</v>
      </c>
      <c r="M156" s="58"/>
      <c r="N156" s="58"/>
      <c r="O156" s="58">
        <v>23</v>
      </c>
      <c r="P156" s="58">
        <v>94</v>
      </c>
      <c r="Q156" s="58">
        <v>4</v>
      </c>
      <c r="R156" s="58" t="s">
        <v>204</v>
      </c>
    </row>
    <row r="157" spans="1:18" x14ac:dyDescent="0.25">
      <c r="A157" s="58" t="s">
        <v>11</v>
      </c>
      <c r="B157" s="58" t="s">
        <v>202</v>
      </c>
      <c r="C157" s="58" t="s">
        <v>205</v>
      </c>
      <c r="D157" s="58" t="s">
        <v>135</v>
      </c>
      <c r="E157" s="58"/>
      <c r="F157" s="58"/>
      <c r="G157" s="58" t="s">
        <v>159</v>
      </c>
      <c r="H157" s="58">
        <v>11</v>
      </c>
      <c r="I157" s="58">
        <v>2</v>
      </c>
      <c r="J157" s="58">
        <v>0</v>
      </c>
      <c r="K157" s="58">
        <v>0</v>
      </c>
      <c r="L157" s="58">
        <v>0</v>
      </c>
      <c r="M157" s="58"/>
      <c r="N157" s="58"/>
      <c r="O157" s="58">
        <v>24</v>
      </c>
      <c r="P157" s="58">
        <v>78</v>
      </c>
      <c r="Q157" s="58">
        <v>20</v>
      </c>
      <c r="R157" s="58" t="s">
        <v>204</v>
      </c>
    </row>
    <row r="158" spans="1:18" x14ac:dyDescent="0.25">
      <c r="A158" s="58" t="s">
        <v>11</v>
      </c>
      <c r="B158" s="58" t="s">
        <v>202</v>
      </c>
      <c r="C158" s="58" t="s">
        <v>205</v>
      </c>
      <c r="D158" s="58" t="s">
        <v>135</v>
      </c>
      <c r="E158" s="58"/>
      <c r="F158" s="58"/>
      <c r="G158" s="58" t="s">
        <v>159</v>
      </c>
      <c r="H158" s="58">
        <v>12</v>
      </c>
      <c r="I158" s="58">
        <v>3</v>
      </c>
      <c r="J158" s="58">
        <v>0</v>
      </c>
      <c r="K158" s="58">
        <v>0</v>
      </c>
      <c r="L158" s="58">
        <v>0</v>
      </c>
      <c r="M158" s="58"/>
      <c r="N158" s="58"/>
      <c r="O158" s="58">
        <v>21</v>
      </c>
      <c r="P158" s="58">
        <v>65</v>
      </c>
      <c r="Q158" s="58">
        <v>5</v>
      </c>
      <c r="R158" s="58" t="s">
        <v>204</v>
      </c>
    </row>
    <row r="159" spans="1:18" x14ac:dyDescent="0.25">
      <c r="A159" s="58" t="s">
        <v>11</v>
      </c>
      <c r="B159" s="58" t="s">
        <v>202</v>
      </c>
      <c r="C159" s="58" t="s">
        <v>205</v>
      </c>
      <c r="D159" s="58" t="s">
        <v>135</v>
      </c>
      <c r="E159" s="58"/>
      <c r="F159" s="58"/>
      <c r="G159" s="58" t="s">
        <v>159</v>
      </c>
      <c r="H159" s="58">
        <v>13</v>
      </c>
      <c r="I159" s="58">
        <v>2</v>
      </c>
      <c r="J159" s="58">
        <v>0</v>
      </c>
      <c r="K159" s="58">
        <v>0</v>
      </c>
      <c r="L159" s="58">
        <v>0</v>
      </c>
      <c r="M159" s="58"/>
      <c r="N159" s="58"/>
      <c r="O159" s="58">
        <v>20</v>
      </c>
      <c r="P159" s="58">
        <v>100</v>
      </c>
      <c r="Q159" s="58">
        <v>6</v>
      </c>
      <c r="R159" s="58" t="s">
        <v>204</v>
      </c>
    </row>
    <row r="160" spans="1:18" x14ac:dyDescent="0.25">
      <c r="A160" s="58" t="s">
        <v>11</v>
      </c>
      <c r="B160" s="58" t="s">
        <v>202</v>
      </c>
      <c r="C160" s="58" t="s">
        <v>205</v>
      </c>
      <c r="D160" s="58" t="s">
        <v>135</v>
      </c>
      <c r="E160" s="58"/>
      <c r="F160" s="58"/>
      <c r="G160" s="58" t="s">
        <v>159</v>
      </c>
      <c r="H160" s="58">
        <v>14</v>
      </c>
      <c r="I160" s="58">
        <v>2</v>
      </c>
      <c r="J160" s="58">
        <v>0</v>
      </c>
      <c r="K160" s="58">
        <v>0</v>
      </c>
      <c r="L160" s="58">
        <v>0</v>
      </c>
      <c r="M160" s="58"/>
      <c r="N160" s="58"/>
      <c r="O160" s="58">
        <v>21</v>
      </c>
      <c r="P160" s="58">
        <v>34</v>
      </c>
      <c r="Q160" s="58">
        <v>9</v>
      </c>
      <c r="R160" s="58" t="s">
        <v>204</v>
      </c>
    </row>
    <row r="161" spans="1:18" x14ac:dyDescent="0.25">
      <c r="A161" s="58" t="s">
        <v>11</v>
      </c>
      <c r="B161" s="58" t="s">
        <v>202</v>
      </c>
      <c r="C161" s="58" t="s">
        <v>205</v>
      </c>
      <c r="D161" s="58" t="s">
        <v>135</v>
      </c>
      <c r="E161" s="58"/>
      <c r="F161" s="58"/>
      <c r="G161" s="58" t="s">
        <v>159</v>
      </c>
      <c r="H161" s="58">
        <v>15</v>
      </c>
      <c r="I161" s="58">
        <v>2</v>
      </c>
      <c r="J161" s="58">
        <v>0</v>
      </c>
      <c r="K161" s="58">
        <v>0</v>
      </c>
      <c r="L161" s="58">
        <v>0</v>
      </c>
      <c r="M161" s="58"/>
      <c r="N161" s="58"/>
      <c r="O161" s="58">
        <v>24</v>
      </c>
      <c r="P161" s="58">
        <v>172</v>
      </c>
      <c r="Q161" s="58">
        <v>10</v>
      </c>
      <c r="R161" s="58" t="s">
        <v>204</v>
      </c>
    </row>
    <row r="162" spans="1:18" x14ac:dyDescent="0.25">
      <c r="A162" s="58" t="s">
        <v>11</v>
      </c>
      <c r="B162" s="58" t="s">
        <v>202</v>
      </c>
      <c r="C162" s="58" t="s">
        <v>205</v>
      </c>
      <c r="D162" s="58" t="s">
        <v>135</v>
      </c>
      <c r="E162" s="58"/>
      <c r="F162" s="58"/>
      <c r="G162" s="58" t="s">
        <v>159</v>
      </c>
      <c r="H162" s="58">
        <v>16</v>
      </c>
      <c r="I162" s="58">
        <v>0</v>
      </c>
      <c r="J162" s="58">
        <v>1</v>
      </c>
      <c r="K162" s="58">
        <v>0</v>
      </c>
      <c r="L162" s="58">
        <v>0</v>
      </c>
      <c r="M162" s="58"/>
      <c r="N162" s="58"/>
      <c r="O162" s="58">
        <v>18</v>
      </c>
      <c r="P162" s="58">
        <v>69</v>
      </c>
      <c r="Q162" s="58">
        <v>1</v>
      </c>
      <c r="R162" s="58" t="s">
        <v>204</v>
      </c>
    </row>
    <row r="163" spans="1:18" x14ac:dyDescent="0.25">
      <c r="A163" s="58" t="s">
        <v>11</v>
      </c>
      <c r="B163" s="58" t="s">
        <v>202</v>
      </c>
      <c r="C163" s="58" t="s">
        <v>205</v>
      </c>
      <c r="D163" s="58" t="s">
        <v>135</v>
      </c>
      <c r="E163" s="58"/>
      <c r="F163" s="58"/>
      <c r="G163" s="58" t="s">
        <v>159</v>
      </c>
      <c r="H163" s="58">
        <v>17</v>
      </c>
      <c r="I163" s="58">
        <v>0</v>
      </c>
      <c r="J163" s="58">
        <v>1</v>
      </c>
      <c r="K163" s="58">
        <v>0</v>
      </c>
      <c r="L163" s="58">
        <v>0</v>
      </c>
      <c r="M163" s="58"/>
      <c r="N163" s="58"/>
      <c r="O163" s="58">
        <v>14</v>
      </c>
      <c r="P163" s="58">
        <v>61</v>
      </c>
      <c r="Q163" s="58">
        <v>2</v>
      </c>
      <c r="R163" s="58" t="s">
        <v>204</v>
      </c>
    </row>
    <row r="164" spans="1:18" x14ac:dyDescent="0.25">
      <c r="A164" s="58" t="s">
        <v>11</v>
      </c>
      <c r="B164" s="58" t="s">
        <v>202</v>
      </c>
      <c r="C164" s="58" t="s">
        <v>205</v>
      </c>
      <c r="D164" s="58" t="s">
        <v>135</v>
      </c>
      <c r="E164" s="58"/>
      <c r="F164" s="58"/>
      <c r="G164" s="58" t="s">
        <v>159</v>
      </c>
      <c r="H164" s="58">
        <v>18</v>
      </c>
      <c r="I164" s="58">
        <v>0</v>
      </c>
      <c r="J164" s="58">
        <v>0</v>
      </c>
      <c r="K164" s="58">
        <v>0</v>
      </c>
      <c r="L164" s="58">
        <v>0</v>
      </c>
      <c r="M164" s="58"/>
      <c r="N164" s="58"/>
      <c r="O164" s="58">
        <v>9</v>
      </c>
      <c r="P164" s="58">
        <v>34</v>
      </c>
      <c r="Q164" s="58">
        <v>2</v>
      </c>
      <c r="R164" s="58" t="s">
        <v>204</v>
      </c>
    </row>
    <row r="165" spans="1:18" x14ac:dyDescent="0.25">
      <c r="A165" s="58" t="s">
        <v>11</v>
      </c>
      <c r="B165" s="58" t="s">
        <v>202</v>
      </c>
      <c r="C165" s="58" t="s">
        <v>205</v>
      </c>
      <c r="D165" s="58" t="s">
        <v>135</v>
      </c>
      <c r="E165" s="58"/>
      <c r="F165" s="58"/>
      <c r="G165" s="58" t="s">
        <v>159</v>
      </c>
      <c r="H165" s="58">
        <v>19</v>
      </c>
      <c r="I165" s="58">
        <v>0</v>
      </c>
      <c r="J165" s="58">
        <v>0</v>
      </c>
      <c r="K165" s="58">
        <v>0</v>
      </c>
      <c r="L165" s="58">
        <v>0</v>
      </c>
      <c r="M165" s="58"/>
      <c r="N165" s="58"/>
      <c r="O165" s="58">
        <v>10</v>
      </c>
      <c r="P165" s="58">
        <v>28</v>
      </c>
      <c r="Q165" s="58">
        <v>3</v>
      </c>
      <c r="R165" s="58" t="s">
        <v>204</v>
      </c>
    </row>
    <row r="166" spans="1:18" x14ac:dyDescent="0.25">
      <c r="A166" s="58" t="s">
        <v>11</v>
      </c>
      <c r="B166" s="58" t="s">
        <v>202</v>
      </c>
      <c r="C166" s="58" t="s">
        <v>205</v>
      </c>
      <c r="D166" s="58" t="s">
        <v>135</v>
      </c>
      <c r="E166" s="58"/>
      <c r="F166" s="58"/>
      <c r="G166" s="58" t="s">
        <v>159</v>
      </c>
      <c r="H166" s="58">
        <v>20</v>
      </c>
      <c r="I166" s="58">
        <v>0</v>
      </c>
      <c r="J166" s="58">
        <v>0</v>
      </c>
      <c r="K166" s="58">
        <v>0</v>
      </c>
      <c r="L166" s="58">
        <v>0</v>
      </c>
      <c r="M166" s="58"/>
      <c r="N166" s="58"/>
      <c r="O166" s="58">
        <v>9</v>
      </c>
      <c r="P166" s="58">
        <v>13</v>
      </c>
      <c r="Q166" s="58">
        <v>1</v>
      </c>
      <c r="R166" s="58" t="s">
        <v>204</v>
      </c>
    </row>
    <row r="167" spans="1:18" x14ac:dyDescent="0.25">
      <c r="A167" s="58" t="s">
        <v>11</v>
      </c>
      <c r="B167" s="58" t="s">
        <v>202</v>
      </c>
      <c r="C167" s="58" t="s">
        <v>205</v>
      </c>
      <c r="D167" s="58" t="s">
        <v>135</v>
      </c>
      <c r="E167" s="58"/>
      <c r="F167" s="58"/>
      <c r="G167" s="58" t="s">
        <v>159</v>
      </c>
      <c r="H167" s="58">
        <v>21</v>
      </c>
      <c r="I167" s="58">
        <v>0</v>
      </c>
      <c r="J167" s="58">
        <v>0</v>
      </c>
      <c r="K167" s="58">
        <v>0</v>
      </c>
      <c r="L167" s="58">
        <v>0</v>
      </c>
      <c r="M167" s="58"/>
      <c r="N167" s="58"/>
      <c r="O167" s="58">
        <v>8</v>
      </c>
      <c r="P167" s="58">
        <v>23</v>
      </c>
      <c r="Q167" s="58">
        <v>2</v>
      </c>
      <c r="R167" s="58" t="s">
        <v>204</v>
      </c>
    </row>
    <row r="168" spans="1:18" x14ac:dyDescent="0.25">
      <c r="A168" s="58" t="s">
        <v>11</v>
      </c>
      <c r="B168" s="58" t="s">
        <v>202</v>
      </c>
      <c r="C168" s="58" t="s">
        <v>205</v>
      </c>
      <c r="D168" s="58" t="s">
        <v>135</v>
      </c>
      <c r="E168" s="58"/>
      <c r="F168" s="58"/>
      <c r="G168" s="58" t="s">
        <v>159</v>
      </c>
      <c r="H168" s="58">
        <v>22</v>
      </c>
      <c r="I168" s="58">
        <v>0</v>
      </c>
      <c r="J168" s="58">
        <v>0</v>
      </c>
      <c r="K168" s="58">
        <v>0</v>
      </c>
      <c r="L168" s="58">
        <v>0</v>
      </c>
      <c r="M168" s="58"/>
      <c r="N168" s="58"/>
      <c r="O168" s="58">
        <v>0</v>
      </c>
      <c r="P168" s="58">
        <v>18</v>
      </c>
      <c r="Q168" s="58">
        <v>0</v>
      </c>
      <c r="R168" s="58" t="s">
        <v>204</v>
      </c>
    </row>
    <row r="169" spans="1:18" x14ac:dyDescent="0.25">
      <c r="A169" s="58" t="s">
        <v>11</v>
      </c>
      <c r="B169" s="58" t="s">
        <v>202</v>
      </c>
      <c r="C169" s="58" t="s">
        <v>205</v>
      </c>
      <c r="D169" s="58" t="s">
        <v>135</v>
      </c>
      <c r="E169" s="58"/>
      <c r="F169" s="58"/>
      <c r="G169" s="58" t="s">
        <v>159</v>
      </c>
      <c r="H169" s="58">
        <v>23</v>
      </c>
      <c r="I169" s="58">
        <v>0</v>
      </c>
      <c r="J169" s="58">
        <v>0</v>
      </c>
      <c r="K169" s="58">
        <v>0</v>
      </c>
      <c r="L169" s="58">
        <v>0</v>
      </c>
      <c r="M169" s="58"/>
      <c r="N169" s="58"/>
      <c r="O169" s="58">
        <v>0</v>
      </c>
      <c r="P169" s="58">
        <v>13</v>
      </c>
      <c r="Q169" s="58">
        <v>0</v>
      </c>
      <c r="R169" s="58" t="s">
        <v>204</v>
      </c>
    </row>
    <row r="170" spans="1:18" x14ac:dyDescent="0.25">
      <c r="A170" s="58" t="s">
        <v>11</v>
      </c>
      <c r="B170" s="58" t="s">
        <v>202</v>
      </c>
      <c r="C170" s="58" t="s">
        <v>205</v>
      </c>
      <c r="D170" s="58" t="s">
        <v>135</v>
      </c>
      <c r="E170" s="58"/>
      <c r="F170" s="58"/>
      <c r="G170" s="58" t="s">
        <v>157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/>
      <c r="N170" s="58"/>
      <c r="O170" s="58">
        <v>1</v>
      </c>
      <c r="P170" s="58">
        <v>3</v>
      </c>
      <c r="Q170" s="58">
        <v>0</v>
      </c>
      <c r="R170" s="58" t="s">
        <v>204</v>
      </c>
    </row>
    <row r="171" spans="1:18" x14ac:dyDescent="0.25">
      <c r="A171" s="58" t="s">
        <v>11</v>
      </c>
      <c r="B171" s="58" t="s">
        <v>202</v>
      </c>
      <c r="C171" s="58" t="s">
        <v>205</v>
      </c>
      <c r="D171" s="58" t="s">
        <v>135</v>
      </c>
      <c r="E171" s="58"/>
      <c r="F171" s="58"/>
      <c r="G171" s="58" t="s">
        <v>157</v>
      </c>
      <c r="H171" s="58">
        <v>1</v>
      </c>
      <c r="I171" s="58">
        <v>0</v>
      </c>
      <c r="J171" s="58">
        <v>0</v>
      </c>
      <c r="K171" s="58">
        <v>0</v>
      </c>
      <c r="L171" s="58">
        <v>0</v>
      </c>
      <c r="M171" s="58"/>
      <c r="N171" s="58"/>
      <c r="O171" s="58">
        <v>1</v>
      </c>
      <c r="P171" s="58">
        <v>1</v>
      </c>
      <c r="Q171" s="58">
        <v>0</v>
      </c>
      <c r="R171" s="58" t="s">
        <v>204</v>
      </c>
    </row>
    <row r="172" spans="1:18" x14ac:dyDescent="0.25">
      <c r="A172" s="58" t="s">
        <v>11</v>
      </c>
      <c r="B172" s="58" t="s">
        <v>202</v>
      </c>
      <c r="C172" s="58" t="s">
        <v>205</v>
      </c>
      <c r="D172" s="58" t="s">
        <v>135</v>
      </c>
      <c r="E172" s="58"/>
      <c r="F172" s="58"/>
      <c r="G172" s="58" t="s">
        <v>157</v>
      </c>
      <c r="H172" s="58">
        <v>2</v>
      </c>
      <c r="I172" s="58">
        <v>0</v>
      </c>
      <c r="J172" s="58">
        <v>0</v>
      </c>
      <c r="K172" s="58">
        <v>0</v>
      </c>
      <c r="L172" s="58">
        <v>0</v>
      </c>
      <c r="M172" s="58"/>
      <c r="N172" s="58"/>
      <c r="O172" s="58">
        <v>3</v>
      </c>
      <c r="P172" s="58">
        <v>5</v>
      </c>
      <c r="Q172" s="58">
        <v>0</v>
      </c>
      <c r="R172" s="58" t="s">
        <v>204</v>
      </c>
    </row>
    <row r="173" spans="1:18" x14ac:dyDescent="0.25">
      <c r="A173" s="58" t="s">
        <v>11</v>
      </c>
      <c r="B173" s="58" t="s">
        <v>202</v>
      </c>
      <c r="C173" s="58" t="s">
        <v>205</v>
      </c>
      <c r="D173" s="58" t="s">
        <v>135</v>
      </c>
      <c r="E173" s="58"/>
      <c r="F173" s="58"/>
      <c r="G173" s="58" t="s">
        <v>157</v>
      </c>
      <c r="H173" s="58">
        <v>3</v>
      </c>
      <c r="I173" s="58">
        <v>0</v>
      </c>
      <c r="J173" s="58">
        <v>0</v>
      </c>
      <c r="K173" s="58">
        <v>0</v>
      </c>
      <c r="L173" s="58">
        <v>0</v>
      </c>
      <c r="M173" s="58"/>
      <c r="N173" s="58"/>
      <c r="O173" s="58">
        <v>2</v>
      </c>
      <c r="P173" s="58">
        <v>2</v>
      </c>
      <c r="Q173" s="58">
        <v>0</v>
      </c>
      <c r="R173" s="58" t="s">
        <v>204</v>
      </c>
    </row>
    <row r="174" spans="1:18" x14ac:dyDescent="0.25">
      <c r="A174" s="58" t="s">
        <v>11</v>
      </c>
      <c r="B174" s="58" t="s">
        <v>202</v>
      </c>
      <c r="C174" s="58" t="s">
        <v>205</v>
      </c>
      <c r="D174" s="58" t="s">
        <v>135</v>
      </c>
      <c r="E174" s="58"/>
      <c r="F174" s="58"/>
      <c r="G174" s="58" t="s">
        <v>157</v>
      </c>
      <c r="H174" s="58">
        <v>4</v>
      </c>
      <c r="I174" s="58">
        <v>0</v>
      </c>
      <c r="J174" s="58">
        <v>0</v>
      </c>
      <c r="K174" s="58">
        <v>0</v>
      </c>
      <c r="L174" s="58">
        <v>0</v>
      </c>
      <c r="M174" s="58"/>
      <c r="N174" s="58"/>
      <c r="O174" s="58">
        <v>2</v>
      </c>
      <c r="P174" s="58">
        <v>2</v>
      </c>
      <c r="Q174" s="58">
        <v>0</v>
      </c>
      <c r="R174" s="58" t="s">
        <v>204</v>
      </c>
    </row>
    <row r="175" spans="1:18" x14ac:dyDescent="0.25">
      <c r="A175" s="58" t="s">
        <v>11</v>
      </c>
      <c r="B175" s="58" t="s">
        <v>202</v>
      </c>
      <c r="C175" s="58" t="s">
        <v>205</v>
      </c>
      <c r="D175" s="58" t="s">
        <v>135</v>
      </c>
      <c r="E175" s="58"/>
      <c r="F175" s="58"/>
      <c r="G175" s="58" t="s">
        <v>157</v>
      </c>
      <c r="H175" s="58">
        <v>5</v>
      </c>
      <c r="I175" s="58">
        <v>0</v>
      </c>
      <c r="J175" s="58">
        <v>0</v>
      </c>
      <c r="K175" s="58">
        <v>0</v>
      </c>
      <c r="L175" s="58">
        <v>0</v>
      </c>
      <c r="M175" s="58"/>
      <c r="N175" s="58"/>
      <c r="O175" s="58">
        <v>6</v>
      </c>
      <c r="P175" s="58">
        <v>4</v>
      </c>
      <c r="Q175" s="58">
        <v>0</v>
      </c>
      <c r="R175" s="58" t="s">
        <v>204</v>
      </c>
    </row>
    <row r="176" spans="1:18" x14ac:dyDescent="0.25">
      <c r="A176" s="58" t="s">
        <v>11</v>
      </c>
      <c r="B176" s="58" t="s">
        <v>202</v>
      </c>
      <c r="C176" s="58" t="s">
        <v>205</v>
      </c>
      <c r="D176" s="58" t="s">
        <v>135</v>
      </c>
      <c r="E176" s="58"/>
      <c r="F176" s="58"/>
      <c r="G176" s="58" t="s">
        <v>157</v>
      </c>
      <c r="H176" s="58">
        <v>6</v>
      </c>
      <c r="I176" s="58">
        <v>0</v>
      </c>
      <c r="J176" s="58">
        <v>0</v>
      </c>
      <c r="K176" s="58">
        <v>0</v>
      </c>
      <c r="L176" s="58">
        <v>0</v>
      </c>
      <c r="M176" s="58"/>
      <c r="N176" s="58"/>
      <c r="O176" s="58">
        <v>8</v>
      </c>
      <c r="P176" s="58">
        <v>22</v>
      </c>
      <c r="Q176" s="58">
        <v>0</v>
      </c>
      <c r="R176" s="58" t="s">
        <v>204</v>
      </c>
    </row>
    <row r="177" spans="1:18" x14ac:dyDescent="0.25">
      <c r="A177" s="58" t="s">
        <v>11</v>
      </c>
      <c r="B177" s="58" t="s">
        <v>202</v>
      </c>
      <c r="C177" s="58" t="s">
        <v>205</v>
      </c>
      <c r="D177" s="58" t="s">
        <v>135</v>
      </c>
      <c r="E177" s="58"/>
      <c r="F177" s="58"/>
      <c r="G177" s="58" t="s">
        <v>157</v>
      </c>
      <c r="H177" s="58">
        <v>7</v>
      </c>
      <c r="I177" s="58">
        <v>0</v>
      </c>
      <c r="J177" s="58">
        <v>1</v>
      </c>
      <c r="K177" s="58">
        <v>0</v>
      </c>
      <c r="L177" s="58">
        <v>0</v>
      </c>
      <c r="M177" s="58"/>
      <c r="N177" s="58"/>
      <c r="O177" s="58">
        <v>10</v>
      </c>
      <c r="P177" s="58">
        <v>44</v>
      </c>
      <c r="Q177" s="58">
        <v>10</v>
      </c>
      <c r="R177" s="58" t="s">
        <v>204</v>
      </c>
    </row>
    <row r="178" spans="1:18" x14ac:dyDescent="0.25">
      <c r="A178" s="58" t="s">
        <v>11</v>
      </c>
      <c r="B178" s="58" t="s">
        <v>202</v>
      </c>
      <c r="C178" s="58" t="s">
        <v>205</v>
      </c>
      <c r="D178" s="58" t="s">
        <v>135</v>
      </c>
      <c r="E178" s="58"/>
      <c r="F178" s="58"/>
      <c r="G178" s="58" t="s">
        <v>157</v>
      </c>
      <c r="H178" s="58">
        <v>8</v>
      </c>
      <c r="I178" s="58">
        <v>0</v>
      </c>
      <c r="J178" s="58">
        <v>4</v>
      </c>
      <c r="K178" s="58">
        <v>0</v>
      </c>
      <c r="L178" s="58">
        <v>0</v>
      </c>
      <c r="M178" s="58"/>
      <c r="N178" s="58"/>
      <c r="O178" s="58">
        <v>5</v>
      </c>
      <c r="P178" s="58">
        <v>30</v>
      </c>
      <c r="Q178" s="58">
        <v>1</v>
      </c>
      <c r="R178" s="58" t="s">
        <v>204</v>
      </c>
    </row>
    <row r="179" spans="1:18" x14ac:dyDescent="0.25">
      <c r="A179" s="58" t="s">
        <v>11</v>
      </c>
      <c r="B179" s="58" t="s">
        <v>202</v>
      </c>
      <c r="C179" s="58" t="s">
        <v>205</v>
      </c>
      <c r="D179" s="58" t="s">
        <v>135</v>
      </c>
      <c r="E179" s="58"/>
      <c r="F179" s="58"/>
      <c r="G179" s="58" t="s">
        <v>157</v>
      </c>
      <c r="H179" s="58">
        <v>9</v>
      </c>
      <c r="I179" s="58">
        <v>0</v>
      </c>
      <c r="J179" s="58">
        <v>2</v>
      </c>
      <c r="K179" s="58">
        <v>0</v>
      </c>
      <c r="L179" s="58">
        <v>0</v>
      </c>
      <c r="M179" s="58"/>
      <c r="N179" s="58"/>
      <c r="O179" s="58">
        <v>5</v>
      </c>
      <c r="P179" s="58">
        <v>24</v>
      </c>
      <c r="Q179" s="58">
        <v>2</v>
      </c>
      <c r="R179" s="58" t="s">
        <v>204</v>
      </c>
    </row>
    <row r="180" spans="1:18" x14ac:dyDescent="0.25">
      <c r="A180" s="58" t="s">
        <v>11</v>
      </c>
      <c r="B180" s="58" t="s">
        <v>202</v>
      </c>
      <c r="C180" s="58" t="s">
        <v>205</v>
      </c>
      <c r="D180" s="58" t="s">
        <v>135</v>
      </c>
      <c r="E180" s="58"/>
      <c r="F180" s="58"/>
      <c r="G180" s="58" t="s">
        <v>157</v>
      </c>
      <c r="H180" s="58">
        <v>10</v>
      </c>
      <c r="I180" s="58">
        <v>0</v>
      </c>
      <c r="J180" s="58">
        <v>1</v>
      </c>
      <c r="K180" s="58">
        <v>0</v>
      </c>
      <c r="L180" s="58">
        <v>0</v>
      </c>
      <c r="M180" s="58"/>
      <c r="N180" s="58"/>
      <c r="O180" s="58">
        <v>10</v>
      </c>
      <c r="P180" s="58">
        <v>49</v>
      </c>
      <c r="Q180" s="58">
        <v>1</v>
      </c>
      <c r="R180" s="58" t="s">
        <v>204</v>
      </c>
    </row>
    <row r="181" spans="1:18" x14ac:dyDescent="0.25">
      <c r="A181" s="58" t="s">
        <v>11</v>
      </c>
      <c r="B181" s="58" t="s">
        <v>202</v>
      </c>
      <c r="C181" s="58" t="s">
        <v>205</v>
      </c>
      <c r="D181" s="58" t="s">
        <v>135</v>
      </c>
      <c r="E181" s="58"/>
      <c r="F181" s="58"/>
      <c r="G181" s="58" t="s">
        <v>157</v>
      </c>
      <c r="H181" s="58">
        <v>11</v>
      </c>
      <c r="I181" s="58">
        <v>0</v>
      </c>
      <c r="J181" s="58">
        <v>4</v>
      </c>
      <c r="K181" s="58">
        <v>0</v>
      </c>
      <c r="L181" s="58">
        <v>0</v>
      </c>
      <c r="M181" s="58"/>
      <c r="N181" s="58"/>
      <c r="O181" s="58">
        <v>6</v>
      </c>
      <c r="P181" s="58">
        <v>40</v>
      </c>
      <c r="Q181" s="58">
        <v>2</v>
      </c>
      <c r="R181" s="58" t="s">
        <v>204</v>
      </c>
    </row>
    <row r="182" spans="1:18" x14ac:dyDescent="0.25">
      <c r="A182" s="58" t="s">
        <v>11</v>
      </c>
      <c r="B182" s="58" t="s">
        <v>202</v>
      </c>
      <c r="C182" s="58" t="s">
        <v>205</v>
      </c>
      <c r="D182" s="58" t="s">
        <v>135</v>
      </c>
      <c r="E182" s="58"/>
      <c r="F182" s="58"/>
      <c r="G182" s="58" t="s">
        <v>157</v>
      </c>
      <c r="H182" s="58">
        <v>12</v>
      </c>
      <c r="I182" s="58">
        <v>0</v>
      </c>
      <c r="J182" s="58">
        <v>2</v>
      </c>
      <c r="K182" s="58">
        <v>0</v>
      </c>
      <c r="L182" s="58">
        <v>0</v>
      </c>
      <c r="M182" s="58"/>
      <c r="N182" s="58"/>
      <c r="O182" s="58">
        <v>6</v>
      </c>
      <c r="P182" s="58">
        <v>23</v>
      </c>
      <c r="Q182" s="58">
        <v>2</v>
      </c>
      <c r="R182" s="58" t="s">
        <v>204</v>
      </c>
    </row>
    <row r="183" spans="1:18" x14ac:dyDescent="0.25">
      <c r="A183" s="58" t="s">
        <v>11</v>
      </c>
      <c r="B183" s="58" t="s">
        <v>202</v>
      </c>
      <c r="C183" s="58" t="s">
        <v>205</v>
      </c>
      <c r="D183" s="58" t="s">
        <v>135</v>
      </c>
      <c r="E183" s="58"/>
      <c r="F183" s="58"/>
      <c r="G183" s="58" t="s">
        <v>157</v>
      </c>
      <c r="H183" s="58">
        <v>13</v>
      </c>
      <c r="I183" s="58">
        <v>0</v>
      </c>
      <c r="J183" s="58">
        <v>4</v>
      </c>
      <c r="K183" s="58">
        <v>0</v>
      </c>
      <c r="L183" s="58">
        <v>0</v>
      </c>
      <c r="M183" s="58"/>
      <c r="N183" s="58"/>
      <c r="O183" s="58">
        <v>1</v>
      </c>
      <c r="P183" s="58">
        <v>35</v>
      </c>
      <c r="Q183" s="58">
        <v>1</v>
      </c>
      <c r="R183" s="58" t="s">
        <v>204</v>
      </c>
    </row>
    <row r="184" spans="1:18" x14ac:dyDescent="0.25">
      <c r="A184" s="58" t="s">
        <v>11</v>
      </c>
      <c r="B184" s="58" t="s">
        <v>202</v>
      </c>
      <c r="C184" s="58" t="s">
        <v>205</v>
      </c>
      <c r="D184" s="58" t="s">
        <v>135</v>
      </c>
      <c r="E184" s="58"/>
      <c r="F184" s="58"/>
      <c r="G184" s="58" t="s">
        <v>157</v>
      </c>
      <c r="H184" s="58">
        <v>14</v>
      </c>
      <c r="I184" s="58">
        <v>0</v>
      </c>
      <c r="J184" s="58">
        <v>3</v>
      </c>
      <c r="K184" s="58">
        <v>0</v>
      </c>
      <c r="L184" s="58">
        <v>0</v>
      </c>
      <c r="M184" s="58"/>
      <c r="N184" s="58"/>
      <c r="O184" s="58">
        <v>2</v>
      </c>
      <c r="P184" s="58">
        <v>43</v>
      </c>
      <c r="Q184" s="58">
        <v>1</v>
      </c>
      <c r="R184" s="58" t="s">
        <v>204</v>
      </c>
    </row>
    <row r="185" spans="1:18" x14ac:dyDescent="0.25">
      <c r="A185" s="58" t="s">
        <v>11</v>
      </c>
      <c r="B185" s="58" t="s">
        <v>202</v>
      </c>
      <c r="C185" s="58" t="s">
        <v>205</v>
      </c>
      <c r="D185" s="58" t="s">
        <v>135</v>
      </c>
      <c r="E185" s="58"/>
      <c r="F185" s="58"/>
      <c r="G185" s="58" t="s">
        <v>157</v>
      </c>
      <c r="H185" s="58">
        <v>15</v>
      </c>
      <c r="I185" s="58">
        <v>0</v>
      </c>
      <c r="J185" s="58">
        <v>2</v>
      </c>
      <c r="K185" s="58">
        <v>0</v>
      </c>
      <c r="L185" s="58">
        <v>0</v>
      </c>
      <c r="M185" s="58"/>
      <c r="N185" s="58"/>
      <c r="O185" s="58">
        <v>7</v>
      </c>
      <c r="P185" s="58">
        <v>43</v>
      </c>
      <c r="Q185" s="58">
        <v>2</v>
      </c>
      <c r="R185" s="58" t="s">
        <v>204</v>
      </c>
    </row>
    <row r="186" spans="1:18" x14ac:dyDescent="0.25">
      <c r="A186" s="58" t="s">
        <v>11</v>
      </c>
      <c r="B186" s="58" t="s">
        <v>202</v>
      </c>
      <c r="C186" s="58" t="s">
        <v>205</v>
      </c>
      <c r="D186" s="58" t="s">
        <v>135</v>
      </c>
      <c r="E186" s="58"/>
      <c r="F186" s="58"/>
      <c r="G186" s="58" t="s">
        <v>157</v>
      </c>
      <c r="H186" s="58">
        <v>16</v>
      </c>
      <c r="I186" s="58">
        <v>0</v>
      </c>
      <c r="J186" s="58">
        <v>2</v>
      </c>
      <c r="K186" s="58">
        <v>0</v>
      </c>
      <c r="L186" s="58">
        <v>0</v>
      </c>
      <c r="M186" s="58"/>
      <c r="N186" s="58"/>
      <c r="O186" s="58">
        <v>13</v>
      </c>
      <c r="P186" s="58">
        <v>33</v>
      </c>
      <c r="Q186" s="58">
        <v>2</v>
      </c>
      <c r="R186" s="58" t="s">
        <v>204</v>
      </c>
    </row>
    <row r="187" spans="1:18" x14ac:dyDescent="0.25">
      <c r="A187" s="58" t="s">
        <v>11</v>
      </c>
      <c r="B187" s="58" t="s">
        <v>202</v>
      </c>
      <c r="C187" s="58" t="s">
        <v>205</v>
      </c>
      <c r="D187" s="58" t="s">
        <v>135</v>
      </c>
      <c r="E187" s="58"/>
      <c r="F187" s="58"/>
      <c r="G187" s="58" t="s">
        <v>157</v>
      </c>
      <c r="H187" s="58">
        <v>17</v>
      </c>
      <c r="I187" s="58">
        <v>0</v>
      </c>
      <c r="J187" s="58">
        <v>2</v>
      </c>
      <c r="K187" s="58">
        <v>0</v>
      </c>
      <c r="L187" s="58">
        <v>0</v>
      </c>
      <c r="M187" s="58"/>
      <c r="N187" s="58"/>
      <c r="O187" s="58">
        <v>19</v>
      </c>
      <c r="P187" s="58">
        <v>63</v>
      </c>
      <c r="Q187" s="58">
        <v>1</v>
      </c>
      <c r="R187" s="58" t="s">
        <v>204</v>
      </c>
    </row>
    <row r="188" spans="1:18" x14ac:dyDescent="0.25">
      <c r="A188" s="58" t="s">
        <v>11</v>
      </c>
      <c r="B188" s="58" t="s">
        <v>202</v>
      </c>
      <c r="C188" s="58" t="s">
        <v>205</v>
      </c>
      <c r="D188" s="58" t="s">
        <v>135</v>
      </c>
      <c r="E188" s="58"/>
      <c r="F188" s="58"/>
      <c r="G188" s="58" t="s">
        <v>157</v>
      </c>
      <c r="H188" s="58">
        <v>18</v>
      </c>
      <c r="I188" s="58">
        <v>0</v>
      </c>
      <c r="J188" s="58">
        <v>0</v>
      </c>
      <c r="K188" s="58">
        <v>0</v>
      </c>
      <c r="L188" s="58">
        <v>0</v>
      </c>
      <c r="M188" s="58"/>
      <c r="N188" s="58"/>
      <c r="O188" s="58">
        <v>10</v>
      </c>
      <c r="P188" s="58">
        <v>37</v>
      </c>
      <c r="Q188" s="58">
        <v>0</v>
      </c>
      <c r="R188" s="58" t="s">
        <v>204</v>
      </c>
    </row>
    <row r="189" spans="1:18" x14ac:dyDescent="0.25">
      <c r="A189" s="58" t="s">
        <v>11</v>
      </c>
      <c r="B189" s="58" t="s">
        <v>202</v>
      </c>
      <c r="C189" s="58" t="s">
        <v>205</v>
      </c>
      <c r="D189" s="58" t="s">
        <v>135</v>
      </c>
      <c r="E189" s="58"/>
      <c r="F189" s="58"/>
      <c r="G189" s="58" t="s">
        <v>157</v>
      </c>
      <c r="H189" s="58">
        <v>19</v>
      </c>
      <c r="I189" s="58">
        <v>0</v>
      </c>
      <c r="J189" s="58">
        <v>0</v>
      </c>
      <c r="K189" s="58">
        <v>0</v>
      </c>
      <c r="L189" s="58">
        <v>0</v>
      </c>
      <c r="M189" s="58"/>
      <c r="N189" s="58"/>
      <c r="O189" s="58">
        <v>2</v>
      </c>
      <c r="P189" s="58">
        <v>31</v>
      </c>
      <c r="Q189" s="58">
        <v>0</v>
      </c>
      <c r="R189" s="58" t="s">
        <v>204</v>
      </c>
    </row>
    <row r="190" spans="1:18" x14ac:dyDescent="0.25">
      <c r="A190" s="58" t="s">
        <v>11</v>
      </c>
      <c r="B190" s="58" t="s">
        <v>202</v>
      </c>
      <c r="C190" s="58" t="s">
        <v>205</v>
      </c>
      <c r="D190" s="58" t="s">
        <v>135</v>
      </c>
      <c r="E190" s="58"/>
      <c r="F190" s="58"/>
      <c r="G190" s="58" t="s">
        <v>157</v>
      </c>
      <c r="H190" s="58">
        <v>20</v>
      </c>
      <c r="I190" s="58">
        <v>0</v>
      </c>
      <c r="J190" s="58">
        <v>0</v>
      </c>
      <c r="K190" s="58">
        <v>0</v>
      </c>
      <c r="L190" s="58">
        <v>0</v>
      </c>
      <c r="M190" s="58"/>
      <c r="N190" s="58"/>
      <c r="O190" s="58">
        <v>1</v>
      </c>
      <c r="P190" s="58">
        <v>30</v>
      </c>
      <c r="Q190" s="58">
        <v>0</v>
      </c>
      <c r="R190" s="58" t="s">
        <v>204</v>
      </c>
    </row>
    <row r="191" spans="1:18" x14ac:dyDescent="0.25">
      <c r="A191" s="58" t="s">
        <v>11</v>
      </c>
      <c r="B191" s="58" t="s">
        <v>202</v>
      </c>
      <c r="C191" s="58" t="s">
        <v>205</v>
      </c>
      <c r="D191" s="58" t="s">
        <v>135</v>
      </c>
      <c r="E191" s="58"/>
      <c r="F191" s="58"/>
      <c r="G191" s="58" t="s">
        <v>157</v>
      </c>
      <c r="H191" s="58">
        <v>21</v>
      </c>
      <c r="I191" s="58">
        <v>0</v>
      </c>
      <c r="J191" s="58">
        <v>0</v>
      </c>
      <c r="K191" s="58">
        <v>0</v>
      </c>
      <c r="L191" s="58">
        <v>0</v>
      </c>
      <c r="M191" s="58"/>
      <c r="N191" s="58"/>
      <c r="O191" s="58">
        <v>3</v>
      </c>
      <c r="P191" s="58">
        <v>27</v>
      </c>
      <c r="Q191" s="58">
        <v>0</v>
      </c>
      <c r="R191" s="58" t="s">
        <v>204</v>
      </c>
    </row>
    <row r="192" spans="1:18" x14ac:dyDescent="0.25">
      <c r="A192" s="58" t="s">
        <v>11</v>
      </c>
      <c r="B192" s="58" t="s">
        <v>202</v>
      </c>
      <c r="C192" s="58" t="s">
        <v>205</v>
      </c>
      <c r="D192" s="58" t="s">
        <v>135</v>
      </c>
      <c r="E192" s="58"/>
      <c r="F192" s="58"/>
      <c r="G192" s="58" t="s">
        <v>157</v>
      </c>
      <c r="H192" s="58">
        <v>22</v>
      </c>
      <c r="I192" s="58">
        <v>0</v>
      </c>
      <c r="J192" s="58">
        <v>0</v>
      </c>
      <c r="K192" s="58">
        <v>0</v>
      </c>
      <c r="L192" s="58">
        <v>0</v>
      </c>
      <c r="M192" s="58"/>
      <c r="N192" s="58"/>
      <c r="O192" s="58">
        <v>7</v>
      </c>
      <c r="P192" s="58">
        <v>8</v>
      </c>
      <c r="Q192" s="58">
        <v>0</v>
      </c>
      <c r="R192" s="58" t="s">
        <v>204</v>
      </c>
    </row>
    <row r="193" spans="1:18" x14ac:dyDescent="0.25">
      <c r="A193" s="58" t="s">
        <v>11</v>
      </c>
      <c r="B193" s="58" t="s">
        <v>202</v>
      </c>
      <c r="C193" s="58" t="s">
        <v>205</v>
      </c>
      <c r="D193" s="58" t="s">
        <v>135</v>
      </c>
      <c r="E193" s="58"/>
      <c r="F193" s="58"/>
      <c r="G193" s="58" t="s">
        <v>157</v>
      </c>
      <c r="H193" s="58">
        <v>23</v>
      </c>
      <c r="I193" s="58">
        <v>0</v>
      </c>
      <c r="J193" s="58">
        <v>0</v>
      </c>
      <c r="K193" s="58">
        <v>0</v>
      </c>
      <c r="L193" s="58">
        <v>0</v>
      </c>
      <c r="M193" s="58"/>
      <c r="N193" s="58"/>
      <c r="O193" s="58">
        <v>0</v>
      </c>
      <c r="P193" s="58">
        <v>2</v>
      </c>
      <c r="Q193" s="58">
        <v>0</v>
      </c>
      <c r="R193" s="58" t="s">
        <v>204</v>
      </c>
    </row>
    <row r="194" spans="1:18" x14ac:dyDescent="0.25">
      <c r="A194" s="58" t="s">
        <v>19</v>
      </c>
      <c r="B194" s="58" t="s">
        <v>206</v>
      </c>
      <c r="C194" s="58" t="s">
        <v>203</v>
      </c>
      <c r="D194" s="58" t="s">
        <v>137</v>
      </c>
      <c r="E194" s="58"/>
      <c r="F194" s="58"/>
      <c r="G194" s="58" t="s">
        <v>159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/>
      <c r="N194" s="58"/>
      <c r="O194" s="58">
        <v>39</v>
      </c>
      <c r="P194" s="58">
        <v>14</v>
      </c>
      <c r="Q194" s="58">
        <v>0</v>
      </c>
      <c r="R194" s="58" t="s">
        <v>207</v>
      </c>
    </row>
    <row r="195" spans="1:18" x14ac:dyDescent="0.25">
      <c r="A195" s="58" t="s">
        <v>19</v>
      </c>
      <c r="B195" s="58" t="s">
        <v>206</v>
      </c>
      <c r="C195" s="58" t="s">
        <v>203</v>
      </c>
      <c r="D195" s="58" t="s">
        <v>137</v>
      </c>
      <c r="E195" s="58"/>
      <c r="F195" s="58"/>
      <c r="G195" s="58" t="s">
        <v>159</v>
      </c>
      <c r="H195" s="58">
        <v>1</v>
      </c>
      <c r="I195" s="58">
        <v>0</v>
      </c>
      <c r="J195" s="58">
        <v>0</v>
      </c>
      <c r="K195" s="58">
        <v>1</v>
      </c>
      <c r="L195" s="58">
        <v>0</v>
      </c>
      <c r="M195" s="58"/>
      <c r="N195" s="58"/>
      <c r="O195" s="58">
        <v>9</v>
      </c>
      <c r="P195" s="58">
        <v>1</v>
      </c>
      <c r="Q195" s="58">
        <v>0</v>
      </c>
      <c r="R195" s="58" t="s">
        <v>207</v>
      </c>
    </row>
    <row r="196" spans="1:18" x14ac:dyDescent="0.25">
      <c r="A196" s="58" t="s">
        <v>19</v>
      </c>
      <c r="B196" s="58" t="s">
        <v>206</v>
      </c>
      <c r="C196" s="58" t="s">
        <v>203</v>
      </c>
      <c r="D196" s="58" t="s">
        <v>137</v>
      </c>
      <c r="E196" s="58"/>
      <c r="F196" s="58"/>
      <c r="G196" s="58" t="s">
        <v>159</v>
      </c>
      <c r="H196" s="58">
        <v>2</v>
      </c>
      <c r="I196" s="58">
        <v>0</v>
      </c>
      <c r="J196" s="58">
        <v>0</v>
      </c>
      <c r="K196" s="58">
        <v>2</v>
      </c>
      <c r="L196" s="58">
        <v>0</v>
      </c>
      <c r="M196" s="58"/>
      <c r="N196" s="58"/>
      <c r="O196" s="58">
        <v>10</v>
      </c>
      <c r="P196" s="58">
        <v>9</v>
      </c>
      <c r="Q196" s="58">
        <v>0</v>
      </c>
      <c r="R196" s="58" t="s">
        <v>207</v>
      </c>
    </row>
    <row r="197" spans="1:18" x14ac:dyDescent="0.25">
      <c r="A197" s="58" t="s">
        <v>19</v>
      </c>
      <c r="B197" s="58" t="s">
        <v>206</v>
      </c>
      <c r="C197" s="58" t="s">
        <v>203</v>
      </c>
      <c r="D197" s="58" t="s">
        <v>137</v>
      </c>
      <c r="E197" s="58"/>
      <c r="F197" s="58"/>
      <c r="G197" s="58" t="s">
        <v>159</v>
      </c>
      <c r="H197" s="58">
        <v>3</v>
      </c>
      <c r="I197" s="58">
        <v>0</v>
      </c>
      <c r="J197" s="58">
        <v>0</v>
      </c>
      <c r="K197" s="58">
        <v>0</v>
      </c>
      <c r="L197" s="58">
        <v>0</v>
      </c>
      <c r="M197" s="58"/>
      <c r="N197" s="58"/>
      <c r="O197" s="58">
        <v>21</v>
      </c>
      <c r="P197" s="58">
        <v>12</v>
      </c>
      <c r="Q197" s="58">
        <v>0</v>
      </c>
      <c r="R197" s="58" t="s">
        <v>207</v>
      </c>
    </row>
    <row r="198" spans="1:18" x14ac:dyDescent="0.25">
      <c r="A198" s="58" t="s">
        <v>19</v>
      </c>
      <c r="B198" s="58" t="s">
        <v>206</v>
      </c>
      <c r="C198" s="58" t="s">
        <v>203</v>
      </c>
      <c r="D198" s="58" t="s">
        <v>137</v>
      </c>
      <c r="E198" s="58"/>
      <c r="F198" s="58"/>
      <c r="G198" s="58" t="s">
        <v>159</v>
      </c>
      <c r="H198" s="58">
        <v>4</v>
      </c>
      <c r="I198" s="58">
        <v>0</v>
      </c>
      <c r="J198" s="58">
        <v>0</v>
      </c>
      <c r="K198" s="58">
        <v>1</v>
      </c>
      <c r="L198" s="58">
        <v>0</v>
      </c>
      <c r="M198" s="58"/>
      <c r="N198" s="58"/>
      <c r="O198" s="58">
        <v>41</v>
      </c>
      <c r="P198" s="58">
        <v>11</v>
      </c>
      <c r="Q198" s="58">
        <v>0</v>
      </c>
      <c r="R198" s="58" t="s">
        <v>207</v>
      </c>
    </row>
    <row r="199" spans="1:18" x14ac:dyDescent="0.25">
      <c r="A199" s="58" t="s">
        <v>19</v>
      </c>
      <c r="B199" s="58" t="s">
        <v>206</v>
      </c>
      <c r="C199" s="58" t="s">
        <v>203</v>
      </c>
      <c r="D199" s="58" t="s">
        <v>137</v>
      </c>
      <c r="E199" s="58"/>
      <c r="F199" s="58"/>
      <c r="G199" s="58" t="s">
        <v>159</v>
      </c>
      <c r="H199" s="58">
        <v>5</v>
      </c>
      <c r="I199" s="58">
        <v>0</v>
      </c>
      <c r="J199" s="58">
        <v>0</v>
      </c>
      <c r="K199" s="58">
        <v>2</v>
      </c>
      <c r="L199" s="58">
        <v>0</v>
      </c>
      <c r="M199" s="58"/>
      <c r="N199" s="58"/>
      <c r="O199" s="58">
        <v>86</v>
      </c>
      <c r="P199" s="58">
        <v>41</v>
      </c>
      <c r="Q199" s="58">
        <v>0</v>
      </c>
      <c r="R199" s="58" t="s">
        <v>207</v>
      </c>
    </row>
    <row r="200" spans="1:18" x14ac:dyDescent="0.25">
      <c r="A200" s="58" t="s">
        <v>19</v>
      </c>
      <c r="B200" s="58" t="s">
        <v>206</v>
      </c>
      <c r="C200" s="58" t="s">
        <v>203</v>
      </c>
      <c r="D200" s="58" t="s">
        <v>137</v>
      </c>
      <c r="E200" s="58"/>
      <c r="F200" s="58"/>
      <c r="G200" s="58" t="s">
        <v>159</v>
      </c>
      <c r="H200" s="58">
        <v>6</v>
      </c>
      <c r="I200" s="58">
        <v>5</v>
      </c>
      <c r="J200" s="58">
        <v>8</v>
      </c>
      <c r="K200" s="58">
        <v>0</v>
      </c>
      <c r="L200" s="58">
        <v>3</v>
      </c>
      <c r="M200" s="58"/>
      <c r="N200" s="58"/>
      <c r="O200" s="58">
        <v>122</v>
      </c>
      <c r="P200" s="58">
        <v>128</v>
      </c>
      <c r="Q200" s="58">
        <v>16</v>
      </c>
      <c r="R200" s="58" t="s">
        <v>207</v>
      </c>
    </row>
    <row r="201" spans="1:18" x14ac:dyDescent="0.25">
      <c r="A201" s="58" t="s">
        <v>19</v>
      </c>
      <c r="B201" s="58" t="s">
        <v>206</v>
      </c>
      <c r="C201" s="58" t="s">
        <v>203</v>
      </c>
      <c r="D201" s="58" t="s">
        <v>137</v>
      </c>
      <c r="E201" s="58"/>
      <c r="F201" s="58"/>
      <c r="G201" s="58" t="s">
        <v>159</v>
      </c>
      <c r="H201" s="58">
        <v>7</v>
      </c>
      <c r="I201" s="58">
        <v>4</v>
      </c>
      <c r="J201" s="58">
        <v>24</v>
      </c>
      <c r="K201" s="58">
        <v>0</v>
      </c>
      <c r="L201" s="58">
        <v>2</v>
      </c>
      <c r="M201" s="58"/>
      <c r="N201" s="58"/>
      <c r="O201" s="58">
        <v>259</v>
      </c>
      <c r="P201" s="58">
        <v>142</v>
      </c>
      <c r="Q201" s="58">
        <v>14</v>
      </c>
      <c r="R201" s="58" t="s">
        <v>207</v>
      </c>
    </row>
    <row r="202" spans="1:18" x14ac:dyDescent="0.25">
      <c r="A202" s="58" t="s">
        <v>19</v>
      </c>
      <c r="B202" s="58" t="s">
        <v>206</v>
      </c>
      <c r="C202" s="58" t="s">
        <v>203</v>
      </c>
      <c r="D202" s="58" t="s">
        <v>137</v>
      </c>
      <c r="E202" s="58"/>
      <c r="F202" s="58"/>
      <c r="G202" s="58" t="s">
        <v>159</v>
      </c>
      <c r="H202" s="58">
        <v>8</v>
      </c>
      <c r="I202" s="58">
        <v>4</v>
      </c>
      <c r="J202" s="58">
        <v>6</v>
      </c>
      <c r="K202" s="58">
        <v>0</v>
      </c>
      <c r="L202" s="58">
        <v>4</v>
      </c>
      <c r="M202" s="58"/>
      <c r="N202" s="58"/>
      <c r="O202" s="58">
        <v>400</v>
      </c>
      <c r="P202" s="58">
        <v>149</v>
      </c>
      <c r="Q202" s="58">
        <v>1</v>
      </c>
      <c r="R202" s="58" t="s">
        <v>207</v>
      </c>
    </row>
    <row r="203" spans="1:18" x14ac:dyDescent="0.25">
      <c r="A203" s="58" t="s">
        <v>19</v>
      </c>
      <c r="B203" s="58" t="s">
        <v>206</v>
      </c>
      <c r="C203" s="58" t="s">
        <v>203</v>
      </c>
      <c r="D203" s="58" t="s">
        <v>137</v>
      </c>
      <c r="E203" s="58"/>
      <c r="F203" s="58"/>
      <c r="G203" s="58" t="s">
        <v>159</v>
      </c>
      <c r="H203" s="58">
        <v>9</v>
      </c>
      <c r="I203" s="58">
        <v>9</v>
      </c>
      <c r="J203" s="58">
        <v>10</v>
      </c>
      <c r="K203" s="58">
        <v>0</v>
      </c>
      <c r="L203" s="58">
        <v>2</v>
      </c>
      <c r="M203" s="58"/>
      <c r="N203" s="58"/>
      <c r="O203" s="58">
        <v>385</v>
      </c>
      <c r="P203" s="58">
        <v>156</v>
      </c>
      <c r="Q203" s="58">
        <v>10</v>
      </c>
      <c r="R203" s="58" t="s">
        <v>207</v>
      </c>
    </row>
    <row r="204" spans="1:18" x14ac:dyDescent="0.25">
      <c r="A204" s="58" t="s">
        <v>19</v>
      </c>
      <c r="B204" s="58" t="s">
        <v>206</v>
      </c>
      <c r="C204" s="58" t="s">
        <v>203</v>
      </c>
      <c r="D204" s="58" t="s">
        <v>137</v>
      </c>
      <c r="E204" s="58"/>
      <c r="F204" s="58"/>
      <c r="G204" s="58" t="s">
        <v>159</v>
      </c>
      <c r="H204" s="58">
        <v>10</v>
      </c>
      <c r="I204" s="58">
        <v>11</v>
      </c>
      <c r="J204" s="58">
        <v>26</v>
      </c>
      <c r="K204" s="58">
        <v>2</v>
      </c>
      <c r="L204" s="58">
        <v>2</v>
      </c>
      <c r="M204" s="58"/>
      <c r="N204" s="58"/>
      <c r="O204" s="58">
        <v>398</v>
      </c>
      <c r="P204" s="58">
        <v>135</v>
      </c>
      <c r="Q204" s="58">
        <v>4</v>
      </c>
      <c r="R204" s="58" t="s">
        <v>207</v>
      </c>
    </row>
    <row r="205" spans="1:18" x14ac:dyDescent="0.25">
      <c r="A205" s="58" t="s">
        <v>19</v>
      </c>
      <c r="B205" s="58" t="s">
        <v>206</v>
      </c>
      <c r="C205" s="58" t="s">
        <v>203</v>
      </c>
      <c r="D205" s="58" t="s">
        <v>137</v>
      </c>
      <c r="E205" s="58"/>
      <c r="F205" s="58"/>
      <c r="G205" s="58" t="s">
        <v>159</v>
      </c>
      <c r="H205" s="58">
        <v>11</v>
      </c>
      <c r="I205" s="58">
        <v>11</v>
      </c>
      <c r="J205" s="58">
        <v>17</v>
      </c>
      <c r="K205" s="58">
        <v>1</v>
      </c>
      <c r="L205" s="58">
        <v>6</v>
      </c>
      <c r="M205" s="58"/>
      <c r="N205" s="58"/>
      <c r="O205" s="58">
        <v>463</v>
      </c>
      <c r="P205" s="58">
        <v>125</v>
      </c>
      <c r="Q205" s="58">
        <v>3</v>
      </c>
      <c r="R205" s="58" t="s">
        <v>207</v>
      </c>
    </row>
    <row r="206" spans="1:18" x14ac:dyDescent="0.25">
      <c r="A206" s="58" t="s">
        <v>19</v>
      </c>
      <c r="B206" s="58" t="s">
        <v>206</v>
      </c>
      <c r="C206" s="58" t="s">
        <v>203</v>
      </c>
      <c r="D206" s="58" t="s">
        <v>137</v>
      </c>
      <c r="E206" s="58"/>
      <c r="F206" s="58"/>
      <c r="G206" s="58" t="s">
        <v>159</v>
      </c>
      <c r="H206" s="58">
        <v>12</v>
      </c>
      <c r="I206" s="58">
        <v>11</v>
      </c>
      <c r="J206" s="58">
        <v>15</v>
      </c>
      <c r="K206" s="58">
        <v>0</v>
      </c>
      <c r="L206" s="58">
        <v>9</v>
      </c>
      <c r="M206" s="58"/>
      <c r="N206" s="58"/>
      <c r="O206" s="58">
        <v>335</v>
      </c>
      <c r="P206" s="58">
        <v>91</v>
      </c>
      <c r="Q206" s="58">
        <v>2</v>
      </c>
      <c r="R206" s="58" t="s">
        <v>207</v>
      </c>
    </row>
    <row r="207" spans="1:18" x14ac:dyDescent="0.25">
      <c r="A207" s="58" t="s">
        <v>19</v>
      </c>
      <c r="B207" s="58" t="s">
        <v>206</v>
      </c>
      <c r="C207" s="58" t="s">
        <v>203</v>
      </c>
      <c r="D207" s="58" t="s">
        <v>137</v>
      </c>
      <c r="E207" s="58"/>
      <c r="F207" s="58"/>
      <c r="G207" s="58" t="s">
        <v>159</v>
      </c>
      <c r="H207" s="58">
        <v>13</v>
      </c>
      <c r="I207" s="58">
        <v>9</v>
      </c>
      <c r="J207" s="58">
        <v>21</v>
      </c>
      <c r="K207" s="58">
        <v>0</v>
      </c>
      <c r="L207" s="58">
        <v>1</v>
      </c>
      <c r="M207" s="58"/>
      <c r="N207" s="58"/>
      <c r="O207" s="58">
        <v>291</v>
      </c>
      <c r="P207" s="58">
        <v>69</v>
      </c>
      <c r="Q207" s="58">
        <v>3</v>
      </c>
      <c r="R207" s="58" t="s">
        <v>207</v>
      </c>
    </row>
    <row r="208" spans="1:18" x14ac:dyDescent="0.25">
      <c r="A208" s="58" t="s">
        <v>19</v>
      </c>
      <c r="B208" s="58" t="s">
        <v>206</v>
      </c>
      <c r="C208" s="58" t="s">
        <v>203</v>
      </c>
      <c r="D208" s="58" t="s">
        <v>137</v>
      </c>
      <c r="E208" s="58"/>
      <c r="F208" s="58"/>
      <c r="G208" s="58" t="s">
        <v>159</v>
      </c>
      <c r="H208" s="58">
        <v>14</v>
      </c>
      <c r="I208" s="58">
        <v>8</v>
      </c>
      <c r="J208" s="58">
        <v>18</v>
      </c>
      <c r="K208" s="58">
        <v>0</v>
      </c>
      <c r="L208" s="58">
        <v>2</v>
      </c>
      <c r="M208" s="58"/>
      <c r="N208" s="58"/>
      <c r="O208" s="58">
        <v>325</v>
      </c>
      <c r="P208" s="58">
        <v>75</v>
      </c>
      <c r="Q208" s="58">
        <v>4</v>
      </c>
      <c r="R208" s="58" t="s">
        <v>207</v>
      </c>
    </row>
    <row r="209" spans="1:18" x14ac:dyDescent="0.25">
      <c r="A209" s="58" t="s">
        <v>19</v>
      </c>
      <c r="B209" s="58" t="s">
        <v>206</v>
      </c>
      <c r="C209" s="58" t="s">
        <v>203</v>
      </c>
      <c r="D209" s="58" t="s">
        <v>137</v>
      </c>
      <c r="E209" s="58"/>
      <c r="F209" s="58"/>
      <c r="G209" s="58" t="s">
        <v>159</v>
      </c>
      <c r="H209" s="58">
        <v>15</v>
      </c>
      <c r="I209" s="58">
        <v>6</v>
      </c>
      <c r="J209" s="58">
        <v>21</v>
      </c>
      <c r="K209" s="58">
        <v>0</v>
      </c>
      <c r="L209" s="58">
        <v>3</v>
      </c>
      <c r="M209" s="58"/>
      <c r="N209" s="58"/>
      <c r="O209" s="58">
        <v>368</v>
      </c>
      <c r="P209" s="58">
        <v>99</v>
      </c>
      <c r="Q209" s="58">
        <v>2</v>
      </c>
      <c r="R209" s="58" t="s">
        <v>207</v>
      </c>
    </row>
    <row r="210" spans="1:18" x14ac:dyDescent="0.25">
      <c r="A210" s="58" t="s">
        <v>19</v>
      </c>
      <c r="B210" s="58" t="s">
        <v>206</v>
      </c>
      <c r="C210" s="58" t="s">
        <v>203</v>
      </c>
      <c r="D210" s="58" t="s">
        <v>137</v>
      </c>
      <c r="E210" s="58"/>
      <c r="F210" s="58"/>
      <c r="G210" s="58" t="s">
        <v>159</v>
      </c>
      <c r="H210" s="58">
        <v>16</v>
      </c>
      <c r="I210" s="58">
        <v>7</v>
      </c>
      <c r="J210" s="58">
        <v>6</v>
      </c>
      <c r="K210" s="58">
        <v>1</v>
      </c>
      <c r="L210" s="58">
        <v>3</v>
      </c>
      <c r="M210" s="58"/>
      <c r="N210" s="58"/>
      <c r="O210" s="58">
        <v>409</v>
      </c>
      <c r="P210" s="58">
        <v>147</v>
      </c>
      <c r="Q210" s="58">
        <v>4</v>
      </c>
      <c r="R210" s="58" t="s">
        <v>207</v>
      </c>
    </row>
    <row r="211" spans="1:18" x14ac:dyDescent="0.25">
      <c r="A211" s="58" t="s">
        <v>19</v>
      </c>
      <c r="B211" s="58" t="s">
        <v>206</v>
      </c>
      <c r="C211" s="58" t="s">
        <v>203</v>
      </c>
      <c r="D211" s="58" t="s">
        <v>137</v>
      </c>
      <c r="E211" s="58"/>
      <c r="F211" s="58"/>
      <c r="G211" s="58" t="s">
        <v>159</v>
      </c>
      <c r="H211" s="58">
        <v>17</v>
      </c>
      <c r="I211" s="58">
        <v>4</v>
      </c>
      <c r="J211" s="58">
        <v>12</v>
      </c>
      <c r="K211" s="58">
        <v>2</v>
      </c>
      <c r="L211" s="58">
        <v>3</v>
      </c>
      <c r="M211" s="58"/>
      <c r="N211" s="58"/>
      <c r="O211" s="58">
        <v>394</v>
      </c>
      <c r="P211" s="58">
        <v>180</v>
      </c>
      <c r="Q211" s="58">
        <v>3</v>
      </c>
      <c r="R211" s="58" t="s">
        <v>207</v>
      </c>
    </row>
    <row r="212" spans="1:18" x14ac:dyDescent="0.25">
      <c r="A212" s="58" t="s">
        <v>19</v>
      </c>
      <c r="B212" s="58" t="s">
        <v>206</v>
      </c>
      <c r="C212" s="58" t="s">
        <v>203</v>
      </c>
      <c r="D212" s="58" t="s">
        <v>137</v>
      </c>
      <c r="E212" s="58"/>
      <c r="F212" s="58"/>
      <c r="G212" s="58" t="s">
        <v>159</v>
      </c>
      <c r="H212" s="58">
        <v>18</v>
      </c>
      <c r="I212" s="58">
        <v>1</v>
      </c>
      <c r="J212" s="58">
        <v>5</v>
      </c>
      <c r="K212" s="58">
        <v>0</v>
      </c>
      <c r="L212" s="58">
        <v>2</v>
      </c>
      <c r="M212" s="58"/>
      <c r="N212" s="58"/>
      <c r="O212" s="58">
        <v>314</v>
      </c>
      <c r="P212" s="58">
        <v>129</v>
      </c>
      <c r="Q212" s="58">
        <v>3</v>
      </c>
      <c r="R212" s="58" t="s">
        <v>207</v>
      </c>
    </row>
    <row r="213" spans="1:18" x14ac:dyDescent="0.25">
      <c r="A213" s="58" t="s">
        <v>19</v>
      </c>
      <c r="B213" s="58" t="s">
        <v>206</v>
      </c>
      <c r="C213" s="58" t="s">
        <v>203</v>
      </c>
      <c r="D213" s="58" t="s">
        <v>137</v>
      </c>
      <c r="E213" s="58"/>
      <c r="F213" s="58"/>
      <c r="G213" s="58" t="s">
        <v>159</v>
      </c>
      <c r="H213" s="58">
        <v>19</v>
      </c>
      <c r="I213" s="58">
        <v>2</v>
      </c>
      <c r="J213" s="58">
        <v>1</v>
      </c>
      <c r="K213" s="58">
        <v>0</v>
      </c>
      <c r="L213" s="58">
        <v>1</v>
      </c>
      <c r="M213" s="58"/>
      <c r="N213" s="58"/>
      <c r="O213" s="58">
        <v>250</v>
      </c>
      <c r="P213" s="58">
        <v>95</v>
      </c>
      <c r="Q213" s="58">
        <v>1</v>
      </c>
      <c r="R213" s="58" t="s">
        <v>207</v>
      </c>
    </row>
    <row r="214" spans="1:18" x14ac:dyDescent="0.25">
      <c r="A214" s="58" t="s">
        <v>19</v>
      </c>
      <c r="B214" s="58" t="s">
        <v>206</v>
      </c>
      <c r="C214" s="58" t="s">
        <v>203</v>
      </c>
      <c r="D214" s="58" t="s">
        <v>137</v>
      </c>
      <c r="E214" s="58"/>
      <c r="F214" s="58"/>
      <c r="G214" s="58" t="s">
        <v>159</v>
      </c>
      <c r="H214" s="58">
        <v>20</v>
      </c>
      <c r="I214" s="58">
        <v>3</v>
      </c>
      <c r="J214" s="58">
        <v>4</v>
      </c>
      <c r="K214" s="58">
        <v>0</v>
      </c>
      <c r="L214" s="58">
        <v>2</v>
      </c>
      <c r="M214" s="58"/>
      <c r="N214" s="58"/>
      <c r="O214" s="58">
        <v>189</v>
      </c>
      <c r="P214" s="58">
        <v>69</v>
      </c>
      <c r="Q214" s="58">
        <v>2</v>
      </c>
      <c r="R214" s="58" t="s">
        <v>207</v>
      </c>
    </row>
    <row r="215" spans="1:18" x14ac:dyDescent="0.25">
      <c r="A215" s="58" t="s">
        <v>19</v>
      </c>
      <c r="B215" s="58" t="s">
        <v>206</v>
      </c>
      <c r="C215" s="58" t="s">
        <v>203</v>
      </c>
      <c r="D215" s="58" t="s">
        <v>137</v>
      </c>
      <c r="E215" s="58"/>
      <c r="F215" s="58"/>
      <c r="G215" s="58" t="s">
        <v>159</v>
      </c>
      <c r="H215" s="58">
        <v>21</v>
      </c>
      <c r="I215" s="58">
        <v>1</v>
      </c>
      <c r="J215" s="58">
        <v>3</v>
      </c>
      <c r="K215" s="58">
        <v>0</v>
      </c>
      <c r="L215" s="58">
        <v>2</v>
      </c>
      <c r="M215" s="58"/>
      <c r="N215" s="58"/>
      <c r="O215" s="58">
        <v>172</v>
      </c>
      <c r="P215" s="58">
        <v>61</v>
      </c>
      <c r="Q215" s="58">
        <v>2</v>
      </c>
      <c r="R215" s="58" t="s">
        <v>207</v>
      </c>
    </row>
    <row r="216" spans="1:18" x14ac:dyDescent="0.25">
      <c r="A216" s="58" t="s">
        <v>19</v>
      </c>
      <c r="B216" s="58" t="s">
        <v>206</v>
      </c>
      <c r="C216" s="58" t="s">
        <v>203</v>
      </c>
      <c r="D216" s="58" t="s">
        <v>137</v>
      </c>
      <c r="E216" s="58"/>
      <c r="F216" s="58"/>
      <c r="G216" s="58" t="s">
        <v>159</v>
      </c>
      <c r="H216" s="58">
        <v>22</v>
      </c>
      <c r="I216" s="58">
        <v>0</v>
      </c>
      <c r="J216" s="58">
        <v>0</v>
      </c>
      <c r="K216" s="58">
        <v>0</v>
      </c>
      <c r="L216" s="58">
        <v>0</v>
      </c>
      <c r="M216" s="58"/>
      <c r="N216" s="58"/>
      <c r="O216" s="58">
        <v>100</v>
      </c>
      <c r="P216" s="58">
        <v>31</v>
      </c>
      <c r="Q216" s="58">
        <v>0</v>
      </c>
      <c r="R216" s="58" t="s">
        <v>207</v>
      </c>
    </row>
    <row r="217" spans="1:18" x14ac:dyDescent="0.25">
      <c r="A217" s="58" t="s">
        <v>19</v>
      </c>
      <c r="B217" s="58" t="s">
        <v>206</v>
      </c>
      <c r="C217" s="58" t="s">
        <v>203</v>
      </c>
      <c r="D217" s="58" t="s">
        <v>137</v>
      </c>
      <c r="E217" s="58"/>
      <c r="F217" s="58"/>
      <c r="G217" s="58" t="s">
        <v>159</v>
      </c>
      <c r="H217" s="58">
        <v>23</v>
      </c>
      <c r="I217" s="58">
        <v>0</v>
      </c>
      <c r="J217" s="58">
        <v>0</v>
      </c>
      <c r="K217" s="58">
        <v>0</v>
      </c>
      <c r="L217" s="58">
        <v>0</v>
      </c>
      <c r="M217" s="58"/>
      <c r="N217" s="58"/>
      <c r="O217" s="58">
        <v>62</v>
      </c>
      <c r="P217" s="58">
        <v>17</v>
      </c>
      <c r="Q217" s="58">
        <v>0</v>
      </c>
      <c r="R217" s="58" t="s">
        <v>207</v>
      </c>
    </row>
    <row r="218" spans="1:18" x14ac:dyDescent="0.25">
      <c r="A218" s="58" t="s">
        <v>19</v>
      </c>
      <c r="B218" s="58" t="s">
        <v>206</v>
      </c>
      <c r="C218" s="58" t="s">
        <v>203</v>
      </c>
      <c r="D218" s="58" t="s">
        <v>137</v>
      </c>
      <c r="E218" s="58"/>
      <c r="F218" s="58"/>
      <c r="G218" s="58" t="s">
        <v>157</v>
      </c>
      <c r="H218" s="58">
        <v>0</v>
      </c>
      <c r="I218" s="58">
        <v>2</v>
      </c>
      <c r="J218" s="58">
        <v>1</v>
      </c>
      <c r="K218" s="58">
        <v>0</v>
      </c>
      <c r="L218" s="58">
        <v>0</v>
      </c>
      <c r="M218" s="58"/>
      <c r="N218" s="58"/>
      <c r="O218" s="58">
        <v>20</v>
      </c>
      <c r="P218" s="58">
        <v>14</v>
      </c>
      <c r="Q218" s="58">
        <v>0</v>
      </c>
      <c r="R218" s="58" t="s">
        <v>207</v>
      </c>
    </row>
    <row r="219" spans="1:18" x14ac:dyDescent="0.25">
      <c r="A219" s="58" t="s">
        <v>19</v>
      </c>
      <c r="B219" s="58" t="s">
        <v>206</v>
      </c>
      <c r="C219" s="58" t="s">
        <v>203</v>
      </c>
      <c r="D219" s="58" t="s">
        <v>137</v>
      </c>
      <c r="E219" s="58"/>
      <c r="F219" s="58"/>
      <c r="G219" s="58" t="s">
        <v>157</v>
      </c>
      <c r="H219" s="58">
        <v>1</v>
      </c>
      <c r="I219" s="58">
        <v>3</v>
      </c>
      <c r="J219" s="58">
        <v>2</v>
      </c>
      <c r="K219" s="58">
        <v>0</v>
      </c>
      <c r="L219" s="58">
        <v>0</v>
      </c>
      <c r="M219" s="58"/>
      <c r="N219" s="58"/>
      <c r="O219" s="58">
        <v>15</v>
      </c>
      <c r="P219" s="58">
        <v>9</v>
      </c>
      <c r="Q219" s="58">
        <v>0</v>
      </c>
      <c r="R219" s="58" t="s">
        <v>207</v>
      </c>
    </row>
    <row r="220" spans="1:18" x14ac:dyDescent="0.25">
      <c r="A220" s="58" t="s">
        <v>19</v>
      </c>
      <c r="B220" s="58" t="s">
        <v>206</v>
      </c>
      <c r="C220" s="58" t="s">
        <v>203</v>
      </c>
      <c r="D220" s="58" t="s">
        <v>137</v>
      </c>
      <c r="E220" s="58"/>
      <c r="F220" s="58"/>
      <c r="G220" s="58" t="s">
        <v>157</v>
      </c>
      <c r="H220" s="58">
        <v>2</v>
      </c>
      <c r="I220" s="58">
        <v>1</v>
      </c>
      <c r="J220" s="58">
        <v>3</v>
      </c>
      <c r="K220" s="58">
        <v>0</v>
      </c>
      <c r="L220" s="58">
        <v>0</v>
      </c>
      <c r="M220" s="58"/>
      <c r="N220" s="58"/>
      <c r="O220" s="58">
        <v>13</v>
      </c>
      <c r="P220" s="58">
        <v>1</v>
      </c>
      <c r="Q220" s="58">
        <v>0</v>
      </c>
      <c r="R220" s="58" t="s">
        <v>207</v>
      </c>
    </row>
    <row r="221" spans="1:18" x14ac:dyDescent="0.25">
      <c r="A221" s="58" t="s">
        <v>19</v>
      </c>
      <c r="B221" s="58" t="s">
        <v>206</v>
      </c>
      <c r="C221" s="58" t="s">
        <v>203</v>
      </c>
      <c r="D221" s="58" t="s">
        <v>137</v>
      </c>
      <c r="E221" s="58"/>
      <c r="F221" s="58"/>
      <c r="G221" s="58" t="s">
        <v>157</v>
      </c>
      <c r="H221" s="58">
        <v>3</v>
      </c>
      <c r="I221" s="58">
        <v>2</v>
      </c>
      <c r="J221" s="58">
        <v>2</v>
      </c>
      <c r="K221" s="58">
        <v>0</v>
      </c>
      <c r="L221" s="58">
        <v>0</v>
      </c>
      <c r="M221" s="58"/>
      <c r="N221" s="58"/>
      <c r="O221" s="58">
        <v>14</v>
      </c>
      <c r="P221" s="58">
        <v>3</v>
      </c>
      <c r="Q221" s="58">
        <v>0</v>
      </c>
      <c r="R221" s="58" t="s">
        <v>207</v>
      </c>
    </row>
    <row r="222" spans="1:18" x14ac:dyDescent="0.25">
      <c r="A222" s="58" t="s">
        <v>19</v>
      </c>
      <c r="B222" s="58" t="s">
        <v>206</v>
      </c>
      <c r="C222" s="58" t="s">
        <v>203</v>
      </c>
      <c r="D222" s="58" t="s">
        <v>137</v>
      </c>
      <c r="E222" s="58"/>
      <c r="F222" s="58"/>
      <c r="G222" s="58" t="s">
        <v>157</v>
      </c>
      <c r="H222" s="58">
        <v>4</v>
      </c>
      <c r="I222" s="58">
        <v>2</v>
      </c>
      <c r="J222" s="58">
        <v>1</v>
      </c>
      <c r="K222" s="58">
        <v>0</v>
      </c>
      <c r="L222" s="58">
        <v>0</v>
      </c>
      <c r="M222" s="58"/>
      <c r="N222" s="58"/>
      <c r="O222" s="58">
        <v>31</v>
      </c>
      <c r="P222" s="58">
        <v>17</v>
      </c>
      <c r="Q222" s="58">
        <v>0</v>
      </c>
      <c r="R222" s="58" t="s">
        <v>207</v>
      </c>
    </row>
    <row r="223" spans="1:18" x14ac:dyDescent="0.25">
      <c r="A223" s="58" t="s">
        <v>19</v>
      </c>
      <c r="B223" s="58" t="s">
        <v>206</v>
      </c>
      <c r="C223" s="58" t="s">
        <v>203</v>
      </c>
      <c r="D223" s="58" t="s">
        <v>137</v>
      </c>
      <c r="E223" s="58"/>
      <c r="F223" s="58"/>
      <c r="G223" s="58" t="s">
        <v>157</v>
      </c>
      <c r="H223" s="58">
        <v>5</v>
      </c>
      <c r="I223" s="58">
        <v>4</v>
      </c>
      <c r="J223" s="58">
        <v>2</v>
      </c>
      <c r="K223" s="58">
        <v>0</v>
      </c>
      <c r="L223" s="58">
        <v>6</v>
      </c>
      <c r="M223" s="58"/>
      <c r="N223" s="58"/>
      <c r="O223" s="58">
        <v>61</v>
      </c>
      <c r="P223" s="58">
        <v>45</v>
      </c>
      <c r="Q223" s="58">
        <v>1</v>
      </c>
      <c r="R223" s="58" t="s">
        <v>207</v>
      </c>
    </row>
    <row r="224" spans="1:18" x14ac:dyDescent="0.25">
      <c r="A224" s="58" t="s">
        <v>19</v>
      </c>
      <c r="B224" s="58" t="s">
        <v>206</v>
      </c>
      <c r="C224" s="58" t="s">
        <v>203</v>
      </c>
      <c r="D224" s="58" t="s">
        <v>137</v>
      </c>
      <c r="E224" s="58"/>
      <c r="F224" s="58"/>
      <c r="G224" s="58" t="s">
        <v>157</v>
      </c>
      <c r="H224" s="58">
        <v>6</v>
      </c>
      <c r="I224" s="58">
        <v>4</v>
      </c>
      <c r="J224" s="58">
        <v>2</v>
      </c>
      <c r="K224" s="58">
        <v>0</v>
      </c>
      <c r="L224" s="58">
        <v>6</v>
      </c>
      <c r="M224" s="58"/>
      <c r="N224" s="58"/>
      <c r="O224" s="58">
        <v>166</v>
      </c>
      <c r="P224" s="58">
        <v>95</v>
      </c>
      <c r="Q224" s="58">
        <v>6</v>
      </c>
      <c r="R224" s="58" t="s">
        <v>207</v>
      </c>
    </row>
    <row r="225" spans="1:18" x14ac:dyDescent="0.25">
      <c r="A225" s="58" t="s">
        <v>19</v>
      </c>
      <c r="B225" s="58" t="s">
        <v>206</v>
      </c>
      <c r="C225" s="58" t="s">
        <v>203</v>
      </c>
      <c r="D225" s="58" t="s">
        <v>137</v>
      </c>
      <c r="E225" s="58"/>
      <c r="F225" s="58"/>
      <c r="G225" s="58" t="s">
        <v>157</v>
      </c>
      <c r="H225" s="58">
        <v>7</v>
      </c>
      <c r="I225" s="58">
        <v>17</v>
      </c>
      <c r="J225" s="58">
        <v>10</v>
      </c>
      <c r="K225" s="58">
        <v>3</v>
      </c>
      <c r="L225" s="58">
        <v>12</v>
      </c>
      <c r="M225" s="58"/>
      <c r="N225" s="58"/>
      <c r="O225" s="58">
        <v>449</v>
      </c>
      <c r="P225" s="58">
        <v>263</v>
      </c>
      <c r="Q225" s="58">
        <v>4</v>
      </c>
      <c r="R225" s="58" t="s">
        <v>207</v>
      </c>
    </row>
    <row r="226" spans="1:18" x14ac:dyDescent="0.25">
      <c r="A226" s="58" t="s">
        <v>19</v>
      </c>
      <c r="B226" s="58" t="s">
        <v>206</v>
      </c>
      <c r="C226" s="58" t="s">
        <v>203</v>
      </c>
      <c r="D226" s="58" t="s">
        <v>137</v>
      </c>
      <c r="E226" s="58"/>
      <c r="F226" s="58"/>
      <c r="G226" s="58" t="s">
        <v>157</v>
      </c>
      <c r="H226" s="58">
        <v>8</v>
      </c>
      <c r="I226" s="58">
        <v>18</v>
      </c>
      <c r="J226" s="58">
        <v>27</v>
      </c>
      <c r="K226" s="58">
        <v>3</v>
      </c>
      <c r="L226" s="58">
        <v>0</v>
      </c>
      <c r="M226" s="58"/>
      <c r="N226" s="58"/>
      <c r="O226" s="58">
        <v>340</v>
      </c>
      <c r="P226" s="58">
        <v>183</v>
      </c>
      <c r="Q226" s="58">
        <v>3</v>
      </c>
      <c r="R226" s="58" t="s">
        <v>207</v>
      </c>
    </row>
    <row r="227" spans="1:18" x14ac:dyDescent="0.25">
      <c r="A227" s="58" t="s">
        <v>19</v>
      </c>
      <c r="B227" s="58" t="s">
        <v>206</v>
      </c>
      <c r="C227" s="58" t="s">
        <v>203</v>
      </c>
      <c r="D227" s="58" t="s">
        <v>137</v>
      </c>
      <c r="E227" s="58"/>
      <c r="F227" s="58"/>
      <c r="G227" s="58" t="s">
        <v>157</v>
      </c>
      <c r="H227" s="58">
        <v>9</v>
      </c>
      <c r="I227" s="58">
        <v>10</v>
      </c>
      <c r="J227" s="58">
        <v>28</v>
      </c>
      <c r="K227" s="58">
        <v>2</v>
      </c>
      <c r="L227" s="58">
        <v>0</v>
      </c>
      <c r="M227" s="58"/>
      <c r="N227" s="58"/>
      <c r="O227" s="58">
        <v>296</v>
      </c>
      <c r="P227" s="58">
        <v>107</v>
      </c>
      <c r="Q227" s="58">
        <v>2</v>
      </c>
      <c r="R227" s="58" t="s">
        <v>207</v>
      </c>
    </row>
    <row r="228" spans="1:18" x14ac:dyDescent="0.25">
      <c r="A228" s="58" t="s">
        <v>19</v>
      </c>
      <c r="B228" s="58" t="s">
        <v>206</v>
      </c>
      <c r="C228" s="58" t="s">
        <v>203</v>
      </c>
      <c r="D228" s="58" t="s">
        <v>137</v>
      </c>
      <c r="E228" s="58"/>
      <c r="F228" s="58"/>
      <c r="G228" s="58" t="s">
        <v>157</v>
      </c>
      <c r="H228" s="58">
        <v>10</v>
      </c>
      <c r="I228" s="58">
        <v>14</v>
      </c>
      <c r="J228" s="58">
        <v>30</v>
      </c>
      <c r="K228" s="58">
        <v>2</v>
      </c>
      <c r="L228" s="58">
        <v>2</v>
      </c>
      <c r="M228" s="58"/>
      <c r="N228" s="58"/>
      <c r="O228" s="58">
        <v>321</v>
      </c>
      <c r="P228" s="58">
        <v>118</v>
      </c>
      <c r="Q228" s="58">
        <v>3</v>
      </c>
      <c r="R228" s="58" t="s">
        <v>207</v>
      </c>
    </row>
    <row r="229" spans="1:18" x14ac:dyDescent="0.25">
      <c r="A229" s="58" t="s">
        <v>19</v>
      </c>
      <c r="B229" s="58" t="s">
        <v>206</v>
      </c>
      <c r="C229" s="58" t="s">
        <v>203</v>
      </c>
      <c r="D229" s="58" t="s">
        <v>137</v>
      </c>
      <c r="E229" s="58"/>
      <c r="F229" s="58"/>
      <c r="G229" s="58" t="s">
        <v>157</v>
      </c>
      <c r="H229" s="58">
        <v>11</v>
      </c>
      <c r="I229" s="58">
        <v>23</v>
      </c>
      <c r="J229" s="58">
        <v>28</v>
      </c>
      <c r="K229" s="58">
        <v>3</v>
      </c>
      <c r="L229" s="58">
        <v>0</v>
      </c>
      <c r="M229" s="58"/>
      <c r="N229" s="58"/>
      <c r="O229" s="58">
        <v>423</v>
      </c>
      <c r="P229" s="58">
        <v>108</v>
      </c>
      <c r="Q229" s="58">
        <v>3</v>
      </c>
      <c r="R229" s="58" t="s">
        <v>207</v>
      </c>
    </row>
    <row r="230" spans="1:18" x14ac:dyDescent="0.25">
      <c r="A230" s="58" t="s">
        <v>19</v>
      </c>
      <c r="B230" s="58" t="s">
        <v>206</v>
      </c>
      <c r="C230" s="58" t="s">
        <v>203</v>
      </c>
      <c r="D230" s="58" t="s">
        <v>137</v>
      </c>
      <c r="E230" s="58"/>
      <c r="F230" s="58"/>
      <c r="G230" s="58" t="s">
        <v>157</v>
      </c>
      <c r="H230" s="58">
        <v>12</v>
      </c>
      <c r="I230" s="58">
        <v>10</v>
      </c>
      <c r="J230" s="58">
        <v>18</v>
      </c>
      <c r="K230" s="58">
        <v>1</v>
      </c>
      <c r="L230" s="58">
        <v>1</v>
      </c>
      <c r="M230" s="58"/>
      <c r="N230" s="58"/>
      <c r="O230" s="58">
        <v>317</v>
      </c>
      <c r="P230" s="58">
        <v>104</v>
      </c>
      <c r="Q230" s="58">
        <v>3</v>
      </c>
      <c r="R230" s="58" t="s">
        <v>207</v>
      </c>
    </row>
    <row r="231" spans="1:18" x14ac:dyDescent="0.25">
      <c r="A231" s="58" t="s">
        <v>19</v>
      </c>
      <c r="B231" s="58" t="s">
        <v>206</v>
      </c>
      <c r="C231" s="58" t="s">
        <v>203</v>
      </c>
      <c r="D231" s="58" t="s">
        <v>137</v>
      </c>
      <c r="E231" s="58"/>
      <c r="F231" s="58"/>
      <c r="G231" s="58" t="s">
        <v>157</v>
      </c>
      <c r="H231" s="58">
        <v>13</v>
      </c>
      <c r="I231" s="58">
        <v>11</v>
      </c>
      <c r="J231" s="58">
        <v>30</v>
      </c>
      <c r="K231" s="58">
        <v>2</v>
      </c>
      <c r="L231" s="58">
        <v>3</v>
      </c>
      <c r="M231" s="58"/>
      <c r="N231" s="58"/>
      <c r="O231" s="58">
        <v>233</v>
      </c>
      <c r="P231" s="58">
        <v>66</v>
      </c>
      <c r="Q231" s="58">
        <v>2</v>
      </c>
      <c r="R231" s="58" t="s">
        <v>207</v>
      </c>
    </row>
    <row r="232" spans="1:18" x14ac:dyDescent="0.25">
      <c r="A232" s="58" t="s">
        <v>19</v>
      </c>
      <c r="B232" s="58" t="s">
        <v>206</v>
      </c>
      <c r="C232" s="58" t="s">
        <v>203</v>
      </c>
      <c r="D232" s="58" t="s">
        <v>137</v>
      </c>
      <c r="E232" s="58"/>
      <c r="F232" s="58"/>
      <c r="G232" s="58" t="s">
        <v>157</v>
      </c>
      <c r="H232" s="58">
        <v>14</v>
      </c>
      <c r="I232" s="58">
        <v>15</v>
      </c>
      <c r="J232" s="58">
        <v>23</v>
      </c>
      <c r="K232" s="58">
        <v>4</v>
      </c>
      <c r="L232" s="58">
        <v>2</v>
      </c>
      <c r="M232" s="58"/>
      <c r="N232" s="58"/>
      <c r="O232" s="58">
        <v>286</v>
      </c>
      <c r="P232" s="58">
        <v>108</v>
      </c>
      <c r="Q232" s="58">
        <v>3</v>
      </c>
      <c r="R232" s="58" t="s">
        <v>207</v>
      </c>
    </row>
    <row r="233" spans="1:18" x14ac:dyDescent="0.25">
      <c r="A233" s="58" t="s">
        <v>19</v>
      </c>
      <c r="B233" s="58" t="s">
        <v>206</v>
      </c>
      <c r="C233" s="58" t="s">
        <v>203</v>
      </c>
      <c r="D233" s="58" t="s">
        <v>137</v>
      </c>
      <c r="E233" s="58"/>
      <c r="F233" s="58"/>
      <c r="G233" s="58" t="s">
        <v>157</v>
      </c>
      <c r="H233" s="58">
        <v>15</v>
      </c>
      <c r="I233" s="58">
        <v>13</v>
      </c>
      <c r="J233" s="58">
        <v>26</v>
      </c>
      <c r="K233" s="58">
        <v>3</v>
      </c>
      <c r="L233" s="58">
        <v>3</v>
      </c>
      <c r="M233" s="58"/>
      <c r="N233" s="58"/>
      <c r="O233" s="58">
        <v>291</v>
      </c>
      <c r="P233" s="58">
        <v>145</v>
      </c>
      <c r="Q233" s="58">
        <v>2</v>
      </c>
      <c r="R233" s="58" t="s">
        <v>207</v>
      </c>
    </row>
    <row r="234" spans="1:18" x14ac:dyDescent="0.25">
      <c r="A234" s="58" t="s">
        <v>19</v>
      </c>
      <c r="B234" s="58" t="s">
        <v>206</v>
      </c>
      <c r="C234" s="58" t="s">
        <v>203</v>
      </c>
      <c r="D234" s="58" t="s">
        <v>137</v>
      </c>
      <c r="E234" s="58"/>
      <c r="F234" s="58"/>
      <c r="G234" s="58" t="s">
        <v>157</v>
      </c>
      <c r="H234" s="58">
        <v>16</v>
      </c>
      <c r="I234" s="58">
        <v>13</v>
      </c>
      <c r="J234" s="58">
        <v>29</v>
      </c>
      <c r="K234" s="58">
        <v>7</v>
      </c>
      <c r="L234" s="58">
        <v>1</v>
      </c>
      <c r="M234" s="58"/>
      <c r="N234" s="58"/>
      <c r="O234" s="58">
        <v>455</v>
      </c>
      <c r="P234" s="58">
        <v>204</v>
      </c>
      <c r="Q234" s="58">
        <v>2</v>
      </c>
      <c r="R234" s="58" t="s">
        <v>207</v>
      </c>
    </row>
    <row r="235" spans="1:18" x14ac:dyDescent="0.25">
      <c r="A235" s="58" t="s">
        <v>19</v>
      </c>
      <c r="B235" s="58" t="s">
        <v>206</v>
      </c>
      <c r="C235" s="58" t="s">
        <v>203</v>
      </c>
      <c r="D235" s="58" t="s">
        <v>137</v>
      </c>
      <c r="E235" s="58"/>
      <c r="F235" s="58"/>
      <c r="G235" s="58" t="s">
        <v>157</v>
      </c>
      <c r="H235" s="58">
        <v>17</v>
      </c>
      <c r="I235" s="58">
        <v>4</v>
      </c>
      <c r="J235" s="58">
        <v>14</v>
      </c>
      <c r="K235" s="58">
        <v>2</v>
      </c>
      <c r="L235" s="58">
        <v>2</v>
      </c>
      <c r="M235" s="58"/>
      <c r="N235" s="58"/>
      <c r="O235" s="58">
        <v>496</v>
      </c>
      <c r="P235" s="58">
        <v>265</v>
      </c>
      <c r="Q235" s="58">
        <v>4</v>
      </c>
      <c r="R235" s="58" t="s">
        <v>207</v>
      </c>
    </row>
    <row r="236" spans="1:18" x14ac:dyDescent="0.25">
      <c r="A236" s="58" t="s">
        <v>19</v>
      </c>
      <c r="B236" s="58" t="s">
        <v>206</v>
      </c>
      <c r="C236" s="58" t="s">
        <v>203</v>
      </c>
      <c r="D236" s="58" t="s">
        <v>137</v>
      </c>
      <c r="E236" s="58"/>
      <c r="F236" s="58"/>
      <c r="G236" s="58" t="s">
        <v>157</v>
      </c>
      <c r="H236" s="58">
        <v>18</v>
      </c>
      <c r="I236" s="58">
        <v>3</v>
      </c>
      <c r="J236" s="58">
        <v>13</v>
      </c>
      <c r="K236" s="58">
        <v>1</v>
      </c>
      <c r="L236" s="58">
        <v>1</v>
      </c>
      <c r="M236" s="58"/>
      <c r="N236" s="58"/>
      <c r="O236" s="58">
        <v>275</v>
      </c>
      <c r="P236" s="58">
        <v>168</v>
      </c>
      <c r="Q236" s="58">
        <v>0</v>
      </c>
      <c r="R236" s="58" t="s">
        <v>207</v>
      </c>
    </row>
    <row r="237" spans="1:18" x14ac:dyDescent="0.25">
      <c r="A237" s="58" t="s">
        <v>19</v>
      </c>
      <c r="B237" s="58" t="s">
        <v>206</v>
      </c>
      <c r="C237" s="58" t="s">
        <v>203</v>
      </c>
      <c r="D237" s="58" t="s">
        <v>137</v>
      </c>
      <c r="E237" s="58"/>
      <c r="F237" s="58"/>
      <c r="G237" s="58" t="s">
        <v>157</v>
      </c>
      <c r="H237" s="58">
        <v>19</v>
      </c>
      <c r="I237" s="58">
        <v>0</v>
      </c>
      <c r="J237" s="58">
        <v>0</v>
      </c>
      <c r="K237" s="58">
        <v>0</v>
      </c>
      <c r="L237" s="58">
        <v>0</v>
      </c>
      <c r="M237" s="58"/>
      <c r="N237" s="58"/>
      <c r="O237" s="58">
        <v>239</v>
      </c>
      <c r="P237" s="58">
        <v>100</v>
      </c>
      <c r="Q237" s="58">
        <v>4</v>
      </c>
      <c r="R237" s="58" t="s">
        <v>207</v>
      </c>
    </row>
    <row r="238" spans="1:18" x14ac:dyDescent="0.25">
      <c r="A238" s="58" t="s">
        <v>19</v>
      </c>
      <c r="B238" s="58" t="s">
        <v>206</v>
      </c>
      <c r="C238" s="58" t="s">
        <v>203</v>
      </c>
      <c r="D238" s="58" t="s">
        <v>137</v>
      </c>
      <c r="E238" s="58"/>
      <c r="F238" s="58"/>
      <c r="G238" s="58" t="s">
        <v>157</v>
      </c>
      <c r="H238" s="58">
        <v>20</v>
      </c>
      <c r="I238" s="58">
        <v>0</v>
      </c>
      <c r="J238" s="58">
        <v>0</v>
      </c>
      <c r="K238" s="58">
        <v>0</v>
      </c>
      <c r="L238" s="58">
        <v>0</v>
      </c>
      <c r="M238" s="58"/>
      <c r="N238" s="58"/>
      <c r="O238" s="58">
        <v>183</v>
      </c>
      <c r="P238" s="58">
        <v>90</v>
      </c>
      <c r="Q238" s="58">
        <v>3</v>
      </c>
      <c r="R238" s="58" t="s">
        <v>207</v>
      </c>
    </row>
    <row r="239" spans="1:18" x14ac:dyDescent="0.25">
      <c r="A239" s="58" t="s">
        <v>19</v>
      </c>
      <c r="B239" s="58" t="s">
        <v>206</v>
      </c>
      <c r="C239" s="58" t="s">
        <v>203</v>
      </c>
      <c r="D239" s="58" t="s">
        <v>137</v>
      </c>
      <c r="E239" s="58"/>
      <c r="F239" s="58"/>
      <c r="G239" s="58" t="s">
        <v>157</v>
      </c>
      <c r="H239" s="58">
        <v>21</v>
      </c>
      <c r="I239" s="58">
        <v>0</v>
      </c>
      <c r="J239" s="58">
        <v>0</v>
      </c>
      <c r="K239" s="58">
        <v>0</v>
      </c>
      <c r="L239" s="58">
        <v>0</v>
      </c>
      <c r="M239" s="58"/>
      <c r="N239" s="58"/>
      <c r="O239" s="58">
        <v>92</v>
      </c>
      <c r="P239" s="58">
        <v>55</v>
      </c>
      <c r="Q239" s="58">
        <v>5</v>
      </c>
      <c r="R239" s="58" t="s">
        <v>207</v>
      </c>
    </row>
    <row r="240" spans="1:18" x14ac:dyDescent="0.25">
      <c r="A240" s="58" t="s">
        <v>19</v>
      </c>
      <c r="B240" s="58" t="s">
        <v>206</v>
      </c>
      <c r="C240" s="58" t="s">
        <v>203</v>
      </c>
      <c r="D240" s="58" t="s">
        <v>137</v>
      </c>
      <c r="E240" s="58"/>
      <c r="F240" s="58"/>
      <c r="G240" s="58" t="s">
        <v>157</v>
      </c>
      <c r="H240" s="58">
        <v>22</v>
      </c>
      <c r="I240" s="58">
        <v>0</v>
      </c>
      <c r="J240" s="58">
        <v>2</v>
      </c>
      <c r="K240" s="58">
        <v>0</v>
      </c>
      <c r="L240" s="58">
        <v>0</v>
      </c>
      <c r="M240" s="58"/>
      <c r="N240" s="58"/>
      <c r="O240" s="58">
        <v>57</v>
      </c>
      <c r="P240" s="58">
        <v>32</v>
      </c>
      <c r="Q240" s="58">
        <v>6</v>
      </c>
      <c r="R240" s="58" t="s">
        <v>207</v>
      </c>
    </row>
    <row r="241" spans="1:18" x14ac:dyDescent="0.25">
      <c r="A241" s="58" t="s">
        <v>19</v>
      </c>
      <c r="B241" s="58" t="s">
        <v>206</v>
      </c>
      <c r="C241" s="58" t="s">
        <v>203</v>
      </c>
      <c r="D241" s="58" t="s">
        <v>137</v>
      </c>
      <c r="E241" s="58"/>
      <c r="F241" s="58"/>
      <c r="G241" s="58" t="s">
        <v>157</v>
      </c>
      <c r="H241" s="58">
        <v>23</v>
      </c>
      <c r="I241" s="58">
        <v>0</v>
      </c>
      <c r="J241" s="58">
        <v>4</v>
      </c>
      <c r="K241" s="58">
        <v>0</v>
      </c>
      <c r="L241" s="58">
        <v>0</v>
      </c>
      <c r="M241" s="58"/>
      <c r="N241" s="58"/>
      <c r="O241" s="58">
        <v>33</v>
      </c>
      <c r="P241" s="58">
        <v>23</v>
      </c>
      <c r="Q241" s="58">
        <v>1</v>
      </c>
      <c r="R241" s="58" t="s">
        <v>207</v>
      </c>
    </row>
    <row r="242" spans="1:18" x14ac:dyDescent="0.25">
      <c r="A242" s="58" t="s">
        <v>19</v>
      </c>
      <c r="B242" s="58" t="s">
        <v>206</v>
      </c>
      <c r="C242" s="58" t="s">
        <v>203</v>
      </c>
      <c r="D242" s="58" t="s">
        <v>135</v>
      </c>
      <c r="E242" s="58"/>
      <c r="F242" s="58"/>
      <c r="G242" s="58" t="s">
        <v>159</v>
      </c>
      <c r="H242" s="58">
        <v>0</v>
      </c>
      <c r="I242" s="58">
        <v>1</v>
      </c>
      <c r="J242" s="58">
        <v>0</v>
      </c>
      <c r="K242" s="58">
        <v>0</v>
      </c>
      <c r="L242" s="58">
        <v>0</v>
      </c>
      <c r="M242" s="58"/>
      <c r="N242" s="58"/>
      <c r="O242" s="58">
        <v>16</v>
      </c>
      <c r="P242" s="58">
        <v>8</v>
      </c>
      <c r="Q242" s="58">
        <v>4</v>
      </c>
      <c r="R242" s="58" t="s">
        <v>207</v>
      </c>
    </row>
    <row r="243" spans="1:18" x14ac:dyDescent="0.25">
      <c r="A243" s="58" t="s">
        <v>19</v>
      </c>
      <c r="B243" s="58" t="s">
        <v>206</v>
      </c>
      <c r="C243" s="58" t="s">
        <v>203</v>
      </c>
      <c r="D243" s="58" t="s">
        <v>135</v>
      </c>
      <c r="E243" s="58"/>
      <c r="F243" s="58"/>
      <c r="G243" s="58" t="s">
        <v>159</v>
      </c>
      <c r="H243" s="58">
        <v>1</v>
      </c>
      <c r="I243" s="58">
        <v>2</v>
      </c>
      <c r="J243" s="58">
        <v>0</v>
      </c>
      <c r="K243" s="58">
        <v>0</v>
      </c>
      <c r="L243" s="58">
        <v>0</v>
      </c>
      <c r="M243" s="58"/>
      <c r="N243" s="58"/>
      <c r="O243" s="58">
        <v>15</v>
      </c>
      <c r="P243" s="58">
        <v>11</v>
      </c>
      <c r="Q243" s="58">
        <v>1</v>
      </c>
      <c r="R243" s="58" t="s">
        <v>207</v>
      </c>
    </row>
    <row r="244" spans="1:18" x14ac:dyDescent="0.25">
      <c r="A244" s="58" t="s">
        <v>19</v>
      </c>
      <c r="B244" s="58" t="s">
        <v>206</v>
      </c>
      <c r="C244" s="58" t="s">
        <v>203</v>
      </c>
      <c r="D244" s="58" t="s">
        <v>135</v>
      </c>
      <c r="E244" s="58"/>
      <c r="F244" s="58"/>
      <c r="G244" s="58" t="s">
        <v>159</v>
      </c>
      <c r="H244" s="58">
        <v>2</v>
      </c>
      <c r="I244" s="58">
        <v>1</v>
      </c>
      <c r="J244" s="58">
        <v>0</v>
      </c>
      <c r="K244" s="58">
        <v>0</v>
      </c>
      <c r="L244" s="58">
        <v>0</v>
      </c>
      <c r="M244" s="58"/>
      <c r="N244" s="58"/>
      <c r="O244" s="58">
        <v>24</v>
      </c>
      <c r="P244" s="58">
        <v>3</v>
      </c>
      <c r="Q244" s="58">
        <v>1</v>
      </c>
      <c r="R244" s="58" t="s">
        <v>207</v>
      </c>
    </row>
    <row r="245" spans="1:18" x14ac:dyDescent="0.25">
      <c r="A245" s="58" t="s">
        <v>19</v>
      </c>
      <c r="B245" s="58" t="s">
        <v>206</v>
      </c>
      <c r="C245" s="58" t="s">
        <v>203</v>
      </c>
      <c r="D245" s="58" t="s">
        <v>135</v>
      </c>
      <c r="E245" s="58"/>
      <c r="F245" s="58"/>
      <c r="G245" s="58" t="s">
        <v>159</v>
      </c>
      <c r="H245" s="58">
        <v>3</v>
      </c>
      <c r="I245" s="58">
        <v>3</v>
      </c>
      <c r="J245" s="58">
        <v>0</v>
      </c>
      <c r="K245" s="58">
        <v>0</v>
      </c>
      <c r="L245" s="58">
        <v>0</v>
      </c>
      <c r="M245" s="58"/>
      <c r="N245" s="58"/>
      <c r="O245" s="58">
        <v>35</v>
      </c>
      <c r="P245" s="58">
        <v>1</v>
      </c>
      <c r="Q245" s="58">
        <v>3</v>
      </c>
      <c r="R245" s="58" t="s">
        <v>207</v>
      </c>
    </row>
    <row r="246" spans="1:18" x14ac:dyDescent="0.25">
      <c r="A246" s="58" t="s">
        <v>19</v>
      </c>
      <c r="B246" s="58" t="s">
        <v>206</v>
      </c>
      <c r="C246" s="58" t="s">
        <v>203</v>
      </c>
      <c r="D246" s="58" t="s">
        <v>135</v>
      </c>
      <c r="E246" s="58"/>
      <c r="F246" s="58"/>
      <c r="G246" s="58" t="s">
        <v>159</v>
      </c>
      <c r="H246" s="58">
        <v>4</v>
      </c>
      <c r="I246" s="58">
        <v>5</v>
      </c>
      <c r="J246" s="58">
        <v>0</v>
      </c>
      <c r="K246" s="58">
        <v>0</v>
      </c>
      <c r="L246" s="58">
        <v>0</v>
      </c>
      <c r="M246" s="58"/>
      <c r="N246" s="58"/>
      <c r="O246" s="58">
        <v>31</v>
      </c>
      <c r="P246" s="58">
        <v>8</v>
      </c>
      <c r="Q246" s="58">
        <v>1</v>
      </c>
      <c r="R246" s="58" t="s">
        <v>207</v>
      </c>
    </row>
    <row r="247" spans="1:18" x14ac:dyDescent="0.25">
      <c r="A247" s="58" t="s">
        <v>19</v>
      </c>
      <c r="B247" s="58" t="s">
        <v>206</v>
      </c>
      <c r="C247" s="58" t="s">
        <v>203</v>
      </c>
      <c r="D247" s="58" t="s">
        <v>135</v>
      </c>
      <c r="E247" s="58"/>
      <c r="F247" s="58"/>
      <c r="G247" s="58" t="s">
        <v>159</v>
      </c>
      <c r="H247" s="58">
        <v>5</v>
      </c>
      <c r="I247" s="58">
        <v>1</v>
      </c>
      <c r="J247" s="58">
        <v>0</v>
      </c>
      <c r="K247" s="58">
        <v>0</v>
      </c>
      <c r="L247" s="58">
        <v>0</v>
      </c>
      <c r="M247" s="58"/>
      <c r="N247" s="58"/>
      <c r="O247" s="58">
        <v>81</v>
      </c>
      <c r="P247" s="58">
        <v>41</v>
      </c>
      <c r="Q247" s="58">
        <v>2</v>
      </c>
      <c r="R247" s="58" t="s">
        <v>207</v>
      </c>
    </row>
    <row r="248" spans="1:18" x14ac:dyDescent="0.25">
      <c r="A248" s="58" t="s">
        <v>19</v>
      </c>
      <c r="B248" s="58" t="s">
        <v>206</v>
      </c>
      <c r="C248" s="58" t="s">
        <v>203</v>
      </c>
      <c r="D248" s="58" t="s">
        <v>135</v>
      </c>
      <c r="E248" s="58"/>
      <c r="F248" s="58"/>
      <c r="G248" s="58" t="s">
        <v>159</v>
      </c>
      <c r="H248" s="58">
        <v>6</v>
      </c>
      <c r="I248" s="58">
        <v>7</v>
      </c>
      <c r="J248" s="58">
        <v>5</v>
      </c>
      <c r="K248" s="58">
        <v>1</v>
      </c>
      <c r="L248" s="58">
        <v>0</v>
      </c>
      <c r="M248" s="58"/>
      <c r="N248" s="58"/>
      <c r="O248" s="58">
        <v>246</v>
      </c>
      <c r="P248" s="58">
        <v>90</v>
      </c>
      <c r="Q248" s="58">
        <v>8</v>
      </c>
      <c r="R248" s="58" t="s">
        <v>207</v>
      </c>
    </row>
    <row r="249" spans="1:18" x14ac:dyDescent="0.25">
      <c r="A249" s="58" t="s">
        <v>19</v>
      </c>
      <c r="B249" s="58" t="s">
        <v>206</v>
      </c>
      <c r="C249" s="58" t="s">
        <v>203</v>
      </c>
      <c r="D249" s="58" t="s">
        <v>135</v>
      </c>
      <c r="E249" s="58"/>
      <c r="F249" s="58"/>
      <c r="G249" s="58" t="s">
        <v>159</v>
      </c>
      <c r="H249" s="58">
        <v>7</v>
      </c>
      <c r="I249" s="58">
        <v>2</v>
      </c>
      <c r="J249" s="58">
        <v>5</v>
      </c>
      <c r="K249" s="58">
        <v>5</v>
      </c>
      <c r="L249" s="58">
        <v>0</v>
      </c>
      <c r="M249" s="58"/>
      <c r="N249" s="58"/>
      <c r="O249" s="58">
        <v>350</v>
      </c>
      <c r="P249" s="58">
        <v>172</v>
      </c>
      <c r="Q249" s="58">
        <v>9</v>
      </c>
      <c r="R249" s="58" t="s">
        <v>207</v>
      </c>
    </row>
    <row r="250" spans="1:18" x14ac:dyDescent="0.25">
      <c r="A250" s="58" t="s">
        <v>19</v>
      </c>
      <c r="B250" s="58" t="s">
        <v>206</v>
      </c>
      <c r="C250" s="58" t="s">
        <v>203</v>
      </c>
      <c r="D250" s="58" t="s">
        <v>135</v>
      </c>
      <c r="E250" s="58"/>
      <c r="F250" s="58"/>
      <c r="G250" s="58" t="s">
        <v>159</v>
      </c>
      <c r="H250" s="58">
        <v>8</v>
      </c>
      <c r="I250" s="58">
        <v>7</v>
      </c>
      <c r="J250" s="58">
        <v>4</v>
      </c>
      <c r="K250" s="58">
        <v>6</v>
      </c>
      <c r="L250" s="58">
        <v>0</v>
      </c>
      <c r="M250" s="58"/>
      <c r="N250" s="58"/>
      <c r="O250" s="58">
        <v>390</v>
      </c>
      <c r="P250" s="58">
        <v>226</v>
      </c>
      <c r="Q250" s="58">
        <v>15</v>
      </c>
      <c r="R250" s="58" t="s">
        <v>207</v>
      </c>
    </row>
    <row r="251" spans="1:18" x14ac:dyDescent="0.25">
      <c r="A251" s="58" t="s">
        <v>19</v>
      </c>
      <c r="B251" s="58" t="s">
        <v>206</v>
      </c>
      <c r="C251" s="58" t="s">
        <v>203</v>
      </c>
      <c r="D251" s="58" t="s">
        <v>135</v>
      </c>
      <c r="E251" s="58"/>
      <c r="F251" s="58"/>
      <c r="G251" s="58" t="s">
        <v>159</v>
      </c>
      <c r="H251" s="58">
        <v>9</v>
      </c>
      <c r="I251" s="58">
        <v>7</v>
      </c>
      <c r="J251" s="58">
        <v>12</v>
      </c>
      <c r="K251" s="58">
        <v>4</v>
      </c>
      <c r="L251" s="58">
        <v>0</v>
      </c>
      <c r="M251" s="58"/>
      <c r="N251" s="58"/>
      <c r="O251" s="58">
        <v>451</v>
      </c>
      <c r="P251" s="58">
        <v>203</v>
      </c>
      <c r="Q251" s="58">
        <v>16</v>
      </c>
      <c r="R251" s="58" t="s">
        <v>207</v>
      </c>
    </row>
    <row r="252" spans="1:18" x14ac:dyDescent="0.25">
      <c r="A252" s="58" t="s">
        <v>19</v>
      </c>
      <c r="B252" s="58" t="s">
        <v>206</v>
      </c>
      <c r="C252" s="58" t="s">
        <v>203</v>
      </c>
      <c r="D252" s="58" t="s">
        <v>135</v>
      </c>
      <c r="E252" s="58"/>
      <c r="F252" s="58"/>
      <c r="G252" s="58" t="s">
        <v>159</v>
      </c>
      <c r="H252" s="58">
        <v>10</v>
      </c>
      <c r="I252" s="58">
        <v>12</v>
      </c>
      <c r="J252" s="58">
        <v>16</v>
      </c>
      <c r="K252" s="58">
        <v>1</v>
      </c>
      <c r="L252" s="58">
        <v>0</v>
      </c>
      <c r="M252" s="58"/>
      <c r="N252" s="58"/>
      <c r="O252" s="58">
        <v>486</v>
      </c>
      <c r="P252" s="58">
        <v>134</v>
      </c>
      <c r="Q252" s="58">
        <v>6</v>
      </c>
      <c r="R252" s="58" t="s">
        <v>207</v>
      </c>
    </row>
    <row r="253" spans="1:18" x14ac:dyDescent="0.25">
      <c r="A253" s="58" t="s">
        <v>19</v>
      </c>
      <c r="B253" s="58" t="s">
        <v>206</v>
      </c>
      <c r="C253" s="58" t="s">
        <v>203</v>
      </c>
      <c r="D253" s="58" t="s">
        <v>135</v>
      </c>
      <c r="E253" s="58"/>
      <c r="F253" s="58"/>
      <c r="G253" s="58" t="s">
        <v>159</v>
      </c>
      <c r="H253" s="58">
        <v>11</v>
      </c>
      <c r="I253" s="58">
        <v>15</v>
      </c>
      <c r="J253" s="58">
        <v>11</v>
      </c>
      <c r="K253" s="58">
        <v>1</v>
      </c>
      <c r="L253" s="58">
        <v>1</v>
      </c>
      <c r="M253" s="58"/>
      <c r="N253" s="58"/>
      <c r="O253" s="58">
        <v>465</v>
      </c>
      <c r="P253" s="58">
        <v>155</v>
      </c>
      <c r="Q253" s="58">
        <v>1</v>
      </c>
      <c r="R253" s="58" t="s">
        <v>207</v>
      </c>
    </row>
    <row r="254" spans="1:18" x14ac:dyDescent="0.25">
      <c r="A254" s="58" t="s">
        <v>19</v>
      </c>
      <c r="B254" s="58" t="s">
        <v>206</v>
      </c>
      <c r="C254" s="58" t="s">
        <v>203</v>
      </c>
      <c r="D254" s="58" t="s">
        <v>135</v>
      </c>
      <c r="E254" s="58"/>
      <c r="F254" s="58"/>
      <c r="G254" s="58" t="s">
        <v>159</v>
      </c>
      <c r="H254" s="58">
        <v>12</v>
      </c>
      <c r="I254" s="58">
        <v>10</v>
      </c>
      <c r="J254" s="58">
        <v>11</v>
      </c>
      <c r="K254" s="58">
        <v>0</v>
      </c>
      <c r="L254" s="58">
        <v>3</v>
      </c>
      <c r="M254" s="58"/>
      <c r="N254" s="58"/>
      <c r="O254" s="58">
        <v>404</v>
      </c>
      <c r="P254" s="58">
        <v>83</v>
      </c>
      <c r="Q254" s="58">
        <v>2</v>
      </c>
      <c r="R254" s="58" t="s">
        <v>207</v>
      </c>
    </row>
    <row r="255" spans="1:18" x14ac:dyDescent="0.25">
      <c r="A255" s="58" t="s">
        <v>19</v>
      </c>
      <c r="B255" s="58" t="s">
        <v>206</v>
      </c>
      <c r="C255" s="58" t="s">
        <v>203</v>
      </c>
      <c r="D255" s="58" t="s">
        <v>135</v>
      </c>
      <c r="E255" s="58"/>
      <c r="F255" s="58"/>
      <c r="G255" s="58" t="s">
        <v>159</v>
      </c>
      <c r="H255" s="58">
        <v>13</v>
      </c>
      <c r="I255" s="58">
        <v>12</v>
      </c>
      <c r="J255" s="58">
        <v>22</v>
      </c>
      <c r="K255" s="58">
        <v>0</v>
      </c>
      <c r="L255" s="58">
        <v>3</v>
      </c>
      <c r="M255" s="58"/>
      <c r="N255" s="58"/>
      <c r="O255" s="58">
        <v>419</v>
      </c>
      <c r="P255" s="58">
        <v>72</v>
      </c>
      <c r="Q255" s="58">
        <v>2</v>
      </c>
      <c r="R255" s="58" t="s">
        <v>207</v>
      </c>
    </row>
    <row r="256" spans="1:18" x14ac:dyDescent="0.25">
      <c r="A256" s="58" t="s">
        <v>19</v>
      </c>
      <c r="B256" s="58" t="s">
        <v>206</v>
      </c>
      <c r="C256" s="58" t="s">
        <v>203</v>
      </c>
      <c r="D256" s="58" t="s">
        <v>135</v>
      </c>
      <c r="E256" s="58"/>
      <c r="F256" s="58"/>
      <c r="G256" s="58" t="s">
        <v>159</v>
      </c>
      <c r="H256" s="58">
        <v>14</v>
      </c>
      <c r="I256" s="58">
        <v>15</v>
      </c>
      <c r="J256" s="58">
        <v>27</v>
      </c>
      <c r="K256" s="58">
        <v>0</v>
      </c>
      <c r="L256" s="58">
        <v>1</v>
      </c>
      <c r="M256" s="58"/>
      <c r="N256" s="58"/>
      <c r="O256" s="58">
        <v>417</v>
      </c>
      <c r="P256" s="58">
        <v>74</v>
      </c>
      <c r="Q256" s="58">
        <v>2</v>
      </c>
      <c r="R256" s="58" t="s">
        <v>207</v>
      </c>
    </row>
    <row r="257" spans="1:18" x14ac:dyDescent="0.25">
      <c r="A257" s="58" t="s">
        <v>19</v>
      </c>
      <c r="B257" s="58" t="s">
        <v>206</v>
      </c>
      <c r="C257" s="58" t="s">
        <v>203</v>
      </c>
      <c r="D257" s="58" t="s">
        <v>135</v>
      </c>
      <c r="E257" s="58"/>
      <c r="F257" s="58"/>
      <c r="G257" s="58" t="s">
        <v>159</v>
      </c>
      <c r="H257" s="58">
        <v>15</v>
      </c>
      <c r="I257" s="58">
        <v>7</v>
      </c>
      <c r="J257" s="58">
        <v>16</v>
      </c>
      <c r="K257" s="58">
        <v>0</v>
      </c>
      <c r="L257" s="58">
        <v>1</v>
      </c>
      <c r="M257" s="58"/>
      <c r="N257" s="58"/>
      <c r="O257" s="58">
        <v>412</v>
      </c>
      <c r="P257" s="58">
        <v>78</v>
      </c>
      <c r="Q257" s="58">
        <v>3</v>
      </c>
      <c r="R257" s="58" t="s">
        <v>207</v>
      </c>
    </row>
    <row r="258" spans="1:18" x14ac:dyDescent="0.25">
      <c r="A258" s="58" t="s">
        <v>19</v>
      </c>
      <c r="B258" s="58" t="s">
        <v>206</v>
      </c>
      <c r="C258" s="58" t="s">
        <v>203</v>
      </c>
      <c r="D258" s="58" t="s">
        <v>135</v>
      </c>
      <c r="E258" s="58"/>
      <c r="F258" s="58"/>
      <c r="G258" s="58" t="s">
        <v>159</v>
      </c>
      <c r="H258" s="58">
        <v>16</v>
      </c>
      <c r="I258" s="58">
        <v>3</v>
      </c>
      <c r="J258" s="58">
        <v>11</v>
      </c>
      <c r="K258" s="58">
        <v>3</v>
      </c>
      <c r="L258" s="58">
        <v>1</v>
      </c>
      <c r="M258" s="58"/>
      <c r="N258" s="58"/>
      <c r="O258" s="58">
        <v>400</v>
      </c>
      <c r="P258" s="58">
        <v>131</v>
      </c>
      <c r="Q258" s="58">
        <v>3</v>
      </c>
      <c r="R258" s="58" t="s">
        <v>207</v>
      </c>
    </row>
    <row r="259" spans="1:18" x14ac:dyDescent="0.25">
      <c r="A259" s="58" t="s">
        <v>19</v>
      </c>
      <c r="B259" s="58" t="s">
        <v>206</v>
      </c>
      <c r="C259" s="58" t="s">
        <v>203</v>
      </c>
      <c r="D259" s="58" t="s">
        <v>135</v>
      </c>
      <c r="E259" s="58"/>
      <c r="F259" s="58"/>
      <c r="G259" s="58" t="s">
        <v>159</v>
      </c>
      <c r="H259" s="58">
        <v>17</v>
      </c>
      <c r="I259" s="58">
        <v>3</v>
      </c>
      <c r="J259" s="58">
        <v>5</v>
      </c>
      <c r="K259" s="58">
        <v>2</v>
      </c>
      <c r="L259" s="58">
        <v>0</v>
      </c>
      <c r="M259" s="58"/>
      <c r="N259" s="58"/>
      <c r="O259" s="58">
        <v>411</v>
      </c>
      <c r="P259" s="58">
        <v>126</v>
      </c>
      <c r="Q259" s="58">
        <v>1</v>
      </c>
      <c r="R259" s="58" t="s">
        <v>207</v>
      </c>
    </row>
    <row r="260" spans="1:18" x14ac:dyDescent="0.25">
      <c r="A260" s="58" t="s">
        <v>19</v>
      </c>
      <c r="B260" s="58" t="s">
        <v>206</v>
      </c>
      <c r="C260" s="58" t="s">
        <v>203</v>
      </c>
      <c r="D260" s="58" t="s">
        <v>135</v>
      </c>
      <c r="E260" s="58"/>
      <c r="F260" s="58"/>
      <c r="G260" s="58" t="s">
        <v>159</v>
      </c>
      <c r="H260" s="58">
        <v>18</v>
      </c>
      <c r="I260" s="58">
        <v>3</v>
      </c>
      <c r="J260" s="58">
        <v>0</v>
      </c>
      <c r="K260" s="58">
        <v>0</v>
      </c>
      <c r="L260" s="58">
        <v>1</v>
      </c>
      <c r="M260" s="58"/>
      <c r="N260" s="58"/>
      <c r="O260" s="58">
        <v>381</v>
      </c>
      <c r="P260" s="58">
        <v>140</v>
      </c>
      <c r="Q260" s="58">
        <v>4</v>
      </c>
      <c r="R260" s="58" t="s">
        <v>207</v>
      </c>
    </row>
    <row r="261" spans="1:18" x14ac:dyDescent="0.25">
      <c r="A261" s="58" t="s">
        <v>19</v>
      </c>
      <c r="B261" s="58" t="s">
        <v>206</v>
      </c>
      <c r="C261" s="58" t="s">
        <v>203</v>
      </c>
      <c r="D261" s="58" t="s">
        <v>135</v>
      </c>
      <c r="E261" s="58"/>
      <c r="F261" s="58"/>
      <c r="G261" s="58" t="s">
        <v>159</v>
      </c>
      <c r="H261" s="58">
        <v>19</v>
      </c>
      <c r="I261" s="58">
        <v>1</v>
      </c>
      <c r="J261" s="58">
        <v>0</v>
      </c>
      <c r="K261" s="58">
        <v>1</v>
      </c>
      <c r="L261" s="58">
        <v>1</v>
      </c>
      <c r="M261" s="58"/>
      <c r="N261" s="58"/>
      <c r="O261" s="58">
        <v>235</v>
      </c>
      <c r="P261" s="58">
        <v>112</v>
      </c>
      <c r="Q261" s="58">
        <v>4</v>
      </c>
      <c r="R261" s="58" t="s">
        <v>207</v>
      </c>
    </row>
    <row r="262" spans="1:18" x14ac:dyDescent="0.25">
      <c r="A262" s="58" t="s">
        <v>19</v>
      </c>
      <c r="B262" s="58" t="s">
        <v>206</v>
      </c>
      <c r="C262" s="58" t="s">
        <v>203</v>
      </c>
      <c r="D262" s="58" t="s">
        <v>135</v>
      </c>
      <c r="E262" s="58"/>
      <c r="F262" s="58"/>
      <c r="G262" s="58" t="s">
        <v>159</v>
      </c>
      <c r="H262" s="58">
        <v>20</v>
      </c>
      <c r="I262" s="58">
        <v>3</v>
      </c>
      <c r="J262" s="58">
        <v>0</v>
      </c>
      <c r="K262" s="58">
        <v>2</v>
      </c>
      <c r="L262" s="58">
        <v>2</v>
      </c>
      <c r="M262" s="58"/>
      <c r="N262" s="58"/>
      <c r="O262" s="58">
        <v>164</v>
      </c>
      <c r="P262" s="58">
        <v>94</v>
      </c>
      <c r="Q262" s="58">
        <v>2</v>
      </c>
      <c r="R262" s="58" t="s">
        <v>207</v>
      </c>
    </row>
    <row r="263" spans="1:18" x14ac:dyDescent="0.25">
      <c r="A263" s="58" t="s">
        <v>19</v>
      </c>
      <c r="B263" s="58" t="s">
        <v>206</v>
      </c>
      <c r="C263" s="58" t="s">
        <v>203</v>
      </c>
      <c r="D263" s="58" t="s">
        <v>135</v>
      </c>
      <c r="E263" s="58"/>
      <c r="F263" s="58"/>
      <c r="G263" s="58" t="s">
        <v>159</v>
      </c>
      <c r="H263" s="58">
        <v>21</v>
      </c>
      <c r="I263" s="58">
        <v>2</v>
      </c>
      <c r="J263" s="58">
        <v>0</v>
      </c>
      <c r="K263" s="58">
        <v>2</v>
      </c>
      <c r="L263" s="58">
        <v>2</v>
      </c>
      <c r="M263" s="58"/>
      <c r="N263" s="58"/>
      <c r="O263" s="58">
        <v>106</v>
      </c>
      <c r="P263" s="58">
        <v>59</v>
      </c>
      <c r="Q263" s="58">
        <v>1</v>
      </c>
      <c r="R263" s="58" t="s">
        <v>207</v>
      </c>
    </row>
    <row r="264" spans="1:18" x14ac:dyDescent="0.25">
      <c r="A264" s="58" t="s">
        <v>19</v>
      </c>
      <c r="B264" s="58" t="s">
        <v>206</v>
      </c>
      <c r="C264" s="58" t="s">
        <v>203</v>
      </c>
      <c r="D264" s="58" t="s">
        <v>135</v>
      </c>
      <c r="E264" s="58"/>
      <c r="F264" s="58"/>
      <c r="G264" s="58" t="s">
        <v>159</v>
      </c>
      <c r="H264" s="58">
        <v>22</v>
      </c>
      <c r="I264" s="58">
        <v>0</v>
      </c>
      <c r="J264" s="58">
        <v>2</v>
      </c>
      <c r="K264" s="58">
        <v>0</v>
      </c>
      <c r="L264" s="58">
        <v>0</v>
      </c>
      <c r="M264" s="58"/>
      <c r="N264" s="58"/>
      <c r="O264" s="58">
        <v>99</v>
      </c>
      <c r="P264" s="58">
        <v>59</v>
      </c>
      <c r="Q264" s="58">
        <v>0</v>
      </c>
      <c r="R264" s="58" t="s">
        <v>207</v>
      </c>
    </row>
    <row r="265" spans="1:18" x14ac:dyDescent="0.25">
      <c r="A265" s="58" t="s">
        <v>19</v>
      </c>
      <c r="B265" s="58" t="s">
        <v>206</v>
      </c>
      <c r="C265" s="58" t="s">
        <v>203</v>
      </c>
      <c r="D265" s="58" t="s">
        <v>135</v>
      </c>
      <c r="E265" s="58"/>
      <c r="F265" s="58"/>
      <c r="G265" s="58" t="s">
        <v>159</v>
      </c>
      <c r="H265" s="58">
        <v>23</v>
      </c>
      <c r="I265" s="58">
        <v>0</v>
      </c>
      <c r="J265" s="58">
        <v>2</v>
      </c>
      <c r="K265" s="58">
        <v>0</v>
      </c>
      <c r="L265" s="58">
        <v>0</v>
      </c>
      <c r="M265" s="58"/>
      <c r="N265" s="58"/>
      <c r="O265" s="58">
        <v>82</v>
      </c>
      <c r="P265" s="58">
        <v>23</v>
      </c>
      <c r="Q265" s="58">
        <v>0</v>
      </c>
      <c r="R265" s="58" t="s">
        <v>207</v>
      </c>
    </row>
    <row r="266" spans="1:18" x14ac:dyDescent="0.25">
      <c r="A266" s="58" t="s">
        <v>19</v>
      </c>
      <c r="B266" s="58" t="s">
        <v>206</v>
      </c>
      <c r="C266" s="58" t="s">
        <v>203</v>
      </c>
      <c r="D266" s="58" t="s">
        <v>135</v>
      </c>
      <c r="E266" s="58"/>
      <c r="F266" s="58"/>
      <c r="G266" s="58" t="s">
        <v>157</v>
      </c>
      <c r="H266" s="58">
        <v>0</v>
      </c>
      <c r="I266" s="58">
        <v>2</v>
      </c>
      <c r="J266" s="58">
        <v>7</v>
      </c>
      <c r="K266" s="58">
        <v>0</v>
      </c>
      <c r="L266" s="58">
        <v>0</v>
      </c>
      <c r="M266" s="58"/>
      <c r="N266" s="58"/>
      <c r="O266" s="58">
        <v>27</v>
      </c>
      <c r="P266" s="58">
        <v>16</v>
      </c>
      <c r="Q266" s="58">
        <v>0</v>
      </c>
      <c r="R266" s="58" t="s">
        <v>207</v>
      </c>
    </row>
    <row r="267" spans="1:18" x14ac:dyDescent="0.25">
      <c r="A267" s="58" t="s">
        <v>19</v>
      </c>
      <c r="B267" s="58" t="s">
        <v>206</v>
      </c>
      <c r="C267" s="58" t="s">
        <v>203</v>
      </c>
      <c r="D267" s="58" t="s">
        <v>135</v>
      </c>
      <c r="E267" s="58"/>
      <c r="F267" s="58"/>
      <c r="G267" s="58" t="s">
        <v>157</v>
      </c>
      <c r="H267" s="58">
        <v>1</v>
      </c>
      <c r="I267" s="58">
        <v>1</v>
      </c>
      <c r="J267" s="58">
        <v>8</v>
      </c>
      <c r="K267" s="58">
        <v>0</v>
      </c>
      <c r="L267" s="58">
        <v>0</v>
      </c>
      <c r="M267" s="58"/>
      <c r="N267" s="58"/>
      <c r="O267" s="58">
        <v>31</v>
      </c>
      <c r="P267" s="58">
        <v>2</v>
      </c>
      <c r="Q267" s="58">
        <v>0</v>
      </c>
      <c r="R267" s="58" t="s">
        <v>207</v>
      </c>
    </row>
    <row r="268" spans="1:18" x14ac:dyDescent="0.25">
      <c r="A268" s="58" t="s">
        <v>19</v>
      </c>
      <c r="B268" s="58" t="s">
        <v>206</v>
      </c>
      <c r="C268" s="58" t="s">
        <v>203</v>
      </c>
      <c r="D268" s="58" t="s">
        <v>135</v>
      </c>
      <c r="E268" s="58"/>
      <c r="F268" s="58"/>
      <c r="G268" s="58" t="s">
        <v>157</v>
      </c>
      <c r="H268" s="58">
        <v>2</v>
      </c>
      <c r="I268" s="58">
        <v>2</v>
      </c>
      <c r="J268" s="58">
        <v>5</v>
      </c>
      <c r="K268" s="58">
        <v>0</v>
      </c>
      <c r="L268" s="58">
        <v>0</v>
      </c>
      <c r="M268" s="58"/>
      <c r="N268" s="58"/>
      <c r="O268" s="58">
        <v>15</v>
      </c>
      <c r="P268" s="58">
        <v>0</v>
      </c>
      <c r="Q268" s="58">
        <v>0</v>
      </c>
      <c r="R268" s="58" t="s">
        <v>207</v>
      </c>
    </row>
    <row r="269" spans="1:18" x14ac:dyDescent="0.25">
      <c r="A269" s="58" t="s">
        <v>19</v>
      </c>
      <c r="B269" s="58" t="s">
        <v>206</v>
      </c>
      <c r="C269" s="58" t="s">
        <v>203</v>
      </c>
      <c r="D269" s="58" t="s">
        <v>135</v>
      </c>
      <c r="E269" s="58"/>
      <c r="F269" s="58"/>
      <c r="G269" s="58" t="s">
        <v>157</v>
      </c>
      <c r="H269" s="58">
        <v>3</v>
      </c>
      <c r="I269" s="58">
        <v>3</v>
      </c>
      <c r="J269" s="58">
        <v>5</v>
      </c>
      <c r="K269" s="58">
        <v>0</v>
      </c>
      <c r="L269" s="58">
        <v>0</v>
      </c>
      <c r="M269" s="58"/>
      <c r="N269" s="58"/>
      <c r="O269" s="58">
        <v>17</v>
      </c>
      <c r="P269" s="58">
        <v>3</v>
      </c>
      <c r="Q269" s="58">
        <v>0</v>
      </c>
      <c r="R269" s="58" t="s">
        <v>207</v>
      </c>
    </row>
    <row r="270" spans="1:18" x14ac:dyDescent="0.25">
      <c r="A270" s="58" t="s">
        <v>19</v>
      </c>
      <c r="B270" s="58" t="s">
        <v>206</v>
      </c>
      <c r="C270" s="58" t="s">
        <v>203</v>
      </c>
      <c r="D270" s="58" t="s">
        <v>135</v>
      </c>
      <c r="E270" s="58"/>
      <c r="F270" s="58"/>
      <c r="G270" s="58" t="s">
        <v>157</v>
      </c>
      <c r="H270" s="58">
        <v>4</v>
      </c>
      <c r="I270" s="58">
        <v>1</v>
      </c>
      <c r="J270" s="58">
        <v>9</v>
      </c>
      <c r="K270" s="58">
        <v>0</v>
      </c>
      <c r="L270" s="58">
        <v>0</v>
      </c>
      <c r="M270" s="58"/>
      <c r="N270" s="58"/>
      <c r="O270" s="58">
        <v>16</v>
      </c>
      <c r="P270" s="58">
        <v>14</v>
      </c>
      <c r="Q270" s="58">
        <v>0</v>
      </c>
      <c r="R270" s="58" t="s">
        <v>207</v>
      </c>
    </row>
    <row r="271" spans="1:18" x14ac:dyDescent="0.25">
      <c r="A271" s="58" t="s">
        <v>19</v>
      </c>
      <c r="B271" s="58" t="s">
        <v>206</v>
      </c>
      <c r="C271" s="58" t="s">
        <v>203</v>
      </c>
      <c r="D271" s="58" t="s">
        <v>135</v>
      </c>
      <c r="E271" s="58"/>
      <c r="F271" s="58"/>
      <c r="G271" s="58" t="s">
        <v>157</v>
      </c>
      <c r="H271" s="58">
        <v>5</v>
      </c>
      <c r="I271" s="58">
        <v>3</v>
      </c>
      <c r="J271" s="58">
        <v>4</v>
      </c>
      <c r="K271" s="58">
        <v>0</v>
      </c>
      <c r="L271" s="58">
        <v>0</v>
      </c>
      <c r="M271" s="58"/>
      <c r="N271" s="58"/>
      <c r="O271" s="58">
        <v>55</v>
      </c>
      <c r="P271" s="58">
        <v>46</v>
      </c>
      <c r="Q271" s="58">
        <v>1</v>
      </c>
      <c r="R271" s="58" t="s">
        <v>207</v>
      </c>
    </row>
    <row r="272" spans="1:18" x14ac:dyDescent="0.25">
      <c r="A272" s="58" t="s">
        <v>19</v>
      </c>
      <c r="B272" s="58" t="s">
        <v>206</v>
      </c>
      <c r="C272" s="58" t="s">
        <v>203</v>
      </c>
      <c r="D272" s="58" t="s">
        <v>135</v>
      </c>
      <c r="E272" s="58"/>
      <c r="F272" s="58"/>
      <c r="G272" s="58" t="s">
        <v>157</v>
      </c>
      <c r="H272" s="58">
        <v>6</v>
      </c>
      <c r="I272" s="58">
        <v>2</v>
      </c>
      <c r="J272" s="58">
        <v>6</v>
      </c>
      <c r="K272" s="58">
        <v>0</v>
      </c>
      <c r="L272" s="58">
        <v>0</v>
      </c>
      <c r="M272" s="58"/>
      <c r="N272" s="58"/>
      <c r="O272" s="58">
        <v>210</v>
      </c>
      <c r="P272" s="58">
        <v>123</v>
      </c>
      <c r="Q272" s="58">
        <v>4</v>
      </c>
      <c r="R272" s="58" t="s">
        <v>207</v>
      </c>
    </row>
    <row r="273" spans="1:18" x14ac:dyDescent="0.25">
      <c r="A273" s="58" t="s">
        <v>19</v>
      </c>
      <c r="B273" s="58" t="s">
        <v>206</v>
      </c>
      <c r="C273" s="58" t="s">
        <v>203</v>
      </c>
      <c r="D273" s="58" t="s">
        <v>135</v>
      </c>
      <c r="E273" s="58"/>
      <c r="F273" s="58"/>
      <c r="G273" s="58" t="s">
        <v>157</v>
      </c>
      <c r="H273" s="58">
        <v>7</v>
      </c>
      <c r="I273" s="58">
        <v>7</v>
      </c>
      <c r="J273" s="58">
        <v>13</v>
      </c>
      <c r="K273" s="58">
        <v>6</v>
      </c>
      <c r="L273" s="58">
        <v>2</v>
      </c>
      <c r="M273" s="58"/>
      <c r="N273" s="58"/>
      <c r="O273" s="58">
        <v>489</v>
      </c>
      <c r="P273" s="58">
        <v>236</v>
      </c>
      <c r="Q273" s="58">
        <v>4</v>
      </c>
      <c r="R273" s="58" t="s">
        <v>207</v>
      </c>
    </row>
    <row r="274" spans="1:18" x14ac:dyDescent="0.25">
      <c r="A274" s="58" t="s">
        <v>19</v>
      </c>
      <c r="B274" s="58" t="s">
        <v>206</v>
      </c>
      <c r="C274" s="58" t="s">
        <v>203</v>
      </c>
      <c r="D274" s="58" t="s">
        <v>135</v>
      </c>
      <c r="E274" s="58"/>
      <c r="F274" s="58"/>
      <c r="G274" s="58" t="s">
        <v>157</v>
      </c>
      <c r="H274" s="58">
        <v>8</v>
      </c>
      <c r="I274" s="58">
        <v>25</v>
      </c>
      <c r="J274" s="58">
        <v>17</v>
      </c>
      <c r="K274" s="58">
        <v>5</v>
      </c>
      <c r="L274" s="58">
        <v>1</v>
      </c>
      <c r="M274" s="58"/>
      <c r="N274" s="58"/>
      <c r="O274" s="58">
        <v>357</v>
      </c>
      <c r="P274" s="58">
        <v>173</v>
      </c>
      <c r="Q274" s="58">
        <v>2</v>
      </c>
      <c r="R274" s="58" t="s">
        <v>207</v>
      </c>
    </row>
    <row r="275" spans="1:18" x14ac:dyDescent="0.25">
      <c r="A275" s="58" t="s">
        <v>19</v>
      </c>
      <c r="B275" s="58" t="s">
        <v>206</v>
      </c>
      <c r="C275" s="58" t="s">
        <v>203</v>
      </c>
      <c r="D275" s="58" t="s">
        <v>135</v>
      </c>
      <c r="E275" s="58"/>
      <c r="F275" s="58"/>
      <c r="G275" s="58" t="s">
        <v>157</v>
      </c>
      <c r="H275" s="58">
        <v>9</v>
      </c>
      <c r="I275" s="58">
        <v>11</v>
      </c>
      <c r="J275" s="58">
        <v>11</v>
      </c>
      <c r="K275" s="58">
        <v>1</v>
      </c>
      <c r="L275" s="58">
        <v>8</v>
      </c>
      <c r="M275" s="58"/>
      <c r="N275" s="58"/>
      <c r="O275" s="58">
        <v>317</v>
      </c>
      <c r="P275" s="58">
        <v>124</v>
      </c>
      <c r="Q275" s="58">
        <v>3</v>
      </c>
      <c r="R275" s="58" t="s">
        <v>207</v>
      </c>
    </row>
    <row r="276" spans="1:18" x14ac:dyDescent="0.25">
      <c r="A276" s="58" t="s">
        <v>19</v>
      </c>
      <c r="B276" s="58" t="s">
        <v>206</v>
      </c>
      <c r="C276" s="58" t="s">
        <v>203</v>
      </c>
      <c r="D276" s="58" t="s">
        <v>135</v>
      </c>
      <c r="E276" s="58"/>
      <c r="F276" s="58"/>
      <c r="G276" s="58" t="s">
        <v>157</v>
      </c>
      <c r="H276" s="58">
        <v>10</v>
      </c>
      <c r="I276" s="58">
        <v>8</v>
      </c>
      <c r="J276" s="58">
        <v>13</v>
      </c>
      <c r="K276" s="58">
        <v>2</v>
      </c>
      <c r="L276" s="58">
        <v>30</v>
      </c>
      <c r="M276" s="58"/>
      <c r="N276" s="58"/>
      <c r="O276" s="58">
        <v>365</v>
      </c>
      <c r="P276" s="58">
        <v>114</v>
      </c>
      <c r="Q276" s="58">
        <v>1</v>
      </c>
      <c r="R276" s="58" t="s">
        <v>207</v>
      </c>
    </row>
    <row r="277" spans="1:18" x14ac:dyDescent="0.25">
      <c r="A277" s="58" t="s">
        <v>19</v>
      </c>
      <c r="B277" s="58" t="s">
        <v>206</v>
      </c>
      <c r="C277" s="58" t="s">
        <v>203</v>
      </c>
      <c r="D277" s="58" t="s">
        <v>135</v>
      </c>
      <c r="E277" s="58"/>
      <c r="F277" s="58"/>
      <c r="G277" s="58" t="s">
        <v>157</v>
      </c>
      <c r="H277" s="58">
        <v>11</v>
      </c>
      <c r="I277" s="58">
        <v>7</v>
      </c>
      <c r="J277" s="58">
        <v>13</v>
      </c>
      <c r="K277" s="58">
        <v>4</v>
      </c>
      <c r="L277" s="58">
        <v>15</v>
      </c>
      <c r="M277" s="58"/>
      <c r="N277" s="58"/>
      <c r="O277" s="58">
        <v>358</v>
      </c>
      <c r="P277" s="58">
        <v>133</v>
      </c>
      <c r="Q277" s="58">
        <v>2</v>
      </c>
      <c r="R277" s="58" t="s">
        <v>207</v>
      </c>
    </row>
    <row r="278" spans="1:18" x14ac:dyDescent="0.25">
      <c r="A278" s="58" t="s">
        <v>19</v>
      </c>
      <c r="B278" s="58" t="s">
        <v>206</v>
      </c>
      <c r="C278" s="58" t="s">
        <v>203</v>
      </c>
      <c r="D278" s="58" t="s">
        <v>135</v>
      </c>
      <c r="E278" s="58"/>
      <c r="F278" s="58"/>
      <c r="G278" s="58" t="s">
        <v>157</v>
      </c>
      <c r="H278" s="58">
        <v>12</v>
      </c>
      <c r="I278" s="58">
        <v>4</v>
      </c>
      <c r="J278" s="58">
        <v>11</v>
      </c>
      <c r="K278" s="58">
        <v>2</v>
      </c>
      <c r="L278" s="58">
        <v>17</v>
      </c>
      <c r="M278" s="58"/>
      <c r="N278" s="58"/>
      <c r="O278" s="58">
        <v>364</v>
      </c>
      <c r="P278" s="58">
        <v>96</v>
      </c>
      <c r="Q278" s="58">
        <v>1</v>
      </c>
      <c r="R278" s="58" t="s">
        <v>207</v>
      </c>
    </row>
    <row r="279" spans="1:18" x14ac:dyDescent="0.25">
      <c r="A279" s="58" t="s">
        <v>19</v>
      </c>
      <c r="B279" s="58" t="s">
        <v>206</v>
      </c>
      <c r="C279" s="58" t="s">
        <v>203</v>
      </c>
      <c r="D279" s="58" t="s">
        <v>135</v>
      </c>
      <c r="E279" s="58"/>
      <c r="F279" s="58"/>
      <c r="G279" s="58" t="s">
        <v>157</v>
      </c>
      <c r="H279" s="58">
        <v>13</v>
      </c>
      <c r="I279" s="58">
        <v>3</v>
      </c>
      <c r="J279" s="58">
        <v>10</v>
      </c>
      <c r="K279" s="58">
        <v>2</v>
      </c>
      <c r="L279" s="58">
        <v>20</v>
      </c>
      <c r="M279" s="58"/>
      <c r="N279" s="58"/>
      <c r="O279" s="58">
        <v>362</v>
      </c>
      <c r="P279" s="58">
        <v>76</v>
      </c>
      <c r="Q279" s="58">
        <v>3</v>
      </c>
      <c r="R279" s="58" t="s">
        <v>207</v>
      </c>
    </row>
    <row r="280" spans="1:18" x14ac:dyDescent="0.25">
      <c r="A280" s="58" t="s">
        <v>19</v>
      </c>
      <c r="B280" s="58" t="s">
        <v>206</v>
      </c>
      <c r="C280" s="58" t="s">
        <v>203</v>
      </c>
      <c r="D280" s="58" t="s">
        <v>135</v>
      </c>
      <c r="E280" s="58"/>
      <c r="F280" s="58"/>
      <c r="G280" s="58" t="s">
        <v>157</v>
      </c>
      <c r="H280" s="58">
        <v>14</v>
      </c>
      <c r="I280" s="58">
        <v>6</v>
      </c>
      <c r="J280" s="58">
        <v>15</v>
      </c>
      <c r="K280" s="58">
        <v>3</v>
      </c>
      <c r="L280" s="58">
        <v>18</v>
      </c>
      <c r="M280" s="58"/>
      <c r="N280" s="58"/>
      <c r="O280" s="58">
        <v>373</v>
      </c>
      <c r="P280" s="58">
        <v>101</v>
      </c>
      <c r="Q280" s="58">
        <v>1</v>
      </c>
      <c r="R280" s="58" t="s">
        <v>207</v>
      </c>
    </row>
    <row r="281" spans="1:18" x14ac:dyDescent="0.25">
      <c r="A281" s="58" t="s">
        <v>19</v>
      </c>
      <c r="B281" s="58" t="s">
        <v>206</v>
      </c>
      <c r="C281" s="58" t="s">
        <v>203</v>
      </c>
      <c r="D281" s="58" t="s">
        <v>135</v>
      </c>
      <c r="E281" s="58"/>
      <c r="F281" s="58"/>
      <c r="G281" s="58" t="s">
        <v>157</v>
      </c>
      <c r="H281" s="58">
        <v>15</v>
      </c>
      <c r="I281" s="58">
        <v>5</v>
      </c>
      <c r="J281" s="58">
        <v>17</v>
      </c>
      <c r="K281" s="58">
        <v>0</v>
      </c>
      <c r="L281" s="58">
        <v>23</v>
      </c>
      <c r="M281" s="58"/>
      <c r="N281" s="58"/>
      <c r="O281" s="58">
        <v>412</v>
      </c>
      <c r="P281" s="58">
        <v>111</v>
      </c>
      <c r="Q281" s="58">
        <v>2</v>
      </c>
      <c r="R281" s="58" t="s">
        <v>207</v>
      </c>
    </row>
    <row r="282" spans="1:18" x14ac:dyDescent="0.25">
      <c r="A282" s="58" t="s">
        <v>19</v>
      </c>
      <c r="B282" s="58" t="s">
        <v>206</v>
      </c>
      <c r="C282" s="58" t="s">
        <v>203</v>
      </c>
      <c r="D282" s="58" t="s">
        <v>135</v>
      </c>
      <c r="E282" s="58"/>
      <c r="F282" s="58"/>
      <c r="G282" s="58" t="s">
        <v>157</v>
      </c>
      <c r="H282" s="58">
        <v>16</v>
      </c>
      <c r="I282" s="58">
        <v>6</v>
      </c>
      <c r="J282" s="58">
        <v>18</v>
      </c>
      <c r="K282" s="58">
        <v>3</v>
      </c>
      <c r="L282" s="58">
        <v>27</v>
      </c>
      <c r="M282" s="58"/>
      <c r="N282" s="58"/>
      <c r="O282" s="58">
        <v>416</v>
      </c>
      <c r="P282" s="58">
        <v>141</v>
      </c>
      <c r="Q282" s="58">
        <v>2</v>
      </c>
      <c r="R282" s="58" t="s">
        <v>207</v>
      </c>
    </row>
    <row r="283" spans="1:18" x14ac:dyDescent="0.25">
      <c r="A283" s="58" t="s">
        <v>19</v>
      </c>
      <c r="B283" s="58" t="s">
        <v>206</v>
      </c>
      <c r="C283" s="58" t="s">
        <v>203</v>
      </c>
      <c r="D283" s="58" t="s">
        <v>135</v>
      </c>
      <c r="E283" s="58"/>
      <c r="F283" s="58"/>
      <c r="G283" s="58" t="s">
        <v>157</v>
      </c>
      <c r="H283" s="58">
        <v>17</v>
      </c>
      <c r="I283" s="58">
        <v>1</v>
      </c>
      <c r="J283" s="58">
        <v>11</v>
      </c>
      <c r="K283" s="58">
        <v>1</v>
      </c>
      <c r="L283" s="58">
        <v>3</v>
      </c>
      <c r="M283" s="58"/>
      <c r="N283" s="58"/>
      <c r="O283" s="58">
        <v>510</v>
      </c>
      <c r="P283" s="58">
        <v>222</v>
      </c>
      <c r="Q283" s="58">
        <v>3</v>
      </c>
      <c r="R283" s="58" t="s">
        <v>207</v>
      </c>
    </row>
    <row r="284" spans="1:18" x14ac:dyDescent="0.25">
      <c r="A284" s="58" t="s">
        <v>19</v>
      </c>
      <c r="B284" s="58" t="s">
        <v>206</v>
      </c>
      <c r="C284" s="58" t="s">
        <v>203</v>
      </c>
      <c r="D284" s="58" t="s">
        <v>135</v>
      </c>
      <c r="E284" s="58"/>
      <c r="F284" s="58"/>
      <c r="G284" s="58" t="s">
        <v>157</v>
      </c>
      <c r="H284" s="58">
        <v>18</v>
      </c>
      <c r="I284" s="58">
        <v>2</v>
      </c>
      <c r="J284" s="58">
        <v>7</v>
      </c>
      <c r="K284" s="58">
        <v>1</v>
      </c>
      <c r="L284" s="58">
        <v>1</v>
      </c>
      <c r="M284" s="58"/>
      <c r="N284" s="58"/>
      <c r="O284" s="58">
        <v>291</v>
      </c>
      <c r="P284" s="58">
        <v>149</v>
      </c>
      <c r="Q284" s="58">
        <v>1</v>
      </c>
      <c r="R284" s="58" t="s">
        <v>207</v>
      </c>
    </row>
    <row r="285" spans="1:18" x14ac:dyDescent="0.25">
      <c r="A285" s="58" t="s">
        <v>19</v>
      </c>
      <c r="B285" s="58" t="s">
        <v>206</v>
      </c>
      <c r="C285" s="58" t="s">
        <v>203</v>
      </c>
      <c r="D285" s="58" t="s">
        <v>135</v>
      </c>
      <c r="E285" s="58"/>
      <c r="F285" s="58"/>
      <c r="G285" s="58" t="s">
        <v>157</v>
      </c>
      <c r="H285" s="58">
        <v>19</v>
      </c>
      <c r="I285" s="58">
        <v>0</v>
      </c>
      <c r="J285" s="58">
        <v>3</v>
      </c>
      <c r="K285" s="58">
        <v>1</v>
      </c>
      <c r="L285" s="58">
        <v>0</v>
      </c>
      <c r="M285" s="58"/>
      <c r="N285" s="58"/>
      <c r="O285" s="58">
        <v>239</v>
      </c>
      <c r="P285" s="58">
        <v>102</v>
      </c>
      <c r="Q285" s="58">
        <v>6</v>
      </c>
      <c r="R285" s="58" t="s">
        <v>207</v>
      </c>
    </row>
    <row r="286" spans="1:18" x14ac:dyDescent="0.25">
      <c r="A286" s="58" t="s">
        <v>19</v>
      </c>
      <c r="B286" s="58" t="s">
        <v>206</v>
      </c>
      <c r="C286" s="58" t="s">
        <v>203</v>
      </c>
      <c r="D286" s="58" t="s">
        <v>135</v>
      </c>
      <c r="E286" s="58"/>
      <c r="F286" s="58"/>
      <c r="G286" s="58" t="s">
        <v>157</v>
      </c>
      <c r="H286" s="58">
        <v>20</v>
      </c>
      <c r="I286" s="58">
        <v>0</v>
      </c>
      <c r="J286" s="58">
        <v>3</v>
      </c>
      <c r="K286" s="58">
        <v>1</v>
      </c>
      <c r="L286" s="58">
        <v>0</v>
      </c>
      <c r="M286" s="58"/>
      <c r="N286" s="58"/>
      <c r="O286" s="58">
        <v>166</v>
      </c>
      <c r="P286" s="58">
        <v>82</v>
      </c>
      <c r="Q286" s="58">
        <v>7</v>
      </c>
      <c r="R286" s="58" t="s">
        <v>207</v>
      </c>
    </row>
    <row r="287" spans="1:18" x14ac:dyDescent="0.25">
      <c r="A287" s="58" t="s">
        <v>19</v>
      </c>
      <c r="B287" s="58" t="s">
        <v>206</v>
      </c>
      <c r="C287" s="58" t="s">
        <v>203</v>
      </c>
      <c r="D287" s="58" t="s">
        <v>135</v>
      </c>
      <c r="E287" s="58"/>
      <c r="F287" s="58"/>
      <c r="G287" s="58" t="s">
        <v>157</v>
      </c>
      <c r="H287" s="58">
        <v>21</v>
      </c>
      <c r="I287" s="58">
        <v>0</v>
      </c>
      <c r="J287" s="58">
        <v>1</v>
      </c>
      <c r="K287" s="58">
        <v>1</v>
      </c>
      <c r="L287" s="58">
        <v>0</v>
      </c>
      <c r="M287" s="58"/>
      <c r="N287" s="58"/>
      <c r="O287" s="58">
        <v>98</v>
      </c>
      <c r="P287" s="58">
        <v>46</v>
      </c>
      <c r="Q287" s="58">
        <v>0</v>
      </c>
      <c r="R287" s="58" t="s">
        <v>207</v>
      </c>
    </row>
    <row r="288" spans="1:18" x14ac:dyDescent="0.25">
      <c r="A288" s="58" t="s">
        <v>19</v>
      </c>
      <c r="B288" s="58" t="s">
        <v>206</v>
      </c>
      <c r="C288" s="58" t="s">
        <v>203</v>
      </c>
      <c r="D288" s="58" t="s">
        <v>135</v>
      </c>
      <c r="E288" s="58"/>
      <c r="F288" s="58"/>
      <c r="G288" s="58" t="s">
        <v>157</v>
      </c>
      <c r="H288" s="58">
        <v>22</v>
      </c>
      <c r="I288" s="58">
        <v>3</v>
      </c>
      <c r="J288" s="58">
        <v>3</v>
      </c>
      <c r="K288" s="58">
        <v>0</v>
      </c>
      <c r="L288" s="58">
        <v>0</v>
      </c>
      <c r="M288" s="58"/>
      <c r="N288" s="58"/>
      <c r="O288" s="58">
        <v>56</v>
      </c>
      <c r="P288" s="58">
        <v>21</v>
      </c>
      <c r="Q288" s="58">
        <v>0</v>
      </c>
      <c r="R288" s="58" t="s">
        <v>207</v>
      </c>
    </row>
    <row r="289" spans="1:18" x14ac:dyDescent="0.25">
      <c r="A289" s="58" t="s">
        <v>19</v>
      </c>
      <c r="B289" s="58" t="s">
        <v>206</v>
      </c>
      <c r="C289" s="58" t="s">
        <v>203</v>
      </c>
      <c r="D289" s="58" t="s">
        <v>135</v>
      </c>
      <c r="E289" s="58"/>
      <c r="F289" s="58"/>
      <c r="G289" s="58" t="s">
        <v>157</v>
      </c>
      <c r="H289" s="58">
        <v>23</v>
      </c>
      <c r="I289" s="58">
        <v>2</v>
      </c>
      <c r="J289" s="58">
        <v>6</v>
      </c>
      <c r="K289" s="58">
        <v>0</v>
      </c>
      <c r="L289" s="58">
        <v>0</v>
      </c>
      <c r="M289" s="58"/>
      <c r="N289" s="58"/>
      <c r="O289" s="58">
        <v>43</v>
      </c>
      <c r="P289" s="58">
        <v>14</v>
      </c>
      <c r="Q289" s="58">
        <v>0</v>
      </c>
      <c r="R289" s="58" t="s">
        <v>207</v>
      </c>
    </row>
    <row r="290" spans="1:18" x14ac:dyDescent="0.25">
      <c r="A290" s="58" t="s">
        <v>24</v>
      </c>
      <c r="B290" s="58" t="s">
        <v>208</v>
      </c>
      <c r="C290" s="58" t="s">
        <v>203</v>
      </c>
      <c r="D290" s="58" t="s">
        <v>137</v>
      </c>
      <c r="E290" s="58"/>
      <c r="F290" s="58"/>
      <c r="G290" s="58" t="s">
        <v>159</v>
      </c>
      <c r="H290" s="58">
        <v>0</v>
      </c>
      <c r="I290" s="58">
        <v>0</v>
      </c>
      <c r="J290" s="58">
        <v>3</v>
      </c>
      <c r="K290" s="58">
        <v>0</v>
      </c>
      <c r="L290" s="58">
        <v>0</v>
      </c>
      <c r="M290" s="58"/>
      <c r="N290" s="58"/>
      <c r="O290" s="58">
        <v>19</v>
      </c>
      <c r="P290" s="58">
        <v>10</v>
      </c>
      <c r="Q290" s="58">
        <v>0</v>
      </c>
      <c r="R290" s="58" t="s">
        <v>209</v>
      </c>
    </row>
    <row r="291" spans="1:18" x14ac:dyDescent="0.25">
      <c r="A291" s="58" t="s">
        <v>24</v>
      </c>
      <c r="B291" s="58" t="s">
        <v>208</v>
      </c>
      <c r="C291" s="58" t="s">
        <v>203</v>
      </c>
      <c r="D291" s="58" t="s">
        <v>137</v>
      </c>
      <c r="E291" s="58"/>
      <c r="F291" s="58"/>
      <c r="G291" s="58" t="s">
        <v>159</v>
      </c>
      <c r="H291" s="58">
        <v>1</v>
      </c>
      <c r="I291" s="58">
        <v>0</v>
      </c>
      <c r="J291" s="58">
        <v>2</v>
      </c>
      <c r="K291" s="58">
        <v>0</v>
      </c>
      <c r="L291" s="58">
        <v>0</v>
      </c>
      <c r="M291" s="58"/>
      <c r="N291" s="58"/>
      <c r="O291" s="58">
        <v>15</v>
      </c>
      <c r="P291" s="58">
        <v>5</v>
      </c>
      <c r="Q291" s="58">
        <v>0</v>
      </c>
      <c r="R291" s="58" t="s">
        <v>209</v>
      </c>
    </row>
    <row r="292" spans="1:18" x14ac:dyDescent="0.25">
      <c r="A292" s="58" t="s">
        <v>24</v>
      </c>
      <c r="B292" s="58" t="s">
        <v>208</v>
      </c>
      <c r="C292" s="58" t="s">
        <v>203</v>
      </c>
      <c r="D292" s="58" t="s">
        <v>137</v>
      </c>
      <c r="E292" s="58"/>
      <c r="F292" s="58"/>
      <c r="G292" s="58" t="s">
        <v>159</v>
      </c>
      <c r="H292" s="58">
        <v>2</v>
      </c>
      <c r="I292" s="58">
        <v>0</v>
      </c>
      <c r="J292" s="58">
        <v>1</v>
      </c>
      <c r="K292" s="58">
        <v>0</v>
      </c>
      <c r="L292" s="58">
        <v>0</v>
      </c>
      <c r="M292" s="58"/>
      <c r="N292" s="58"/>
      <c r="O292" s="58">
        <v>9</v>
      </c>
      <c r="P292" s="58">
        <v>7</v>
      </c>
      <c r="Q292" s="58">
        <v>0</v>
      </c>
      <c r="R292" s="58" t="s">
        <v>209</v>
      </c>
    </row>
    <row r="293" spans="1:18" x14ac:dyDescent="0.25">
      <c r="A293" s="58" t="s">
        <v>24</v>
      </c>
      <c r="B293" s="58" t="s">
        <v>208</v>
      </c>
      <c r="C293" s="58" t="s">
        <v>203</v>
      </c>
      <c r="D293" s="58" t="s">
        <v>137</v>
      </c>
      <c r="E293" s="58"/>
      <c r="F293" s="58"/>
      <c r="G293" s="58" t="s">
        <v>159</v>
      </c>
      <c r="H293" s="58">
        <v>3</v>
      </c>
      <c r="I293" s="58">
        <v>0</v>
      </c>
      <c r="J293" s="58">
        <v>2</v>
      </c>
      <c r="K293" s="58">
        <v>0</v>
      </c>
      <c r="L293" s="58">
        <v>0</v>
      </c>
      <c r="M293" s="58"/>
      <c r="N293" s="58"/>
      <c r="O293" s="58">
        <v>6</v>
      </c>
      <c r="P293" s="58">
        <v>2</v>
      </c>
      <c r="Q293" s="58">
        <v>0</v>
      </c>
      <c r="R293" s="58" t="s">
        <v>209</v>
      </c>
    </row>
    <row r="294" spans="1:18" x14ac:dyDescent="0.25">
      <c r="A294" s="58" t="s">
        <v>24</v>
      </c>
      <c r="B294" s="58" t="s">
        <v>208</v>
      </c>
      <c r="C294" s="58" t="s">
        <v>203</v>
      </c>
      <c r="D294" s="58" t="s">
        <v>137</v>
      </c>
      <c r="E294" s="58"/>
      <c r="F294" s="58"/>
      <c r="G294" s="58" t="s">
        <v>159</v>
      </c>
      <c r="H294" s="58">
        <v>4</v>
      </c>
      <c r="I294" s="58">
        <v>0</v>
      </c>
      <c r="J294" s="58">
        <v>2</v>
      </c>
      <c r="K294" s="58">
        <v>0</v>
      </c>
      <c r="L294" s="58">
        <v>0</v>
      </c>
      <c r="M294" s="58"/>
      <c r="N294" s="58"/>
      <c r="O294" s="58">
        <v>21</v>
      </c>
      <c r="P294" s="58">
        <v>7</v>
      </c>
      <c r="Q294" s="58">
        <v>0</v>
      </c>
      <c r="R294" s="58" t="s">
        <v>209</v>
      </c>
    </row>
    <row r="295" spans="1:18" x14ac:dyDescent="0.25">
      <c r="A295" s="58" t="s">
        <v>24</v>
      </c>
      <c r="B295" s="58" t="s">
        <v>208</v>
      </c>
      <c r="C295" s="58" t="s">
        <v>203</v>
      </c>
      <c r="D295" s="58" t="s">
        <v>137</v>
      </c>
      <c r="E295" s="58"/>
      <c r="F295" s="58"/>
      <c r="G295" s="58" t="s">
        <v>159</v>
      </c>
      <c r="H295" s="58">
        <v>5</v>
      </c>
      <c r="I295" s="58">
        <v>0</v>
      </c>
      <c r="J295" s="58">
        <v>2</v>
      </c>
      <c r="K295" s="58">
        <v>0</v>
      </c>
      <c r="L295" s="58">
        <v>0</v>
      </c>
      <c r="M295" s="58"/>
      <c r="N295" s="58"/>
      <c r="O295" s="58">
        <v>28</v>
      </c>
      <c r="P295" s="58">
        <v>15</v>
      </c>
      <c r="Q295" s="58">
        <v>0</v>
      </c>
      <c r="R295" s="58" t="s">
        <v>209</v>
      </c>
    </row>
    <row r="296" spans="1:18" x14ac:dyDescent="0.25">
      <c r="A296" s="58" t="s">
        <v>24</v>
      </c>
      <c r="B296" s="58" t="s">
        <v>208</v>
      </c>
      <c r="C296" s="58" t="s">
        <v>203</v>
      </c>
      <c r="D296" s="58" t="s">
        <v>137</v>
      </c>
      <c r="E296" s="58"/>
      <c r="F296" s="58"/>
      <c r="G296" s="58" t="s">
        <v>159</v>
      </c>
      <c r="H296" s="58">
        <v>6</v>
      </c>
      <c r="I296" s="58">
        <v>4</v>
      </c>
      <c r="J296" s="58">
        <v>3</v>
      </c>
      <c r="K296" s="58">
        <v>1</v>
      </c>
      <c r="L296" s="58">
        <v>2</v>
      </c>
      <c r="M296" s="58"/>
      <c r="N296" s="58"/>
      <c r="O296" s="58">
        <v>63</v>
      </c>
      <c r="P296" s="58">
        <v>68</v>
      </c>
      <c r="Q296" s="58">
        <v>0</v>
      </c>
      <c r="R296" s="58" t="s">
        <v>209</v>
      </c>
    </row>
    <row r="297" spans="1:18" x14ac:dyDescent="0.25">
      <c r="A297" s="58" t="s">
        <v>24</v>
      </c>
      <c r="B297" s="58" t="s">
        <v>208</v>
      </c>
      <c r="C297" s="58" t="s">
        <v>203</v>
      </c>
      <c r="D297" s="58" t="s">
        <v>137</v>
      </c>
      <c r="E297" s="58"/>
      <c r="F297" s="58"/>
      <c r="G297" s="58" t="s">
        <v>159</v>
      </c>
      <c r="H297" s="58">
        <v>7</v>
      </c>
      <c r="I297" s="58">
        <v>5</v>
      </c>
      <c r="J297" s="58">
        <v>3</v>
      </c>
      <c r="K297" s="58">
        <v>3</v>
      </c>
      <c r="L297" s="58">
        <v>3</v>
      </c>
      <c r="M297" s="58"/>
      <c r="N297" s="58"/>
      <c r="O297" s="58">
        <v>123</v>
      </c>
      <c r="P297" s="58">
        <v>119</v>
      </c>
      <c r="Q297" s="58">
        <v>0</v>
      </c>
      <c r="R297" s="58" t="s">
        <v>209</v>
      </c>
    </row>
    <row r="298" spans="1:18" x14ac:dyDescent="0.25">
      <c r="A298" s="58" t="s">
        <v>24</v>
      </c>
      <c r="B298" s="58" t="s">
        <v>208</v>
      </c>
      <c r="C298" s="58" t="s">
        <v>203</v>
      </c>
      <c r="D298" s="58" t="s">
        <v>137</v>
      </c>
      <c r="E298" s="58"/>
      <c r="F298" s="58"/>
      <c r="G298" s="58" t="s">
        <v>159</v>
      </c>
      <c r="H298" s="58">
        <v>8</v>
      </c>
      <c r="I298" s="58">
        <v>9</v>
      </c>
      <c r="J298" s="58">
        <v>5</v>
      </c>
      <c r="K298" s="58">
        <v>2</v>
      </c>
      <c r="L298" s="58">
        <v>3</v>
      </c>
      <c r="M298" s="58"/>
      <c r="N298" s="58"/>
      <c r="O298" s="58">
        <v>89</v>
      </c>
      <c r="P298" s="58">
        <v>101</v>
      </c>
      <c r="Q298" s="58">
        <v>0</v>
      </c>
      <c r="R298" s="58" t="s">
        <v>209</v>
      </c>
    </row>
    <row r="299" spans="1:18" x14ac:dyDescent="0.25">
      <c r="A299" s="58" t="s">
        <v>24</v>
      </c>
      <c r="B299" s="58" t="s">
        <v>208</v>
      </c>
      <c r="C299" s="58" t="s">
        <v>203</v>
      </c>
      <c r="D299" s="58" t="s">
        <v>137</v>
      </c>
      <c r="E299" s="58"/>
      <c r="F299" s="58"/>
      <c r="G299" s="58" t="s">
        <v>159</v>
      </c>
      <c r="H299" s="58">
        <v>9</v>
      </c>
      <c r="I299" s="58">
        <v>5</v>
      </c>
      <c r="J299" s="58">
        <v>8</v>
      </c>
      <c r="K299" s="58">
        <v>3</v>
      </c>
      <c r="L299" s="58">
        <v>2</v>
      </c>
      <c r="M299" s="58"/>
      <c r="N299" s="58"/>
      <c r="O299" s="58">
        <v>211</v>
      </c>
      <c r="P299" s="58">
        <v>88</v>
      </c>
      <c r="Q299" s="58">
        <v>0</v>
      </c>
      <c r="R299" s="58" t="s">
        <v>209</v>
      </c>
    </row>
    <row r="300" spans="1:18" x14ac:dyDescent="0.25">
      <c r="A300" s="58" t="s">
        <v>24</v>
      </c>
      <c r="B300" s="58" t="s">
        <v>208</v>
      </c>
      <c r="C300" s="58" t="s">
        <v>203</v>
      </c>
      <c r="D300" s="58" t="s">
        <v>137</v>
      </c>
      <c r="E300" s="58"/>
      <c r="F300" s="58"/>
      <c r="G300" s="58" t="s">
        <v>159</v>
      </c>
      <c r="H300" s="58">
        <v>10</v>
      </c>
      <c r="I300" s="58">
        <v>2</v>
      </c>
      <c r="J300" s="58">
        <v>3</v>
      </c>
      <c r="K300" s="58">
        <v>1</v>
      </c>
      <c r="L300" s="58">
        <v>0</v>
      </c>
      <c r="M300" s="58"/>
      <c r="N300" s="58"/>
      <c r="O300" s="58">
        <v>194</v>
      </c>
      <c r="P300" s="58">
        <v>79</v>
      </c>
      <c r="Q300" s="58">
        <v>0</v>
      </c>
      <c r="R300" s="58" t="s">
        <v>209</v>
      </c>
    </row>
    <row r="301" spans="1:18" x14ac:dyDescent="0.25">
      <c r="A301" s="58" t="s">
        <v>24</v>
      </c>
      <c r="B301" s="58" t="s">
        <v>208</v>
      </c>
      <c r="C301" s="58" t="s">
        <v>203</v>
      </c>
      <c r="D301" s="58" t="s">
        <v>137</v>
      </c>
      <c r="E301" s="58"/>
      <c r="F301" s="58"/>
      <c r="G301" s="58" t="s">
        <v>159</v>
      </c>
      <c r="H301" s="58">
        <v>11</v>
      </c>
      <c r="I301" s="58">
        <v>0</v>
      </c>
      <c r="J301" s="58">
        <v>4</v>
      </c>
      <c r="K301" s="58">
        <v>1</v>
      </c>
      <c r="L301" s="58">
        <v>0</v>
      </c>
      <c r="M301" s="58"/>
      <c r="N301" s="58"/>
      <c r="O301" s="58">
        <v>173</v>
      </c>
      <c r="P301" s="58">
        <v>79</v>
      </c>
      <c r="Q301" s="58">
        <v>0</v>
      </c>
      <c r="R301" s="58" t="s">
        <v>209</v>
      </c>
    </row>
    <row r="302" spans="1:18" x14ac:dyDescent="0.25">
      <c r="A302" s="58" t="s">
        <v>24</v>
      </c>
      <c r="B302" s="58" t="s">
        <v>208</v>
      </c>
      <c r="C302" s="58" t="s">
        <v>203</v>
      </c>
      <c r="D302" s="58" t="s">
        <v>137</v>
      </c>
      <c r="E302" s="58"/>
      <c r="F302" s="58"/>
      <c r="G302" s="58" t="s">
        <v>159</v>
      </c>
      <c r="H302" s="58">
        <v>12</v>
      </c>
      <c r="I302" s="58">
        <v>3</v>
      </c>
      <c r="J302" s="58">
        <v>2</v>
      </c>
      <c r="K302" s="58">
        <v>2</v>
      </c>
      <c r="L302" s="58">
        <v>0</v>
      </c>
      <c r="M302" s="58"/>
      <c r="N302" s="58"/>
      <c r="O302" s="58">
        <v>187</v>
      </c>
      <c r="P302" s="58">
        <v>58</v>
      </c>
      <c r="Q302" s="58">
        <v>2</v>
      </c>
      <c r="R302" s="58" t="s">
        <v>209</v>
      </c>
    </row>
    <row r="303" spans="1:18" x14ac:dyDescent="0.25">
      <c r="A303" s="58" t="s">
        <v>24</v>
      </c>
      <c r="B303" s="58" t="s">
        <v>208</v>
      </c>
      <c r="C303" s="58" t="s">
        <v>203</v>
      </c>
      <c r="D303" s="58" t="s">
        <v>137</v>
      </c>
      <c r="E303" s="58"/>
      <c r="F303" s="58"/>
      <c r="G303" s="58" t="s">
        <v>159</v>
      </c>
      <c r="H303" s="58">
        <v>13</v>
      </c>
      <c r="I303" s="58">
        <v>2</v>
      </c>
      <c r="J303" s="58">
        <v>3</v>
      </c>
      <c r="K303" s="58">
        <v>2</v>
      </c>
      <c r="L303" s="58">
        <v>0</v>
      </c>
      <c r="M303" s="58"/>
      <c r="N303" s="58"/>
      <c r="O303" s="58">
        <v>158</v>
      </c>
      <c r="P303" s="58">
        <v>59</v>
      </c>
      <c r="Q303" s="58">
        <v>2</v>
      </c>
      <c r="R303" s="58" t="s">
        <v>209</v>
      </c>
    </row>
    <row r="304" spans="1:18" x14ac:dyDescent="0.25">
      <c r="A304" s="58" t="s">
        <v>24</v>
      </c>
      <c r="B304" s="58" t="s">
        <v>208</v>
      </c>
      <c r="C304" s="58" t="s">
        <v>203</v>
      </c>
      <c r="D304" s="58" t="s">
        <v>137</v>
      </c>
      <c r="E304" s="58"/>
      <c r="F304" s="58"/>
      <c r="G304" s="58" t="s">
        <v>159</v>
      </c>
      <c r="H304" s="58">
        <v>14</v>
      </c>
      <c r="I304" s="58">
        <v>2</v>
      </c>
      <c r="J304" s="58">
        <v>2</v>
      </c>
      <c r="K304" s="58">
        <v>4</v>
      </c>
      <c r="L304" s="58">
        <v>0</v>
      </c>
      <c r="M304" s="58"/>
      <c r="N304" s="58"/>
      <c r="O304" s="58">
        <v>161</v>
      </c>
      <c r="P304" s="58">
        <v>61</v>
      </c>
      <c r="Q304" s="58">
        <v>4</v>
      </c>
      <c r="R304" s="58" t="s">
        <v>209</v>
      </c>
    </row>
    <row r="305" spans="1:18" x14ac:dyDescent="0.25">
      <c r="A305" s="58" t="s">
        <v>24</v>
      </c>
      <c r="B305" s="58" t="s">
        <v>208</v>
      </c>
      <c r="C305" s="58" t="s">
        <v>203</v>
      </c>
      <c r="D305" s="58" t="s">
        <v>137</v>
      </c>
      <c r="E305" s="58"/>
      <c r="F305" s="58"/>
      <c r="G305" s="58" t="s">
        <v>159</v>
      </c>
      <c r="H305" s="58">
        <v>15</v>
      </c>
      <c r="I305" s="58">
        <v>1</v>
      </c>
      <c r="J305" s="58">
        <v>1</v>
      </c>
      <c r="K305" s="58">
        <v>2</v>
      </c>
      <c r="L305" s="58">
        <v>0</v>
      </c>
      <c r="M305" s="58"/>
      <c r="N305" s="58"/>
      <c r="O305" s="58">
        <v>221</v>
      </c>
      <c r="P305" s="58">
        <v>105</v>
      </c>
      <c r="Q305" s="58">
        <v>1</v>
      </c>
      <c r="R305" s="58" t="s">
        <v>209</v>
      </c>
    </row>
    <row r="306" spans="1:18" x14ac:dyDescent="0.25">
      <c r="A306" s="58" t="s">
        <v>24</v>
      </c>
      <c r="B306" s="58" t="s">
        <v>208</v>
      </c>
      <c r="C306" s="58" t="s">
        <v>203</v>
      </c>
      <c r="D306" s="58" t="s">
        <v>137</v>
      </c>
      <c r="E306" s="58"/>
      <c r="F306" s="58"/>
      <c r="G306" s="58" t="s">
        <v>159</v>
      </c>
      <c r="H306" s="58">
        <v>16</v>
      </c>
      <c r="I306" s="58">
        <v>1</v>
      </c>
      <c r="J306" s="58">
        <v>4</v>
      </c>
      <c r="K306" s="58">
        <v>1</v>
      </c>
      <c r="L306" s="58">
        <v>1</v>
      </c>
      <c r="M306" s="58"/>
      <c r="N306" s="58"/>
      <c r="O306" s="58">
        <v>219</v>
      </c>
      <c r="P306" s="58">
        <v>104</v>
      </c>
      <c r="Q306" s="58">
        <v>1</v>
      </c>
      <c r="R306" s="58" t="s">
        <v>209</v>
      </c>
    </row>
    <row r="307" spans="1:18" x14ac:dyDescent="0.25">
      <c r="A307" s="58" t="s">
        <v>24</v>
      </c>
      <c r="B307" s="58" t="s">
        <v>208</v>
      </c>
      <c r="C307" s="58" t="s">
        <v>203</v>
      </c>
      <c r="D307" s="58" t="s">
        <v>137</v>
      </c>
      <c r="E307" s="58"/>
      <c r="F307" s="58"/>
      <c r="G307" s="58" t="s">
        <v>159</v>
      </c>
      <c r="H307" s="58">
        <v>17</v>
      </c>
      <c r="I307" s="58">
        <v>1</v>
      </c>
      <c r="J307" s="58">
        <v>1</v>
      </c>
      <c r="K307" s="58">
        <v>1</v>
      </c>
      <c r="L307" s="58">
        <v>0</v>
      </c>
      <c r="M307" s="58"/>
      <c r="N307" s="58"/>
      <c r="O307" s="58">
        <v>290</v>
      </c>
      <c r="P307" s="58">
        <v>111</v>
      </c>
      <c r="Q307" s="58">
        <v>1</v>
      </c>
      <c r="R307" s="58" t="s">
        <v>209</v>
      </c>
    </row>
    <row r="308" spans="1:18" x14ac:dyDescent="0.25">
      <c r="A308" s="58" t="s">
        <v>24</v>
      </c>
      <c r="B308" s="58" t="s">
        <v>208</v>
      </c>
      <c r="C308" s="58" t="s">
        <v>203</v>
      </c>
      <c r="D308" s="58" t="s">
        <v>137</v>
      </c>
      <c r="E308" s="58"/>
      <c r="F308" s="58"/>
      <c r="G308" s="58" t="s">
        <v>159</v>
      </c>
      <c r="H308" s="58">
        <v>18</v>
      </c>
      <c r="I308" s="58">
        <v>0</v>
      </c>
      <c r="J308" s="58">
        <v>6</v>
      </c>
      <c r="K308" s="58">
        <v>2</v>
      </c>
      <c r="L308" s="58">
        <v>1</v>
      </c>
      <c r="M308" s="58"/>
      <c r="N308" s="58"/>
      <c r="O308" s="58">
        <v>197</v>
      </c>
      <c r="P308" s="58">
        <v>89</v>
      </c>
      <c r="Q308" s="58">
        <v>5</v>
      </c>
      <c r="R308" s="58" t="s">
        <v>209</v>
      </c>
    </row>
    <row r="309" spans="1:18" x14ac:dyDescent="0.25">
      <c r="A309" s="58" t="s">
        <v>24</v>
      </c>
      <c r="B309" s="58" t="s">
        <v>208</v>
      </c>
      <c r="C309" s="58" t="s">
        <v>203</v>
      </c>
      <c r="D309" s="58" t="s">
        <v>137</v>
      </c>
      <c r="E309" s="58"/>
      <c r="F309" s="58"/>
      <c r="G309" s="58" t="s">
        <v>159</v>
      </c>
      <c r="H309" s="58">
        <v>19</v>
      </c>
      <c r="I309" s="58">
        <v>0</v>
      </c>
      <c r="J309" s="58">
        <v>1</v>
      </c>
      <c r="K309" s="58">
        <v>3</v>
      </c>
      <c r="L309" s="58">
        <v>0</v>
      </c>
      <c r="M309" s="58"/>
      <c r="N309" s="58"/>
      <c r="O309" s="58">
        <v>198</v>
      </c>
      <c r="P309" s="58">
        <v>96</v>
      </c>
      <c r="Q309" s="58">
        <v>4</v>
      </c>
      <c r="R309" s="58" t="s">
        <v>209</v>
      </c>
    </row>
    <row r="310" spans="1:18" x14ac:dyDescent="0.25">
      <c r="A310" s="58" t="s">
        <v>24</v>
      </c>
      <c r="B310" s="58" t="s">
        <v>208</v>
      </c>
      <c r="C310" s="58" t="s">
        <v>203</v>
      </c>
      <c r="D310" s="58" t="s">
        <v>137</v>
      </c>
      <c r="E310" s="58"/>
      <c r="F310" s="58"/>
      <c r="G310" s="58" t="s">
        <v>159</v>
      </c>
      <c r="H310" s="58">
        <v>20</v>
      </c>
      <c r="I310" s="58">
        <v>0</v>
      </c>
      <c r="J310" s="58">
        <v>4</v>
      </c>
      <c r="K310" s="58">
        <v>1</v>
      </c>
      <c r="L310" s="58">
        <v>1</v>
      </c>
      <c r="M310" s="58"/>
      <c r="N310" s="58"/>
      <c r="O310" s="58">
        <v>147</v>
      </c>
      <c r="P310" s="58">
        <v>70</v>
      </c>
      <c r="Q310" s="58">
        <v>3</v>
      </c>
      <c r="R310" s="58" t="s">
        <v>209</v>
      </c>
    </row>
    <row r="311" spans="1:18" x14ac:dyDescent="0.25">
      <c r="A311" s="58" t="s">
        <v>24</v>
      </c>
      <c r="B311" s="58" t="s">
        <v>208</v>
      </c>
      <c r="C311" s="58" t="s">
        <v>203</v>
      </c>
      <c r="D311" s="58" t="s">
        <v>137</v>
      </c>
      <c r="E311" s="58"/>
      <c r="F311" s="58"/>
      <c r="G311" s="58" t="s">
        <v>159</v>
      </c>
      <c r="H311" s="58">
        <v>21</v>
      </c>
      <c r="I311" s="58">
        <v>0</v>
      </c>
      <c r="J311" s="58">
        <v>3</v>
      </c>
      <c r="K311" s="58">
        <v>1</v>
      </c>
      <c r="L311" s="58">
        <v>2</v>
      </c>
      <c r="M311" s="58"/>
      <c r="N311" s="58"/>
      <c r="O311" s="58">
        <v>133</v>
      </c>
      <c r="P311" s="58">
        <v>46</v>
      </c>
      <c r="Q311" s="58">
        <v>2</v>
      </c>
      <c r="R311" s="58" t="s">
        <v>209</v>
      </c>
    </row>
    <row r="312" spans="1:18" x14ac:dyDescent="0.25">
      <c r="A312" s="58" t="s">
        <v>24</v>
      </c>
      <c r="B312" s="58" t="s">
        <v>208</v>
      </c>
      <c r="C312" s="58" t="s">
        <v>203</v>
      </c>
      <c r="D312" s="58" t="s">
        <v>137</v>
      </c>
      <c r="E312" s="58"/>
      <c r="F312" s="58"/>
      <c r="G312" s="58" t="s">
        <v>159</v>
      </c>
      <c r="H312" s="58">
        <v>22</v>
      </c>
      <c r="I312" s="58">
        <v>0</v>
      </c>
      <c r="J312" s="58">
        <v>0</v>
      </c>
      <c r="K312" s="58">
        <v>2</v>
      </c>
      <c r="L312" s="58">
        <v>0</v>
      </c>
      <c r="M312" s="58"/>
      <c r="N312" s="58"/>
      <c r="O312" s="58">
        <v>66</v>
      </c>
      <c r="P312" s="58">
        <v>44</v>
      </c>
      <c r="Q312" s="58">
        <v>0</v>
      </c>
      <c r="R312" s="58" t="s">
        <v>209</v>
      </c>
    </row>
    <row r="313" spans="1:18" x14ac:dyDescent="0.25">
      <c r="A313" s="58" t="s">
        <v>24</v>
      </c>
      <c r="B313" s="58" t="s">
        <v>208</v>
      </c>
      <c r="C313" s="58" t="s">
        <v>203</v>
      </c>
      <c r="D313" s="58" t="s">
        <v>137</v>
      </c>
      <c r="E313" s="58"/>
      <c r="F313" s="58"/>
      <c r="G313" s="58" t="s">
        <v>159</v>
      </c>
      <c r="H313" s="58">
        <v>23</v>
      </c>
      <c r="I313" s="58">
        <v>0</v>
      </c>
      <c r="J313" s="58">
        <v>0</v>
      </c>
      <c r="K313" s="58">
        <v>2</v>
      </c>
      <c r="L313" s="58">
        <v>0</v>
      </c>
      <c r="M313" s="58"/>
      <c r="N313" s="58"/>
      <c r="O313" s="58">
        <v>62</v>
      </c>
      <c r="P313" s="58">
        <v>53</v>
      </c>
      <c r="Q313" s="58">
        <v>0</v>
      </c>
      <c r="R313" s="58" t="s">
        <v>209</v>
      </c>
    </row>
    <row r="314" spans="1:18" x14ac:dyDescent="0.25">
      <c r="A314" s="58" t="s">
        <v>24</v>
      </c>
      <c r="B314" s="58" t="s">
        <v>208</v>
      </c>
      <c r="C314" s="58" t="s">
        <v>203</v>
      </c>
      <c r="D314" s="58" t="s">
        <v>137</v>
      </c>
      <c r="E314" s="58"/>
      <c r="F314" s="58"/>
      <c r="G314" s="58" t="s">
        <v>157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/>
      <c r="N314" s="58"/>
      <c r="O314" s="58">
        <v>19</v>
      </c>
      <c r="P314" s="58">
        <v>16</v>
      </c>
      <c r="Q314" s="58">
        <v>0</v>
      </c>
      <c r="R314" s="58" t="s">
        <v>209</v>
      </c>
    </row>
    <row r="315" spans="1:18" x14ac:dyDescent="0.25">
      <c r="A315" s="58" t="s">
        <v>24</v>
      </c>
      <c r="B315" s="58" t="s">
        <v>208</v>
      </c>
      <c r="C315" s="58" t="s">
        <v>203</v>
      </c>
      <c r="D315" s="58" t="s">
        <v>137</v>
      </c>
      <c r="E315" s="58"/>
      <c r="F315" s="58"/>
      <c r="G315" s="58" t="s">
        <v>157</v>
      </c>
      <c r="H315" s="58">
        <v>1</v>
      </c>
      <c r="I315" s="58">
        <v>0</v>
      </c>
      <c r="J315" s="58">
        <v>0</v>
      </c>
      <c r="K315" s="58">
        <v>0</v>
      </c>
      <c r="L315" s="58">
        <v>0</v>
      </c>
      <c r="M315" s="58"/>
      <c r="N315" s="58"/>
      <c r="O315" s="58">
        <v>18</v>
      </c>
      <c r="P315" s="58">
        <v>11</v>
      </c>
      <c r="Q315" s="58">
        <v>0</v>
      </c>
      <c r="R315" s="58" t="s">
        <v>209</v>
      </c>
    </row>
    <row r="316" spans="1:18" x14ac:dyDescent="0.25">
      <c r="A316" s="58" t="s">
        <v>24</v>
      </c>
      <c r="B316" s="58" t="s">
        <v>208</v>
      </c>
      <c r="C316" s="58" t="s">
        <v>203</v>
      </c>
      <c r="D316" s="58" t="s">
        <v>137</v>
      </c>
      <c r="E316" s="58"/>
      <c r="F316" s="58"/>
      <c r="G316" s="58" t="s">
        <v>157</v>
      </c>
      <c r="H316" s="58">
        <v>2</v>
      </c>
      <c r="I316" s="58">
        <v>0</v>
      </c>
      <c r="J316" s="58">
        <v>0</v>
      </c>
      <c r="K316" s="58">
        <v>0</v>
      </c>
      <c r="L316" s="58">
        <v>0</v>
      </c>
      <c r="M316" s="58"/>
      <c r="N316" s="58"/>
      <c r="O316" s="58">
        <v>15</v>
      </c>
      <c r="P316" s="58">
        <v>3</v>
      </c>
      <c r="Q316" s="58">
        <v>0</v>
      </c>
      <c r="R316" s="58" t="s">
        <v>209</v>
      </c>
    </row>
    <row r="317" spans="1:18" x14ac:dyDescent="0.25">
      <c r="A317" s="58" t="s">
        <v>24</v>
      </c>
      <c r="B317" s="58" t="s">
        <v>208</v>
      </c>
      <c r="C317" s="58" t="s">
        <v>203</v>
      </c>
      <c r="D317" s="58" t="s">
        <v>137</v>
      </c>
      <c r="E317" s="58"/>
      <c r="F317" s="58"/>
      <c r="G317" s="58" t="s">
        <v>157</v>
      </c>
      <c r="H317" s="58">
        <v>3</v>
      </c>
      <c r="I317" s="58">
        <v>0</v>
      </c>
      <c r="J317" s="58">
        <v>0</v>
      </c>
      <c r="K317" s="58">
        <v>0</v>
      </c>
      <c r="L317" s="58">
        <v>0</v>
      </c>
      <c r="M317" s="58"/>
      <c r="N317" s="58"/>
      <c r="O317" s="58">
        <v>8</v>
      </c>
      <c r="P317" s="58">
        <v>10</v>
      </c>
      <c r="Q317" s="58">
        <v>0</v>
      </c>
      <c r="R317" s="58" t="s">
        <v>209</v>
      </c>
    </row>
    <row r="318" spans="1:18" x14ac:dyDescent="0.25">
      <c r="A318" s="58" t="s">
        <v>24</v>
      </c>
      <c r="B318" s="58" t="s">
        <v>208</v>
      </c>
      <c r="C318" s="58" t="s">
        <v>203</v>
      </c>
      <c r="D318" s="58" t="s">
        <v>137</v>
      </c>
      <c r="E318" s="58"/>
      <c r="F318" s="58"/>
      <c r="G318" s="58" t="s">
        <v>157</v>
      </c>
      <c r="H318" s="58">
        <v>4</v>
      </c>
      <c r="I318" s="58">
        <v>0</v>
      </c>
      <c r="J318" s="58">
        <v>0</v>
      </c>
      <c r="K318" s="58">
        <v>0</v>
      </c>
      <c r="L318" s="58">
        <v>0</v>
      </c>
      <c r="M318" s="58"/>
      <c r="N318" s="58"/>
      <c r="O318" s="58">
        <v>14</v>
      </c>
      <c r="P318" s="58">
        <v>3</v>
      </c>
      <c r="Q318" s="58">
        <v>0</v>
      </c>
      <c r="R318" s="58" t="s">
        <v>209</v>
      </c>
    </row>
    <row r="319" spans="1:18" x14ac:dyDescent="0.25">
      <c r="A319" s="58" t="s">
        <v>24</v>
      </c>
      <c r="B319" s="58" t="s">
        <v>208</v>
      </c>
      <c r="C319" s="58" t="s">
        <v>203</v>
      </c>
      <c r="D319" s="58" t="s">
        <v>137</v>
      </c>
      <c r="E319" s="58"/>
      <c r="F319" s="58"/>
      <c r="G319" s="58" t="s">
        <v>157</v>
      </c>
      <c r="H319" s="58">
        <v>5</v>
      </c>
      <c r="I319" s="58">
        <v>2</v>
      </c>
      <c r="J319" s="58">
        <v>0</v>
      </c>
      <c r="K319" s="58">
        <v>3</v>
      </c>
      <c r="L319" s="58">
        <v>0</v>
      </c>
      <c r="M319" s="58"/>
      <c r="N319" s="58"/>
      <c r="O319" s="58">
        <v>30</v>
      </c>
      <c r="P319" s="58">
        <v>31</v>
      </c>
      <c r="Q319" s="58">
        <v>0</v>
      </c>
      <c r="R319" s="58" t="s">
        <v>209</v>
      </c>
    </row>
    <row r="320" spans="1:18" x14ac:dyDescent="0.25">
      <c r="A320" s="58" t="s">
        <v>24</v>
      </c>
      <c r="B320" s="58" t="s">
        <v>208</v>
      </c>
      <c r="C320" s="58" t="s">
        <v>203</v>
      </c>
      <c r="D320" s="58" t="s">
        <v>137</v>
      </c>
      <c r="E320" s="58"/>
      <c r="F320" s="58"/>
      <c r="G320" s="58" t="s">
        <v>157</v>
      </c>
      <c r="H320" s="58">
        <v>6</v>
      </c>
      <c r="I320" s="58">
        <v>1</v>
      </c>
      <c r="J320" s="58">
        <v>1</v>
      </c>
      <c r="K320" s="58">
        <v>2</v>
      </c>
      <c r="L320" s="58">
        <v>0</v>
      </c>
      <c r="M320" s="58"/>
      <c r="N320" s="58"/>
      <c r="O320" s="58">
        <v>92</v>
      </c>
      <c r="P320" s="58">
        <v>62</v>
      </c>
      <c r="Q320" s="58">
        <v>0</v>
      </c>
      <c r="R320" s="58" t="s">
        <v>209</v>
      </c>
    </row>
    <row r="321" spans="1:18" x14ac:dyDescent="0.25">
      <c r="A321" s="58" t="s">
        <v>24</v>
      </c>
      <c r="B321" s="58" t="s">
        <v>208</v>
      </c>
      <c r="C321" s="58" t="s">
        <v>203</v>
      </c>
      <c r="D321" s="58" t="s">
        <v>137</v>
      </c>
      <c r="E321" s="58"/>
      <c r="F321" s="58"/>
      <c r="G321" s="58" t="s">
        <v>157</v>
      </c>
      <c r="H321" s="58">
        <v>7</v>
      </c>
      <c r="I321" s="58">
        <v>1</v>
      </c>
      <c r="J321" s="58">
        <v>5</v>
      </c>
      <c r="K321" s="58">
        <v>2</v>
      </c>
      <c r="L321" s="58">
        <v>0</v>
      </c>
      <c r="M321" s="58"/>
      <c r="N321" s="58"/>
      <c r="O321" s="58">
        <v>241</v>
      </c>
      <c r="P321" s="58">
        <v>188</v>
      </c>
      <c r="Q321" s="58">
        <v>2</v>
      </c>
      <c r="R321" s="58" t="s">
        <v>209</v>
      </c>
    </row>
    <row r="322" spans="1:18" x14ac:dyDescent="0.25">
      <c r="A322" s="58" t="s">
        <v>24</v>
      </c>
      <c r="B322" s="58" t="s">
        <v>208</v>
      </c>
      <c r="C322" s="58" t="s">
        <v>203</v>
      </c>
      <c r="D322" s="58" t="s">
        <v>137</v>
      </c>
      <c r="E322" s="58"/>
      <c r="F322" s="58"/>
      <c r="G322" s="58" t="s">
        <v>157</v>
      </c>
      <c r="H322" s="58">
        <v>8</v>
      </c>
      <c r="I322" s="58">
        <v>1</v>
      </c>
      <c r="J322" s="58">
        <v>3</v>
      </c>
      <c r="K322" s="58">
        <v>3</v>
      </c>
      <c r="L322" s="58">
        <v>1</v>
      </c>
      <c r="M322" s="58"/>
      <c r="N322" s="58"/>
      <c r="O322" s="58">
        <v>207</v>
      </c>
      <c r="P322" s="58">
        <v>104</v>
      </c>
      <c r="Q322" s="58">
        <v>0</v>
      </c>
      <c r="R322" s="58" t="s">
        <v>209</v>
      </c>
    </row>
    <row r="323" spans="1:18" x14ac:dyDescent="0.25">
      <c r="A323" s="58" t="s">
        <v>24</v>
      </c>
      <c r="B323" s="58" t="s">
        <v>208</v>
      </c>
      <c r="C323" s="58" t="s">
        <v>203</v>
      </c>
      <c r="D323" s="58" t="s">
        <v>137</v>
      </c>
      <c r="E323" s="58"/>
      <c r="F323" s="58"/>
      <c r="G323" s="58" t="s">
        <v>157</v>
      </c>
      <c r="H323" s="58">
        <v>9</v>
      </c>
      <c r="I323" s="58">
        <v>1</v>
      </c>
      <c r="J323" s="58">
        <v>7</v>
      </c>
      <c r="K323" s="58">
        <v>2</v>
      </c>
      <c r="L323" s="58">
        <v>3</v>
      </c>
      <c r="M323" s="58"/>
      <c r="N323" s="58"/>
      <c r="O323" s="58">
        <v>182</v>
      </c>
      <c r="P323" s="58">
        <v>55</v>
      </c>
      <c r="Q323" s="58">
        <v>3</v>
      </c>
      <c r="R323" s="58" t="s">
        <v>209</v>
      </c>
    </row>
    <row r="324" spans="1:18" x14ac:dyDescent="0.25">
      <c r="A324" s="58" t="s">
        <v>24</v>
      </c>
      <c r="B324" s="58" t="s">
        <v>208</v>
      </c>
      <c r="C324" s="58" t="s">
        <v>203</v>
      </c>
      <c r="D324" s="58" t="s">
        <v>137</v>
      </c>
      <c r="E324" s="58"/>
      <c r="F324" s="58"/>
      <c r="G324" s="58" t="s">
        <v>157</v>
      </c>
      <c r="H324" s="58">
        <v>10</v>
      </c>
      <c r="I324" s="58">
        <v>2</v>
      </c>
      <c r="J324" s="58">
        <v>3</v>
      </c>
      <c r="K324" s="58">
        <v>2</v>
      </c>
      <c r="L324" s="58">
        <v>0</v>
      </c>
      <c r="M324" s="58"/>
      <c r="N324" s="58"/>
      <c r="O324" s="58">
        <v>141</v>
      </c>
      <c r="P324" s="58">
        <v>58</v>
      </c>
      <c r="Q324" s="58">
        <v>2</v>
      </c>
      <c r="R324" s="58" t="s">
        <v>209</v>
      </c>
    </row>
    <row r="325" spans="1:18" x14ac:dyDescent="0.25">
      <c r="A325" s="58" t="s">
        <v>24</v>
      </c>
      <c r="B325" s="58" t="s">
        <v>208</v>
      </c>
      <c r="C325" s="58" t="s">
        <v>203</v>
      </c>
      <c r="D325" s="58" t="s">
        <v>137</v>
      </c>
      <c r="E325" s="58"/>
      <c r="F325" s="58"/>
      <c r="G325" s="58" t="s">
        <v>157</v>
      </c>
      <c r="H325" s="58">
        <v>11</v>
      </c>
      <c r="I325" s="58">
        <v>1</v>
      </c>
      <c r="J325" s="58">
        <v>3</v>
      </c>
      <c r="K325" s="58">
        <v>2</v>
      </c>
      <c r="L325" s="58">
        <v>2</v>
      </c>
      <c r="M325" s="58"/>
      <c r="N325" s="58"/>
      <c r="O325" s="58">
        <v>145</v>
      </c>
      <c r="P325" s="58">
        <v>74</v>
      </c>
      <c r="Q325" s="58">
        <v>2</v>
      </c>
      <c r="R325" s="58" t="s">
        <v>209</v>
      </c>
    </row>
    <row r="326" spans="1:18" x14ac:dyDescent="0.25">
      <c r="A326" s="58" t="s">
        <v>24</v>
      </c>
      <c r="B326" s="58" t="s">
        <v>208</v>
      </c>
      <c r="C326" s="58" t="s">
        <v>203</v>
      </c>
      <c r="D326" s="58" t="s">
        <v>137</v>
      </c>
      <c r="E326" s="58"/>
      <c r="F326" s="58"/>
      <c r="G326" s="58" t="s">
        <v>157</v>
      </c>
      <c r="H326" s="58">
        <v>12</v>
      </c>
      <c r="I326" s="58">
        <v>1</v>
      </c>
      <c r="J326" s="58">
        <v>4</v>
      </c>
      <c r="K326" s="58">
        <v>4</v>
      </c>
      <c r="L326" s="58">
        <v>2</v>
      </c>
      <c r="M326" s="58"/>
      <c r="N326" s="58"/>
      <c r="O326" s="58">
        <v>167</v>
      </c>
      <c r="P326" s="58">
        <v>67</v>
      </c>
      <c r="Q326" s="58">
        <v>2</v>
      </c>
      <c r="R326" s="58" t="s">
        <v>209</v>
      </c>
    </row>
    <row r="327" spans="1:18" x14ac:dyDescent="0.25">
      <c r="A327" s="58" t="s">
        <v>24</v>
      </c>
      <c r="B327" s="58" t="s">
        <v>208</v>
      </c>
      <c r="C327" s="58" t="s">
        <v>203</v>
      </c>
      <c r="D327" s="58" t="s">
        <v>137</v>
      </c>
      <c r="E327" s="58"/>
      <c r="F327" s="58"/>
      <c r="G327" s="58" t="s">
        <v>157</v>
      </c>
      <c r="H327" s="58">
        <v>13</v>
      </c>
      <c r="I327" s="58">
        <v>2</v>
      </c>
      <c r="J327" s="58">
        <v>8</v>
      </c>
      <c r="K327" s="58">
        <v>3</v>
      </c>
      <c r="L327" s="58">
        <v>0</v>
      </c>
      <c r="M327" s="58"/>
      <c r="N327" s="58"/>
      <c r="O327" s="58">
        <v>128</v>
      </c>
      <c r="P327" s="58">
        <v>44</v>
      </c>
      <c r="Q327" s="58">
        <v>3</v>
      </c>
      <c r="R327" s="58" t="s">
        <v>209</v>
      </c>
    </row>
    <row r="328" spans="1:18" x14ac:dyDescent="0.25">
      <c r="A328" s="58" t="s">
        <v>24</v>
      </c>
      <c r="B328" s="58" t="s">
        <v>208</v>
      </c>
      <c r="C328" s="58" t="s">
        <v>203</v>
      </c>
      <c r="D328" s="58" t="s">
        <v>137</v>
      </c>
      <c r="E328" s="58"/>
      <c r="F328" s="58"/>
      <c r="G328" s="58" t="s">
        <v>157</v>
      </c>
      <c r="H328" s="58">
        <v>14</v>
      </c>
      <c r="I328" s="58">
        <v>2</v>
      </c>
      <c r="J328" s="58">
        <v>2</v>
      </c>
      <c r="K328" s="58">
        <v>2</v>
      </c>
      <c r="L328" s="58">
        <v>1</v>
      </c>
      <c r="M328" s="58"/>
      <c r="N328" s="58"/>
      <c r="O328" s="58">
        <v>170</v>
      </c>
      <c r="P328" s="58">
        <v>51</v>
      </c>
      <c r="Q328" s="58">
        <v>0</v>
      </c>
      <c r="R328" s="58" t="s">
        <v>209</v>
      </c>
    </row>
    <row r="329" spans="1:18" x14ac:dyDescent="0.25">
      <c r="A329" s="58" t="s">
        <v>24</v>
      </c>
      <c r="B329" s="58" t="s">
        <v>208</v>
      </c>
      <c r="C329" s="58" t="s">
        <v>203</v>
      </c>
      <c r="D329" s="58" t="s">
        <v>137</v>
      </c>
      <c r="E329" s="58"/>
      <c r="F329" s="58"/>
      <c r="G329" s="58" t="s">
        <v>157</v>
      </c>
      <c r="H329" s="58">
        <v>15</v>
      </c>
      <c r="I329" s="58">
        <v>0</v>
      </c>
      <c r="J329" s="58">
        <v>5</v>
      </c>
      <c r="K329" s="58">
        <v>2</v>
      </c>
      <c r="L329" s="58">
        <v>1</v>
      </c>
      <c r="M329" s="58"/>
      <c r="N329" s="58"/>
      <c r="O329" s="58">
        <v>195</v>
      </c>
      <c r="P329" s="58">
        <v>65</v>
      </c>
      <c r="Q329" s="58">
        <v>2</v>
      </c>
      <c r="R329" s="58" t="s">
        <v>209</v>
      </c>
    </row>
    <row r="330" spans="1:18" x14ac:dyDescent="0.25">
      <c r="A330" s="58" t="s">
        <v>24</v>
      </c>
      <c r="B330" s="58" t="s">
        <v>208</v>
      </c>
      <c r="C330" s="58" t="s">
        <v>203</v>
      </c>
      <c r="D330" s="58" t="s">
        <v>137</v>
      </c>
      <c r="E330" s="58"/>
      <c r="F330" s="58"/>
      <c r="G330" s="58" t="s">
        <v>157</v>
      </c>
      <c r="H330" s="58">
        <v>16</v>
      </c>
      <c r="I330" s="58">
        <v>1</v>
      </c>
      <c r="J330" s="58">
        <v>6</v>
      </c>
      <c r="K330" s="58">
        <v>3</v>
      </c>
      <c r="L330" s="58">
        <v>2</v>
      </c>
      <c r="M330" s="58"/>
      <c r="N330" s="58"/>
      <c r="O330" s="58">
        <v>222</v>
      </c>
      <c r="P330" s="58">
        <v>220</v>
      </c>
      <c r="Q330" s="58">
        <v>3</v>
      </c>
      <c r="R330" s="58" t="s">
        <v>209</v>
      </c>
    </row>
    <row r="331" spans="1:18" x14ac:dyDescent="0.25">
      <c r="A331" s="58" t="s">
        <v>24</v>
      </c>
      <c r="B331" s="58" t="s">
        <v>208</v>
      </c>
      <c r="C331" s="58" t="s">
        <v>203</v>
      </c>
      <c r="D331" s="58" t="s">
        <v>137</v>
      </c>
      <c r="E331" s="58"/>
      <c r="F331" s="58"/>
      <c r="G331" s="58" t="s">
        <v>157</v>
      </c>
      <c r="H331" s="58">
        <v>17</v>
      </c>
      <c r="I331" s="58">
        <v>0</v>
      </c>
      <c r="J331" s="58">
        <v>1</v>
      </c>
      <c r="K331" s="58">
        <v>2</v>
      </c>
      <c r="L331" s="58">
        <v>3</v>
      </c>
      <c r="M331" s="58"/>
      <c r="N331" s="58"/>
      <c r="O331" s="58">
        <v>289</v>
      </c>
      <c r="P331" s="58">
        <v>284</v>
      </c>
      <c r="Q331" s="58">
        <v>1</v>
      </c>
      <c r="R331" s="58" t="s">
        <v>209</v>
      </c>
    </row>
    <row r="332" spans="1:18" x14ac:dyDescent="0.25">
      <c r="A332" s="58" t="s">
        <v>24</v>
      </c>
      <c r="B332" s="58" t="s">
        <v>208</v>
      </c>
      <c r="C332" s="58" t="s">
        <v>203</v>
      </c>
      <c r="D332" s="58" t="s">
        <v>137</v>
      </c>
      <c r="E332" s="58"/>
      <c r="F332" s="58"/>
      <c r="G332" s="58" t="s">
        <v>157</v>
      </c>
      <c r="H332" s="58">
        <v>18</v>
      </c>
      <c r="I332" s="58">
        <v>0</v>
      </c>
      <c r="J332" s="58">
        <v>0</v>
      </c>
      <c r="K332" s="58">
        <v>1</v>
      </c>
      <c r="L332" s="58">
        <v>0</v>
      </c>
      <c r="M332" s="58"/>
      <c r="N332" s="58"/>
      <c r="O332" s="58">
        <v>177</v>
      </c>
      <c r="P332" s="58">
        <v>123</v>
      </c>
      <c r="Q332" s="58">
        <v>0</v>
      </c>
      <c r="R332" s="58" t="s">
        <v>209</v>
      </c>
    </row>
    <row r="333" spans="1:18" x14ac:dyDescent="0.25">
      <c r="A333" s="58" t="s">
        <v>24</v>
      </c>
      <c r="B333" s="58" t="s">
        <v>208</v>
      </c>
      <c r="C333" s="58" t="s">
        <v>203</v>
      </c>
      <c r="D333" s="58" t="s">
        <v>137</v>
      </c>
      <c r="E333" s="58"/>
      <c r="F333" s="58"/>
      <c r="G333" s="58" t="s">
        <v>157</v>
      </c>
      <c r="H333" s="58">
        <v>19</v>
      </c>
      <c r="I333" s="58">
        <v>0</v>
      </c>
      <c r="J333" s="58">
        <v>0</v>
      </c>
      <c r="K333" s="58">
        <v>2</v>
      </c>
      <c r="L333" s="58">
        <v>0</v>
      </c>
      <c r="M333" s="58"/>
      <c r="N333" s="58"/>
      <c r="O333" s="58">
        <v>190</v>
      </c>
      <c r="P333" s="58">
        <v>64</v>
      </c>
      <c r="Q333" s="58">
        <v>0</v>
      </c>
      <c r="R333" s="58" t="s">
        <v>209</v>
      </c>
    </row>
    <row r="334" spans="1:18" x14ac:dyDescent="0.25">
      <c r="A334" s="58" t="s">
        <v>24</v>
      </c>
      <c r="B334" s="58" t="s">
        <v>208</v>
      </c>
      <c r="C334" s="58" t="s">
        <v>203</v>
      </c>
      <c r="D334" s="58" t="s">
        <v>137</v>
      </c>
      <c r="E334" s="58"/>
      <c r="F334" s="58"/>
      <c r="G334" s="58" t="s">
        <v>157</v>
      </c>
      <c r="H334" s="58">
        <v>20</v>
      </c>
      <c r="I334" s="58">
        <v>0</v>
      </c>
      <c r="J334" s="58">
        <v>0</v>
      </c>
      <c r="K334" s="58">
        <v>1</v>
      </c>
      <c r="L334" s="58">
        <v>0</v>
      </c>
      <c r="M334" s="58"/>
      <c r="N334" s="58"/>
      <c r="O334" s="58">
        <v>149</v>
      </c>
      <c r="P334" s="58">
        <v>57</v>
      </c>
      <c r="Q334" s="58">
        <v>0</v>
      </c>
      <c r="R334" s="58" t="s">
        <v>209</v>
      </c>
    </row>
    <row r="335" spans="1:18" x14ac:dyDescent="0.25">
      <c r="A335" s="58" t="s">
        <v>24</v>
      </c>
      <c r="B335" s="58" t="s">
        <v>208</v>
      </c>
      <c r="C335" s="58" t="s">
        <v>203</v>
      </c>
      <c r="D335" s="58" t="s">
        <v>137</v>
      </c>
      <c r="E335" s="58"/>
      <c r="F335" s="58"/>
      <c r="G335" s="58" t="s">
        <v>157</v>
      </c>
      <c r="H335" s="58">
        <v>21</v>
      </c>
      <c r="I335" s="58">
        <v>0</v>
      </c>
      <c r="J335" s="58">
        <v>0</v>
      </c>
      <c r="K335" s="58">
        <v>2</v>
      </c>
      <c r="L335" s="58">
        <v>0</v>
      </c>
      <c r="M335" s="58"/>
      <c r="N335" s="58"/>
      <c r="O335" s="58">
        <v>128</v>
      </c>
      <c r="P335" s="58">
        <v>52</v>
      </c>
      <c r="Q335" s="58">
        <v>0</v>
      </c>
      <c r="R335" s="58" t="s">
        <v>209</v>
      </c>
    </row>
    <row r="336" spans="1:18" x14ac:dyDescent="0.25">
      <c r="A336" s="58" t="s">
        <v>24</v>
      </c>
      <c r="B336" s="58" t="s">
        <v>208</v>
      </c>
      <c r="C336" s="58" t="s">
        <v>203</v>
      </c>
      <c r="D336" s="58" t="s">
        <v>137</v>
      </c>
      <c r="E336" s="58"/>
      <c r="F336" s="58"/>
      <c r="G336" s="58" t="s">
        <v>157</v>
      </c>
      <c r="H336" s="58">
        <v>22</v>
      </c>
      <c r="I336" s="58">
        <v>0</v>
      </c>
      <c r="J336" s="58">
        <v>1</v>
      </c>
      <c r="K336" s="58">
        <v>0</v>
      </c>
      <c r="L336" s="58">
        <v>0</v>
      </c>
      <c r="M336" s="58"/>
      <c r="N336" s="58"/>
      <c r="O336" s="58">
        <v>35</v>
      </c>
      <c r="P336" s="58">
        <v>29</v>
      </c>
      <c r="Q336" s="58">
        <v>0</v>
      </c>
      <c r="R336" s="58" t="s">
        <v>209</v>
      </c>
    </row>
    <row r="337" spans="1:18" x14ac:dyDescent="0.25">
      <c r="A337" s="58" t="s">
        <v>24</v>
      </c>
      <c r="B337" s="58" t="s">
        <v>208</v>
      </c>
      <c r="C337" s="58" t="s">
        <v>203</v>
      </c>
      <c r="D337" s="58" t="s">
        <v>137</v>
      </c>
      <c r="E337" s="58"/>
      <c r="F337" s="58"/>
      <c r="G337" s="58" t="s">
        <v>157</v>
      </c>
      <c r="H337" s="58">
        <v>23</v>
      </c>
      <c r="I337" s="58">
        <v>0</v>
      </c>
      <c r="J337" s="58">
        <v>2</v>
      </c>
      <c r="K337" s="58">
        <v>0</v>
      </c>
      <c r="L337" s="58">
        <v>0</v>
      </c>
      <c r="M337" s="58"/>
      <c r="N337" s="58"/>
      <c r="O337" s="58">
        <v>26</v>
      </c>
      <c r="P337" s="58">
        <v>11</v>
      </c>
      <c r="Q337" s="58">
        <v>0</v>
      </c>
      <c r="R337" s="58" t="s">
        <v>209</v>
      </c>
    </row>
    <row r="338" spans="1:18" x14ac:dyDescent="0.25">
      <c r="A338" s="58" t="s">
        <v>24</v>
      </c>
      <c r="B338" s="58" t="s">
        <v>208</v>
      </c>
      <c r="C338" s="58" t="s">
        <v>203</v>
      </c>
      <c r="D338" s="58" t="s">
        <v>135</v>
      </c>
      <c r="E338" s="58"/>
      <c r="F338" s="58"/>
      <c r="G338" s="58" t="s">
        <v>159</v>
      </c>
      <c r="H338" s="58">
        <v>0</v>
      </c>
      <c r="I338" s="58">
        <v>0</v>
      </c>
      <c r="J338" s="58">
        <v>2</v>
      </c>
      <c r="K338" s="58">
        <v>0</v>
      </c>
      <c r="L338" s="58">
        <v>0</v>
      </c>
      <c r="M338" s="58"/>
      <c r="N338" s="58"/>
      <c r="O338" s="58">
        <v>30</v>
      </c>
      <c r="P338" s="58">
        <v>26</v>
      </c>
      <c r="Q338" s="58">
        <v>0</v>
      </c>
      <c r="R338" s="58" t="s">
        <v>209</v>
      </c>
    </row>
    <row r="339" spans="1:18" x14ac:dyDescent="0.25">
      <c r="A339" s="58" t="s">
        <v>24</v>
      </c>
      <c r="B339" s="58" t="s">
        <v>208</v>
      </c>
      <c r="C339" s="58" t="s">
        <v>203</v>
      </c>
      <c r="D339" s="58" t="s">
        <v>135</v>
      </c>
      <c r="E339" s="58"/>
      <c r="F339" s="58"/>
      <c r="G339" s="58" t="s">
        <v>159</v>
      </c>
      <c r="H339" s="58">
        <v>1</v>
      </c>
      <c r="I339" s="58">
        <v>0</v>
      </c>
      <c r="J339" s="58">
        <v>2</v>
      </c>
      <c r="K339" s="58">
        <v>0</v>
      </c>
      <c r="L339" s="58">
        <v>0</v>
      </c>
      <c r="M339" s="58"/>
      <c r="N339" s="58"/>
      <c r="O339" s="58">
        <v>14</v>
      </c>
      <c r="P339" s="58">
        <v>13</v>
      </c>
      <c r="Q339" s="58">
        <v>0</v>
      </c>
      <c r="R339" s="58" t="s">
        <v>209</v>
      </c>
    </row>
    <row r="340" spans="1:18" x14ac:dyDescent="0.25">
      <c r="A340" s="58" t="s">
        <v>24</v>
      </c>
      <c r="B340" s="58" t="s">
        <v>208</v>
      </c>
      <c r="C340" s="58" t="s">
        <v>203</v>
      </c>
      <c r="D340" s="58" t="s">
        <v>135</v>
      </c>
      <c r="E340" s="58"/>
      <c r="F340" s="58"/>
      <c r="G340" s="58" t="s">
        <v>159</v>
      </c>
      <c r="H340" s="58">
        <v>2</v>
      </c>
      <c r="I340" s="58">
        <v>0</v>
      </c>
      <c r="J340" s="58">
        <v>2</v>
      </c>
      <c r="K340" s="58">
        <v>0</v>
      </c>
      <c r="L340" s="58">
        <v>0</v>
      </c>
      <c r="M340" s="58"/>
      <c r="N340" s="58"/>
      <c r="O340" s="58">
        <v>23</v>
      </c>
      <c r="P340" s="58">
        <v>14</v>
      </c>
      <c r="Q340" s="58">
        <v>0</v>
      </c>
      <c r="R340" s="58" t="s">
        <v>209</v>
      </c>
    </row>
    <row r="341" spans="1:18" x14ac:dyDescent="0.25">
      <c r="A341" s="58" t="s">
        <v>24</v>
      </c>
      <c r="B341" s="58" t="s">
        <v>208</v>
      </c>
      <c r="C341" s="58" t="s">
        <v>203</v>
      </c>
      <c r="D341" s="58" t="s">
        <v>135</v>
      </c>
      <c r="E341" s="58"/>
      <c r="F341" s="58"/>
      <c r="G341" s="58" t="s">
        <v>159</v>
      </c>
      <c r="H341" s="58">
        <v>3</v>
      </c>
      <c r="I341" s="58">
        <v>0</v>
      </c>
      <c r="J341" s="58">
        <v>2</v>
      </c>
      <c r="K341" s="58">
        <v>0</v>
      </c>
      <c r="L341" s="58">
        <v>0</v>
      </c>
      <c r="M341" s="58"/>
      <c r="N341" s="58"/>
      <c r="O341" s="58">
        <v>10</v>
      </c>
      <c r="P341" s="58">
        <v>15</v>
      </c>
      <c r="Q341" s="58">
        <v>0</v>
      </c>
      <c r="R341" s="58" t="s">
        <v>209</v>
      </c>
    </row>
    <row r="342" spans="1:18" x14ac:dyDescent="0.25">
      <c r="A342" s="58" t="s">
        <v>24</v>
      </c>
      <c r="B342" s="58" t="s">
        <v>208</v>
      </c>
      <c r="C342" s="58" t="s">
        <v>203</v>
      </c>
      <c r="D342" s="58" t="s">
        <v>135</v>
      </c>
      <c r="E342" s="58"/>
      <c r="F342" s="58"/>
      <c r="G342" s="58" t="s">
        <v>159</v>
      </c>
      <c r="H342" s="58">
        <v>4</v>
      </c>
      <c r="I342" s="58">
        <v>0</v>
      </c>
      <c r="J342" s="58">
        <v>3</v>
      </c>
      <c r="K342" s="58">
        <v>0</v>
      </c>
      <c r="L342" s="58">
        <v>0</v>
      </c>
      <c r="M342" s="58"/>
      <c r="N342" s="58"/>
      <c r="O342" s="58">
        <v>18</v>
      </c>
      <c r="P342" s="58">
        <v>10</v>
      </c>
      <c r="Q342" s="58">
        <v>0</v>
      </c>
      <c r="R342" s="58" t="s">
        <v>209</v>
      </c>
    </row>
    <row r="343" spans="1:18" x14ac:dyDescent="0.25">
      <c r="A343" s="58" t="s">
        <v>24</v>
      </c>
      <c r="B343" s="58" t="s">
        <v>208</v>
      </c>
      <c r="C343" s="58" t="s">
        <v>203</v>
      </c>
      <c r="D343" s="58" t="s">
        <v>135</v>
      </c>
      <c r="E343" s="58"/>
      <c r="F343" s="58"/>
      <c r="G343" s="58" t="s">
        <v>159</v>
      </c>
      <c r="H343" s="58">
        <v>5</v>
      </c>
      <c r="I343" s="58">
        <v>0</v>
      </c>
      <c r="J343" s="58">
        <v>2</v>
      </c>
      <c r="K343" s="58">
        <v>0</v>
      </c>
      <c r="L343" s="58">
        <v>0</v>
      </c>
      <c r="M343" s="58"/>
      <c r="N343" s="58"/>
      <c r="O343" s="58">
        <v>27</v>
      </c>
      <c r="P343" s="58">
        <v>19</v>
      </c>
      <c r="Q343" s="58">
        <v>0</v>
      </c>
      <c r="R343" s="58" t="s">
        <v>209</v>
      </c>
    </row>
    <row r="344" spans="1:18" x14ac:dyDescent="0.25">
      <c r="A344" s="58" t="s">
        <v>24</v>
      </c>
      <c r="B344" s="58" t="s">
        <v>208</v>
      </c>
      <c r="C344" s="58" t="s">
        <v>203</v>
      </c>
      <c r="D344" s="58" t="s">
        <v>135</v>
      </c>
      <c r="E344" s="58"/>
      <c r="F344" s="58"/>
      <c r="G344" s="58" t="s">
        <v>159</v>
      </c>
      <c r="H344" s="58">
        <v>6</v>
      </c>
      <c r="I344" s="58">
        <v>1</v>
      </c>
      <c r="J344" s="58">
        <v>1</v>
      </c>
      <c r="K344" s="58">
        <v>3</v>
      </c>
      <c r="L344" s="58">
        <v>0</v>
      </c>
      <c r="M344" s="58"/>
      <c r="N344" s="58"/>
      <c r="O344" s="58">
        <v>69</v>
      </c>
      <c r="P344" s="58">
        <v>48</v>
      </c>
      <c r="Q344" s="58">
        <v>2</v>
      </c>
      <c r="R344" s="58" t="s">
        <v>209</v>
      </c>
    </row>
    <row r="345" spans="1:18" x14ac:dyDescent="0.25">
      <c r="A345" s="58" t="s">
        <v>24</v>
      </c>
      <c r="B345" s="58" t="s">
        <v>208</v>
      </c>
      <c r="C345" s="58" t="s">
        <v>203</v>
      </c>
      <c r="D345" s="58" t="s">
        <v>135</v>
      </c>
      <c r="E345" s="58"/>
      <c r="F345" s="58"/>
      <c r="G345" s="58" t="s">
        <v>159</v>
      </c>
      <c r="H345" s="58">
        <v>7</v>
      </c>
      <c r="I345" s="58">
        <v>4</v>
      </c>
      <c r="J345" s="58">
        <v>3</v>
      </c>
      <c r="K345" s="58">
        <v>2</v>
      </c>
      <c r="L345" s="58">
        <v>0</v>
      </c>
      <c r="M345" s="58"/>
      <c r="N345" s="58"/>
      <c r="O345" s="58">
        <v>152</v>
      </c>
      <c r="P345" s="58">
        <v>71</v>
      </c>
      <c r="Q345" s="58">
        <v>2</v>
      </c>
      <c r="R345" s="58" t="s">
        <v>209</v>
      </c>
    </row>
    <row r="346" spans="1:18" x14ac:dyDescent="0.25">
      <c r="A346" s="58" t="s">
        <v>24</v>
      </c>
      <c r="B346" s="58" t="s">
        <v>208</v>
      </c>
      <c r="C346" s="58" t="s">
        <v>203</v>
      </c>
      <c r="D346" s="58" t="s">
        <v>135</v>
      </c>
      <c r="E346" s="58"/>
      <c r="F346" s="58"/>
      <c r="G346" s="58" t="s">
        <v>159</v>
      </c>
      <c r="H346" s="58">
        <v>8</v>
      </c>
      <c r="I346" s="58">
        <v>7</v>
      </c>
      <c r="J346" s="58">
        <v>3</v>
      </c>
      <c r="K346" s="58">
        <v>0</v>
      </c>
      <c r="L346" s="58">
        <v>0</v>
      </c>
      <c r="M346" s="58"/>
      <c r="N346" s="58"/>
      <c r="O346" s="58">
        <v>144</v>
      </c>
      <c r="P346" s="58">
        <v>81</v>
      </c>
      <c r="Q346" s="58">
        <v>3</v>
      </c>
      <c r="R346" s="58" t="s">
        <v>209</v>
      </c>
    </row>
    <row r="347" spans="1:18" x14ac:dyDescent="0.25">
      <c r="A347" s="58" t="s">
        <v>24</v>
      </c>
      <c r="B347" s="58" t="s">
        <v>208</v>
      </c>
      <c r="C347" s="58" t="s">
        <v>203</v>
      </c>
      <c r="D347" s="58" t="s">
        <v>135</v>
      </c>
      <c r="E347" s="58"/>
      <c r="F347" s="58"/>
      <c r="G347" s="58" t="s">
        <v>159</v>
      </c>
      <c r="H347" s="58">
        <v>9</v>
      </c>
      <c r="I347" s="58">
        <v>6</v>
      </c>
      <c r="J347" s="58">
        <v>0</v>
      </c>
      <c r="K347" s="58">
        <v>1</v>
      </c>
      <c r="L347" s="58">
        <v>0</v>
      </c>
      <c r="M347" s="58"/>
      <c r="N347" s="58"/>
      <c r="O347" s="58">
        <v>164</v>
      </c>
      <c r="P347" s="58">
        <v>101</v>
      </c>
      <c r="Q347" s="58">
        <v>3</v>
      </c>
      <c r="R347" s="58" t="s">
        <v>209</v>
      </c>
    </row>
    <row r="348" spans="1:18" x14ac:dyDescent="0.25">
      <c r="A348" s="58" t="s">
        <v>24</v>
      </c>
      <c r="B348" s="58" t="s">
        <v>208</v>
      </c>
      <c r="C348" s="58" t="s">
        <v>203</v>
      </c>
      <c r="D348" s="58" t="s">
        <v>135</v>
      </c>
      <c r="E348" s="58"/>
      <c r="F348" s="58"/>
      <c r="G348" s="58" t="s">
        <v>159</v>
      </c>
      <c r="H348" s="58">
        <v>10</v>
      </c>
      <c r="I348" s="58">
        <v>6</v>
      </c>
      <c r="J348" s="58">
        <v>0</v>
      </c>
      <c r="K348" s="58">
        <v>1</v>
      </c>
      <c r="L348" s="58">
        <v>0</v>
      </c>
      <c r="M348" s="58"/>
      <c r="N348" s="58"/>
      <c r="O348" s="58">
        <v>208</v>
      </c>
      <c r="P348" s="58">
        <v>83</v>
      </c>
      <c r="Q348" s="58">
        <v>0</v>
      </c>
      <c r="R348" s="58" t="s">
        <v>209</v>
      </c>
    </row>
    <row r="349" spans="1:18" x14ac:dyDescent="0.25">
      <c r="A349" s="58" t="s">
        <v>24</v>
      </c>
      <c r="B349" s="58" t="s">
        <v>208</v>
      </c>
      <c r="C349" s="58" t="s">
        <v>203</v>
      </c>
      <c r="D349" s="58" t="s">
        <v>135</v>
      </c>
      <c r="E349" s="58"/>
      <c r="F349" s="58"/>
      <c r="G349" s="58" t="s">
        <v>159</v>
      </c>
      <c r="H349" s="58">
        <v>11</v>
      </c>
      <c r="I349" s="58">
        <v>2</v>
      </c>
      <c r="J349" s="58">
        <v>2</v>
      </c>
      <c r="K349" s="58">
        <v>1</v>
      </c>
      <c r="L349" s="58">
        <v>1</v>
      </c>
      <c r="M349" s="58"/>
      <c r="N349" s="58"/>
      <c r="O349" s="58">
        <v>180</v>
      </c>
      <c r="P349" s="58">
        <v>73</v>
      </c>
      <c r="Q349" s="58">
        <v>3</v>
      </c>
      <c r="R349" s="58" t="s">
        <v>209</v>
      </c>
    </row>
    <row r="350" spans="1:18" x14ac:dyDescent="0.25">
      <c r="A350" s="58" t="s">
        <v>24</v>
      </c>
      <c r="B350" s="58" t="s">
        <v>208</v>
      </c>
      <c r="C350" s="58" t="s">
        <v>203</v>
      </c>
      <c r="D350" s="58" t="s">
        <v>135</v>
      </c>
      <c r="E350" s="58"/>
      <c r="F350" s="58"/>
      <c r="G350" s="58" t="s">
        <v>159</v>
      </c>
      <c r="H350" s="58">
        <v>12</v>
      </c>
      <c r="I350" s="58">
        <v>3</v>
      </c>
      <c r="J350" s="58">
        <v>0</v>
      </c>
      <c r="K350" s="58">
        <v>1</v>
      </c>
      <c r="L350" s="58">
        <v>0</v>
      </c>
      <c r="M350" s="58"/>
      <c r="N350" s="58"/>
      <c r="O350" s="58">
        <v>175</v>
      </c>
      <c r="P350" s="58">
        <v>64</v>
      </c>
      <c r="Q350" s="58">
        <v>3</v>
      </c>
      <c r="R350" s="58" t="s">
        <v>209</v>
      </c>
    </row>
    <row r="351" spans="1:18" x14ac:dyDescent="0.25">
      <c r="A351" s="58" t="s">
        <v>24</v>
      </c>
      <c r="B351" s="58" t="s">
        <v>208</v>
      </c>
      <c r="C351" s="58" t="s">
        <v>203</v>
      </c>
      <c r="D351" s="58" t="s">
        <v>135</v>
      </c>
      <c r="E351" s="58"/>
      <c r="F351" s="58"/>
      <c r="G351" s="58" t="s">
        <v>159</v>
      </c>
      <c r="H351" s="58">
        <v>13</v>
      </c>
      <c r="I351" s="58">
        <v>4</v>
      </c>
      <c r="J351" s="58">
        <v>0</v>
      </c>
      <c r="K351" s="58">
        <v>1</v>
      </c>
      <c r="L351" s="58">
        <v>0</v>
      </c>
      <c r="M351" s="58"/>
      <c r="N351" s="58"/>
      <c r="O351" s="58">
        <v>169</v>
      </c>
      <c r="P351" s="58">
        <v>56</v>
      </c>
      <c r="Q351" s="58">
        <v>2</v>
      </c>
      <c r="R351" s="58" t="s">
        <v>209</v>
      </c>
    </row>
    <row r="352" spans="1:18" x14ac:dyDescent="0.25">
      <c r="A352" s="58" t="s">
        <v>24</v>
      </c>
      <c r="B352" s="58" t="s">
        <v>208</v>
      </c>
      <c r="C352" s="58" t="s">
        <v>203</v>
      </c>
      <c r="D352" s="58" t="s">
        <v>135</v>
      </c>
      <c r="E352" s="58"/>
      <c r="F352" s="58"/>
      <c r="G352" s="58" t="s">
        <v>159</v>
      </c>
      <c r="H352" s="58">
        <v>14</v>
      </c>
      <c r="I352" s="58">
        <v>4</v>
      </c>
      <c r="J352" s="58">
        <v>0</v>
      </c>
      <c r="K352" s="58">
        <v>3</v>
      </c>
      <c r="L352" s="58">
        <v>0</v>
      </c>
      <c r="M352" s="58"/>
      <c r="N352" s="58"/>
      <c r="O352" s="58">
        <v>155</v>
      </c>
      <c r="P352" s="58">
        <v>52</v>
      </c>
      <c r="Q352" s="58">
        <v>1</v>
      </c>
      <c r="R352" s="58" t="s">
        <v>209</v>
      </c>
    </row>
    <row r="353" spans="1:18" x14ac:dyDescent="0.25">
      <c r="A353" s="58" t="s">
        <v>24</v>
      </c>
      <c r="B353" s="58" t="s">
        <v>208</v>
      </c>
      <c r="C353" s="58" t="s">
        <v>203</v>
      </c>
      <c r="D353" s="58" t="s">
        <v>135</v>
      </c>
      <c r="E353" s="58"/>
      <c r="F353" s="58"/>
      <c r="G353" s="58" t="s">
        <v>159</v>
      </c>
      <c r="H353" s="58">
        <v>15</v>
      </c>
      <c r="I353" s="58">
        <v>2</v>
      </c>
      <c r="J353" s="58">
        <v>0</v>
      </c>
      <c r="K353" s="58">
        <v>2</v>
      </c>
      <c r="L353" s="58">
        <v>0</v>
      </c>
      <c r="M353" s="58"/>
      <c r="N353" s="58"/>
      <c r="O353" s="58">
        <v>200</v>
      </c>
      <c r="P353" s="58">
        <v>80</v>
      </c>
      <c r="Q353" s="58">
        <v>4</v>
      </c>
      <c r="R353" s="58" t="s">
        <v>209</v>
      </c>
    </row>
    <row r="354" spans="1:18" x14ac:dyDescent="0.25">
      <c r="A354" s="58" t="s">
        <v>24</v>
      </c>
      <c r="B354" s="58" t="s">
        <v>208</v>
      </c>
      <c r="C354" s="58" t="s">
        <v>203</v>
      </c>
      <c r="D354" s="58" t="s">
        <v>135</v>
      </c>
      <c r="E354" s="58"/>
      <c r="F354" s="58"/>
      <c r="G354" s="58" t="s">
        <v>159</v>
      </c>
      <c r="H354" s="58">
        <v>16</v>
      </c>
      <c r="I354" s="58">
        <v>1</v>
      </c>
      <c r="J354" s="58">
        <v>1</v>
      </c>
      <c r="K354" s="58">
        <v>1</v>
      </c>
      <c r="L354" s="58">
        <v>0</v>
      </c>
      <c r="M354" s="58"/>
      <c r="N354" s="58"/>
      <c r="O354" s="58">
        <v>241</v>
      </c>
      <c r="P354" s="58">
        <v>92</v>
      </c>
      <c r="Q354" s="58">
        <v>3</v>
      </c>
      <c r="R354" s="58" t="s">
        <v>209</v>
      </c>
    </row>
    <row r="355" spans="1:18" x14ac:dyDescent="0.25">
      <c r="A355" s="58" t="s">
        <v>24</v>
      </c>
      <c r="B355" s="58" t="s">
        <v>208</v>
      </c>
      <c r="C355" s="58" t="s">
        <v>203</v>
      </c>
      <c r="D355" s="58" t="s">
        <v>135</v>
      </c>
      <c r="E355" s="58"/>
      <c r="F355" s="58"/>
      <c r="G355" s="58" t="s">
        <v>159</v>
      </c>
      <c r="H355" s="58">
        <v>17</v>
      </c>
      <c r="I355" s="58">
        <v>0</v>
      </c>
      <c r="J355" s="58">
        <v>1</v>
      </c>
      <c r="K355" s="58">
        <v>2</v>
      </c>
      <c r="L355" s="58">
        <v>1</v>
      </c>
      <c r="M355" s="58"/>
      <c r="N355" s="58"/>
      <c r="O355" s="58">
        <v>225</v>
      </c>
      <c r="P355" s="58">
        <v>125</v>
      </c>
      <c r="Q355" s="58">
        <v>0</v>
      </c>
      <c r="R355" s="58" t="s">
        <v>209</v>
      </c>
    </row>
    <row r="356" spans="1:18" x14ac:dyDescent="0.25">
      <c r="A356" s="58" t="s">
        <v>24</v>
      </c>
      <c r="B356" s="58" t="s">
        <v>208</v>
      </c>
      <c r="C356" s="58" t="s">
        <v>203</v>
      </c>
      <c r="D356" s="58" t="s">
        <v>135</v>
      </c>
      <c r="E356" s="58"/>
      <c r="F356" s="58"/>
      <c r="G356" s="58" t="s">
        <v>159</v>
      </c>
      <c r="H356" s="58">
        <v>18</v>
      </c>
      <c r="I356" s="58">
        <v>0</v>
      </c>
      <c r="J356" s="58">
        <v>0</v>
      </c>
      <c r="K356" s="58">
        <v>1</v>
      </c>
      <c r="L356" s="58">
        <v>0</v>
      </c>
      <c r="M356" s="58"/>
      <c r="N356" s="58"/>
      <c r="O356" s="58">
        <v>183</v>
      </c>
      <c r="P356" s="58">
        <v>66</v>
      </c>
      <c r="Q356" s="58">
        <v>0</v>
      </c>
      <c r="R356" s="58" t="s">
        <v>209</v>
      </c>
    </row>
    <row r="357" spans="1:18" x14ac:dyDescent="0.25">
      <c r="A357" s="58" t="s">
        <v>24</v>
      </c>
      <c r="B357" s="58" t="s">
        <v>208</v>
      </c>
      <c r="C357" s="58" t="s">
        <v>203</v>
      </c>
      <c r="D357" s="58" t="s">
        <v>135</v>
      </c>
      <c r="E357" s="58"/>
      <c r="F357" s="58"/>
      <c r="G357" s="58" t="s">
        <v>159</v>
      </c>
      <c r="H357" s="58">
        <v>19</v>
      </c>
      <c r="I357" s="58">
        <v>0</v>
      </c>
      <c r="J357" s="58">
        <v>0</v>
      </c>
      <c r="K357" s="58">
        <v>1</v>
      </c>
      <c r="L357" s="58">
        <v>0</v>
      </c>
      <c r="M357" s="58"/>
      <c r="N357" s="58"/>
      <c r="O357" s="58">
        <v>168</v>
      </c>
      <c r="P357" s="58">
        <v>63</v>
      </c>
      <c r="Q357" s="58">
        <v>0</v>
      </c>
      <c r="R357" s="58" t="s">
        <v>209</v>
      </c>
    </row>
    <row r="358" spans="1:18" x14ac:dyDescent="0.25">
      <c r="A358" s="58" t="s">
        <v>24</v>
      </c>
      <c r="B358" s="58" t="s">
        <v>208</v>
      </c>
      <c r="C358" s="58" t="s">
        <v>203</v>
      </c>
      <c r="D358" s="58" t="s">
        <v>135</v>
      </c>
      <c r="E358" s="58"/>
      <c r="F358" s="58"/>
      <c r="G358" s="58" t="s">
        <v>159</v>
      </c>
      <c r="H358" s="58">
        <v>20</v>
      </c>
      <c r="I358" s="58">
        <v>0</v>
      </c>
      <c r="J358" s="58">
        <v>0</v>
      </c>
      <c r="K358" s="58">
        <v>0</v>
      </c>
      <c r="L358" s="58">
        <v>0</v>
      </c>
      <c r="M358" s="58"/>
      <c r="N358" s="58"/>
      <c r="O358" s="58">
        <v>148</v>
      </c>
      <c r="P358" s="58">
        <v>69</v>
      </c>
      <c r="Q358" s="58">
        <v>0</v>
      </c>
      <c r="R358" s="58" t="s">
        <v>209</v>
      </c>
    </row>
    <row r="359" spans="1:18" x14ac:dyDescent="0.25">
      <c r="A359" s="58" t="s">
        <v>24</v>
      </c>
      <c r="B359" s="58" t="s">
        <v>208</v>
      </c>
      <c r="C359" s="58" t="s">
        <v>203</v>
      </c>
      <c r="D359" s="58" t="s">
        <v>135</v>
      </c>
      <c r="E359" s="58"/>
      <c r="F359" s="58"/>
      <c r="G359" s="58" t="s">
        <v>159</v>
      </c>
      <c r="H359" s="58">
        <v>21</v>
      </c>
      <c r="I359" s="58">
        <v>0</v>
      </c>
      <c r="J359" s="58">
        <v>0</v>
      </c>
      <c r="K359" s="58">
        <v>4</v>
      </c>
      <c r="L359" s="58">
        <v>0</v>
      </c>
      <c r="M359" s="58"/>
      <c r="N359" s="58"/>
      <c r="O359" s="58">
        <v>127</v>
      </c>
      <c r="P359" s="58">
        <v>59</v>
      </c>
      <c r="Q359" s="58">
        <v>0</v>
      </c>
      <c r="R359" s="58" t="s">
        <v>209</v>
      </c>
    </row>
    <row r="360" spans="1:18" x14ac:dyDescent="0.25">
      <c r="A360" s="58" t="s">
        <v>24</v>
      </c>
      <c r="B360" s="58" t="s">
        <v>208</v>
      </c>
      <c r="C360" s="58" t="s">
        <v>203</v>
      </c>
      <c r="D360" s="58" t="s">
        <v>135</v>
      </c>
      <c r="E360" s="58"/>
      <c r="F360" s="58"/>
      <c r="G360" s="58" t="s">
        <v>159</v>
      </c>
      <c r="H360" s="58">
        <v>22</v>
      </c>
      <c r="I360" s="58">
        <v>0</v>
      </c>
      <c r="J360" s="58">
        <v>0</v>
      </c>
      <c r="K360" s="58">
        <v>0</v>
      </c>
      <c r="L360" s="58">
        <v>0</v>
      </c>
      <c r="M360" s="58"/>
      <c r="N360" s="58"/>
      <c r="O360" s="58">
        <v>72</v>
      </c>
      <c r="P360" s="58">
        <v>57</v>
      </c>
      <c r="Q360" s="58">
        <v>0</v>
      </c>
      <c r="R360" s="58" t="s">
        <v>209</v>
      </c>
    </row>
    <row r="361" spans="1:18" x14ac:dyDescent="0.25">
      <c r="A361" s="58" t="s">
        <v>24</v>
      </c>
      <c r="B361" s="58" t="s">
        <v>208</v>
      </c>
      <c r="C361" s="58" t="s">
        <v>203</v>
      </c>
      <c r="D361" s="58" t="s">
        <v>135</v>
      </c>
      <c r="E361" s="58"/>
      <c r="F361" s="58"/>
      <c r="G361" s="58" t="s">
        <v>159</v>
      </c>
      <c r="H361" s="58">
        <v>23</v>
      </c>
      <c r="I361" s="58">
        <v>0</v>
      </c>
      <c r="J361" s="58">
        <v>0</v>
      </c>
      <c r="K361" s="58">
        <v>0</v>
      </c>
      <c r="L361" s="58">
        <v>0</v>
      </c>
      <c r="M361" s="58"/>
      <c r="N361" s="58"/>
      <c r="O361" s="58">
        <v>47</v>
      </c>
      <c r="P361" s="58">
        <v>25</v>
      </c>
      <c r="Q361" s="58">
        <v>0</v>
      </c>
      <c r="R361" s="58" t="s">
        <v>209</v>
      </c>
    </row>
    <row r="362" spans="1:18" x14ac:dyDescent="0.25">
      <c r="A362" s="58" t="s">
        <v>24</v>
      </c>
      <c r="B362" s="58" t="s">
        <v>208</v>
      </c>
      <c r="C362" s="58" t="s">
        <v>203</v>
      </c>
      <c r="D362" s="58" t="s">
        <v>135</v>
      </c>
      <c r="E362" s="58"/>
      <c r="F362" s="58"/>
      <c r="G362" s="58" t="s">
        <v>157</v>
      </c>
      <c r="H362" s="58">
        <v>0</v>
      </c>
      <c r="I362" s="58">
        <v>0</v>
      </c>
      <c r="J362" s="58">
        <v>3</v>
      </c>
      <c r="K362" s="58">
        <v>0</v>
      </c>
      <c r="L362" s="58">
        <v>0</v>
      </c>
      <c r="M362" s="58"/>
      <c r="N362" s="58"/>
      <c r="O362" s="58">
        <v>9</v>
      </c>
      <c r="P362" s="58">
        <v>8</v>
      </c>
      <c r="Q362" s="58">
        <v>0</v>
      </c>
      <c r="R362" s="58" t="s">
        <v>209</v>
      </c>
    </row>
    <row r="363" spans="1:18" x14ac:dyDescent="0.25">
      <c r="A363" s="58" t="s">
        <v>24</v>
      </c>
      <c r="B363" s="58" t="s">
        <v>208</v>
      </c>
      <c r="C363" s="58" t="s">
        <v>203</v>
      </c>
      <c r="D363" s="58" t="s">
        <v>135</v>
      </c>
      <c r="E363" s="58"/>
      <c r="F363" s="58"/>
      <c r="G363" s="58" t="s">
        <v>157</v>
      </c>
      <c r="H363" s="58">
        <v>1</v>
      </c>
      <c r="I363" s="58">
        <v>0</v>
      </c>
      <c r="J363" s="58">
        <v>3</v>
      </c>
      <c r="K363" s="58">
        <v>0</v>
      </c>
      <c r="L363" s="58">
        <v>0</v>
      </c>
      <c r="M363" s="58"/>
      <c r="N363" s="58"/>
      <c r="O363" s="58">
        <v>6</v>
      </c>
      <c r="P363" s="58">
        <v>5</v>
      </c>
      <c r="Q363" s="58">
        <v>0</v>
      </c>
      <c r="R363" s="58" t="s">
        <v>209</v>
      </c>
    </row>
    <row r="364" spans="1:18" x14ac:dyDescent="0.25">
      <c r="A364" s="58" t="s">
        <v>24</v>
      </c>
      <c r="B364" s="58" t="s">
        <v>208</v>
      </c>
      <c r="C364" s="58" t="s">
        <v>203</v>
      </c>
      <c r="D364" s="58" t="s">
        <v>135</v>
      </c>
      <c r="E364" s="58"/>
      <c r="F364" s="58"/>
      <c r="G364" s="58" t="s">
        <v>157</v>
      </c>
      <c r="H364" s="58">
        <v>2</v>
      </c>
      <c r="I364" s="58">
        <v>0</v>
      </c>
      <c r="J364" s="58">
        <v>2</v>
      </c>
      <c r="K364" s="58">
        <v>0</v>
      </c>
      <c r="L364" s="58">
        <v>0</v>
      </c>
      <c r="M364" s="58"/>
      <c r="N364" s="58"/>
      <c r="O364" s="58">
        <v>5</v>
      </c>
      <c r="P364" s="58">
        <v>3</v>
      </c>
      <c r="Q364" s="58">
        <v>0</v>
      </c>
      <c r="R364" s="58" t="s">
        <v>209</v>
      </c>
    </row>
    <row r="365" spans="1:18" x14ac:dyDescent="0.25">
      <c r="A365" s="58" t="s">
        <v>24</v>
      </c>
      <c r="B365" s="58" t="s">
        <v>208</v>
      </c>
      <c r="C365" s="58" t="s">
        <v>203</v>
      </c>
      <c r="D365" s="58" t="s">
        <v>135</v>
      </c>
      <c r="E365" s="58"/>
      <c r="F365" s="58"/>
      <c r="G365" s="58" t="s">
        <v>157</v>
      </c>
      <c r="H365" s="58">
        <v>3</v>
      </c>
      <c r="I365" s="58">
        <v>0</v>
      </c>
      <c r="J365" s="58">
        <v>2</v>
      </c>
      <c r="K365" s="58">
        <v>0</v>
      </c>
      <c r="L365" s="58">
        <v>0</v>
      </c>
      <c r="M365" s="58"/>
      <c r="N365" s="58"/>
      <c r="O365" s="58">
        <v>1</v>
      </c>
      <c r="P365" s="58">
        <v>4</v>
      </c>
      <c r="Q365" s="58">
        <v>0</v>
      </c>
      <c r="R365" s="58" t="s">
        <v>209</v>
      </c>
    </row>
    <row r="366" spans="1:18" x14ac:dyDescent="0.25">
      <c r="A366" s="58" t="s">
        <v>24</v>
      </c>
      <c r="B366" s="58" t="s">
        <v>208</v>
      </c>
      <c r="C366" s="58" t="s">
        <v>203</v>
      </c>
      <c r="D366" s="58" t="s">
        <v>135</v>
      </c>
      <c r="E366" s="58"/>
      <c r="F366" s="58"/>
      <c r="G366" s="58" t="s">
        <v>157</v>
      </c>
      <c r="H366" s="58">
        <v>4</v>
      </c>
      <c r="I366" s="58">
        <v>0</v>
      </c>
      <c r="J366" s="58">
        <v>2</v>
      </c>
      <c r="K366" s="58">
        <v>0</v>
      </c>
      <c r="L366" s="58">
        <v>0</v>
      </c>
      <c r="M366" s="58"/>
      <c r="N366" s="58"/>
      <c r="O366" s="58">
        <v>3</v>
      </c>
      <c r="P366" s="58">
        <v>3</v>
      </c>
      <c r="Q366" s="58">
        <v>0</v>
      </c>
      <c r="R366" s="58" t="s">
        <v>209</v>
      </c>
    </row>
    <row r="367" spans="1:18" x14ac:dyDescent="0.25">
      <c r="A367" s="58" t="s">
        <v>24</v>
      </c>
      <c r="B367" s="58" t="s">
        <v>208</v>
      </c>
      <c r="C367" s="58" t="s">
        <v>203</v>
      </c>
      <c r="D367" s="58" t="s">
        <v>135</v>
      </c>
      <c r="E367" s="58"/>
      <c r="F367" s="58"/>
      <c r="G367" s="58" t="s">
        <v>157</v>
      </c>
      <c r="H367" s="58">
        <v>5</v>
      </c>
      <c r="I367" s="58">
        <v>0</v>
      </c>
      <c r="J367" s="58">
        <v>5</v>
      </c>
      <c r="K367" s="58">
        <v>0</v>
      </c>
      <c r="L367" s="58">
        <v>0</v>
      </c>
      <c r="M367" s="58"/>
      <c r="N367" s="58"/>
      <c r="O367" s="58">
        <v>25</v>
      </c>
      <c r="P367" s="58">
        <v>22</v>
      </c>
      <c r="Q367" s="58">
        <v>0</v>
      </c>
      <c r="R367" s="58" t="s">
        <v>209</v>
      </c>
    </row>
    <row r="368" spans="1:18" x14ac:dyDescent="0.25">
      <c r="A368" s="58" t="s">
        <v>24</v>
      </c>
      <c r="B368" s="58" t="s">
        <v>208</v>
      </c>
      <c r="C368" s="58" t="s">
        <v>203</v>
      </c>
      <c r="D368" s="58" t="s">
        <v>135</v>
      </c>
      <c r="E368" s="58"/>
      <c r="F368" s="58"/>
      <c r="G368" s="58" t="s">
        <v>157</v>
      </c>
      <c r="H368" s="58">
        <v>6</v>
      </c>
      <c r="I368" s="58">
        <v>0</v>
      </c>
      <c r="J368" s="58">
        <v>7</v>
      </c>
      <c r="K368" s="58">
        <v>0</v>
      </c>
      <c r="L368" s="58">
        <v>0</v>
      </c>
      <c r="M368" s="58"/>
      <c r="N368" s="58"/>
      <c r="O368" s="58">
        <v>103</v>
      </c>
      <c r="P368" s="58">
        <v>82</v>
      </c>
      <c r="Q368" s="58">
        <v>0</v>
      </c>
      <c r="R368" s="58" t="s">
        <v>209</v>
      </c>
    </row>
    <row r="369" spans="1:18" x14ac:dyDescent="0.25">
      <c r="A369" s="58" t="s">
        <v>24</v>
      </c>
      <c r="B369" s="58" t="s">
        <v>208</v>
      </c>
      <c r="C369" s="58" t="s">
        <v>203</v>
      </c>
      <c r="D369" s="58" t="s">
        <v>135</v>
      </c>
      <c r="E369" s="58"/>
      <c r="F369" s="58"/>
      <c r="G369" s="58" t="s">
        <v>157</v>
      </c>
      <c r="H369" s="58">
        <v>7</v>
      </c>
      <c r="I369" s="58">
        <v>1</v>
      </c>
      <c r="J369" s="58">
        <v>4</v>
      </c>
      <c r="K369" s="58">
        <v>3</v>
      </c>
      <c r="L369" s="58">
        <v>0</v>
      </c>
      <c r="M369" s="58"/>
      <c r="N369" s="58"/>
      <c r="O369" s="58">
        <v>346</v>
      </c>
      <c r="P369" s="58">
        <v>341</v>
      </c>
      <c r="Q369" s="58">
        <v>0</v>
      </c>
      <c r="R369" s="58" t="s">
        <v>209</v>
      </c>
    </row>
    <row r="370" spans="1:18" x14ac:dyDescent="0.25">
      <c r="A370" s="58" t="s">
        <v>24</v>
      </c>
      <c r="B370" s="58" t="s">
        <v>208</v>
      </c>
      <c r="C370" s="58" t="s">
        <v>203</v>
      </c>
      <c r="D370" s="58" t="s">
        <v>135</v>
      </c>
      <c r="E370" s="58"/>
      <c r="F370" s="58"/>
      <c r="G370" s="58" t="s">
        <v>157</v>
      </c>
      <c r="H370" s="58">
        <v>8</v>
      </c>
      <c r="I370" s="58">
        <v>0</v>
      </c>
      <c r="J370" s="58">
        <v>4</v>
      </c>
      <c r="K370" s="58">
        <v>5</v>
      </c>
      <c r="L370" s="58">
        <v>2</v>
      </c>
      <c r="M370" s="58"/>
      <c r="N370" s="58"/>
      <c r="O370" s="58">
        <v>187</v>
      </c>
      <c r="P370" s="58">
        <v>130</v>
      </c>
      <c r="Q370" s="58">
        <v>1</v>
      </c>
      <c r="R370" s="58" t="s">
        <v>209</v>
      </c>
    </row>
    <row r="371" spans="1:18" x14ac:dyDescent="0.25">
      <c r="A371" s="58" t="s">
        <v>24</v>
      </c>
      <c r="B371" s="58" t="s">
        <v>208</v>
      </c>
      <c r="C371" s="58" t="s">
        <v>203</v>
      </c>
      <c r="D371" s="58" t="s">
        <v>135</v>
      </c>
      <c r="E371" s="58"/>
      <c r="F371" s="58"/>
      <c r="G371" s="58" t="s">
        <v>157</v>
      </c>
      <c r="H371" s="58">
        <v>9</v>
      </c>
      <c r="I371" s="58">
        <v>1</v>
      </c>
      <c r="J371" s="58">
        <v>2</v>
      </c>
      <c r="K371" s="58">
        <v>3</v>
      </c>
      <c r="L371" s="58">
        <v>2</v>
      </c>
      <c r="M371" s="58"/>
      <c r="N371" s="58"/>
      <c r="O371" s="58">
        <v>126</v>
      </c>
      <c r="P371" s="58">
        <v>76</v>
      </c>
      <c r="Q371" s="58">
        <v>0</v>
      </c>
      <c r="R371" s="58" t="s">
        <v>209</v>
      </c>
    </row>
    <row r="372" spans="1:18" x14ac:dyDescent="0.25">
      <c r="A372" s="58" t="s">
        <v>24</v>
      </c>
      <c r="B372" s="58" t="s">
        <v>208</v>
      </c>
      <c r="C372" s="58" t="s">
        <v>203</v>
      </c>
      <c r="D372" s="58" t="s">
        <v>135</v>
      </c>
      <c r="E372" s="58"/>
      <c r="F372" s="58"/>
      <c r="G372" s="58" t="s">
        <v>157</v>
      </c>
      <c r="H372" s="58">
        <v>10</v>
      </c>
      <c r="I372" s="58">
        <v>1</v>
      </c>
      <c r="J372" s="58">
        <v>5</v>
      </c>
      <c r="K372" s="58">
        <v>3</v>
      </c>
      <c r="L372" s="58">
        <v>3</v>
      </c>
      <c r="M372" s="58"/>
      <c r="N372" s="58"/>
      <c r="O372" s="58">
        <v>127</v>
      </c>
      <c r="P372" s="58">
        <v>73</v>
      </c>
      <c r="Q372" s="58">
        <v>0</v>
      </c>
      <c r="R372" s="58" t="s">
        <v>209</v>
      </c>
    </row>
    <row r="373" spans="1:18" x14ac:dyDescent="0.25">
      <c r="A373" s="58" t="s">
        <v>24</v>
      </c>
      <c r="B373" s="58" t="s">
        <v>208</v>
      </c>
      <c r="C373" s="58" t="s">
        <v>203</v>
      </c>
      <c r="D373" s="58" t="s">
        <v>135</v>
      </c>
      <c r="E373" s="58"/>
      <c r="F373" s="58"/>
      <c r="G373" s="58" t="s">
        <v>157</v>
      </c>
      <c r="H373" s="58">
        <v>11</v>
      </c>
      <c r="I373" s="58">
        <v>2</v>
      </c>
      <c r="J373" s="58">
        <v>4</v>
      </c>
      <c r="K373" s="58">
        <v>1</v>
      </c>
      <c r="L373" s="58">
        <v>3</v>
      </c>
      <c r="M373" s="58"/>
      <c r="N373" s="58"/>
      <c r="O373" s="58">
        <v>118</v>
      </c>
      <c r="P373" s="58">
        <v>90</v>
      </c>
      <c r="Q373" s="58">
        <v>0</v>
      </c>
      <c r="R373" s="58" t="s">
        <v>209</v>
      </c>
    </row>
    <row r="374" spans="1:18" x14ac:dyDescent="0.25">
      <c r="A374" s="58" t="s">
        <v>24</v>
      </c>
      <c r="B374" s="58" t="s">
        <v>208</v>
      </c>
      <c r="C374" s="58" t="s">
        <v>203</v>
      </c>
      <c r="D374" s="58" t="s">
        <v>135</v>
      </c>
      <c r="E374" s="58"/>
      <c r="F374" s="58"/>
      <c r="G374" s="58" t="s">
        <v>157</v>
      </c>
      <c r="H374" s="58">
        <v>12</v>
      </c>
      <c r="I374" s="58">
        <v>1</v>
      </c>
      <c r="J374" s="58">
        <v>4</v>
      </c>
      <c r="K374" s="58">
        <v>1</v>
      </c>
      <c r="L374" s="58">
        <v>2</v>
      </c>
      <c r="M374" s="58"/>
      <c r="N374" s="58"/>
      <c r="O374" s="58">
        <v>124</v>
      </c>
      <c r="P374" s="58">
        <v>60</v>
      </c>
      <c r="Q374" s="58">
        <v>0</v>
      </c>
      <c r="R374" s="58" t="s">
        <v>209</v>
      </c>
    </row>
    <row r="375" spans="1:18" x14ac:dyDescent="0.25">
      <c r="A375" s="58" t="s">
        <v>24</v>
      </c>
      <c r="B375" s="58" t="s">
        <v>208</v>
      </c>
      <c r="C375" s="58" t="s">
        <v>203</v>
      </c>
      <c r="D375" s="58" t="s">
        <v>135</v>
      </c>
      <c r="E375" s="58"/>
      <c r="F375" s="58"/>
      <c r="G375" s="58" t="s">
        <v>157</v>
      </c>
      <c r="H375" s="58">
        <v>13</v>
      </c>
      <c r="I375" s="58">
        <v>3</v>
      </c>
      <c r="J375" s="58">
        <v>6</v>
      </c>
      <c r="K375" s="58">
        <v>1</v>
      </c>
      <c r="L375" s="58">
        <v>1</v>
      </c>
      <c r="M375" s="58"/>
      <c r="N375" s="58"/>
      <c r="O375" s="58">
        <v>116</v>
      </c>
      <c r="P375" s="58">
        <v>61</v>
      </c>
      <c r="Q375" s="58">
        <v>0</v>
      </c>
      <c r="R375" s="58" t="s">
        <v>209</v>
      </c>
    </row>
    <row r="376" spans="1:18" x14ac:dyDescent="0.25">
      <c r="A376" s="58" t="s">
        <v>24</v>
      </c>
      <c r="B376" s="58" t="s">
        <v>208</v>
      </c>
      <c r="C376" s="58" t="s">
        <v>203</v>
      </c>
      <c r="D376" s="58" t="s">
        <v>135</v>
      </c>
      <c r="E376" s="58"/>
      <c r="F376" s="58"/>
      <c r="G376" s="58" t="s">
        <v>157</v>
      </c>
      <c r="H376" s="58">
        <v>14</v>
      </c>
      <c r="I376" s="58">
        <v>2</v>
      </c>
      <c r="J376" s="58">
        <v>3</v>
      </c>
      <c r="K376" s="58">
        <v>4</v>
      </c>
      <c r="L376" s="58">
        <v>2</v>
      </c>
      <c r="M376" s="58"/>
      <c r="N376" s="58"/>
      <c r="O376" s="58">
        <v>101</v>
      </c>
      <c r="P376" s="58">
        <v>75</v>
      </c>
      <c r="Q376" s="58">
        <v>0</v>
      </c>
      <c r="R376" s="58" t="s">
        <v>209</v>
      </c>
    </row>
    <row r="377" spans="1:18" x14ac:dyDescent="0.25">
      <c r="A377" s="58" t="s">
        <v>24</v>
      </c>
      <c r="B377" s="58" t="s">
        <v>208</v>
      </c>
      <c r="C377" s="58" t="s">
        <v>203</v>
      </c>
      <c r="D377" s="58" t="s">
        <v>135</v>
      </c>
      <c r="E377" s="58"/>
      <c r="F377" s="58"/>
      <c r="G377" s="58" t="s">
        <v>157</v>
      </c>
      <c r="H377" s="58">
        <v>15</v>
      </c>
      <c r="I377" s="58">
        <v>0</v>
      </c>
      <c r="J377" s="58">
        <v>4</v>
      </c>
      <c r="K377" s="58">
        <v>1</v>
      </c>
      <c r="L377" s="58">
        <v>2</v>
      </c>
      <c r="M377" s="58"/>
      <c r="N377" s="58"/>
      <c r="O377" s="58">
        <v>193</v>
      </c>
      <c r="P377" s="58">
        <v>89</v>
      </c>
      <c r="Q377" s="58">
        <v>0</v>
      </c>
      <c r="R377" s="58" t="s">
        <v>209</v>
      </c>
    </row>
    <row r="378" spans="1:18" x14ac:dyDescent="0.25">
      <c r="A378" s="58" t="s">
        <v>24</v>
      </c>
      <c r="B378" s="58" t="s">
        <v>208</v>
      </c>
      <c r="C378" s="58" t="s">
        <v>203</v>
      </c>
      <c r="D378" s="58" t="s">
        <v>135</v>
      </c>
      <c r="E378" s="58"/>
      <c r="F378" s="58"/>
      <c r="G378" s="58" t="s">
        <v>157</v>
      </c>
      <c r="H378" s="58">
        <v>16</v>
      </c>
      <c r="I378" s="58">
        <v>1</v>
      </c>
      <c r="J378" s="58">
        <v>4</v>
      </c>
      <c r="K378" s="58">
        <v>2</v>
      </c>
      <c r="L378" s="58">
        <v>2</v>
      </c>
      <c r="M378" s="58"/>
      <c r="N378" s="58"/>
      <c r="O378" s="58">
        <v>256</v>
      </c>
      <c r="P378" s="58">
        <v>163</v>
      </c>
      <c r="Q378" s="58">
        <v>0</v>
      </c>
      <c r="R378" s="58" t="s">
        <v>209</v>
      </c>
    </row>
    <row r="379" spans="1:18" x14ac:dyDescent="0.25">
      <c r="A379" s="58" t="s">
        <v>24</v>
      </c>
      <c r="B379" s="58" t="s">
        <v>208</v>
      </c>
      <c r="C379" s="58" t="s">
        <v>203</v>
      </c>
      <c r="D379" s="58" t="s">
        <v>135</v>
      </c>
      <c r="E379" s="58"/>
      <c r="F379" s="58"/>
      <c r="G379" s="58" t="s">
        <v>157</v>
      </c>
      <c r="H379" s="58">
        <v>17</v>
      </c>
      <c r="I379" s="58">
        <v>0</v>
      </c>
      <c r="J379" s="58">
        <v>2</v>
      </c>
      <c r="K379" s="58">
        <v>2</v>
      </c>
      <c r="L379" s="58">
        <v>0</v>
      </c>
      <c r="M379" s="58"/>
      <c r="N379" s="58"/>
      <c r="O379" s="58">
        <v>320</v>
      </c>
      <c r="P379" s="58">
        <v>202</v>
      </c>
      <c r="Q379" s="58">
        <v>0</v>
      </c>
      <c r="R379" s="58" t="s">
        <v>209</v>
      </c>
    </row>
    <row r="380" spans="1:18" x14ac:dyDescent="0.25">
      <c r="A380" s="58" t="s">
        <v>24</v>
      </c>
      <c r="B380" s="58" t="s">
        <v>208</v>
      </c>
      <c r="C380" s="58" t="s">
        <v>203</v>
      </c>
      <c r="D380" s="58" t="s">
        <v>135</v>
      </c>
      <c r="E380" s="58"/>
      <c r="F380" s="58"/>
      <c r="G380" s="58" t="s">
        <v>157</v>
      </c>
      <c r="H380" s="58">
        <v>18</v>
      </c>
      <c r="I380" s="58">
        <v>0</v>
      </c>
      <c r="J380" s="58">
        <v>3</v>
      </c>
      <c r="K380" s="58">
        <v>2</v>
      </c>
      <c r="L380" s="58">
        <v>1</v>
      </c>
      <c r="M380" s="58"/>
      <c r="N380" s="58"/>
      <c r="O380" s="58">
        <v>292</v>
      </c>
      <c r="P380" s="58">
        <v>130</v>
      </c>
      <c r="Q380" s="58">
        <v>1</v>
      </c>
      <c r="R380" s="58" t="s">
        <v>209</v>
      </c>
    </row>
    <row r="381" spans="1:18" x14ac:dyDescent="0.25">
      <c r="A381" s="58" t="s">
        <v>24</v>
      </c>
      <c r="B381" s="58" t="s">
        <v>208</v>
      </c>
      <c r="C381" s="58" t="s">
        <v>203</v>
      </c>
      <c r="D381" s="58" t="s">
        <v>135</v>
      </c>
      <c r="E381" s="58"/>
      <c r="F381" s="58"/>
      <c r="G381" s="58" t="s">
        <v>157</v>
      </c>
      <c r="H381" s="58">
        <v>19</v>
      </c>
      <c r="I381" s="58">
        <v>1</v>
      </c>
      <c r="J381" s="58">
        <v>6</v>
      </c>
      <c r="K381" s="58">
        <v>0</v>
      </c>
      <c r="L381" s="58">
        <v>2</v>
      </c>
      <c r="M381" s="58"/>
      <c r="N381" s="58"/>
      <c r="O381" s="58">
        <v>159</v>
      </c>
      <c r="P381" s="58">
        <v>84</v>
      </c>
      <c r="Q381" s="58">
        <v>0</v>
      </c>
      <c r="R381" s="58" t="s">
        <v>209</v>
      </c>
    </row>
    <row r="382" spans="1:18" x14ac:dyDescent="0.25">
      <c r="A382" s="58" t="s">
        <v>24</v>
      </c>
      <c r="B382" s="58" t="s">
        <v>208</v>
      </c>
      <c r="C382" s="58" t="s">
        <v>203</v>
      </c>
      <c r="D382" s="58" t="s">
        <v>135</v>
      </c>
      <c r="E382" s="58"/>
      <c r="F382" s="58"/>
      <c r="G382" s="58" t="s">
        <v>157</v>
      </c>
      <c r="H382" s="58">
        <v>20</v>
      </c>
      <c r="I382" s="58">
        <v>2</v>
      </c>
      <c r="J382" s="58">
        <v>6</v>
      </c>
      <c r="K382" s="58">
        <v>3</v>
      </c>
      <c r="L382" s="58">
        <v>2</v>
      </c>
      <c r="M382" s="58"/>
      <c r="N382" s="58"/>
      <c r="O382" s="58">
        <v>126</v>
      </c>
      <c r="P382" s="58">
        <v>75</v>
      </c>
      <c r="Q382" s="58">
        <v>0</v>
      </c>
      <c r="R382" s="58" t="s">
        <v>209</v>
      </c>
    </row>
    <row r="383" spans="1:18" x14ac:dyDescent="0.25">
      <c r="A383" s="58" t="s">
        <v>24</v>
      </c>
      <c r="B383" s="58" t="s">
        <v>208</v>
      </c>
      <c r="C383" s="58" t="s">
        <v>203</v>
      </c>
      <c r="D383" s="58" t="s">
        <v>135</v>
      </c>
      <c r="E383" s="58"/>
      <c r="F383" s="58"/>
      <c r="G383" s="58" t="s">
        <v>157</v>
      </c>
      <c r="H383" s="58">
        <v>21</v>
      </c>
      <c r="I383" s="58">
        <v>1</v>
      </c>
      <c r="J383" s="58">
        <v>3</v>
      </c>
      <c r="K383" s="58">
        <v>2</v>
      </c>
      <c r="L383" s="58">
        <v>1</v>
      </c>
      <c r="M383" s="58"/>
      <c r="N383" s="58"/>
      <c r="O383" s="58">
        <v>80</v>
      </c>
      <c r="P383" s="58">
        <v>58</v>
      </c>
      <c r="Q383" s="58">
        <v>0</v>
      </c>
      <c r="R383" s="58" t="s">
        <v>209</v>
      </c>
    </row>
    <row r="384" spans="1:18" x14ac:dyDescent="0.25">
      <c r="A384" s="58" t="s">
        <v>24</v>
      </c>
      <c r="B384" s="58" t="s">
        <v>208</v>
      </c>
      <c r="C384" s="58" t="s">
        <v>203</v>
      </c>
      <c r="D384" s="58" t="s">
        <v>135</v>
      </c>
      <c r="E384" s="58"/>
      <c r="F384" s="58"/>
      <c r="G384" s="58" t="s">
        <v>157</v>
      </c>
      <c r="H384" s="58">
        <v>22</v>
      </c>
      <c r="I384" s="58">
        <v>0</v>
      </c>
      <c r="J384" s="58">
        <v>0</v>
      </c>
      <c r="K384" s="58">
        <v>4</v>
      </c>
      <c r="L384" s="58">
        <v>0</v>
      </c>
      <c r="M384" s="58"/>
      <c r="N384" s="58"/>
      <c r="O384" s="58">
        <v>64</v>
      </c>
      <c r="P384" s="58">
        <v>42</v>
      </c>
      <c r="Q384" s="58">
        <v>0</v>
      </c>
      <c r="R384" s="58" t="s">
        <v>209</v>
      </c>
    </row>
    <row r="385" spans="1:18" x14ac:dyDescent="0.25">
      <c r="A385" s="58" t="s">
        <v>24</v>
      </c>
      <c r="B385" s="58" t="s">
        <v>208</v>
      </c>
      <c r="C385" s="58" t="s">
        <v>203</v>
      </c>
      <c r="D385" s="58" t="s">
        <v>135</v>
      </c>
      <c r="E385" s="58"/>
      <c r="F385" s="58"/>
      <c r="G385" s="58" t="s">
        <v>157</v>
      </c>
      <c r="H385" s="58">
        <v>23</v>
      </c>
      <c r="I385" s="58">
        <v>0</v>
      </c>
      <c r="J385" s="58">
        <v>0</v>
      </c>
      <c r="K385" s="58">
        <v>2</v>
      </c>
      <c r="L385" s="58">
        <v>0</v>
      </c>
      <c r="M385" s="58"/>
      <c r="N385" s="58"/>
      <c r="O385" s="58">
        <v>53</v>
      </c>
      <c r="P385" s="58">
        <v>17</v>
      </c>
      <c r="Q385" s="58">
        <v>0</v>
      </c>
      <c r="R385" s="58" t="s">
        <v>209</v>
      </c>
    </row>
    <row r="386" spans="1:18" x14ac:dyDescent="0.25">
      <c r="A386" s="58" t="s">
        <v>29</v>
      </c>
      <c r="B386" s="58" t="s">
        <v>210</v>
      </c>
      <c r="C386" s="58" t="s">
        <v>203</v>
      </c>
      <c r="D386" s="58" t="s">
        <v>137</v>
      </c>
      <c r="E386" s="58"/>
      <c r="F386" s="58"/>
      <c r="G386" s="58" t="s">
        <v>159</v>
      </c>
      <c r="H386" s="58">
        <v>0</v>
      </c>
      <c r="I386" s="58">
        <v>0</v>
      </c>
      <c r="J386" s="58">
        <v>11</v>
      </c>
      <c r="K386" s="58">
        <v>0</v>
      </c>
      <c r="L386" s="58">
        <v>2</v>
      </c>
      <c r="M386" s="58"/>
      <c r="N386" s="58"/>
      <c r="O386" s="58">
        <v>49</v>
      </c>
      <c r="P386" s="58">
        <v>20</v>
      </c>
      <c r="Q386" s="58">
        <v>0</v>
      </c>
      <c r="R386" s="58" t="s">
        <v>211</v>
      </c>
    </row>
    <row r="387" spans="1:18" x14ac:dyDescent="0.25">
      <c r="A387" s="58" t="s">
        <v>29</v>
      </c>
      <c r="B387" s="58" t="s">
        <v>210</v>
      </c>
      <c r="C387" s="58" t="s">
        <v>203</v>
      </c>
      <c r="D387" s="58" t="s">
        <v>137</v>
      </c>
      <c r="E387" s="58"/>
      <c r="F387" s="58"/>
      <c r="G387" s="58" t="s">
        <v>159</v>
      </c>
      <c r="H387" s="58">
        <v>1</v>
      </c>
      <c r="I387" s="58">
        <v>3</v>
      </c>
      <c r="J387" s="58">
        <v>7</v>
      </c>
      <c r="K387" s="58">
        <v>0</v>
      </c>
      <c r="L387" s="58">
        <v>0</v>
      </c>
      <c r="M387" s="58"/>
      <c r="N387" s="58"/>
      <c r="O387" s="58">
        <v>30</v>
      </c>
      <c r="P387" s="58">
        <v>24</v>
      </c>
      <c r="Q387" s="58">
        <v>0</v>
      </c>
      <c r="R387" s="58" t="s">
        <v>211</v>
      </c>
    </row>
    <row r="388" spans="1:18" x14ac:dyDescent="0.25">
      <c r="A388" s="58" t="s">
        <v>29</v>
      </c>
      <c r="B388" s="58" t="s">
        <v>210</v>
      </c>
      <c r="C388" s="58" t="s">
        <v>203</v>
      </c>
      <c r="D388" s="58" t="s">
        <v>137</v>
      </c>
      <c r="E388" s="58"/>
      <c r="F388" s="58"/>
      <c r="G388" s="58" t="s">
        <v>159</v>
      </c>
      <c r="H388" s="58">
        <v>2</v>
      </c>
      <c r="I388" s="58">
        <v>2</v>
      </c>
      <c r="J388" s="58">
        <v>9</v>
      </c>
      <c r="K388" s="58">
        <v>0</v>
      </c>
      <c r="L388" s="58">
        <v>0</v>
      </c>
      <c r="M388" s="58"/>
      <c r="N388" s="58"/>
      <c r="O388" s="58">
        <v>22</v>
      </c>
      <c r="P388" s="58">
        <v>18</v>
      </c>
      <c r="Q388" s="58">
        <v>0</v>
      </c>
      <c r="R388" s="58" t="s">
        <v>211</v>
      </c>
    </row>
    <row r="389" spans="1:18" x14ac:dyDescent="0.25">
      <c r="A389" s="58" t="s">
        <v>29</v>
      </c>
      <c r="B389" s="58" t="s">
        <v>210</v>
      </c>
      <c r="C389" s="58" t="s">
        <v>203</v>
      </c>
      <c r="D389" s="58" t="s">
        <v>137</v>
      </c>
      <c r="E389" s="58"/>
      <c r="F389" s="58"/>
      <c r="G389" s="58" t="s">
        <v>159</v>
      </c>
      <c r="H389" s="58">
        <v>3</v>
      </c>
      <c r="I389" s="58">
        <v>2</v>
      </c>
      <c r="J389" s="58">
        <v>3</v>
      </c>
      <c r="K389" s="58">
        <v>0</v>
      </c>
      <c r="L389" s="58">
        <v>1</v>
      </c>
      <c r="M389" s="58"/>
      <c r="N389" s="58"/>
      <c r="O389" s="58">
        <v>20</v>
      </c>
      <c r="P389" s="58">
        <v>9</v>
      </c>
      <c r="Q389" s="58">
        <v>0</v>
      </c>
      <c r="R389" s="58" t="s">
        <v>211</v>
      </c>
    </row>
    <row r="390" spans="1:18" x14ac:dyDescent="0.25">
      <c r="A390" s="58" t="s">
        <v>29</v>
      </c>
      <c r="B390" s="58" t="s">
        <v>210</v>
      </c>
      <c r="C390" s="58" t="s">
        <v>203</v>
      </c>
      <c r="D390" s="58" t="s">
        <v>137</v>
      </c>
      <c r="E390" s="58"/>
      <c r="F390" s="58"/>
      <c r="G390" s="58" t="s">
        <v>159</v>
      </c>
      <c r="H390" s="58">
        <v>4</v>
      </c>
      <c r="I390" s="58">
        <v>3</v>
      </c>
      <c r="J390" s="58">
        <v>4</v>
      </c>
      <c r="K390" s="58">
        <v>0</v>
      </c>
      <c r="L390" s="58">
        <v>2</v>
      </c>
      <c r="M390" s="58"/>
      <c r="N390" s="58"/>
      <c r="O390" s="58">
        <v>38</v>
      </c>
      <c r="P390" s="58">
        <v>15</v>
      </c>
      <c r="Q390" s="58">
        <v>0</v>
      </c>
      <c r="R390" s="58" t="s">
        <v>211</v>
      </c>
    </row>
    <row r="391" spans="1:18" x14ac:dyDescent="0.25">
      <c r="A391" s="58" t="s">
        <v>29</v>
      </c>
      <c r="B391" s="58" t="s">
        <v>210</v>
      </c>
      <c r="C391" s="58" t="s">
        <v>203</v>
      </c>
      <c r="D391" s="58" t="s">
        <v>137</v>
      </c>
      <c r="E391" s="58"/>
      <c r="F391" s="58"/>
      <c r="G391" s="58" t="s">
        <v>159</v>
      </c>
      <c r="H391" s="58">
        <v>5</v>
      </c>
      <c r="I391" s="58">
        <v>2</v>
      </c>
      <c r="J391" s="58">
        <v>3</v>
      </c>
      <c r="K391" s="58">
        <v>0</v>
      </c>
      <c r="L391" s="58">
        <v>3</v>
      </c>
      <c r="M391" s="58"/>
      <c r="N391" s="58"/>
      <c r="O391" s="58">
        <v>59</v>
      </c>
      <c r="P391" s="58">
        <v>58</v>
      </c>
      <c r="Q391" s="58">
        <v>0</v>
      </c>
      <c r="R391" s="58" t="s">
        <v>211</v>
      </c>
    </row>
    <row r="392" spans="1:18" x14ac:dyDescent="0.25">
      <c r="A392" s="58" t="s">
        <v>29</v>
      </c>
      <c r="B392" s="58" t="s">
        <v>210</v>
      </c>
      <c r="C392" s="58" t="s">
        <v>203</v>
      </c>
      <c r="D392" s="58" t="s">
        <v>137</v>
      </c>
      <c r="E392" s="58"/>
      <c r="F392" s="58"/>
      <c r="G392" s="58" t="s">
        <v>159</v>
      </c>
      <c r="H392" s="58">
        <v>6</v>
      </c>
      <c r="I392" s="58">
        <v>7</v>
      </c>
      <c r="J392" s="58">
        <v>3</v>
      </c>
      <c r="K392" s="58">
        <v>0</v>
      </c>
      <c r="L392" s="58">
        <v>6</v>
      </c>
      <c r="M392" s="58"/>
      <c r="N392" s="58"/>
      <c r="O392" s="58">
        <v>121</v>
      </c>
      <c r="P392" s="58">
        <v>126</v>
      </c>
      <c r="Q392" s="58">
        <v>14</v>
      </c>
      <c r="R392" s="58" t="s">
        <v>211</v>
      </c>
    </row>
    <row r="393" spans="1:18" x14ac:dyDescent="0.25">
      <c r="A393" s="58" t="s">
        <v>29</v>
      </c>
      <c r="B393" s="58" t="s">
        <v>210</v>
      </c>
      <c r="C393" s="58" t="s">
        <v>203</v>
      </c>
      <c r="D393" s="58" t="s">
        <v>137</v>
      </c>
      <c r="E393" s="58"/>
      <c r="F393" s="58"/>
      <c r="G393" s="58" t="s">
        <v>159</v>
      </c>
      <c r="H393" s="58">
        <v>7</v>
      </c>
      <c r="I393" s="58">
        <v>7</v>
      </c>
      <c r="J393" s="58">
        <v>7</v>
      </c>
      <c r="K393" s="58">
        <v>0</v>
      </c>
      <c r="L393" s="58">
        <v>4</v>
      </c>
      <c r="M393" s="58"/>
      <c r="N393" s="58"/>
      <c r="O393" s="58">
        <v>209</v>
      </c>
      <c r="P393" s="58">
        <v>219</v>
      </c>
      <c r="Q393" s="58">
        <v>6</v>
      </c>
      <c r="R393" s="58" t="s">
        <v>211</v>
      </c>
    </row>
    <row r="394" spans="1:18" x14ac:dyDescent="0.25">
      <c r="A394" s="58" t="s">
        <v>29</v>
      </c>
      <c r="B394" s="58" t="s">
        <v>210</v>
      </c>
      <c r="C394" s="58" t="s">
        <v>203</v>
      </c>
      <c r="D394" s="58" t="s">
        <v>137</v>
      </c>
      <c r="E394" s="58"/>
      <c r="F394" s="58"/>
      <c r="G394" s="58" t="s">
        <v>159</v>
      </c>
      <c r="H394" s="58">
        <v>8</v>
      </c>
      <c r="I394" s="58">
        <v>4</v>
      </c>
      <c r="J394" s="58">
        <v>14</v>
      </c>
      <c r="K394" s="58">
        <v>0</v>
      </c>
      <c r="L394" s="58">
        <v>2</v>
      </c>
      <c r="M394" s="58"/>
      <c r="N394" s="58"/>
      <c r="O394" s="58">
        <v>308</v>
      </c>
      <c r="P394" s="58">
        <v>179</v>
      </c>
      <c r="Q394" s="58">
        <v>5</v>
      </c>
      <c r="R394" s="58" t="s">
        <v>211</v>
      </c>
    </row>
    <row r="395" spans="1:18" x14ac:dyDescent="0.25">
      <c r="A395" s="58" t="s">
        <v>29</v>
      </c>
      <c r="B395" s="58" t="s">
        <v>210</v>
      </c>
      <c r="C395" s="58" t="s">
        <v>203</v>
      </c>
      <c r="D395" s="58" t="s">
        <v>137</v>
      </c>
      <c r="E395" s="58"/>
      <c r="F395" s="58"/>
      <c r="G395" s="58" t="s">
        <v>159</v>
      </c>
      <c r="H395" s="58">
        <v>9</v>
      </c>
      <c r="I395" s="58">
        <v>5</v>
      </c>
      <c r="J395" s="58">
        <v>11</v>
      </c>
      <c r="K395" s="58">
        <v>0</v>
      </c>
      <c r="L395" s="58">
        <v>1</v>
      </c>
      <c r="M395" s="58"/>
      <c r="N395" s="58"/>
      <c r="O395" s="58">
        <v>298</v>
      </c>
      <c r="P395" s="58">
        <v>151</v>
      </c>
      <c r="Q395" s="58">
        <v>11</v>
      </c>
      <c r="R395" s="58" t="s">
        <v>211</v>
      </c>
    </row>
    <row r="396" spans="1:18" x14ac:dyDescent="0.25">
      <c r="A396" s="58" t="s">
        <v>29</v>
      </c>
      <c r="B396" s="58" t="s">
        <v>210</v>
      </c>
      <c r="C396" s="58" t="s">
        <v>203</v>
      </c>
      <c r="D396" s="58" t="s">
        <v>137</v>
      </c>
      <c r="E396" s="58"/>
      <c r="F396" s="58"/>
      <c r="G396" s="58" t="s">
        <v>159</v>
      </c>
      <c r="H396" s="58">
        <v>10</v>
      </c>
      <c r="I396" s="58">
        <v>3</v>
      </c>
      <c r="J396" s="58">
        <v>24</v>
      </c>
      <c r="K396" s="58">
        <v>3</v>
      </c>
      <c r="L396" s="58">
        <v>0</v>
      </c>
      <c r="M396" s="58"/>
      <c r="N396" s="58"/>
      <c r="O396" s="58">
        <v>340</v>
      </c>
      <c r="P396" s="58">
        <v>145</v>
      </c>
      <c r="Q396" s="58">
        <v>2</v>
      </c>
      <c r="R396" s="58" t="s">
        <v>211</v>
      </c>
    </row>
    <row r="397" spans="1:18" x14ac:dyDescent="0.25">
      <c r="A397" s="58" t="s">
        <v>29</v>
      </c>
      <c r="B397" s="58" t="s">
        <v>210</v>
      </c>
      <c r="C397" s="58" t="s">
        <v>203</v>
      </c>
      <c r="D397" s="58" t="s">
        <v>137</v>
      </c>
      <c r="E397" s="58"/>
      <c r="F397" s="58"/>
      <c r="G397" s="58" t="s">
        <v>159</v>
      </c>
      <c r="H397" s="58">
        <v>11</v>
      </c>
      <c r="I397" s="58">
        <v>0</v>
      </c>
      <c r="J397" s="58">
        <v>14</v>
      </c>
      <c r="K397" s="58">
        <v>1</v>
      </c>
      <c r="L397" s="58">
        <v>1</v>
      </c>
      <c r="M397" s="58"/>
      <c r="N397" s="58"/>
      <c r="O397" s="58">
        <v>315</v>
      </c>
      <c r="P397" s="58">
        <v>143</v>
      </c>
      <c r="Q397" s="58">
        <v>3</v>
      </c>
      <c r="R397" s="58" t="s">
        <v>211</v>
      </c>
    </row>
    <row r="398" spans="1:18" x14ac:dyDescent="0.25">
      <c r="A398" s="58" t="s">
        <v>29</v>
      </c>
      <c r="B398" s="58" t="s">
        <v>210</v>
      </c>
      <c r="C398" s="58" t="s">
        <v>203</v>
      </c>
      <c r="D398" s="58" t="s">
        <v>137</v>
      </c>
      <c r="E398" s="58"/>
      <c r="F398" s="58"/>
      <c r="G398" s="58" t="s">
        <v>159</v>
      </c>
      <c r="H398" s="58">
        <v>12</v>
      </c>
      <c r="I398" s="58">
        <v>2</v>
      </c>
      <c r="J398" s="58">
        <v>8</v>
      </c>
      <c r="K398" s="58">
        <v>0</v>
      </c>
      <c r="L398" s="58">
        <v>2</v>
      </c>
      <c r="M398" s="58"/>
      <c r="N398" s="58"/>
      <c r="O398" s="58">
        <v>261</v>
      </c>
      <c r="P398" s="58">
        <v>119</v>
      </c>
      <c r="Q398" s="58">
        <v>1</v>
      </c>
      <c r="R398" s="58" t="s">
        <v>211</v>
      </c>
    </row>
    <row r="399" spans="1:18" x14ac:dyDescent="0.25">
      <c r="A399" s="58" t="s">
        <v>29</v>
      </c>
      <c r="B399" s="58" t="s">
        <v>210</v>
      </c>
      <c r="C399" s="58" t="s">
        <v>203</v>
      </c>
      <c r="D399" s="58" t="s">
        <v>137</v>
      </c>
      <c r="E399" s="58"/>
      <c r="F399" s="58"/>
      <c r="G399" s="58" t="s">
        <v>159</v>
      </c>
      <c r="H399" s="58">
        <v>13</v>
      </c>
      <c r="I399" s="58">
        <v>3</v>
      </c>
      <c r="J399" s="58">
        <v>6</v>
      </c>
      <c r="K399" s="58">
        <v>0</v>
      </c>
      <c r="L399" s="58">
        <v>1</v>
      </c>
      <c r="M399" s="58"/>
      <c r="N399" s="58"/>
      <c r="O399" s="58">
        <v>221</v>
      </c>
      <c r="P399" s="58">
        <v>125</v>
      </c>
      <c r="Q399" s="58">
        <v>2</v>
      </c>
      <c r="R399" s="58" t="s">
        <v>211</v>
      </c>
    </row>
    <row r="400" spans="1:18" x14ac:dyDescent="0.25">
      <c r="A400" s="58" t="s">
        <v>29</v>
      </c>
      <c r="B400" s="58" t="s">
        <v>210</v>
      </c>
      <c r="C400" s="58" t="s">
        <v>203</v>
      </c>
      <c r="D400" s="58" t="s">
        <v>137</v>
      </c>
      <c r="E400" s="58"/>
      <c r="F400" s="58"/>
      <c r="G400" s="58" t="s">
        <v>159</v>
      </c>
      <c r="H400" s="58">
        <v>14</v>
      </c>
      <c r="I400" s="58">
        <v>3</v>
      </c>
      <c r="J400" s="58">
        <v>11</v>
      </c>
      <c r="K400" s="58">
        <v>0</v>
      </c>
      <c r="L400" s="58">
        <v>2</v>
      </c>
      <c r="M400" s="58"/>
      <c r="N400" s="58"/>
      <c r="O400" s="58">
        <v>226</v>
      </c>
      <c r="P400" s="58">
        <v>126</v>
      </c>
      <c r="Q400" s="58">
        <v>0</v>
      </c>
      <c r="R400" s="58" t="s">
        <v>211</v>
      </c>
    </row>
    <row r="401" spans="1:18" x14ac:dyDescent="0.25">
      <c r="A401" s="58" t="s">
        <v>29</v>
      </c>
      <c r="B401" s="58" t="s">
        <v>210</v>
      </c>
      <c r="C401" s="58" t="s">
        <v>203</v>
      </c>
      <c r="D401" s="58" t="s">
        <v>137</v>
      </c>
      <c r="E401" s="58"/>
      <c r="F401" s="58"/>
      <c r="G401" s="58" t="s">
        <v>159</v>
      </c>
      <c r="H401" s="58">
        <v>15</v>
      </c>
      <c r="I401" s="58">
        <v>3</v>
      </c>
      <c r="J401" s="58">
        <v>23</v>
      </c>
      <c r="K401" s="58">
        <v>0</v>
      </c>
      <c r="L401" s="58">
        <v>3</v>
      </c>
      <c r="M401" s="58"/>
      <c r="N401" s="58"/>
      <c r="O401" s="58">
        <v>250</v>
      </c>
      <c r="P401" s="58">
        <v>145</v>
      </c>
      <c r="Q401" s="58">
        <v>1</v>
      </c>
      <c r="R401" s="58" t="s">
        <v>211</v>
      </c>
    </row>
    <row r="402" spans="1:18" x14ac:dyDescent="0.25">
      <c r="A402" s="58" t="s">
        <v>29</v>
      </c>
      <c r="B402" s="58" t="s">
        <v>210</v>
      </c>
      <c r="C402" s="58" t="s">
        <v>203</v>
      </c>
      <c r="D402" s="58" t="s">
        <v>137</v>
      </c>
      <c r="E402" s="58"/>
      <c r="F402" s="58"/>
      <c r="G402" s="58" t="s">
        <v>159</v>
      </c>
      <c r="H402" s="58">
        <v>16</v>
      </c>
      <c r="I402" s="58">
        <v>3</v>
      </c>
      <c r="J402" s="58">
        <v>19</v>
      </c>
      <c r="K402" s="58">
        <v>2</v>
      </c>
      <c r="L402" s="58">
        <v>1</v>
      </c>
      <c r="M402" s="58"/>
      <c r="N402" s="58"/>
      <c r="O402" s="58">
        <v>351</v>
      </c>
      <c r="P402" s="58">
        <v>166</v>
      </c>
      <c r="Q402" s="58">
        <v>1</v>
      </c>
      <c r="R402" s="58" t="s">
        <v>211</v>
      </c>
    </row>
    <row r="403" spans="1:18" x14ac:dyDescent="0.25">
      <c r="A403" s="58" t="s">
        <v>29</v>
      </c>
      <c r="B403" s="58" t="s">
        <v>210</v>
      </c>
      <c r="C403" s="58" t="s">
        <v>203</v>
      </c>
      <c r="D403" s="58" t="s">
        <v>137</v>
      </c>
      <c r="E403" s="58"/>
      <c r="F403" s="58"/>
      <c r="G403" s="58" t="s">
        <v>159</v>
      </c>
      <c r="H403" s="58">
        <v>17</v>
      </c>
      <c r="I403" s="58">
        <v>0</v>
      </c>
      <c r="J403" s="58">
        <v>5</v>
      </c>
      <c r="K403" s="58">
        <v>3</v>
      </c>
      <c r="L403" s="58">
        <v>11</v>
      </c>
      <c r="M403" s="58"/>
      <c r="N403" s="58"/>
      <c r="O403" s="58">
        <v>364</v>
      </c>
      <c r="P403" s="58">
        <v>168</v>
      </c>
      <c r="Q403" s="58">
        <v>1</v>
      </c>
      <c r="R403" s="58" t="s">
        <v>211</v>
      </c>
    </row>
    <row r="404" spans="1:18" x14ac:dyDescent="0.25">
      <c r="A404" s="58" t="s">
        <v>29</v>
      </c>
      <c r="B404" s="58" t="s">
        <v>210</v>
      </c>
      <c r="C404" s="58" t="s">
        <v>203</v>
      </c>
      <c r="D404" s="58" t="s">
        <v>137</v>
      </c>
      <c r="E404" s="58"/>
      <c r="F404" s="58"/>
      <c r="G404" s="58" t="s">
        <v>159</v>
      </c>
      <c r="H404" s="58">
        <v>18</v>
      </c>
      <c r="I404" s="58">
        <v>0</v>
      </c>
      <c r="J404" s="58">
        <v>14</v>
      </c>
      <c r="K404" s="58">
        <v>2</v>
      </c>
      <c r="L404" s="58">
        <v>0</v>
      </c>
      <c r="M404" s="58"/>
      <c r="N404" s="58"/>
      <c r="O404" s="58">
        <v>219</v>
      </c>
      <c r="P404" s="58">
        <v>144</v>
      </c>
      <c r="Q404" s="58">
        <v>0</v>
      </c>
      <c r="R404" s="58" t="s">
        <v>211</v>
      </c>
    </row>
    <row r="405" spans="1:18" x14ac:dyDescent="0.25">
      <c r="A405" s="58" t="s">
        <v>29</v>
      </c>
      <c r="B405" s="58" t="s">
        <v>210</v>
      </c>
      <c r="C405" s="58" t="s">
        <v>203</v>
      </c>
      <c r="D405" s="58" t="s">
        <v>137</v>
      </c>
      <c r="E405" s="58"/>
      <c r="F405" s="58"/>
      <c r="G405" s="58" t="s">
        <v>159</v>
      </c>
      <c r="H405" s="58">
        <v>19</v>
      </c>
      <c r="I405" s="58">
        <v>0</v>
      </c>
      <c r="J405" s="58">
        <v>7</v>
      </c>
      <c r="K405" s="58">
        <v>2</v>
      </c>
      <c r="L405" s="58">
        <v>0</v>
      </c>
      <c r="M405" s="58"/>
      <c r="N405" s="58"/>
      <c r="O405" s="58">
        <v>210</v>
      </c>
      <c r="P405" s="58">
        <v>138</v>
      </c>
      <c r="Q405" s="58">
        <v>0</v>
      </c>
      <c r="R405" s="58" t="s">
        <v>211</v>
      </c>
    </row>
    <row r="406" spans="1:18" x14ac:dyDescent="0.25">
      <c r="A406" s="58" t="s">
        <v>29</v>
      </c>
      <c r="B406" s="58" t="s">
        <v>210</v>
      </c>
      <c r="C406" s="58" t="s">
        <v>203</v>
      </c>
      <c r="D406" s="58" t="s">
        <v>137</v>
      </c>
      <c r="E406" s="58"/>
      <c r="F406" s="58"/>
      <c r="G406" s="58" t="s">
        <v>159</v>
      </c>
      <c r="H406" s="58">
        <v>20</v>
      </c>
      <c r="I406" s="58">
        <v>0</v>
      </c>
      <c r="J406" s="58">
        <v>4</v>
      </c>
      <c r="K406" s="58">
        <v>3</v>
      </c>
      <c r="L406" s="58">
        <v>0</v>
      </c>
      <c r="M406" s="58"/>
      <c r="N406" s="58"/>
      <c r="O406" s="58">
        <v>172</v>
      </c>
      <c r="P406" s="58">
        <v>130</v>
      </c>
      <c r="Q406" s="58">
        <v>0</v>
      </c>
      <c r="R406" s="58" t="s">
        <v>211</v>
      </c>
    </row>
    <row r="407" spans="1:18" x14ac:dyDescent="0.25">
      <c r="A407" s="58" t="s">
        <v>29</v>
      </c>
      <c r="B407" s="58" t="s">
        <v>210</v>
      </c>
      <c r="C407" s="58" t="s">
        <v>203</v>
      </c>
      <c r="D407" s="58" t="s">
        <v>137</v>
      </c>
      <c r="E407" s="58"/>
      <c r="F407" s="58"/>
      <c r="G407" s="58" t="s">
        <v>159</v>
      </c>
      <c r="H407" s="58">
        <v>21</v>
      </c>
      <c r="I407" s="58">
        <v>0</v>
      </c>
      <c r="J407" s="58">
        <v>4</v>
      </c>
      <c r="K407" s="58">
        <v>1</v>
      </c>
      <c r="L407" s="58">
        <v>0</v>
      </c>
      <c r="M407" s="58"/>
      <c r="N407" s="58"/>
      <c r="O407" s="58">
        <v>151</v>
      </c>
      <c r="P407" s="58">
        <v>139</v>
      </c>
      <c r="Q407" s="58">
        <v>0</v>
      </c>
      <c r="R407" s="58" t="s">
        <v>211</v>
      </c>
    </row>
    <row r="408" spans="1:18" x14ac:dyDescent="0.25">
      <c r="A408" s="58" t="s">
        <v>29</v>
      </c>
      <c r="B408" s="58" t="s">
        <v>210</v>
      </c>
      <c r="C408" s="58" t="s">
        <v>203</v>
      </c>
      <c r="D408" s="58" t="s">
        <v>137</v>
      </c>
      <c r="E408" s="58"/>
      <c r="F408" s="58"/>
      <c r="G408" s="58" t="s">
        <v>159</v>
      </c>
      <c r="H408" s="58">
        <v>22</v>
      </c>
      <c r="I408" s="58">
        <v>0</v>
      </c>
      <c r="J408" s="58">
        <v>0</v>
      </c>
      <c r="K408" s="58">
        <v>0</v>
      </c>
      <c r="L408" s="58">
        <v>0</v>
      </c>
      <c r="M408" s="58"/>
      <c r="N408" s="58"/>
      <c r="O408" s="58">
        <v>115</v>
      </c>
      <c r="P408" s="58">
        <v>62</v>
      </c>
      <c r="Q408" s="58">
        <v>0</v>
      </c>
      <c r="R408" s="58" t="s">
        <v>211</v>
      </c>
    </row>
    <row r="409" spans="1:18" x14ac:dyDescent="0.25">
      <c r="A409" s="58" t="s">
        <v>29</v>
      </c>
      <c r="B409" s="58" t="s">
        <v>210</v>
      </c>
      <c r="C409" s="58" t="s">
        <v>203</v>
      </c>
      <c r="D409" s="58" t="s">
        <v>137</v>
      </c>
      <c r="E409" s="58"/>
      <c r="F409" s="58"/>
      <c r="G409" s="58" t="s">
        <v>159</v>
      </c>
      <c r="H409" s="58">
        <v>23</v>
      </c>
      <c r="I409" s="58">
        <v>0</v>
      </c>
      <c r="J409" s="58">
        <v>0</v>
      </c>
      <c r="K409" s="58">
        <v>0</v>
      </c>
      <c r="L409" s="58">
        <v>0</v>
      </c>
      <c r="M409" s="58"/>
      <c r="N409" s="58"/>
      <c r="O409" s="58">
        <v>64</v>
      </c>
      <c r="P409" s="58">
        <v>36</v>
      </c>
      <c r="Q409" s="58">
        <v>0</v>
      </c>
      <c r="R409" s="58" t="s">
        <v>211</v>
      </c>
    </row>
    <row r="410" spans="1:18" x14ac:dyDescent="0.25">
      <c r="A410" s="58" t="s">
        <v>29</v>
      </c>
      <c r="B410" s="58" t="s">
        <v>210</v>
      </c>
      <c r="C410" s="58" t="s">
        <v>203</v>
      </c>
      <c r="D410" s="58" t="s">
        <v>137</v>
      </c>
      <c r="E410" s="58"/>
      <c r="F410" s="58"/>
      <c r="G410" s="58" t="s">
        <v>157</v>
      </c>
      <c r="H410" s="58">
        <v>0</v>
      </c>
      <c r="I410" s="58">
        <v>0</v>
      </c>
      <c r="J410" s="58">
        <v>2</v>
      </c>
      <c r="K410" s="58">
        <v>0</v>
      </c>
      <c r="L410" s="58">
        <v>0</v>
      </c>
      <c r="M410" s="58"/>
      <c r="N410" s="58"/>
      <c r="O410" s="58">
        <v>43</v>
      </c>
      <c r="P410" s="58">
        <v>29</v>
      </c>
      <c r="Q410" s="58">
        <v>1</v>
      </c>
      <c r="R410" s="58" t="s">
        <v>211</v>
      </c>
    </row>
    <row r="411" spans="1:18" x14ac:dyDescent="0.25">
      <c r="A411" s="58" t="s">
        <v>29</v>
      </c>
      <c r="B411" s="58" t="s">
        <v>210</v>
      </c>
      <c r="C411" s="58" t="s">
        <v>203</v>
      </c>
      <c r="D411" s="58" t="s">
        <v>137</v>
      </c>
      <c r="E411" s="58"/>
      <c r="F411" s="58"/>
      <c r="G411" s="58" t="s">
        <v>157</v>
      </c>
      <c r="H411" s="58">
        <v>1</v>
      </c>
      <c r="I411" s="58">
        <v>0</v>
      </c>
      <c r="J411" s="58">
        <v>2</v>
      </c>
      <c r="K411" s="58">
        <v>0</v>
      </c>
      <c r="L411" s="58">
        <v>0</v>
      </c>
      <c r="M411" s="58"/>
      <c r="N411" s="58"/>
      <c r="O411" s="58">
        <v>24</v>
      </c>
      <c r="P411" s="58">
        <v>33</v>
      </c>
      <c r="Q411" s="58">
        <v>4</v>
      </c>
      <c r="R411" s="58" t="s">
        <v>211</v>
      </c>
    </row>
    <row r="412" spans="1:18" x14ac:dyDescent="0.25">
      <c r="A412" s="58" t="s">
        <v>29</v>
      </c>
      <c r="B412" s="58" t="s">
        <v>210</v>
      </c>
      <c r="C412" s="58" t="s">
        <v>203</v>
      </c>
      <c r="D412" s="58" t="s">
        <v>137</v>
      </c>
      <c r="E412" s="58"/>
      <c r="F412" s="58"/>
      <c r="G412" s="58" t="s">
        <v>157</v>
      </c>
      <c r="H412" s="58">
        <v>2</v>
      </c>
      <c r="I412" s="58">
        <v>0</v>
      </c>
      <c r="J412" s="58">
        <v>3</v>
      </c>
      <c r="K412" s="58">
        <v>0</v>
      </c>
      <c r="L412" s="58">
        <v>0</v>
      </c>
      <c r="M412" s="58"/>
      <c r="N412" s="58"/>
      <c r="O412" s="58">
        <v>7</v>
      </c>
      <c r="P412" s="58">
        <v>10</v>
      </c>
      <c r="Q412" s="58">
        <v>4</v>
      </c>
      <c r="R412" s="58" t="s">
        <v>211</v>
      </c>
    </row>
    <row r="413" spans="1:18" x14ac:dyDescent="0.25">
      <c r="A413" s="58" t="s">
        <v>29</v>
      </c>
      <c r="B413" s="58" t="s">
        <v>210</v>
      </c>
      <c r="C413" s="58" t="s">
        <v>203</v>
      </c>
      <c r="D413" s="58" t="s">
        <v>137</v>
      </c>
      <c r="E413" s="58"/>
      <c r="F413" s="58"/>
      <c r="G413" s="58" t="s">
        <v>157</v>
      </c>
      <c r="H413" s="58">
        <v>3</v>
      </c>
      <c r="I413" s="58">
        <v>0</v>
      </c>
      <c r="J413" s="58">
        <v>3</v>
      </c>
      <c r="K413" s="58">
        <v>0</v>
      </c>
      <c r="L413" s="58">
        <v>0</v>
      </c>
      <c r="M413" s="58"/>
      <c r="N413" s="58"/>
      <c r="O413" s="58">
        <v>9</v>
      </c>
      <c r="P413" s="58">
        <v>3</v>
      </c>
      <c r="Q413" s="58">
        <v>1</v>
      </c>
      <c r="R413" s="58" t="s">
        <v>211</v>
      </c>
    </row>
    <row r="414" spans="1:18" x14ac:dyDescent="0.25">
      <c r="A414" s="58" t="s">
        <v>29</v>
      </c>
      <c r="B414" s="58" t="s">
        <v>210</v>
      </c>
      <c r="C414" s="58" t="s">
        <v>203</v>
      </c>
      <c r="D414" s="58" t="s">
        <v>137</v>
      </c>
      <c r="E414" s="58"/>
      <c r="F414" s="58"/>
      <c r="G414" s="58" t="s">
        <v>157</v>
      </c>
      <c r="H414" s="58">
        <v>4</v>
      </c>
      <c r="I414" s="58">
        <v>0</v>
      </c>
      <c r="J414" s="58">
        <v>0</v>
      </c>
      <c r="K414" s="58">
        <v>0</v>
      </c>
      <c r="L414" s="58">
        <v>0</v>
      </c>
      <c r="M414" s="58"/>
      <c r="N414" s="58"/>
      <c r="O414" s="58">
        <v>12</v>
      </c>
      <c r="P414" s="58">
        <v>9</v>
      </c>
      <c r="Q414" s="58">
        <v>3</v>
      </c>
      <c r="R414" s="58" t="s">
        <v>211</v>
      </c>
    </row>
    <row r="415" spans="1:18" x14ac:dyDescent="0.25">
      <c r="A415" s="58" t="s">
        <v>29</v>
      </c>
      <c r="B415" s="58" t="s">
        <v>210</v>
      </c>
      <c r="C415" s="58" t="s">
        <v>203</v>
      </c>
      <c r="D415" s="58" t="s">
        <v>137</v>
      </c>
      <c r="E415" s="58"/>
      <c r="F415" s="58"/>
      <c r="G415" s="58" t="s">
        <v>157</v>
      </c>
      <c r="H415" s="58">
        <v>5</v>
      </c>
      <c r="I415" s="58">
        <v>0</v>
      </c>
      <c r="J415" s="58">
        <v>5</v>
      </c>
      <c r="K415" s="58">
        <v>0</v>
      </c>
      <c r="L415" s="58">
        <v>3</v>
      </c>
      <c r="M415" s="58"/>
      <c r="N415" s="58"/>
      <c r="O415" s="58">
        <v>78</v>
      </c>
      <c r="P415" s="58">
        <v>56</v>
      </c>
      <c r="Q415" s="58">
        <v>0</v>
      </c>
      <c r="R415" s="58" t="s">
        <v>211</v>
      </c>
    </row>
    <row r="416" spans="1:18" x14ac:dyDescent="0.25">
      <c r="A416" s="58" t="s">
        <v>29</v>
      </c>
      <c r="B416" s="58" t="s">
        <v>210</v>
      </c>
      <c r="C416" s="58" t="s">
        <v>203</v>
      </c>
      <c r="D416" s="58" t="s">
        <v>137</v>
      </c>
      <c r="E416" s="58"/>
      <c r="F416" s="58"/>
      <c r="G416" s="58" t="s">
        <v>157</v>
      </c>
      <c r="H416" s="58">
        <v>6</v>
      </c>
      <c r="I416" s="58">
        <v>0</v>
      </c>
      <c r="J416" s="58">
        <v>2</v>
      </c>
      <c r="K416" s="58">
        <v>0</v>
      </c>
      <c r="L416" s="58">
        <v>2</v>
      </c>
      <c r="M416" s="58"/>
      <c r="N416" s="58"/>
      <c r="O416" s="58">
        <v>296</v>
      </c>
      <c r="P416" s="58">
        <v>191</v>
      </c>
      <c r="Q416" s="58">
        <v>0</v>
      </c>
      <c r="R416" s="58" t="s">
        <v>211</v>
      </c>
    </row>
    <row r="417" spans="1:18" x14ac:dyDescent="0.25">
      <c r="A417" s="58" t="s">
        <v>29</v>
      </c>
      <c r="B417" s="58" t="s">
        <v>210</v>
      </c>
      <c r="C417" s="58" t="s">
        <v>203</v>
      </c>
      <c r="D417" s="58" t="s">
        <v>137</v>
      </c>
      <c r="E417" s="58"/>
      <c r="F417" s="58"/>
      <c r="G417" s="58" t="s">
        <v>157</v>
      </c>
      <c r="H417" s="58">
        <v>7</v>
      </c>
      <c r="I417" s="58">
        <v>1</v>
      </c>
      <c r="J417" s="58">
        <v>23</v>
      </c>
      <c r="K417" s="58">
        <v>5</v>
      </c>
      <c r="L417" s="58">
        <v>2</v>
      </c>
      <c r="M417" s="58"/>
      <c r="N417" s="58"/>
      <c r="O417" s="58">
        <v>602</v>
      </c>
      <c r="P417" s="58">
        <v>446</v>
      </c>
      <c r="Q417" s="58">
        <v>0</v>
      </c>
      <c r="R417" s="58" t="s">
        <v>211</v>
      </c>
    </row>
    <row r="418" spans="1:18" x14ac:dyDescent="0.25">
      <c r="A418" s="58" t="s">
        <v>29</v>
      </c>
      <c r="B418" s="58" t="s">
        <v>210</v>
      </c>
      <c r="C418" s="58" t="s">
        <v>203</v>
      </c>
      <c r="D418" s="58" t="s">
        <v>137</v>
      </c>
      <c r="E418" s="58"/>
      <c r="F418" s="58"/>
      <c r="G418" s="58" t="s">
        <v>157</v>
      </c>
      <c r="H418" s="58">
        <v>8</v>
      </c>
      <c r="I418" s="58">
        <v>1</v>
      </c>
      <c r="J418" s="58">
        <v>17</v>
      </c>
      <c r="K418" s="58">
        <v>1</v>
      </c>
      <c r="L418" s="58">
        <v>2</v>
      </c>
      <c r="M418" s="58"/>
      <c r="N418" s="58"/>
      <c r="O418" s="58">
        <v>378</v>
      </c>
      <c r="P418" s="58">
        <v>167</v>
      </c>
      <c r="Q418" s="58">
        <v>0</v>
      </c>
      <c r="R418" s="58" t="s">
        <v>211</v>
      </c>
    </row>
    <row r="419" spans="1:18" x14ac:dyDescent="0.25">
      <c r="A419" s="58" t="s">
        <v>29</v>
      </c>
      <c r="B419" s="58" t="s">
        <v>210</v>
      </c>
      <c r="C419" s="58" t="s">
        <v>203</v>
      </c>
      <c r="D419" s="58" t="s">
        <v>137</v>
      </c>
      <c r="E419" s="58"/>
      <c r="F419" s="58"/>
      <c r="G419" s="58" t="s">
        <v>157</v>
      </c>
      <c r="H419" s="58">
        <v>9</v>
      </c>
      <c r="I419" s="58">
        <v>0</v>
      </c>
      <c r="J419" s="58">
        <v>22</v>
      </c>
      <c r="K419" s="58">
        <v>5</v>
      </c>
      <c r="L419" s="58">
        <v>3</v>
      </c>
      <c r="M419" s="58"/>
      <c r="N419" s="58"/>
      <c r="O419" s="58">
        <v>271</v>
      </c>
      <c r="P419" s="58">
        <v>135</v>
      </c>
      <c r="Q419" s="58">
        <v>1</v>
      </c>
      <c r="R419" s="58" t="s">
        <v>211</v>
      </c>
    </row>
    <row r="420" spans="1:18" x14ac:dyDescent="0.25">
      <c r="A420" s="58" t="s">
        <v>29</v>
      </c>
      <c r="B420" s="58" t="s">
        <v>210</v>
      </c>
      <c r="C420" s="58" t="s">
        <v>203</v>
      </c>
      <c r="D420" s="58" t="s">
        <v>137</v>
      </c>
      <c r="E420" s="58"/>
      <c r="F420" s="58"/>
      <c r="G420" s="58" t="s">
        <v>157</v>
      </c>
      <c r="H420" s="58">
        <v>10</v>
      </c>
      <c r="I420" s="58">
        <v>4</v>
      </c>
      <c r="J420" s="58">
        <v>20</v>
      </c>
      <c r="K420" s="58">
        <v>4</v>
      </c>
      <c r="L420" s="58">
        <v>4</v>
      </c>
      <c r="M420" s="58"/>
      <c r="N420" s="58"/>
      <c r="O420" s="58">
        <v>216</v>
      </c>
      <c r="P420" s="58">
        <v>143</v>
      </c>
      <c r="Q420" s="58">
        <v>2</v>
      </c>
      <c r="R420" s="58" t="s">
        <v>211</v>
      </c>
    </row>
    <row r="421" spans="1:18" x14ac:dyDescent="0.25">
      <c r="A421" s="58" t="s">
        <v>29</v>
      </c>
      <c r="B421" s="58" t="s">
        <v>210</v>
      </c>
      <c r="C421" s="58" t="s">
        <v>203</v>
      </c>
      <c r="D421" s="58" t="s">
        <v>137</v>
      </c>
      <c r="E421" s="58"/>
      <c r="F421" s="58"/>
      <c r="G421" s="58" t="s">
        <v>157</v>
      </c>
      <c r="H421" s="58">
        <v>11</v>
      </c>
      <c r="I421" s="58">
        <v>3</v>
      </c>
      <c r="J421" s="58">
        <v>11</v>
      </c>
      <c r="K421" s="58">
        <v>4</v>
      </c>
      <c r="L421" s="58">
        <v>3</v>
      </c>
      <c r="M421" s="58"/>
      <c r="N421" s="58"/>
      <c r="O421" s="58">
        <v>234</v>
      </c>
      <c r="P421" s="58">
        <v>139</v>
      </c>
      <c r="Q421" s="58">
        <v>0</v>
      </c>
      <c r="R421" s="58" t="s">
        <v>211</v>
      </c>
    </row>
    <row r="422" spans="1:18" x14ac:dyDescent="0.25">
      <c r="A422" s="58" t="s">
        <v>29</v>
      </c>
      <c r="B422" s="58" t="s">
        <v>210</v>
      </c>
      <c r="C422" s="58" t="s">
        <v>203</v>
      </c>
      <c r="D422" s="58" t="s">
        <v>137</v>
      </c>
      <c r="E422" s="58"/>
      <c r="F422" s="58"/>
      <c r="G422" s="58" t="s">
        <v>157</v>
      </c>
      <c r="H422" s="58">
        <v>12</v>
      </c>
      <c r="I422" s="58">
        <v>2</v>
      </c>
      <c r="J422" s="58">
        <v>11</v>
      </c>
      <c r="K422" s="58">
        <v>1</v>
      </c>
      <c r="L422" s="58">
        <v>2</v>
      </c>
      <c r="M422" s="58"/>
      <c r="N422" s="58"/>
      <c r="O422" s="58">
        <v>226</v>
      </c>
      <c r="P422" s="58">
        <v>134</v>
      </c>
      <c r="Q422" s="58">
        <v>1</v>
      </c>
      <c r="R422" s="58" t="s">
        <v>211</v>
      </c>
    </row>
    <row r="423" spans="1:18" x14ac:dyDescent="0.25">
      <c r="A423" s="58" t="s">
        <v>29</v>
      </c>
      <c r="B423" s="58" t="s">
        <v>210</v>
      </c>
      <c r="C423" s="58" t="s">
        <v>203</v>
      </c>
      <c r="D423" s="58" t="s">
        <v>137</v>
      </c>
      <c r="E423" s="58"/>
      <c r="F423" s="58"/>
      <c r="G423" s="58" t="s">
        <v>157</v>
      </c>
      <c r="H423" s="58">
        <v>13</v>
      </c>
      <c r="I423" s="58">
        <v>5</v>
      </c>
      <c r="J423" s="58">
        <v>15</v>
      </c>
      <c r="K423" s="58">
        <v>5</v>
      </c>
      <c r="L423" s="58">
        <v>1</v>
      </c>
      <c r="M423" s="58"/>
      <c r="N423" s="58"/>
      <c r="O423" s="58">
        <v>261</v>
      </c>
      <c r="P423" s="58">
        <v>104</v>
      </c>
      <c r="Q423" s="58">
        <v>2</v>
      </c>
      <c r="R423" s="58" t="s">
        <v>211</v>
      </c>
    </row>
    <row r="424" spans="1:18" x14ac:dyDescent="0.25">
      <c r="A424" s="58" t="s">
        <v>29</v>
      </c>
      <c r="B424" s="58" t="s">
        <v>210</v>
      </c>
      <c r="C424" s="58" t="s">
        <v>203</v>
      </c>
      <c r="D424" s="58" t="s">
        <v>137</v>
      </c>
      <c r="E424" s="58"/>
      <c r="F424" s="58"/>
      <c r="G424" s="58" t="s">
        <v>157</v>
      </c>
      <c r="H424" s="58">
        <v>14</v>
      </c>
      <c r="I424" s="58">
        <v>3</v>
      </c>
      <c r="J424" s="58">
        <v>17</v>
      </c>
      <c r="K424" s="58">
        <v>3</v>
      </c>
      <c r="L424" s="58">
        <v>3</v>
      </c>
      <c r="M424" s="58"/>
      <c r="N424" s="58"/>
      <c r="O424" s="58">
        <v>278</v>
      </c>
      <c r="P424" s="58">
        <v>128</v>
      </c>
      <c r="Q424" s="58">
        <v>1</v>
      </c>
      <c r="R424" s="58" t="s">
        <v>211</v>
      </c>
    </row>
    <row r="425" spans="1:18" x14ac:dyDescent="0.25">
      <c r="A425" s="58" t="s">
        <v>29</v>
      </c>
      <c r="B425" s="58" t="s">
        <v>210</v>
      </c>
      <c r="C425" s="58" t="s">
        <v>203</v>
      </c>
      <c r="D425" s="58" t="s">
        <v>137</v>
      </c>
      <c r="E425" s="58"/>
      <c r="F425" s="58"/>
      <c r="G425" s="58" t="s">
        <v>157</v>
      </c>
      <c r="H425" s="58">
        <v>15</v>
      </c>
      <c r="I425" s="58">
        <v>5</v>
      </c>
      <c r="J425" s="58">
        <v>12</v>
      </c>
      <c r="K425" s="58">
        <v>5</v>
      </c>
      <c r="L425" s="58">
        <v>7</v>
      </c>
      <c r="M425" s="58"/>
      <c r="N425" s="58"/>
      <c r="O425" s="58">
        <v>303</v>
      </c>
      <c r="P425" s="58">
        <v>154</v>
      </c>
      <c r="Q425" s="58">
        <v>2</v>
      </c>
      <c r="R425" s="58" t="s">
        <v>211</v>
      </c>
    </row>
    <row r="426" spans="1:18" x14ac:dyDescent="0.25">
      <c r="A426" s="58" t="s">
        <v>29</v>
      </c>
      <c r="B426" s="58" t="s">
        <v>210</v>
      </c>
      <c r="C426" s="58" t="s">
        <v>203</v>
      </c>
      <c r="D426" s="58" t="s">
        <v>137</v>
      </c>
      <c r="E426" s="58"/>
      <c r="F426" s="58"/>
      <c r="G426" s="58" t="s">
        <v>157</v>
      </c>
      <c r="H426" s="58">
        <v>16</v>
      </c>
      <c r="I426" s="58">
        <v>3</v>
      </c>
      <c r="J426" s="58">
        <v>14</v>
      </c>
      <c r="K426" s="58">
        <v>5</v>
      </c>
      <c r="L426" s="58">
        <v>2</v>
      </c>
      <c r="M426" s="58"/>
      <c r="N426" s="58"/>
      <c r="O426" s="58">
        <v>482</v>
      </c>
      <c r="P426" s="58">
        <v>234</v>
      </c>
      <c r="Q426" s="58">
        <v>2</v>
      </c>
      <c r="R426" s="58" t="s">
        <v>211</v>
      </c>
    </row>
    <row r="427" spans="1:18" x14ac:dyDescent="0.25">
      <c r="A427" s="58" t="s">
        <v>29</v>
      </c>
      <c r="B427" s="58" t="s">
        <v>210</v>
      </c>
      <c r="C427" s="58" t="s">
        <v>203</v>
      </c>
      <c r="D427" s="58" t="s">
        <v>137</v>
      </c>
      <c r="E427" s="58"/>
      <c r="F427" s="58"/>
      <c r="G427" s="58" t="s">
        <v>157</v>
      </c>
      <c r="H427" s="58">
        <v>17</v>
      </c>
      <c r="I427" s="58">
        <v>0</v>
      </c>
      <c r="J427" s="58">
        <v>8</v>
      </c>
      <c r="K427" s="58">
        <v>5</v>
      </c>
      <c r="L427" s="58">
        <v>13</v>
      </c>
      <c r="M427" s="58"/>
      <c r="N427" s="58"/>
      <c r="O427" s="58">
        <v>583</v>
      </c>
      <c r="P427" s="58">
        <v>303</v>
      </c>
      <c r="Q427" s="58">
        <v>3</v>
      </c>
      <c r="R427" s="58" t="s">
        <v>211</v>
      </c>
    </row>
    <row r="428" spans="1:18" x14ac:dyDescent="0.25">
      <c r="A428" s="58" t="s">
        <v>29</v>
      </c>
      <c r="B428" s="58" t="s">
        <v>210</v>
      </c>
      <c r="C428" s="58" t="s">
        <v>203</v>
      </c>
      <c r="D428" s="58" t="s">
        <v>137</v>
      </c>
      <c r="E428" s="58"/>
      <c r="F428" s="58"/>
      <c r="G428" s="58" t="s">
        <v>157</v>
      </c>
      <c r="H428" s="58">
        <v>18</v>
      </c>
      <c r="I428" s="58">
        <v>0</v>
      </c>
      <c r="J428" s="58">
        <v>15</v>
      </c>
      <c r="K428" s="58">
        <v>1</v>
      </c>
      <c r="L428" s="58">
        <v>3</v>
      </c>
      <c r="M428" s="58"/>
      <c r="N428" s="58"/>
      <c r="O428" s="58">
        <v>319</v>
      </c>
      <c r="P428" s="58">
        <v>172</v>
      </c>
      <c r="Q428" s="58">
        <v>0</v>
      </c>
      <c r="R428" s="58" t="s">
        <v>211</v>
      </c>
    </row>
    <row r="429" spans="1:18" x14ac:dyDescent="0.25">
      <c r="A429" s="58" t="s">
        <v>29</v>
      </c>
      <c r="B429" s="58" t="s">
        <v>210</v>
      </c>
      <c r="C429" s="58" t="s">
        <v>203</v>
      </c>
      <c r="D429" s="58" t="s">
        <v>137</v>
      </c>
      <c r="E429" s="58"/>
      <c r="F429" s="58"/>
      <c r="G429" s="58" t="s">
        <v>157</v>
      </c>
      <c r="H429" s="58">
        <v>19</v>
      </c>
      <c r="I429" s="58">
        <v>1</v>
      </c>
      <c r="J429" s="58">
        <v>2</v>
      </c>
      <c r="K429" s="58">
        <v>2</v>
      </c>
      <c r="L429" s="58">
        <v>2</v>
      </c>
      <c r="M429" s="58"/>
      <c r="N429" s="58"/>
      <c r="O429" s="58">
        <v>211</v>
      </c>
      <c r="P429" s="58">
        <v>134</v>
      </c>
      <c r="Q429" s="58">
        <v>0</v>
      </c>
      <c r="R429" s="58" t="s">
        <v>211</v>
      </c>
    </row>
    <row r="430" spans="1:18" x14ac:dyDescent="0.25">
      <c r="A430" s="58" t="s">
        <v>29</v>
      </c>
      <c r="B430" s="58" t="s">
        <v>210</v>
      </c>
      <c r="C430" s="58" t="s">
        <v>203</v>
      </c>
      <c r="D430" s="58" t="s">
        <v>137</v>
      </c>
      <c r="E430" s="58"/>
      <c r="F430" s="58"/>
      <c r="G430" s="58" t="s">
        <v>157</v>
      </c>
      <c r="H430" s="58">
        <v>20</v>
      </c>
      <c r="I430" s="58">
        <v>2</v>
      </c>
      <c r="J430" s="58">
        <v>3</v>
      </c>
      <c r="K430" s="58">
        <v>3</v>
      </c>
      <c r="L430" s="58">
        <v>2</v>
      </c>
      <c r="M430" s="58"/>
      <c r="N430" s="58"/>
      <c r="O430" s="58">
        <v>162</v>
      </c>
      <c r="P430" s="58">
        <v>129</v>
      </c>
      <c r="Q430" s="58">
        <v>0</v>
      </c>
      <c r="R430" s="58" t="s">
        <v>211</v>
      </c>
    </row>
    <row r="431" spans="1:18" x14ac:dyDescent="0.25">
      <c r="A431" s="58" t="s">
        <v>29</v>
      </c>
      <c r="B431" s="58" t="s">
        <v>210</v>
      </c>
      <c r="C431" s="58" t="s">
        <v>203</v>
      </c>
      <c r="D431" s="58" t="s">
        <v>137</v>
      </c>
      <c r="E431" s="58"/>
      <c r="F431" s="58"/>
      <c r="G431" s="58" t="s">
        <v>157</v>
      </c>
      <c r="H431" s="58">
        <v>21</v>
      </c>
      <c r="I431" s="58">
        <v>1</v>
      </c>
      <c r="J431" s="58">
        <v>1</v>
      </c>
      <c r="K431" s="58">
        <v>0</v>
      </c>
      <c r="L431" s="58">
        <v>0</v>
      </c>
      <c r="M431" s="58"/>
      <c r="N431" s="58"/>
      <c r="O431" s="58">
        <v>116</v>
      </c>
      <c r="P431" s="58">
        <v>131</v>
      </c>
      <c r="Q431" s="58">
        <v>0</v>
      </c>
      <c r="R431" s="58" t="s">
        <v>211</v>
      </c>
    </row>
    <row r="432" spans="1:18" x14ac:dyDescent="0.25">
      <c r="A432" s="58" t="s">
        <v>29</v>
      </c>
      <c r="B432" s="58" t="s">
        <v>210</v>
      </c>
      <c r="C432" s="58" t="s">
        <v>203</v>
      </c>
      <c r="D432" s="58" t="s">
        <v>137</v>
      </c>
      <c r="E432" s="58"/>
      <c r="F432" s="58"/>
      <c r="G432" s="58" t="s">
        <v>157</v>
      </c>
      <c r="H432" s="58">
        <v>22</v>
      </c>
      <c r="I432" s="58">
        <v>0</v>
      </c>
      <c r="J432" s="58">
        <v>7</v>
      </c>
      <c r="K432" s="58">
        <v>0</v>
      </c>
      <c r="L432" s="58">
        <v>0</v>
      </c>
      <c r="M432" s="58"/>
      <c r="N432" s="58"/>
      <c r="O432" s="58">
        <v>53</v>
      </c>
      <c r="P432" s="58">
        <v>39</v>
      </c>
      <c r="Q432" s="58">
        <v>12</v>
      </c>
      <c r="R432" s="58" t="s">
        <v>211</v>
      </c>
    </row>
    <row r="433" spans="1:18" x14ac:dyDescent="0.25">
      <c r="A433" s="58" t="s">
        <v>29</v>
      </c>
      <c r="B433" s="58" t="s">
        <v>210</v>
      </c>
      <c r="C433" s="58" t="s">
        <v>203</v>
      </c>
      <c r="D433" s="58" t="s">
        <v>137</v>
      </c>
      <c r="E433" s="58"/>
      <c r="F433" s="58"/>
      <c r="G433" s="58" t="s">
        <v>157</v>
      </c>
      <c r="H433" s="58">
        <v>23</v>
      </c>
      <c r="I433" s="58">
        <v>0</v>
      </c>
      <c r="J433" s="58">
        <v>3</v>
      </c>
      <c r="K433" s="58">
        <v>0</v>
      </c>
      <c r="L433" s="58">
        <v>0</v>
      </c>
      <c r="M433" s="58"/>
      <c r="N433" s="58"/>
      <c r="O433" s="58">
        <v>6</v>
      </c>
      <c r="P433" s="58">
        <v>50</v>
      </c>
      <c r="Q433" s="58">
        <v>32</v>
      </c>
      <c r="R433" s="58" t="s">
        <v>211</v>
      </c>
    </row>
    <row r="434" spans="1:18" x14ac:dyDescent="0.25">
      <c r="A434" s="58" t="s">
        <v>29</v>
      </c>
      <c r="B434" s="58" t="s">
        <v>210</v>
      </c>
      <c r="C434" s="58" t="s">
        <v>203</v>
      </c>
      <c r="D434" s="58" t="s">
        <v>135</v>
      </c>
      <c r="E434" s="58"/>
      <c r="F434" s="58"/>
      <c r="G434" s="58" t="s">
        <v>159</v>
      </c>
      <c r="H434" s="58">
        <v>0</v>
      </c>
      <c r="I434" s="58">
        <v>1</v>
      </c>
      <c r="J434" s="58">
        <v>9</v>
      </c>
      <c r="K434" s="58">
        <v>0</v>
      </c>
      <c r="L434" s="58">
        <v>0</v>
      </c>
      <c r="M434" s="58"/>
      <c r="N434" s="58"/>
      <c r="O434" s="58">
        <v>67</v>
      </c>
      <c r="P434" s="58">
        <v>59</v>
      </c>
      <c r="Q434" s="58">
        <v>0</v>
      </c>
      <c r="R434" s="58" t="s">
        <v>211</v>
      </c>
    </row>
    <row r="435" spans="1:18" x14ac:dyDescent="0.25">
      <c r="A435" s="58" t="s">
        <v>29</v>
      </c>
      <c r="B435" s="58" t="s">
        <v>210</v>
      </c>
      <c r="C435" s="58" t="s">
        <v>203</v>
      </c>
      <c r="D435" s="58" t="s">
        <v>135</v>
      </c>
      <c r="E435" s="58"/>
      <c r="F435" s="58"/>
      <c r="G435" s="58" t="s">
        <v>159</v>
      </c>
      <c r="H435" s="58">
        <v>1</v>
      </c>
      <c r="I435" s="58">
        <v>3</v>
      </c>
      <c r="J435" s="58">
        <v>4</v>
      </c>
      <c r="K435" s="58">
        <v>0</v>
      </c>
      <c r="L435" s="58">
        <v>0</v>
      </c>
      <c r="M435" s="58"/>
      <c r="N435" s="58"/>
      <c r="O435" s="58">
        <v>37</v>
      </c>
      <c r="P435" s="58">
        <v>20</v>
      </c>
      <c r="Q435" s="58">
        <v>0</v>
      </c>
      <c r="R435" s="58" t="s">
        <v>211</v>
      </c>
    </row>
    <row r="436" spans="1:18" x14ac:dyDescent="0.25">
      <c r="A436" s="58" t="s">
        <v>29</v>
      </c>
      <c r="B436" s="58" t="s">
        <v>210</v>
      </c>
      <c r="C436" s="58" t="s">
        <v>203</v>
      </c>
      <c r="D436" s="58" t="s">
        <v>135</v>
      </c>
      <c r="E436" s="58"/>
      <c r="F436" s="58"/>
      <c r="G436" s="58" t="s">
        <v>159</v>
      </c>
      <c r="H436" s="58">
        <v>2</v>
      </c>
      <c r="I436" s="58">
        <v>0</v>
      </c>
      <c r="J436" s="58">
        <v>9</v>
      </c>
      <c r="K436" s="58">
        <v>0</v>
      </c>
      <c r="L436" s="58">
        <v>0</v>
      </c>
      <c r="M436" s="58"/>
      <c r="N436" s="58"/>
      <c r="O436" s="58">
        <v>23</v>
      </c>
      <c r="P436" s="58">
        <v>30</v>
      </c>
      <c r="Q436" s="58">
        <v>0</v>
      </c>
      <c r="R436" s="58" t="s">
        <v>211</v>
      </c>
    </row>
    <row r="437" spans="1:18" x14ac:dyDescent="0.25">
      <c r="A437" s="58" t="s">
        <v>29</v>
      </c>
      <c r="B437" s="58" t="s">
        <v>210</v>
      </c>
      <c r="C437" s="58" t="s">
        <v>203</v>
      </c>
      <c r="D437" s="58" t="s">
        <v>135</v>
      </c>
      <c r="E437" s="58"/>
      <c r="F437" s="58"/>
      <c r="G437" s="58" t="s">
        <v>159</v>
      </c>
      <c r="H437" s="58">
        <v>3</v>
      </c>
      <c r="I437" s="58">
        <v>0</v>
      </c>
      <c r="J437" s="58">
        <v>8</v>
      </c>
      <c r="K437" s="58">
        <v>0</v>
      </c>
      <c r="L437" s="58">
        <v>0</v>
      </c>
      <c r="M437" s="58"/>
      <c r="N437" s="58"/>
      <c r="O437" s="58">
        <v>11</v>
      </c>
      <c r="P437" s="58">
        <v>13</v>
      </c>
      <c r="Q437" s="58">
        <v>0</v>
      </c>
      <c r="R437" s="58" t="s">
        <v>211</v>
      </c>
    </row>
    <row r="438" spans="1:18" x14ac:dyDescent="0.25">
      <c r="A438" s="58" t="s">
        <v>29</v>
      </c>
      <c r="B438" s="58" t="s">
        <v>210</v>
      </c>
      <c r="C438" s="58" t="s">
        <v>203</v>
      </c>
      <c r="D438" s="58" t="s">
        <v>135</v>
      </c>
      <c r="E438" s="58"/>
      <c r="F438" s="58"/>
      <c r="G438" s="58" t="s">
        <v>159</v>
      </c>
      <c r="H438" s="58">
        <v>4</v>
      </c>
      <c r="I438" s="58">
        <v>1</v>
      </c>
      <c r="J438" s="58">
        <v>7</v>
      </c>
      <c r="K438" s="58">
        <v>0</v>
      </c>
      <c r="L438" s="58">
        <v>0</v>
      </c>
      <c r="M438" s="58"/>
      <c r="N438" s="58"/>
      <c r="O438" s="58">
        <v>24</v>
      </c>
      <c r="P438" s="58">
        <v>8</v>
      </c>
      <c r="Q438" s="58">
        <v>0</v>
      </c>
      <c r="R438" s="58" t="s">
        <v>211</v>
      </c>
    </row>
    <row r="439" spans="1:18" x14ac:dyDescent="0.25">
      <c r="A439" s="58" t="s">
        <v>29</v>
      </c>
      <c r="B439" s="58" t="s">
        <v>210</v>
      </c>
      <c r="C439" s="58" t="s">
        <v>203</v>
      </c>
      <c r="D439" s="58" t="s">
        <v>135</v>
      </c>
      <c r="E439" s="58"/>
      <c r="F439" s="58"/>
      <c r="G439" s="58" t="s">
        <v>159</v>
      </c>
      <c r="H439" s="58">
        <v>5</v>
      </c>
      <c r="I439" s="58">
        <v>4</v>
      </c>
      <c r="J439" s="58">
        <v>6</v>
      </c>
      <c r="K439" s="58">
        <v>0</v>
      </c>
      <c r="L439" s="58">
        <v>0</v>
      </c>
      <c r="M439" s="58"/>
      <c r="N439" s="58"/>
      <c r="O439" s="58">
        <v>48</v>
      </c>
      <c r="P439" s="58">
        <v>35</v>
      </c>
      <c r="Q439" s="58">
        <v>0</v>
      </c>
      <c r="R439" s="58" t="s">
        <v>211</v>
      </c>
    </row>
    <row r="440" spans="1:18" x14ac:dyDescent="0.25">
      <c r="A440" s="58" t="s">
        <v>29</v>
      </c>
      <c r="B440" s="58" t="s">
        <v>210</v>
      </c>
      <c r="C440" s="58" t="s">
        <v>203</v>
      </c>
      <c r="D440" s="58" t="s">
        <v>135</v>
      </c>
      <c r="E440" s="58"/>
      <c r="F440" s="58"/>
      <c r="G440" s="58" t="s">
        <v>159</v>
      </c>
      <c r="H440" s="58">
        <v>6</v>
      </c>
      <c r="I440" s="58">
        <v>3</v>
      </c>
      <c r="J440" s="58">
        <v>7</v>
      </c>
      <c r="K440" s="58">
        <v>3</v>
      </c>
      <c r="L440" s="58">
        <v>7</v>
      </c>
      <c r="M440" s="58"/>
      <c r="N440" s="58"/>
      <c r="O440" s="58">
        <v>119</v>
      </c>
      <c r="P440" s="58">
        <v>108</v>
      </c>
      <c r="Q440" s="58">
        <v>1</v>
      </c>
      <c r="R440" s="58" t="s">
        <v>211</v>
      </c>
    </row>
    <row r="441" spans="1:18" x14ac:dyDescent="0.25">
      <c r="A441" s="58" t="s">
        <v>29</v>
      </c>
      <c r="B441" s="58" t="s">
        <v>210</v>
      </c>
      <c r="C441" s="58" t="s">
        <v>203</v>
      </c>
      <c r="D441" s="58" t="s">
        <v>135</v>
      </c>
      <c r="E441" s="58"/>
      <c r="F441" s="58"/>
      <c r="G441" s="58" t="s">
        <v>159</v>
      </c>
      <c r="H441" s="58">
        <v>7</v>
      </c>
      <c r="I441" s="58">
        <v>2</v>
      </c>
      <c r="J441" s="58">
        <v>9</v>
      </c>
      <c r="K441" s="58">
        <v>6</v>
      </c>
      <c r="L441" s="58">
        <v>10</v>
      </c>
      <c r="M441" s="58"/>
      <c r="N441" s="58"/>
      <c r="O441" s="58">
        <v>282</v>
      </c>
      <c r="P441" s="58">
        <v>161</v>
      </c>
      <c r="Q441" s="58">
        <v>3</v>
      </c>
      <c r="R441" s="58" t="s">
        <v>211</v>
      </c>
    </row>
    <row r="442" spans="1:18" x14ac:dyDescent="0.25">
      <c r="A442" s="58" t="s">
        <v>29</v>
      </c>
      <c r="B442" s="58" t="s">
        <v>210</v>
      </c>
      <c r="C442" s="58" t="s">
        <v>203</v>
      </c>
      <c r="D442" s="58" t="s">
        <v>135</v>
      </c>
      <c r="E442" s="58"/>
      <c r="F442" s="58"/>
      <c r="G442" s="58" t="s">
        <v>159</v>
      </c>
      <c r="H442" s="58">
        <v>8</v>
      </c>
      <c r="I442" s="58">
        <v>2</v>
      </c>
      <c r="J442" s="58">
        <v>10</v>
      </c>
      <c r="K442" s="58">
        <v>3</v>
      </c>
      <c r="L442" s="58">
        <v>16</v>
      </c>
      <c r="M442" s="58"/>
      <c r="N442" s="58"/>
      <c r="O442" s="58">
        <v>285</v>
      </c>
      <c r="P442" s="58">
        <v>179</v>
      </c>
      <c r="Q442" s="58">
        <v>2</v>
      </c>
      <c r="R442" s="58" t="s">
        <v>211</v>
      </c>
    </row>
    <row r="443" spans="1:18" x14ac:dyDescent="0.25">
      <c r="A443" s="58" t="s">
        <v>29</v>
      </c>
      <c r="B443" s="58" t="s">
        <v>210</v>
      </c>
      <c r="C443" s="58" t="s">
        <v>203</v>
      </c>
      <c r="D443" s="58" t="s">
        <v>135</v>
      </c>
      <c r="E443" s="58"/>
      <c r="F443" s="58"/>
      <c r="G443" s="58" t="s">
        <v>159</v>
      </c>
      <c r="H443" s="58">
        <v>9</v>
      </c>
      <c r="I443" s="58">
        <v>3</v>
      </c>
      <c r="J443" s="58">
        <v>12</v>
      </c>
      <c r="K443" s="58">
        <v>6</v>
      </c>
      <c r="L443" s="58">
        <v>10</v>
      </c>
      <c r="M443" s="58"/>
      <c r="N443" s="58"/>
      <c r="O443" s="58">
        <v>257</v>
      </c>
      <c r="P443" s="58">
        <v>174</v>
      </c>
      <c r="Q443" s="58">
        <v>1</v>
      </c>
      <c r="R443" s="58" t="s">
        <v>211</v>
      </c>
    </row>
    <row r="444" spans="1:18" x14ac:dyDescent="0.25">
      <c r="A444" s="58" t="s">
        <v>29</v>
      </c>
      <c r="B444" s="58" t="s">
        <v>210</v>
      </c>
      <c r="C444" s="58" t="s">
        <v>203</v>
      </c>
      <c r="D444" s="58" t="s">
        <v>135</v>
      </c>
      <c r="E444" s="58"/>
      <c r="F444" s="58"/>
      <c r="G444" s="58" t="s">
        <v>159</v>
      </c>
      <c r="H444" s="58">
        <v>10</v>
      </c>
      <c r="I444" s="58">
        <v>2</v>
      </c>
      <c r="J444" s="58">
        <v>15</v>
      </c>
      <c r="K444" s="58">
        <v>1</v>
      </c>
      <c r="L444" s="58">
        <v>0</v>
      </c>
      <c r="M444" s="58"/>
      <c r="N444" s="58"/>
      <c r="O444" s="58">
        <v>279</v>
      </c>
      <c r="P444" s="58">
        <v>109</v>
      </c>
      <c r="Q444" s="58">
        <v>1</v>
      </c>
      <c r="R444" s="58" t="s">
        <v>211</v>
      </c>
    </row>
    <row r="445" spans="1:18" x14ac:dyDescent="0.25">
      <c r="A445" s="58" t="s">
        <v>29</v>
      </c>
      <c r="B445" s="58" t="s">
        <v>210</v>
      </c>
      <c r="C445" s="58" t="s">
        <v>203</v>
      </c>
      <c r="D445" s="58" t="s">
        <v>135</v>
      </c>
      <c r="E445" s="58"/>
      <c r="F445" s="58"/>
      <c r="G445" s="58" t="s">
        <v>159</v>
      </c>
      <c r="H445" s="58">
        <v>11</v>
      </c>
      <c r="I445" s="58">
        <v>1</v>
      </c>
      <c r="J445" s="58">
        <v>12</v>
      </c>
      <c r="K445" s="58">
        <v>2</v>
      </c>
      <c r="L445" s="58">
        <v>1</v>
      </c>
      <c r="M445" s="58"/>
      <c r="N445" s="58"/>
      <c r="O445" s="58">
        <v>299</v>
      </c>
      <c r="P445" s="58">
        <v>118</v>
      </c>
      <c r="Q445" s="58">
        <v>4</v>
      </c>
      <c r="R445" s="58" t="s">
        <v>211</v>
      </c>
    </row>
    <row r="446" spans="1:18" x14ac:dyDescent="0.25">
      <c r="A446" s="58" t="s">
        <v>29</v>
      </c>
      <c r="B446" s="58" t="s">
        <v>210</v>
      </c>
      <c r="C446" s="58" t="s">
        <v>203</v>
      </c>
      <c r="D446" s="58" t="s">
        <v>135</v>
      </c>
      <c r="E446" s="58"/>
      <c r="F446" s="58"/>
      <c r="G446" s="58" t="s">
        <v>159</v>
      </c>
      <c r="H446" s="58">
        <v>12</v>
      </c>
      <c r="I446" s="58">
        <v>1</v>
      </c>
      <c r="J446" s="58">
        <v>2</v>
      </c>
      <c r="K446" s="58">
        <v>2</v>
      </c>
      <c r="L446" s="58">
        <v>0</v>
      </c>
      <c r="M446" s="58"/>
      <c r="N446" s="58"/>
      <c r="O446" s="58">
        <v>284</v>
      </c>
      <c r="P446" s="58">
        <v>107</v>
      </c>
      <c r="Q446" s="58">
        <v>2</v>
      </c>
      <c r="R446" s="58" t="s">
        <v>211</v>
      </c>
    </row>
    <row r="447" spans="1:18" x14ac:dyDescent="0.25">
      <c r="A447" s="58" t="s">
        <v>29</v>
      </c>
      <c r="B447" s="58" t="s">
        <v>210</v>
      </c>
      <c r="C447" s="58" t="s">
        <v>203</v>
      </c>
      <c r="D447" s="58" t="s">
        <v>135</v>
      </c>
      <c r="E447" s="58"/>
      <c r="F447" s="58"/>
      <c r="G447" s="58" t="s">
        <v>159</v>
      </c>
      <c r="H447" s="58">
        <v>13</v>
      </c>
      <c r="I447" s="58">
        <v>2</v>
      </c>
      <c r="J447" s="58">
        <v>1</v>
      </c>
      <c r="K447" s="58">
        <v>2</v>
      </c>
      <c r="L447" s="58">
        <v>0</v>
      </c>
      <c r="M447" s="58"/>
      <c r="N447" s="58"/>
      <c r="O447" s="58">
        <v>297</v>
      </c>
      <c r="P447" s="58">
        <v>98</v>
      </c>
      <c r="Q447" s="58">
        <v>1</v>
      </c>
      <c r="R447" s="58" t="s">
        <v>211</v>
      </c>
    </row>
    <row r="448" spans="1:18" x14ac:dyDescent="0.25">
      <c r="A448" s="58" t="s">
        <v>29</v>
      </c>
      <c r="B448" s="58" t="s">
        <v>210</v>
      </c>
      <c r="C448" s="58" t="s">
        <v>203</v>
      </c>
      <c r="D448" s="58" t="s">
        <v>135</v>
      </c>
      <c r="E448" s="58"/>
      <c r="F448" s="58"/>
      <c r="G448" s="58" t="s">
        <v>159</v>
      </c>
      <c r="H448" s="58">
        <v>14</v>
      </c>
      <c r="I448" s="58">
        <v>3</v>
      </c>
      <c r="J448" s="58">
        <v>4</v>
      </c>
      <c r="K448" s="58">
        <v>0</v>
      </c>
      <c r="L448" s="58">
        <v>0</v>
      </c>
      <c r="M448" s="58"/>
      <c r="N448" s="58"/>
      <c r="O448" s="58">
        <v>282</v>
      </c>
      <c r="P448" s="58">
        <v>98</v>
      </c>
      <c r="Q448" s="58">
        <v>1</v>
      </c>
      <c r="R448" s="58" t="s">
        <v>211</v>
      </c>
    </row>
    <row r="449" spans="1:18" x14ac:dyDescent="0.25">
      <c r="A449" s="58" t="s">
        <v>29</v>
      </c>
      <c r="B449" s="58" t="s">
        <v>210</v>
      </c>
      <c r="C449" s="58" t="s">
        <v>203</v>
      </c>
      <c r="D449" s="58" t="s">
        <v>135</v>
      </c>
      <c r="E449" s="58"/>
      <c r="F449" s="58"/>
      <c r="G449" s="58" t="s">
        <v>159</v>
      </c>
      <c r="H449" s="58">
        <v>15</v>
      </c>
      <c r="I449" s="58">
        <v>2</v>
      </c>
      <c r="J449" s="58">
        <v>1</v>
      </c>
      <c r="K449" s="58">
        <v>2</v>
      </c>
      <c r="L449" s="58">
        <v>0</v>
      </c>
      <c r="M449" s="58"/>
      <c r="N449" s="58"/>
      <c r="O449" s="58">
        <v>284</v>
      </c>
      <c r="P449" s="58">
        <v>131</v>
      </c>
      <c r="Q449" s="58">
        <v>4</v>
      </c>
      <c r="R449" s="58" t="s">
        <v>211</v>
      </c>
    </row>
    <row r="450" spans="1:18" x14ac:dyDescent="0.25">
      <c r="A450" s="58" t="s">
        <v>29</v>
      </c>
      <c r="B450" s="58" t="s">
        <v>210</v>
      </c>
      <c r="C450" s="58" t="s">
        <v>203</v>
      </c>
      <c r="D450" s="58" t="s">
        <v>135</v>
      </c>
      <c r="E450" s="58"/>
      <c r="F450" s="58"/>
      <c r="G450" s="58" t="s">
        <v>159</v>
      </c>
      <c r="H450" s="58">
        <v>16</v>
      </c>
      <c r="I450" s="58">
        <v>0</v>
      </c>
      <c r="J450" s="58">
        <v>19</v>
      </c>
      <c r="K450" s="58">
        <v>2</v>
      </c>
      <c r="L450" s="58">
        <v>0</v>
      </c>
      <c r="M450" s="58"/>
      <c r="N450" s="58"/>
      <c r="O450" s="58">
        <v>307</v>
      </c>
      <c r="P450" s="58">
        <v>208</v>
      </c>
      <c r="Q450" s="58">
        <v>4</v>
      </c>
      <c r="R450" s="58" t="s">
        <v>211</v>
      </c>
    </row>
    <row r="451" spans="1:18" x14ac:dyDescent="0.25">
      <c r="A451" s="58" t="s">
        <v>29</v>
      </c>
      <c r="B451" s="58" t="s">
        <v>210</v>
      </c>
      <c r="C451" s="58" t="s">
        <v>203</v>
      </c>
      <c r="D451" s="58" t="s">
        <v>135</v>
      </c>
      <c r="E451" s="58"/>
      <c r="F451" s="58"/>
      <c r="G451" s="58" t="s">
        <v>159</v>
      </c>
      <c r="H451" s="58">
        <v>17</v>
      </c>
      <c r="I451" s="58">
        <v>1</v>
      </c>
      <c r="J451" s="58">
        <v>3</v>
      </c>
      <c r="K451" s="58">
        <v>2</v>
      </c>
      <c r="L451" s="58">
        <v>5</v>
      </c>
      <c r="M451" s="58"/>
      <c r="N451" s="58"/>
      <c r="O451" s="58">
        <v>357</v>
      </c>
      <c r="P451" s="58">
        <v>190</v>
      </c>
      <c r="Q451" s="58">
        <v>0</v>
      </c>
      <c r="R451" s="58" t="s">
        <v>211</v>
      </c>
    </row>
    <row r="452" spans="1:18" x14ac:dyDescent="0.25">
      <c r="A452" s="58" t="s">
        <v>29</v>
      </c>
      <c r="B452" s="58" t="s">
        <v>210</v>
      </c>
      <c r="C452" s="58" t="s">
        <v>203</v>
      </c>
      <c r="D452" s="58" t="s">
        <v>135</v>
      </c>
      <c r="E452" s="58"/>
      <c r="F452" s="58"/>
      <c r="G452" s="58" t="s">
        <v>159</v>
      </c>
      <c r="H452" s="58">
        <v>18</v>
      </c>
      <c r="I452" s="58">
        <v>2</v>
      </c>
      <c r="J452" s="58">
        <v>2</v>
      </c>
      <c r="K452" s="58">
        <v>3</v>
      </c>
      <c r="L452" s="58">
        <v>3</v>
      </c>
      <c r="M452" s="58"/>
      <c r="N452" s="58"/>
      <c r="O452" s="58">
        <v>269</v>
      </c>
      <c r="P452" s="58">
        <v>164</v>
      </c>
      <c r="Q452" s="58">
        <v>3</v>
      </c>
      <c r="R452" s="58" t="s">
        <v>211</v>
      </c>
    </row>
    <row r="453" spans="1:18" x14ac:dyDescent="0.25">
      <c r="A453" s="58" t="s">
        <v>29</v>
      </c>
      <c r="B453" s="58" t="s">
        <v>210</v>
      </c>
      <c r="C453" s="58" t="s">
        <v>203</v>
      </c>
      <c r="D453" s="58" t="s">
        <v>135</v>
      </c>
      <c r="E453" s="58"/>
      <c r="F453" s="58"/>
      <c r="G453" s="58" t="s">
        <v>159</v>
      </c>
      <c r="H453" s="58">
        <v>19</v>
      </c>
      <c r="I453" s="58">
        <v>2</v>
      </c>
      <c r="J453" s="58">
        <v>4</v>
      </c>
      <c r="K453" s="58">
        <v>2</v>
      </c>
      <c r="L453" s="58">
        <v>1</v>
      </c>
      <c r="M453" s="58"/>
      <c r="N453" s="58"/>
      <c r="O453" s="58">
        <v>239</v>
      </c>
      <c r="P453" s="58">
        <v>153</v>
      </c>
      <c r="Q453" s="58">
        <v>3</v>
      </c>
      <c r="R453" s="58" t="s">
        <v>211</v>
      </c>
    </row>
    <row r="454" spans="1:18" x14ac:dyDescent="0.25">
      <c r="A454" s="58" t="s">
        <v>29</v>
      </c>
      <c r="B454" s="58" t="s">
        <v>210</v>
      </c>
      <c r="C454" s="58" t="s">
        <v>203</v>
      </c>
      <c r="D454" s="58" t="s">
        <v>135</v>
      </c>
      <c r="E454" s="58"/>
      <c r="F454" s="58"/>
      <c r="G454" s="58" t="s">
        <v>159</v>
      </c>
      <c r="H454" s="58">
        <v>20</v>
      </c>
      <c r="I454" s="58">
        <v>1</v>
      </c>
      <c r="J454" s="58">
        <v>3</v>
      </c>
      <c r="K454" s="58">
        <v>2</v>
      </c>
      <c r="L454" s="58">
        <v>3</v>
      </c>
      <c r="M454" s="58"/>
      <c r="N454" s="58"/>
      <c r="O454" s="58">
        <v>209</v>
      </c>
      <c r="P454" s="58">
        <v>214</v>
      </c>
      <c r="Q454" s="58">
        <v>1</v>
      </c>
      <c r="R454" s="58" t="s">
        <v>211</v>
      </c>
    </row>
    <row r="455" spans="1:18" x14ac:dyDescent="0.25">
      <c r="A455" s="58" t="s">
        <v>29</v>
      </c>
      <c r="B455" s="58" t="s">
        <v>210</v>
      </c>
      <c r="C455" s="58" t="s">
        <v>203</v>
      </c>
      <c r="D455" s="58" t="s">
        <v>135</v>
      </c>
      <c r="E455" s="58"/>
      <c r="F455" s="58"/>
      <c r="G455" s="58" t="s">
        <v>159</v>
      </c>
      <c r="H455" s="58">
        <v>21</v>
      </c>
      <c r="I455" s="58">
        <v>1</v>
      </c>
      <c r="J455" s="58">
        <v>2</v>
      </c>
      <c r="K455" s="58">
        <v>1</v>
      </c>
      <c r="L455" s="58">
        <v>2</v>
      </c>
      <c r="M455" s="58"/>
      <c r="N455" s="58"/>
      <c r="O455" s="58">
        <v>163</v>
      </c>
      <c r="P455" s="58">
        <v>141</v>
      </c>
      <c r="Q455" s="58">
        <v>1</v>
      </c>
      <c r="R455" s="58" t="s">
        <v>211</v>
      </c>
    </row>
    <row r="456" spans="1:18" x14ac:dyDescent="0.25">
      <c r="A456" s="58" t="s">
        <v>29</v>
      </c>
      <c r="B456" s="58" t="s">
        <v>210</v>
      </c>
      <c r="C456" s="58" t="s">
        <v>203</v>
      </c>
      <c r="D456" s="58" t="s">
        <v>135</v>
      </c>
      <c r="E456" s="58"/>
      <c r="F456" s="58"/>
      <c r="G456" s="58" t="s">
        <v>159</v>
      </c>
      <c r="H456" s="58">
        <v>22</v>
      </c>
      <c r="I456" s="58">
        <v>0</v>
      </c>
      <c r="J456" s="58">
        <v>6</v>
      </c>
      <c r="K456" s="58">
        <v>0</v>
      </c>
      <c r="L456" s="58">
        <v>2</v>
      </c>
      <c r="M456" s="58"/>
      <c r="N456" s="58"/>
      <c r="O456" s="58">
        <v>157</v>
      </c>
      <c r="P456" s="58">
        <v>56</v>
      </c>
      <c r="Q456" s="58">
        <v>4</v>
      </c>
      <c r="R456" s="58" t="s">
        <v>211</v>
      </c>
    </row>
    <row r="457" spans="1:18" x14ac:dyDescent="0.25">
      <c r="A457" s="58" t="s">
        <v>29</v>
      </c>
      <c r="B457" s="58" t="s">
        <v>210</v>
      </c>
      <c r="C457" s="58" t="s">
        <v>203</v>
      </c>
      <c r="D457" s="58" t="s">
        <v>135</v>
      </c>
      <c r="E457" s="58"/>
      <c r="F457" s="58"/>
      <c r="G457" s="58" t="s">
        <v>159</v>
      </c>
      <c r="H457" s="58">
        <v>23</v>
      </c>
      <c r="I457" s="58">
        <v>0</v>
      </c>
      <c r="J457" s="58">
        <v>8</v>
      </c>
      <c r="K457" s="58">
        <v>0</v>
      </c>
      <c r="L457" s="58">
        <v>3</v>
      </c>
      <c r="M457" s="58"/>
      <c r="N457" s="58"/>
      <c r="O457" s="58">
        <v>124</v>
      </c>
      <c r="P457" s="58">
        <v>83</v>
      </c>
      <c r="Q457" s="58">
        <v>2</v>
      </c>
      <c r="R457" s="58" t="s">
        <v>211</v>
      </c>
    </row>
    <row r="458" spans="1:18" x14ac:dyDescent="0.25">
      <c r="A458" s="58" t="s">
        <v>29</v>
      </c>
      <c r="B458" s="58" t="s">
        <v>210</v>
      </c>
      <c r="C458" s="58" t="s">
        <v>203</v>
      </c>
      <c r="D458" s="58" t="s">
        <v>135</v>
      </c>
      <c r="E458" s="58"/>
      <c r="F458" s="58"/>
      <c r="G458" s="58" t="s">
        <v>157</v>
      </c>
      <c r="H458" s="58">
        <v>0</v>
      </c>
      <c r="I458" s="58">
        <v>0</v>
      </c>
      <c r="J458" s="58">
        <v>12</v>
      </c>
      <c r="K458" s="58">
        <v>0</v>
      </c>
      <c r="L458" s="58">
        <v>0</v>
      </c>
      <c r="M458" s="58"/>
      <c r="N458" s="58"/>
      <c r="O458" s="58">
        <v>56</v>
      </c>
      <c r="P458" s="58">
        <v>47</v>
      </c>
      <c r="Q458" s="58">
        <v>1</v>
      </c>
      <c r="R458" s="58" t="s">
        <v>211</v>
      </c>
    </row>
    <row r="459" spans="1:18" x14ac:dyDescent="0.25">
      <c r="A459" s="58" t="s">
        <v>29</v>
      </c>
      <c r="B459" s="58" t="s">
        <v>210</v>
      </c>
      <c r="C459" s="58" t="s">
        <v>203</v>
      </c>
      <c r="D459" s="58" t="s">
        <v>135</v>
      </c>
      <c r="E459" s="58"/>
      <c r="F459" s="58"/>
      <c r="G459" s="58" t="s">
        <v>157</v>
      </c>
      <c r="H459" s="58">
        <v>1</v>
      </c>
      <c r="I459" s="58">
        <v>0</v>
      </c>
      <c r="J459" s="58">
        <v>6</v>
      </c>
      <c r="K459" s="58">
        <v>0</v>
      </c>
      <c r="L459" s="58">
        <v>0</v>
      </c>
      <c r="M459" s="58"/>
      <c r="N459" s="58"/>
      <c r="O459" s="58">
        <v>35</v>
      </c>
      <c r="P459" s="58">
        <v>25</v>
      </c>
      <c r="Q459" s="58">
        <v>0</v>
      </c>
      <c r="R459" s="58" t="s">
        <v>211</v>
      </c>
    </row>
    <row r="460" spans="1:18" x14ac:dyDescent="0.25">
      <c r="A460" s="58" t="s">
        <v>29</v>
      </c>
      <c r="B460" s="58" t="s">
        <v>210</v>
      </c>
      <c r="C460" s="58" t="s">
        <v>203</v>
      </c>
      <c r="D460" s="58" t="s">
        <v>135</v>
      </c>
      <c r="E460" s="58"/>
      <c r="F460" s="58"/>
      <c r="G460" s="58" t="s">
        <v>157</v>
      </c>
      <c r="H460" s="58">
        <v>2</v>
      </c>
      <c r="I460" s="58">
        <v>0</v>
      </c>
      <c r="J460" s="58">
        <v>6</v>
      </c>
      <c r="K460" s="58">
        <v>0</v>
      </c>
      <c r="L460" s="58">
        <v>0</v>
      </c>
      <c r="M460" s="58"/>
      <c r="N460" s="58"/>
      <c r="O460" s="58">
        <v>26</v>
      </c>
      <c r="P460" s="58">
        <v>7</v>
      </c>
      <c r="Q460" s="58">
        <v>1</v>
      </c>
      <c r="R460" s="58" t="s">
        <v>211</v>
      </c>
    </row>
    <row r="461" spans="1:18" x14ac:dyDescent="0.25">
      <c r="A461" s="58" t="s">
        <v>29</v>
      </c>
      <c r="B461" s="58" t="s">
        <v>210</v>
      </c>
      <c r="C461" s="58" t="s">
        <v>203</v>
      </c>
      <c r="D461" s="58" t="s">
        <v>135</v>
      </c>
      <c r="E461" s="58"/>
      <c r="F461" s="58"/>
      <c r="G461" s="58" t="s">
        <v>157</v>
      </c>
      <c r="H461" s="58">
        <v>3</v>
      </c>
      <c r="I461" s="58">
        <v>0</v>
      </c>
      <c r="J461" s="58">
        <v>3</v>
      </c>
      <c r="K461" s="58">
        <v>0</v>
      </c>
      <c r="L461" s="58">
        <v>0</v>
      </c>
      <c r="M461" s="58"/>
      <c r="N461" s="58"/>
      <c r="O461" s="58">
        <v>11</v>
      </c>
      <c r="P461" s="58">
        <v>11</v>
      </c>
      <c r="Q461" s="58">
        <v>1</v>
      </c>
      <c r="R461" s="58" t="s">
        <v>211</v>
      </c>
    </row>
    <row r="462" spans="1:18" x14ac:dyDescent="0.25">
      <c r="A462" s="58" t="s">
        <v>29</v>
      </c>
      <c r="B462" s="58" t="s">
        <v>210</v>
      </c>
      <c r="C462" s="58" t="s">
        <v>203</v>
      </c>
      <c r="D462" s="58" t="s">
        <v>135</v>
      </c>
      <c r="E462" s="58"/>
      <c r="F462" s="58"/>
      <c r="G462" s="58" t="s">
        <v>157</v>
      </c>
      <c r="H462" s="58">
        <v>4</v>
      </c>
      <c r="I462" s="58">
        <v>0</v>
      </c>
      <c r="J462" s="58">
        <v>3</v>
      </c>
      <c r="K462" s="58">
        <v>0</v>
      </c>
      <c r="L462" s="58">
        <v>0</v>
      </c>
      <c r="M462" s="58"/>
      <c r="N462" s="58"/>
      <c r="O462" s="58">
        <v>20</v>
      </c>
      <c r="P462" s="58">
        <v>14</v>
      </c>
      <c r="Q462" s="58">
        <v>2</v>
      </c>
      <c r="R462" s="58" t="s">
        <v>211</v>
      </c>
    </row>
    <row r="463" spans="1:18" x14ac:dyDescent="0.25">
      <c r="A463" s="58" t="s">
        <v>29</v>
      </c>
      <c r="B463" s="58" t="s">
        <v>210</v>
      </c>
      <c r="C463" s="58" t="s">
        <v>203</v>
      </c>
      <c r="D463" s="58" t="s">
        <v>135</v>
      </c>
      <c r="E463" s="58"/>
      <c r="F463" s="58"/>
      <c r="G463" s="58" t="s">
        <v>157</v>
      </c>
      <c r="H463" s="58">
        <v>5</v>
      </c>
      <c r="I463" s="58">
        <v>2</v>
      </c>
      <c r="J463" s="58">
        <v>3</v>
      </c>
      <c r="K463" s="58">
        <v>0</v>
      </c>
      <c r="L463" s="58">
        <v>0</v>
      </c>
      <c r="M463" s="58"/>
      <c r="N463" s="58"/>
      <c r="O463" s="58">
        <v>63</v>
      </c>
      <c r="P463" s="58">
        <v>40</v>
      </c>
      <c r="Q463" s="58">
        <v>0</v>
      </c>
      <c r="R463" s="58" t="s">
        <v>211</v>
      </c>
    </row>
    <row r="464" spans="1:18" x14ac:dyDescent="0.25">
      <c r="A464" s="58" t="s">
        <v>29</v>
      </c>
      <c r="B464" s="58" t="s">
        <v>210</v>
      </c>
      <c r="C464" s="58" t="s">
        <v>203</v>
      </c>
      <c r="D464" s="58" t="s">
        <v>135</v>
      </c>
      <c r="E464" s="58"/>
      <c r="F464" s="58"/>
      <c r="G464" s="58" t="s">
        <v>157</v>
      </c>
      <c r="H464" s="58">
        <v>6</v>
      </c>
      <c r="I464" s="58">
        <v>0</v>
      </c>
      <c r="J464" s="58">
        <v>11</v>
      </c>
      <c r="K464" s="58">
        <v>0</v>
      </c>
      <c r="L464" s="58">
        <v>0</v>
      </c>
      <c r="M464" s="58"/>
      <c r="N464" s="58"/>
      <c r="O464" s="58">
        <v>189</v>
      </c>
      <c r="P464" s="58">
        <v>103</v>
      </c>
      <c r="Q464" s="58">
        <v>0</v>
      </c>
      <c r="R464" s="58" t="s">
        <v>211</v>
      </c>
    </row>
    <row r="465" spans="1:18" x14ac:dyDescent="0.25">
      <c r="A465" s="58" t="s">
        <v>29</v>
      </c>
      <c r="B465" s="58" t="s">
        <v>210</v>
      </c>
      <c r="C465" s="58" t="s">
        <v>203</v>
      </c>
      <c r="D465" s="58" t="s">
        <v>135</v>
      </c>
      <c r="E465" s="58"/>
      <c r="F465" s="58"/>
      <c r="G465" s="58" t="s">
        <v>157</v>
      </c>
      <c r="H465" s="58">
        <v>7</v>
      </c>
      <c r="I465" s="58">
        <v>1</v>
      </c>
      <c r="J465" s="58">
        <v>5</v>
      </c>
      <c r="K465" s="58">
        <v>6</v>
      </c>
      <c r="L465" s="58">
        <v>3</v>
      </c>
      <c r="M465" s="58"/>
      <c r="N465" s="58"/>
      <c r="O465" s="58">
        <v>522</v>
      </c>
      <c r="P465" s="58">
        <v>323</v>
      </c>
      <c r="Q465" s="58">
        <v>1</v>
      </c>
      <c r="R465" s="58" t="s">
        <v>211</v>
      </c>
    </row>
    <row r="466" spans="1:18" x14ac:dyDescent="0.25">
      <c r="A466" s="58" t="s">
        <v>29</v>
      </c>
      <c r="B466" s="58" t="s">
        <v>210</v>
      </c>
      <c r="C466" s="58" t="s">
        <v>203</v>
      </c>
      <c r="D466" s="58" t="s">
        <v>135</v>
      </c>
      <c r="E466" s="58"/>
      <c r="F466" s="58"/>
      <c r="G466" s="58" t="s">
        <v>157</v>
      </c>
      <c r="H466" s="58">
        <v>8</v>
      </c>
      <c r="I466" s="58">
        <v>2</v>
      </c>
      <c r="J466" s="58">
        <v>19</v>
      </c>
      <c r="K466" s="58">
        <v>3</v>
      </c>
      <c r="L466" s="58">
        <v>6</v>
      </c>
      <c r="M466" s="58"/>
      <c r="N466" s="58"/>
      <c r="O466" s="58">
        <v>393</v>
      </c>
      <c r="P466" s="58">
        <v>198</v>
      </c>
      <c r="Q466" s="58">
        <v>0</v>
      </c>
      <c r="R466" s="58" t="s">
        <v>211</v>
      </c>
    </row>
    <row r="467" spans="1:18" x14ac:dyDescent="0.25">
      <c r="A467" s="58" t="s">
        <v>29</v>
      </c>
      <c r="B467" s="58" t="s">
        <v>210</v>
      </c>
      <c r="C467" s="58" t="s">
        <v>203</v>
      </c>
      <c r="D467" s="58" t="s">
        <v>135</v>
      </c>
      <c r="E467" s="58"/>
      <c r="F467" s="58"/>
      <c r="G467" s="58" t="s">
        <v>157</v>
      </c>
      <c r="H467" s="58">
        <v>9</v>
      </c>
      <c r="I467" s="58">
        <v>0</v>
      </c>
      <c r="J467" s="58">
        <v>19</v>
      </c>
      <c r="K467" s="58">
        <v>2</v>
      </c>
      <c r="L467" s="58">
        <v>4</v>
      </c>
      <c r="M467" s="58"/>
      <c r="N467" s="58"/>
      <c r="O467" s="58">
        <v>259</v>
      </c>
      <c r="P467" s="58">
        <v>93</v>
      </c>
      <c r="Q467" s="58">
        <v>4</v>
      </c>
      <c r="R467" s="58" t="s">
        <v>211</v>
      </c>
    </row>
    <row r="468" spans="1:18" x14ac:dyDescent="0.25">
      <c r="A468" s="58" t="s">
        <v>29</v>
      </c>
      <c r="B468" s="58" t="s">
        <v>210</v>
      </c>
      <c r="C468" s="58" t="s">
        <v>203</v>
      </c>
      <c r="D468" s="58" t="s">
        <v>135</v>
      </c>
      <c r="E468" s="58"/>
      <c r="F468" s="58"/>
      <c r="G468" s="58" t="s">
        <v>157</v>
      </c>
      <c r="H468" s="58">
        <v>10</v>
      </c>
      <c r="I468" s="58">
        <v>0</v>
      </c>
      <c r="J468" s="58">
        <v>13</v>
      </c>
      <c r="K468" s="58">
        <v>1</v>
      </c>
      <c r="L468" s="58">
        <v>4</v>
      </c>
      <c r="M468" s="58"/>
      <c r="N468" s="58"/>
      <c r="O468" s="58">
        <v>297</v>
      </c>
      <c r="P468" s="58">
        <v>133</v>
      </c>
      <c r="Q468" s="58">
        <v>3</v>
      </c>
      <c r="R468" s="58" t="s">
        <v>211</v>
      </c>
    </row>
    <row r="469" spans="1:18" x14ac:dyDescent="0.25">
      <c r="A469" s="58" t="s">
        <v>29</v>
      </c>
      <c r="B469" s="58" t="s">
        <v>210</v>
      </c>
      <c r="C469" s="58" t="s">
        <v>203</v>
      </c>
      <c r="D469" s="58" t="s">
        <v>135</v>
      </c>
      <c r="E469" s="58"/>
      <c r="F469" s="58"/>
      <c r="G469" s="58" t="s">
        <v>157</v>
      </c>
      <c r="H469" s="58">
        <v>11</v>
      </c>
      <c r="I469" s="58">
        <v>0</v>
      </c>
      <c r="J469" s="58">
        <v>12</v>
      </c>
      <c r="K469" s="58">
        <v>2</v>
      </c>
      <c r="L469" s="58">
        <v>4</v>
      </c>
      <c r="M469" s="58"/>
      <c r="N469" s="58"/>
      <c r="O469" s="58">
        <v>268</v>
      </c>
      <c r="P469" s="58">
        <v>134</v>
      </c>
      <c r="Q469" s="58">
        <v>1</v>
      </c>
      <c r="R469" s="58" t="s">
        <v>211</v>
      </c>
    </row>
    <row r="470" spans="1:18" x14ac:dyDescent="0.25">
      <c r="A470" s="58" t="s">
        <v>29</v>
      </c>
      <c r="B470" s="58" t="s">
        <v>210</v>
      </c>
      <c r="C470" s="58" t="s">
        <v>203</v>
      </c>
      <c r="D470" s="58" t="s">
        <v>135</v>
      </c>
      <c r="E470" s="58"/>
      <c r="F470" s="58"/>
      <c r="G470" s="58" t="s">
        <v>157</v>
      </c>
      <c r="H470" s="58">
        <v>12</v>
      </c>
      <c r="I470" s="58">
        <v>0</v>
      </c>
      <c r="J470" s="58">
        <v>15</v>
      </c>
      <c r="K470" s="58">
        <v>2</v>
      </c>
      <c r="L470" s="58">
        <v>1</v>
      </c>
      <c r="M470" s="58"/>
      <c r="N470" s="58"/>
      <c r="O470" s="58">
        <v>238</v>
      </c>
      <c r="P470" s="58">
        <v>97</v>
      </c>
      <c r="Q470" s="58">
        <v>3</v>
      </c>
      <c r="R470" s="58" t="s">
        <v>211</v>
      </c>
    </row>
    <row r="471" spans="1:18" x14ac:dyDescent="0.25">
      <c r="A471" s="58" t="s">
        <v>29</v>
      </c>
      <c r="B471" s="58" t="s">
        <v>210</v>
      </c>
      <c r="C471" s="58" t="s">
        <v>203</v>
      </c>
      <c r="D471" s="58" t="s">
        <v>135</v>
      </c>
      <c r="E471" s="58"/>
      <c r="F471" s="58"/>
      <c r="G471" s="58" t="s">
        <v>157</v>
      </c>
      <c r="H471" s="58">
        <v>13</v>
      </c>
      <c r="I471" s="58">
        <v>0</v>
      </c>
      <c r="J471" s="58">
        <v>18</v>
      </c>
      <c r="K471" s="58">
        <v>4</v>
      </c>
      <c r="L471" s="58">
        <v>1</v>
      </c>
      <c r="M471" s="58"/>
      <c r="N471" s="58"/>
      <c r="O471" s="58">
        <v>285</v>
      </c>
      <c r="P471" s="58">
        <v>94</v>
      </c>
      <c r="Q471" s="58">
        <v>0</v>
      </c>
      <c r="R471" s="58" t="s">
        <v>211</v>
      </c>
    </row>
    <row r="472" spans="1:18" x14ac:dyDescent="0.25">
      <c r="A472" s="58" t="s">
        <v>29</v>
      </c>
      <c r="B472" s="58" t="s">
        <v>210</v>
      </c>
      <c r="C472" s="58" t="s">
        <v>203</v>
      </c>
      <c r="D472" s="58" t="s">
        <v>135</v>
      </c>
      <c r="E472" s="58"/>
      <c r="F472" s="58"/>
      <c r="G472" s="58" t="s">
        <v>157</v>
      </c>
      <c r="H472" s="58">
        <v>14</v>
      </c>
      <c r="I472" s="58">
        <v>0</v>
      </c>
      <c r="J472" s="58">
        <v>15</v>
      </c>
      <c r="K472" s="58">
        <v>3</v>
      </c>
      <c r="L472" s="58">
        <v>2</v>
      </c>
      <c r="M472" s="58"/>
      <c r="N472" s="58"/>
      <c r="O472" s="58">
        <v>319</v>
      </c>
      <c r="P472" s="58">
        <v>121</v>
      </c>
      <c r="Q472" s="58">
        <v>2</v>
      </c>
      <c r="R472" s="58" t="s">
        <v>211</v>
      </c>
    </row>
    <row r="473" spans="1:18" x14ac:dyDescent="0.25">
      <c r="A473" s="58" t="s">
        <v>29</v>
      </c>
      <c r="B473" s="58" t="s">
        <v>210</v>
      </c>
      <c r="C473" s="58" t="s">
        <v>203</v>
      </c>
      <c r="D473" s="58" t="s">
        <v>135</v>
      </c>
      <c r="E473" s="58"/>
      <c r="F473" s="58"/>
      <c r="G473" s="58" t="s">
        <v>157</v>
      </c>
      <c r="H473" s="58">
        <v>15</v>
      </c>
      <c r="I473" s="58">
        <v>0</v>
      </c>
      <c r="J473" s="58">
        <v>16</v>
      </c>
      <c r="K473" s="58">
        <v>3</v>
      </c>
      <c r="L473" s="58">
        <v>2</v>
      </c>
      <c r="M473" s="58"/>
      <c r="N473" s="58"/>
      <c r="O473" s="58">
        <v>353</v>
      </c>
      <c r="P473" s="58">
        <v>173</v>
      </c>
      <c r="Q473" s="58">
        <v>2</v>
      </c>
      <c r="R473" s="58" t="s">
        <v>211</v>
      </c>
    </row>
    <row r="474" spans="1:18" x14ac:dyDescent="0.25">
      <c r="A474" s="58" t="s">
        <v>29</v>
      </c>
      <c r="B474" s="58" t="s">
        <v>210</v>
      </c>
      <c r="C474" s="58" t="s">
        <v>203</v>
      </c>
      <c r="D474" s="58" t="s">
        <v>135</v>
      </c>
      <c r="E474" s="58"/>
      <c r="F474" s="58"/>
      <c r="G474" s="58" t="s">
        <v>157</v>
      </c>
      <c r="H474" s="58">
        <v>16</v>
      </c>
      <c r="I474" s="58">
        <v>0</v>
      </c>
      <c r="J474" s="58">
        <v>23</v>
      </c>
      <c r="K474" s="58">
        <v>2</v>
      </c>
      <c r="L474" s="58">
        <v>5</v>
      </c>
      <c r="M474" s="58"/>
      <c r="N474" s="58"/>
      <c r="O474" s="58">
        <v>410</v>
      </c>
      <c r="P474" s="58">
        <v>222</v>
      </c>
      <c r="Q474" s="58">
        <v>2</v>
      </c>
      <c r="R474" s="58" t="s">
        <v>211</v>
      </c>
    </row>
    <row r="475" spans="1:18" x14ac:dyDescent="0.25">
      <c r="A475" s="58" t="s">
        <v>29</v>
      </c>
      <c r="B475" s="58" t="s">
        <v>210</v>
      </c>
      <c r="C475" s="58" t="s">
        <v>203</v>
      </c>
      <c r="D475" s="58" t="s">
        <v>135</v>
      </c>
      <c r="E475" s="58"/>
      <c r="F475" s="58"/>
      <c r="G475" s="58" t="s">
        <v>157</v>
      </c>
      <c r="H475" s="58">
        <v>17</v>
      </c>
      <c r="I475" s="58">
        <v>0</v>
      </c>
      <c r="J475" s="58">
        <v>15</v>
      </c>
      <c r="K475" s="58">
        <v>2</v>
      </c>
      <c r="L475" s="58">
        <v>5</v>
      </c>
      <c r="M475" s="58"/>
      <c r="N475" s="58"/>
      <c r="O475" s="58">
        <v>535</v>
      </c>
      <c r="P475" s="58">
        <v>337</v>
      </c>
      <c r="Q475" s="58">
        <v>0</v>
      </c>
      <c r="R475" s="58" t="s">
        <v>211</v>
      </c>
    </row>
    <row r="476" spans="1:18" x14ac:dyDescent="0.25">
      <c r="A476" s="58" t="s">
        <v>29</v>
      </c>
      <c r="B476" s="58" t="s">
        <v>210</v>
      </c>
      <c r="C476" s="58" t="s">
        <v>203</v>
      </c>
      <c r="D476" s="58" t="s">
        <v>135</v>
      </c>
      <c r="E476" s="58"/>
      <c r="F476" s="58"/>
      <c r="G476" s="58" t="s">
        <v>157</v>
      </c>
      <c r="H476" s="58">
        <v>18</v>
      </c>
      <c r="I476" s="58">
        <v>0</v>
      </c>
      <c r="J476" s="58">
        <v>6</v>
      </c>
      <c r="K476" s="58">
        <v>2</v>
      </c>
      <c r="L476" s="58">
        <v>1</v>
      </c>
      <c r="M476" s="58"/>
      <c r="N476" s="58"/>
      <c r="O476" s="58">
        <v>353</v>
      </c>
      <c r="P476" s="58">
        <v>231</v>
      </c>
      <c r="Q476" s="58">
        <v>1</v>
      </c>
      <c r="R476" s="58" t="s">
        <v>211</v>
      </c>
    </row>
    <row r="477" spans="1:18" x14ac:dyDescent="0.25">
      <c r="A477" s="58" t="s">
        <v>29</v>
      </c>
      <c r="B477" s="58" t="s">
        <v>210</v>
      </c>
      <c r="C477" s="58" t="s">
        <v>203</v>
      </c>
      <c r="D477" s="58" t="s">
        <v>135</v>
      </c>
      <c r="E477" s="58"/>
      <c r="F477" s="58"/>
      <c r="G477" s="58" t="s">
        <v>157</v>
      </c>
      <c r="H477" s="58">
        <v>19</v>
      </c>
      <c r="I477" s="58">
        <v>0</v>
      </c>
      <c r="J477" s="58">
        <v>2</v>
      </c>
      <c r="K477" s="58">
        <v>0</v>
      </c>
      <c r="L477" s="58">
        <v>3</v>
      </c>
      <c r="M477" s="58"/>
      <c r="N477" s="58"/>
      <c r="O477" s="58">
        <v>215</v>
      </c>
      <c r="P477" s="58">
        <v>159</v>
      </c>
      <c r="Q477" s="58">
        <v>4</v>
      </c>
      <c r="R477" s="58" t="s">
        <v>211</v>
      </c>
    </row>
    <row r="478" spans="1:18" x14ac:dyDescent="0.25">
      <c r="A478" s="58" t="s">
        <v>29</v>
      </c>
      <c r="B478" s="58" t="s">
        <v>210</v>
      </c>
      <c r="C478" s="58" t="s">
        <v>203</v>
      </c>
      <c r="D478" s="58" t="s">
        <v>135</v>
      </c>
      <c r="E478" s="58"/>
      <c r="F478" s="58"/>
      <c r="G478" s="58" t="s">
        <v>157</v>
      </c>
      <c r="H478" s="58">
        <v>20</v>
      </c>
      <c r="I478" s="58">
        <v>0</v>
      </c>
      <c r="J478" s="58">
        <v>2</v>
      </c>
      <c r="K478" s="58">
        <v>0</v>
      </c>
      <c r="L478" s="58">
        <v>5</v>
      </c>
      <c r="M478" s="58"/>
      <c r="N478" s="58"/>
      <c r="O478" s="58">
        <v>184</v>
      </c>
      <c r="P478" s="58">
        <v>156</v>
      </c>
      <c r="Q478" s="58">
        <v>5</v>
      </c>
      <c r="R478" s="58" t="s">
        <v>211</v>
      </c>
    </row>
    <row r="479" spans="1:18" x14ac:dyDescent="0.25">
      <c r="A479" s="58" t="s">
        <v>29</v>
      </c>
      <c r="B479" s="58" t="s">
        <v>210</v>
      </c>
      <c r="C479" s="58" t="s">
        <v>203</v>
      </c>
      <c r="D479" s="58" t="s">
        <v>135</v>
      </c>
      <c r="E479" s="58"/>
      <c r="F479" s="58"/>
      <c r="G479" s="58" t="s">
        <v>157</v>
      </c>
      <c r="H479" s="58">
        <v>21</v>
      </c>
      <c r="I479" s="58">
        <v>0</v>
      </c>
      <c r="J479" s="58">
        <v>3</v>
      </c>
      <c r="K479" s="58">
        <v>0</v>
      </c>
      <c r="L479" s="58">
        <v>6</v>
      </c>
      <c r="M479" s="58"/>
      <c r="N479" s="58"/>
      <c r="O479" s="58">
        <v>96</v>
      </c>
      <c r="P479" s="58">
        <v>85</v>
      </c>
      <c r="Q479" s="58">
        <v>3</v>
      </c>
      <c r="R479" s="58" t="s">
        <v>211</v>
      </c>
    </row>
    <row r="480" spans="1:18" x14ac:dyDescent="0.25">
      <c r="A480" s="58" t="s">
        <v>29</v>
      </c>
      <c r="B480" s="58" t="s">
        <v>210</v>
      </c>
      <c r="C480" s="58" t="s">
        <v>203</v>
      </c>
      <c r="D480" s="58" t="s">
        <v>135</v>
      </c>
      <c r="E480" s="58"/>
      <c r="F480" s="58"/>
      <c r="G480" s="58" t="s">
        <v>157</v>
      </c>
      <c r="H480" s="58">
        <v>22</v>
      </c>
      <c r="I480" s="58">
        <v>0</v>
      </c>
      <c r="J480" s="58">
        <v>1</v>
      </c>
      <c r="K480" s="58">
        <v>0</v>
      </c>
      <c r="L480" s="58">
        <v>0</v>
      </c>
      <c r="M480" s="58"/>
      <c r="N480" s="58"/>
      <c r="O480" s="58">
        <v>91</v>
      </c>
      <c r="P480" s="58">
        <v>68</v>
      </c>
      <c r="Q480" s="58">
        <v>0</v>
      </c>
      <c r="R480" s="58" t="s">
        <v>211</v>
      </c>
    </row>
    <row r="481" spans="1:18" x14ac:dyDescent="0.25">
      <c r="A481" s="58" t="s">
        <v>29</v>
      </c>
      <c r="B481" s="58" t="s">
        <v>210</v>
      </c>
      <c r="C481" s="58" t="s">
        <v>203</v>
      </c>
      <c r="D481" s="58" t="s">
        <v>135</v>
      </c>
      <c r="E481" s="58"/>
      <c r="F481" s="58"/>
      <c r="G481" s="58" t="s">
        <v>157</v>
      </c>
      <c r="H481" s="58">
        <v>23</v>
      </c>
      <c r="I481" s="58">
        <v>0</v>
      </c>
      <c r="J481" s="58">
        <v>2</v>
      </c>
      <c r="K481" s="58">
        <v>0</v>
      </c>
      <c r="L481" s="58">
        <v>0</v>
      </c>
      <c r="M481" s="58"/>
      <c r="N481" s="58"/>
      <c r="O481" s="58">
        <v>68</v>
      </c>
      <c r="P481" s="58">
        <v>65</v>
      </c>
      <c r="Q481" s="58">
        <v>0</v>
      </c>
      <c r="R481" s="58" t="s">
        <v>211</v>
      </c>
    </row>
    <row r="482" spans="1:18" x14ac:dyDescent="0.25">
      <c r="A482" s="58" t="s">
        <v>36</v>
      </c>
      <c r="B482" s="58" t="s">
        <v>212</v>
      </c>
      <c r="C482" s="58" t="s">
        <v>203</v>
      </c>
      <c r="D482" s="58" t="s">
        <v>137</v>
      </c>
      <c r="E482" s="58"/>
      <c r="F482" s="58"/>
      <c r="G482" s="58" t="s">
        <v>159</v>
      </c>
      <c r="H482" s="58">
        <v>0</v>
      </c>
      <c r="I482" s="58">
        <v>16</v>
      </c>
      <c r="J482" s="58">
        <v>7</v>
      </c>
      <c r="K482" s="58">
        <v>0</v>
      </c>
      <c r="L482" s="58">
        <v>0</v>
      </c>
      <c r="M482" s="58"/>
      <c r="N482" s="58"/>
      <c r="O482" s="58">
        <v>64</v>
      </c>
      <c r="P482" s="58">
        <v>6</v>
      </c>
      <c r="Q482" s="58">
        <v>0</v>
      </c>
      <c r="R482" s="58" t="s">
        <v>213</v>
      </c>
    </row>
    <row r="483" spans="1:18" x14ac:dyDescent="0.25">
      <c r="A483" s="58" t="s">
        <v>36</v>
      </c>
      <c r="B483" s="58" t="s">
        <v>212</v>
      </c>
      <c r="C483" s="58" t="s">
        <v>203</v>
      </c>
      <c r="D483" s="58" t="s">
        <v>137</v>
      </c>
      <c r="E483" s="58"/>
      <c r="F483" s="58"/>
      <c r="G483" s="58" t="s">
        <v>159</v>
      </c>
      <c r="H483" s="58">
        <v>1</v>
      </c>
      <c r="I483" s="58">
        <v>24</v>
      </c>
      <c r="J483" s="58">
        <v>5</v>
      </c>
      <c r="K483" s="58">
        <v>0</v>
      </c>
      <c r="L483" s="58">
        <v>0</v>
      </c>
      <c r="M483" s="58"/>
      <c r="N483" s="58"/>
      <c r="O483" s="58">
        <v>34</v>
      </c>
      <c r="P483" s="58">
        <v>4</v>
      </c>
      <c r="Q483" s="58">
        <v>0</v>
      </c>
      <c r="R483" s="58" t="s">
        <v>213</v>
      </c>
    </row>
    <row r="484" spans="1:18" x14ac:dyDescent="0.25">
      <c r="A484" s="58" t="s">
        <v>36</v>
      </c>
      <c r="B484" s="58" t="s">
        <v>212</v>
      </c>
      <c r="C484" s="58" t="s">
        <v>203</v>
      </c>
      <c r="D484" s="58" t="s">
        <v>137</v>
      </c>
      <c r="E484" s="58"/>
      <c r="F484" s="58"/>
      <c r="G484" s="58" t="s">
        <v>159</v>
      </c>
      <c r="H484" s="58">
        <v>2</v>
      </c>
      <c r="I484" s="58">
        <v>26</v>
      </c>
      <c r="J484" s="58">
        <v>9</v>
      </c>
      <c r="K484" s="58">
        <v>0</v>
      </c>
      <c r="L484" s="58">
        <v>0</v>
      </c>
      <c r="M484" s="58"/>
      <c r="N484" s="58"/>
      <c r="O484" s="58">
        <v>31</v>
      </c>
      <c r="P484" s="58">
        <v>2</v>
      </c>
      <c r="Q484" s="58">
        <v>0</v>
      </c>
      <c r="R484" s="58" t="s">
        <v>213</v>
      </c>
    </row>
    <row r="485" spans="1:18" x14ac:dyDescent="0.25">
      <c r="A485" s="58" t="s">
        <v>36</v>
      </c>
      <c r="B485" s="58" t="s">
        <v>212</v>
      </c>
      <c r="C485" s="58" t="s">
        <v>203</v>
      </c>
      <c r="D485" s="58" t="s">
        <v>137</v>
      </c>
      <c r="E485" s="58"/>
      <c r="F485" s="58"/>
      <c r="G485" s="58" t="s">
        <v>159</v>
      </c>
      <c r="H485" s="58">
        <v>3</v>
      </c>
      <c r="I485" s="58">
        <v>36</v>
      </c>
      <c r="J485" s="58">
        <v>12</v>
      </c>
      <c r="K485" s="58">
        <v>0</v>
      </c>
      <c r="L485" s="58">
        <v>0</v>
      </c>
      <c r="M485" s="58"/>
      <c r="N485" s="58"/>
      <c r="O485" s="58">
        <v>33</v>
      </c>
      <c r="P485" s="58">
        <v>0</v>
      </c>
      <c r="Q485" s="58">
        <v>0</v>
      </c>
      <c r="R485" s="58" t="s">
        <v>213</v>
      </c>
    </row>
    <row r="486" spans="1:18" x14ac:dyDescent="0.25">
      <c r="A486" s="58" t="s">
        <v>36</v>
      </c>
      <c r="B486" s="58" t="s">
        <v>212</v>
      </c>
      <c r="C486" s="58" t="s">
        <v>203</v>
      </c>
      <c r="D486" s="58" t="s">
        <v>137</v>
      </c>
      <c r="E486" s="58"/>
      <c r="F486" s="58"/>
      <c r="G486" s="58" t="s">
        <v>159</v>
      </c>
      <c r="H486" s="58">
        <v>4</v>
      </c>
      <c r="I486" s="58">
        <v>48</v>
      </c>
      <c r="J486" s="58">
        <v>12</v>
      </c>
      <c r="K486" s="58">
        <v>0</v>
      </c>
      <c r="L486" s="58">
        <v>0</v>
      </c>
      <c r="M486" s="58"/>
      <c r="N486" s="58"/>
      <c r="O486" s="58">
        <v>50</v>
      </c>
      <c r="P486" s="58">
        <v>2</v>
      </c>
      <c r="Q486" s="58">
        <v>0</v>
      </c>
      <c r="R486" s="58" t="s">
        <v>213</v>
      </c>
    </row>
    <row r="487" spans="1:18" x14ac:dyDescent="0.25">
      <c r="A487" s="58" t="s">
        <v>36</v>
      </c>
      <c r="B487" s="58" t="s">
        <v>212</v>
      </c>
      <c r="C487" s="58" t="s">
        <v>203</v>
      </c>
      <c r="D487" s="58" t="s">
        <v>137</v>
      </c>
      <c r="E487" s="58"/>
      <c r="F487" s="58"/>
      <c r="G487" s="58" t="s">
        <v>159</v>
      </c>
      <c r="H487" s="58">
        <v>5</v>
      </c>
      <c r="I487" s="58">
        <v>65</v>
      </c>
      <c r="J487" s="58">
        <v>9</v>
      </c>
      <c r="K487" s="58">
        <v>0</v>
      </c>
      <c r="L487" s="58">
        <v>0</v>
      </c>
      <c r="M487" s="58"/>
      <c r="N487" s="58"/>
      <c r="O487" s="58">
        <v>67</v>
      </c>
      <c r="P487" s="58">
        <v>7</v>
      </c>
      <c r="Q487" s="58">
        <v>0</v>
      </c>
      <c r="R487" s="58" t="s">
        <v>213</v>
      </c>
    </row>
    <row r="488" spans="1:18" x14ac:dyDescent="0.25">
      <c r="A488" s="58" t="s">
        <v>36</v>
      </c>
      <c r="B488" s="58" t="s">
        <v>212</v>
      </c>
      <c r="C488" s="58" t="s">
        <v>203</v>
      </c>
      <c r="D488" s="58" t="s">
        <v>137</v>
      </c>
      <c r="E488" s="58"/>
      <c r="F488" s="58"/>
      <c r="G488" s="58" t="s">
        <v>159</v>
      </c>
      <c r="H488" s="58">
        <v>6</v>
      </c>
      <c r="I488" s="58">
        <v>93</v>
      </c>
      <c r="J488" s="58">
        <v>19</v>
      </c>
      <c r="K488" s="58">
        <v>0</v>
      </c>
      <c r="L488" s="58">
        <v>4</v>
      </c>
      <c r="M488" s="58"/>
      <c r="N488" s="58"/>
      <c r="O488" s="58">
        <v>192</v>
      </c>
      <c r="P488" s="58">
        <v>13</v>
      </c>
      <c r="Q488" s="58">
        <v>0</v>
      </c>
      <c r="R488" s="58" t="s">
        <v>213</v>
      </c>
    </row>
    <row r="489" spans="1:18" x14ac:dyDescent="0.25">
      <c r="A489" s="58" t="s">
        <v>36</v>
      </c>
      <c r="B489" s="58" t="s">
        <v>212</v>
      </c>
      <c r="C489" s="58" t="s">
        <v>203</v>
      </c>
      <c r="D489" s="58" t="s">
        <v>137</v>
      </c>
      <c r="E489" s="58"/>
      <c r="F489" s="58"/>
      <c r="G489" s="58" t="s">
        <v>159</v>
      </c>
      <c r="H489" s="58">
        <v>7</v>
      </c>
      <c r="I489" s="58">
        <v>82</v>
      </c>
      <c r="J489" s="58">
        <v>32</v>
      </c>
      <c r="K489" s="58">
        <v>0</v>
      </c>
      <c r="L489" s="58">
        <v>4</v>
      </c>
      <c r="M489" s="58"/>
      <c r="N489" s="58"/>
      <c r="O489" s="58">
        <v>398</v>
      </c>
      <c r="P489" s="58">
        <v>10</v>
      </c>
      <c r="Q489" s="58">
        <v>0</v>
      </c>
      <c r="R489" s="58" t="s">
        <v>213</v>
      </c>
    </row>
    <row r="490" spans="1:18" x14ac:dyDescent="0.25">
      <c r="A490" s="58" t="s">
        <v>36</v>
      </c>
      <c r="B490" s="58" t="s">
        <v>212</v>
      </c>
      <c r="C490" s="58" t="s">
        <v>203</v>
      </c>
      <c r="D490" s="58" t="s">
        <v>137</v>
      </c>
      <c r="E490" s="58"/>
      <c r="F490" s="58"/>
      <c r="G490" s="58" t="s">
        <v>159</v>
      </c>
      <c r="H490" s="58">
        <v>8</v>
      </c>
      <c r="I490" s="58">
        <v>80</v>
      </c>
      <c r="J490" s="58">
        <v>15</v>
      </c>
      <c r="K490" s="58">
        <v>0</v>
      </c>
      <c r="L490" s="58">
        <v>0</v>
      </c>
      <c r="M490" s="58"/>
      <c r="N490" s="58"/>
      <c r="O490" s="58">
        <v>366</v>
      </c>
      <c r="P490" s="58">
        <v>15</v>
      </c>
      <c r="Q490" s="58">
        <v>0</v>
      </c>
      <c r="R490" s="58" t="s">
        <v>213</v>
      </c>
    </row>
    <row r="491" spans="1:18" x14ac:dyDescent="0.25">
      <c r="A491" s="58" t="s">
        <v>36</v>
      </c>
      <c r="B491" s="58" t="s">
        <v>212</v>
      </c>
      <c r="C491" s="58" t="s">
        <v>203</v>
      </c>
      <c r="D491" s="58" t="s">
        <v>137</v>
      </c>
      <c r="E491" s="58"/>
      <c r="F491" s="58"/>
      <c r="G491" s="58" t="s">
        <v>159</v>
      </c>
      <c r="H491" s="58">
        <v>9</v>
      </c>
      <c r="I491" s="58">
        <v>79</v>
      </c>
      <c r="J491" s="58">
        <v>18</v>
      </c>
      <c r="K491" s="58">
        <v>0</v>
      </c>
      <c r="L491" s="58">
        <v>2</v>
      </c>
      <c r="M491" s="58"/>
      <c r="N491" s="58"/>
      <c r="O491" s="58">
        <v>490</v>
      </c>
      <c r="P491" s="58">
        <v>13</v>
      </c>
      <c r="Q491" s="58">
        <v>0</v>
      </c>
      <c r="R491" s="58" t="s">
        <v>213</v>
      </c>
    </row>
    <row r="492" spans="1:18" x14ac:dyDescent="0.25">
      <c r="A492" s="58" t="s">
        <v>36</v>
      </c>
      <c r="B492" s="58" t="s">
        <v>212</v>
      </c>
      <c r="C492" s="58" t="s">
        <v>203</v>
      </c>
      <c r="D492" s="58" t="s">
        <v>137</v>
      </c>
      <c r="E492" s="58"/>
      <c r="F492" s="58"/>
      <c r="G492" s="58" t="s">
        <v>159</v>
      </c>
      <c r="H492" s="58">
        <v>10</v>
      </c>
      <c r="I492" s="58">
        <v>104</v>
      </c>
      <c r="J492" s="58">
        <v>20</v>
      </c>
      <c r="K492" s="58">
        <v>0</v>
      </c>
      <c r="L492" s="58">
        <v>2</v>
      </c>
      <c r="M492" s="58"/>
      <c r="N492" s="58"/>
      <c r="O492" s="58">
        <v>510</v>
      </c>
      <c r="P492" s="58">
        <v>27</v>
      </c>
      <c r="Q492" s="58">
        <v>0</v>
      </c>
      <c r="R492" s="58" t="s">
        <v>213</v>
      </c>
    </row>
    <row r="493" spans="1:18" x14ac:dyDescent="0.25">
      <c r="A493" s="58" t="s">
        <v>36</v>
      </c>
      <c r="B493" s="58" t="s">
        <v>212</v>
      </c>
      <c r="C493" s="58" t="s">
        <v>203</v>
      </c>
      <c r="D493" s="58" t="s">
        <v>137</v>
      </c>
      <c r="E493" s="58"/>
      <c r="F493" s="58"/>
      <c r="G493" s="58" t="s">
        <v>159</v>
      </c>
      <c r="H493" s="58">
        <v>11</v>
      </c>
      <c r="I493" s="58">
        <v>107</v>
      </c>
      <c r="J493" s="58">
        <v>22</v>
      </c>
      <c r="K493" s="58">
        <v>0</v>
      </c>
      <c r="L493" s="58">
        <v>1</v>
      </c>
      <c r="M493" s="58"/>
      <c r="N493" s="58"/>
      <c r="O493" s="58">
        <v>496</v>
      </c>
      <c r="P493" s="58">
        <v>13</v>
      </c>
      <c r="Q493" s="58">
        <v>0</v>
      </c>
      <c r="R493" s="58" t="s">
        <v>213</v>
      </c>
    </row>
    <row r="494" spans="1:18" x14ac:dyDescent="0.25">
      <c r="A494" s="58" t="s">
        <v>36</v>
      </c>
      <c r="B494" s="58" t="s">
        <v>212</v>
      </c>
      <c r="C494" s="58" t="s">
        <v>203</v>
      </c>
      <c r="D494" s="58" t="s">
        <v>137</v>
      </c>
      <c r="E494" s="58"/>
      <c r="F494" s="58"/>
      <c r="G494" s="58" t="s">
        <v>159</v>
      </c>
      <c r="H494" s="58">
        <v>12</v>
      </c>
      <c r="I494" s="58">
        <v>90</v>
      </c>
      <c r="J494" s="58">
        <v>18</v>
      </c>
      <c r="K494" s="58">
        <v>0</v>
      </c>
      <c r="L494" s="58">
        <v>0</v>
      </c>
      <c r="M494" s="58"/>
      <c r="N494" s="58"/>
      <c r="O494" s="58">
        <v>458</v>
      </c>
      <c r="P494" s="58">
        <v>42</v>
      </c>
      <c r="Q494" s="58">
        <v>0</v>
      </c>
      <c r="R494" s="58" t="s">
        <v>213</v>
      </c>
    </row>
    <row r="495" spans="1:18" x14ac:dyDescent="0.25">
      <c r="A495" s="58" t="s">
        <v>36</v>
      </c>
      <c r="B495" s="58" t="s">
        <v>212</v>
      </c>
      <c r="C495" s="58" t="s">
        <v>203</v>
      </c>
      <c r="D495" s="58" t="s">
        <v>137</v>
      </c>
      <c r="E495" s="58"/>
      <c r="F495" s="58"/>
      <c r="G495" s="58" t="s">
        <v>159</v>
      </c>
      <c r="H495" s="58">
        <v>13</v>
      </c>
      <c r="I495" s="58">
        <v>93</v>
      </c>
      <c r="J495" s="58">
        <v>9</v>
      </c>
      <c r="K495" s="58">
        <v>0</v>
      </c>
      <c r="L495" s="58">
        <v>0</v>
      </c>
      <c r="M495" s="58"/>
      <c r="N495" s="58"/>
      <c r="O495" s="58">
        <v>513</v>
      </c>
      <c r="P495" s="58">
        <v>50</v>
      </c>
      <c r="Q495" s="58">
        <v>0</v>
      </c>
      <c r="R495" s="58" t="s">
        <v>213</v>
      </c>
    </row>
    <row r="496" spans="1:18" x14ac:dyDescent="0.25">
      <c r="A496" s="58" t="s">
        <v>36</v>
      </c>
      <c r="B496" s="58" t="s">
        <v>212</v>
      </c>
      <c r="C496" s="58" t="s">
        <v>203</v>
      </c>
      <c r="D496" s="58" t="s">
        <v>137</v>
      </c>
      <c r="E496" s="58"/>
      <c r="F496" s="58"/>
      <c r="G496" s="58" t="s">
        <v>159</v>
      </c>
      <c r="H496" s="58">
        <v>14</v>
      </c>
      <c r="I496" s="58">
        <v>88</v>
      </c>
      <c r="J496" s="58">
        <v>18</v>
      </c>
      <c r="K496" s="58">
        <v>0</v>
      </c>
      <c r="L496" s="58">
        <v>0</v>
      </c>
      <c r="M496" s="58"/>
      <c r="N496" s="58"/>
      <c r="O496" s="58">
        <v>594</v>
      </c>
      <c r="P496" s="58">
        <v>38</v>
      </c>
      <c r="Q496" s="58">
        <v>0</v>
      </c>
      <c r="R496" s="58" t="s">
        <v>213</v>
      </c>
    </row>
    <row r="497" spans="1:18" x14ac:dyDescent="0.25">
      <c r="A497" s="58" t="s">
        <v>36</v>
      </c>
      <c r="B497" s="58" t="s">
        <v>212</v>
      </c>
      <c r="C497" s="58" t="s">
        <v>203</v>
      </c>
      <c r="D497" s="58" t="s">
        <v>137</v>
      </c>
      <c r="E497" s="58"/>
      <c r="F497" s="58"/>
      <c r="G497" s="58" t="s">
        <v>159</v>
      </c>
      <c r="H497" s="58">
        <v>15</v>
      </c>
      <c r="I497" s="58">
        <v>62</v>
      </c>
      <c r="J497" s="58">
        <v>9</v>
      </c>
      <c r="K497" s="58">
        <v>0</v>
      </c>
      <c r="L497" s="58">
        <v>0</v>
      </c>
      <c r="M497" s="58"/>
      <c r="N497" s="58"/>
      <c r="O497" s="58">
        <v>585</v>
      </c>
      <c r="P497" s="58">
        <v>30</v>
      </c>
      <c r="Q497" s="58">
        <v>0</v>
      </c>
      <c r="R497" s="58" t="s">
        <v>213</v>
      </c>
    </row>
    <row r="498" spans="1:18" x14ac:dyDescent="0.25">
      <c r="A498" s="58" t="s">
        <v>36</v>
      </c>
      <c r="B498" s="58" t="s">
        <v>212</v>
      </c>
      <c r="C498" s="58" t="s">
        <v>203</v>
      </c>
      <c r="D498" s="58" t="s">
        <v>137</v>
      </c>
      <c r="E498" s="58"/>
      <c r="F498" s="58"/>
      <c r="G498" s="58" t="s">
        <v>159</v>
      </c>
      <c r="H498" s="58">
        <v>16</v>
      </c>
      <c r="I498" s="58">
        <v>50</v>
      </c>
      <c r="J498" s="58">
        <v>11</v>
      </c>
      <c r="K498" s="58">
        <v>0</v>
      </c>
      <c r="L498" s="58">
        <v>7</v>
      </c>
      <c r="M498" s="58"/>
      <c r="N498" s="58"/>
      <c r="O498" s="58">
        <v>568</v>
      </c>
      <c r="P498" s="58">
        <v>28</v>
      </c>
      <c r="Q498" s="58">
        <v>0</v>
      </c>
      <c r="R498" s="58" t="s">
        <v>213</v>
      </c>
    </row>
    <row r="499" spans="1:18" x14ac:dyDescent="0.25">
      <c r="A499" s="58" t="s">
        <v>36</v>
      </c>
      <c r="B499" s="58" t="s">
        <v>212</v>
      </c>
      <c r="C499" s="58" t="s">
        <v>203</v>
      </c>
      <c r="D499" s="58" t="s">
        <v>137</v>
      </c>
      <c r="E499" s="58"/>
      <c r="F499" s="58"/>
      <c r="G499" s="58" t="s">
        <v>159</v>
      </c>
      <c r="H499" s="58">
        <v>17</v>
      </c>
      <c r="I499" s="58">
        <v>35</v>
      </c>
      <c r="J499" s="58">
        <v>9</v>
      </c>
      <c r="K499" s="58">
        <v>0</v>
      </c>
      <c r="L499" s="58">
        <v>3</v>
      </c>
      <c r="M499" s="58"/>
      <c r="N499" s="58"/>
      <c r="O499" s="58">
        <v>643</v>
      </c>
      <c r="P499" s="58">
        <v>44</v>
      </c>
      <c r="Q499" s="58">
        <v>0</v>
      </c>
      <c r="R499" s="58" t="s">
        <v>213</v>
      </c>
    </row>
    <row r="500" spans="1:18" x14ac:dyDescent="0.25">
      <c r="A500" s="58" t="s">
        <v>36</v>
      </c>
      <c r="B500" s="58" t="s">
        <v>212</v>
      </c>
      <c r="C500" s="58" t="s">
        <v>203</v>
      </c>
      <c r="D500" s="58" t="s">
        <v>137</v>
      </c>
      <c r="E500" s="58"/>
      <c r="F500" s="58"/>
      <c r="G500" s="58" t="s">
        <v>159</v>
      </c>
      <c r="H500" s="58">
        <v>18</v>
      </c>
      <c r="I500" s="58">
        <v>26</v>
      </c>
      <c r="J500" s="58">
        <v>11</v>
      </c>
      <c r="K500" s="58">
        <v>0</v>
      </c>
      <c r="L500" s="58">
        <v>0</v>
      </c>
      <c r="M500" s="58"/>
      <c r="N500" s="58"/>
      <c r="O500" s="58">
        <v>478</v>
      </c>
      <c r="P500" s="58">
        <v>34</v>
      </c>
      <c r="Q500" s="58">
        <v>0</v>
      </c>
      <c r="R500" s="58" t="s">
        <v>213</v>
      </c>
    </row>
    <row r="501" spans="1:18" x14ac:dyDescent="0.25">
      <c r="A501" s="58" t="s">
        <v>36</v>
      </c>
      <c r="B501" s="58" t="s">
        <v>212</v>
      </c>
      <c r="C501" s="58" t="s">
        <v>203</v>
      </c>
      <c r="D501" s="58" t="s">
        <v>137</v>
      </c>
      <c r="E501" s="58"/>
      <c r="F501" s="58"/>
      <c r="G501" s="58" t="s">
        <v>159</v>
      </c>
      <c r="H501" s="58">
        <v>19</v>
      </c>
      <c r="I501" s="58">
        <v>25</v>
      </c>
      <c r="J501" s="58">
        <v>1</v>
      </c>
      <c r="K501" s="58">
        <v>0</v>
      </c>
      <c r="L501" s="58">
        <v>0</v>
      </c>
      <c r="M501" s="58"/>
      <c r="N501" s="58"/>
      <c r="O501" s="58">
        <v>424</v>
      </c>
      <c r="P501" s="58">
        <v>13</v>
      </c>
      <c r="Q501" s="58">
        <v>0</v>
      </c>
      <c r="R501" s="58" t="s">
        <v>213</v>
      </c>
    </row>
    <row r="502" spans="1:18" x14ac:dyDescent="0.25">
      <c r="A502" s="58" t="s">
        <v>36</v>
      </c>
      <c r="B502" s="58" t="s">
        <v>212</v>
      </c>
      <c r="C502" s="58" t="s">
        <v>203</v>
      </c>
      <c r="D502" s="58" t="s">
        <v>137</v>
      </c>
      <c r="E502" s="58"/>
      <c r="F502" s="58"/>
      <c r="G502" s="58" t="s">
        <v>159</v>
      </c>
      <c r="H502" s="58">
        <v>20</v>
      </c>
      <c r="I502" s="58">
        <v>14</v>
      </c>
      <c r="J502" s="58">
        <v>14</v>
      </c>
      <c r="K502" s="58">
        <v>0</v>
      </c>
      <c r="L502" s="58">
        <v>0</v>
      </c>
      <c r="M502" s="58"/>
      <c r="N502" s="58"/>
      <c r="O502" s="58">
        <v>360</v>
      </c>
      <c r="P502" s="58">
        <v>29</v>
      </c>
      <c r="Q502" s="58">
        <v>0</v>
      </c>
      <c r="R502" s="58" t="s">
        <v>213</v>
      </c>
    </row>
    <row r="503" spans="1:18" x14ac:dyDescent="0.25">
      <c r="A503" s="58" t="s">
        <v>36</v>
      </c>
      <c r="B503" s="58" t="s">
        <v>212</v>
      </c>
      <c r="C503" s="58" t="s">
        <v>203</v>
      </c>
      <c r="D503" s="58" t="s">
        <v>137</v>
      </c>
      <c r="E503" s="58"/>
      <c r="F503" s="58"/>
      <c r="G503" s="58" t="s">
        <v>159</v>
      </c>
      <c r="H503" s="58">
        <v>21</v>
      </c>
      <c r="I503" s="58">
        <v>13</v>
      </c>
      <c r="J503" s="58">
        <v>4</v>
      </c>
      <c r="K503" s="58">
        <v>0</v>
      </c>
      <c r="L503" s="58">
        <v>0</v>
      </c>
      <c r="M503" s="58"/>
      <c r="N503" s="58"/>
      <c r="O503" s="58">
        <v>318</v>
      </c>
      <c r="P503" s="58">
        <v>16</v>
      </c>
      <c r="Q503" s="58">
        <v>0</v>
      </c>
      <c r="R503" s="58" t="s">
        <v>213</v>
      </c>
    </row>
    <row r="504" spans="1:18" x14ac:dyDescent="0.25">
      <c r="A504" s="58" t="s">
        <v>36</v>
      </c>
      <c r="B504" s="58" t="s">
        <v>212</v>
      </c>
      <c r="C504" s="58" t="s">
        <v>203</v>
      </c>
      <c r="D504" s="58" t="s">
        <v>137</v>
      </c>
      <c r="E504" s="58"/>
      <c r="F504" s="58"/>
      <c r="G504" s="58" t="s">
        <v>159</v>
      </c>
      <c r="H504" s="58">
        <v>22</v>
      </c>
      <c r="I504" s="58">
        <v>7</v>
      </c>
      <c r="J504" s="58">
        <v>5</v>
      </c>
      <c r="K504" s="58">
        <v>0</v>
      </c>
      <c r="L504" s="58">
        <v>0</v>
      </c>
      <c r="M504" s="58"/>
      <c r="N504" s="58"/>
      <c r="O504" s="58">
        <v>284</v>
      </c>
      <c r="P504" s="58">
        <v>18</v>
      </c>
      <c r="Q504" s="58">
        <v>0</v>
      </c>
      <c r="R504" s="58" t="s">
        <v>213</v>
      </c>
    </row>
    <row r="505" spans="1:18" x14ac:dyDescent="0.25">
      <c r="A505" s="58" t="s">
        <v>36</v>
      </c>
      <c r="B505" s="58" t="s">
        <v>212</v>
      </c>
      <c r="C505" s="58" t="s">
        <v>203</v>
      </c>
      <c r="D505" s="58" t="s">
        <v>137</v>
      </c>
      <c r="E505" s="58"/>
      <c r="F505" s="58"/>
      <c r="G505" s="58" t="s">
        <v>159</v>
      </c>
      <c r="H505" s="58">
        <v>23</v>
      </c>
      <c r="I505" s="58">
        <v>3</v>
      </c>
      <c r="J505" s="58">
        <v>2</v>
      </c>
      <c r="K505" s="58">
        <v>0</v>
      </c>
      <c r="L505" s="58">
        <v>0</v>
      </c>
      <c r="M505" s="58"/>
      <c r="N505" s="58"/>
      <c r="O505" s="58">
        <v>115</v>
      </c>
      <c r="P505" s="58">
        <v>12</v>
      </c>
      <c r="Q505" s="58">
        <v>0</v>
      </c>
      <c r="R505" s="58" t="s">
        <v>213</v>
      </c>
    </row>
    <row r="506" spans="1:18" x14ac:dyDescent="0.25">
      <c r="A506" s="58" t="s">
        <v>36</v>
      </c>
      <c r="B506" s="58" t="s">
        <v>212</v>
      </c>
      <c r="C506" s="58" t="s">
        <v>203</v>
      </c>
      <c r="D506" s="58" t="s">
        <v>137</v>
      </c>
      <c r="E506" s="58"/>
      <c r="F506" s="58"/>
      <c r="G506" s="58" t="s">
        <v>157</v>
      </c>
      <c r="H506" s="58">
        <v>0</v>
      </c>
      <c r="I506" s="58">
        <v>23</v>
      </c>
      <c r="J506" s="58">
        <v>3</v>
      </c>
      <c r="K506" s="58">
        <v>0</v>
      </c>
      <c r="L506" s="58">
        <v>0</v>
      </c>
      <c r="M506" s="58"/>
      <c r="N506" s="58"/>
      <c r="O506" s="58">
        <v>30</v>
      </c>
      <c r="P506" s="58">
        <v>0</v>
      </c>
      <c r="Q506" s="58">
        <v>0</v>
      </c>
      <c r="R506" s="58" t="s">
        <v>213</v>
      </c>
    </row>
    <row r="507" spans="1:18" x14ac:dyDescent="0.25">
      <c r="A507" s="58" t="s">
        <v>36</v>
      </c>
      <c r="B507" s="58" t="s">
        <v>212</v>
      </c>
      <c r="C507" s="58" t="s">
        <v>203</v>
      </c>
      <c r="D507" s="58" t="s">
        <v>137</v>
      </c>
      <c r="E507" s="58"/>
      <c r="F507" s="58"/>
      <c r="G507" s="58" t="s">
        <v>157</v>
      </c>
      <c r="H507" s="58">
        <v>1</v>
      </c>
      <c r="I507" s="58">
        <v>27</v>
      </c>
      <c r="J507" s="58">
        <v>6</v>
      </c>
      <c r="K507" s="58">
        <v>0</v>
      </c>
      <c r="L507" s="58">
        <v>0</v>
      </c>
      <c r="M507" s="58"/>
      <c r="N507" s="58"/>
      <c r="O507" s="58">
        <v>54</v>
      </c>
      <c r="P507" s="58">
        <v>2</v>
      </c>
      <c r="Q507" s="58">
        <v>0</v>
      </c>
      <c r="R507" s="58" t="s">
        <v>213</v>
      </c>
    </row>
    <row r="508" spans="1:18" x14ac:dyDescent="0.25">
      <c r="A508" s="58" t="s">
        <v>36</v>
      </c>
      <c r="B508" s="58" t="s">
        <v>212</v>
      </c>
      <c r="C508" s="58" t="s">
        <v>203</v>
      </c>
      <c r="D508" s="58" t="s">
        <v>137</v>
      </c>
      <c r="E508" s="58"/>
      <c r="F508" s="58"/>
      <c r="G508" s="58" t="s">
        <v>157</v>
      </c>
      <c r="H508" s="58">
        <v>2</v>
      </c>
      <c r="I508" s="58">
        <v>26</v>
      </c>
      <c r="J508" s="58">
        <v>18</v>
      </c>
      <c r="K508" s="58">
        <v>0</v>
      </c>
      <c r="L508" s="58">
        <v>0</v>
      </c>
      <c r="M508" s="58"/>
      <c r="N508" s="58"/>
      <c r="O508" s="58">
        <v>23</v>
      </c>
      <c r="P508" s="58">
        <v>1</v>
      </c>
      <c r="Q508" s="58">
        <v>0</v>
      </c>
      <c r="R508" s="58" t="s">
        <v>213</v>
      </c>
    </row>
    <row r="509" spans="1:18" x14ac:dyDescent="0.25">
      <c r="A509" s="58" t="s">
        <v>36</v>
      </c>
      <c r="B509" s="58" t="s">
        <v>212</v>
      </c>
      <c r="C509" s="58" t="s">
        <v>203</v>
      </c>
      <c r="D509" s="58" t="s">
        <v>137</v>
      </c>
      <c r="E509" s="58"/>
      <c r="F509" s="58"/>
      <c r="G509" s="58" t="s">
        <v>157</v>
      </c>
      <c r="H509" s="58">
        <v>3</v>
      </c>
      <c r="I509" s="58">
        <v>52</v>
      </c>
      <c r="J509" s="58">
        <v>19</v>
      </c>
      <c r="K509" s="58">
        <v>0</v>
      </c>
      <c r="L509" s="58">
        <v>0</v>
      </c>
      <c r="M509" s="58"/>
      <c r="N509" s="58"/>
      <c r="O509" s="58">
        <v>16</v>
      </c>
      <c r="P509" s="58">
        <v>1</v>
      </c>
      <c r="Q509" s="58">
        <v>0</v>
      </c>
      <c r="R509" s="58" t="s">
        <v>213</v>
      </c>
    </row>
    <row r="510" spans="1:18" x14ac:dyDescent="0.25">
      <c r="A510" s="58" t="s">
        <v>36</v>
      </c>
      <c r="B510" s="58" t="s">
        <v>212</v>
      </c>
      <c r="C510" s="58" t="s">
        <v>203</v>
      </c>
      <c r="D510" s="58" t="s">
        <v>137</v>
      </c>
      <c r="E510" s="58"/>
      <c r="F510" s="58"/>
      <c r="G510" s="58" t="s">
        <v>157</v>
      </c>
      <c r="H510" s="58">
        <v>4</v>
      </c>
      <c r="I510" s="58">
        <v>79</v>
      </c>
      <c r="J510" s="58">
        <v>28</v>
      </c>
      <c r="K510" s="58">
        <v>0</v>
      </c>
      <c r="L510" s="58">
        <v>0</v>
      </c>
      <c r="M510" s="58"/>
      <c r="N510" s="58"/>
      <c r="O510" s="58">
        <v>23</v>
      </c>
      <c r="P510" s="58">
        <v>3</v>
      </c>
      <c r="Q510" s="58">
        <v>0</v>
      </c>
      <c r="R510" s="58" t="s">
        <v>213</v>
      </c>
    </row>
    <row r="511" spans="1:18" x14ac:dyDescent="0.25">
      <c r="A511" s="58" t="s">
        <v>36</v>
      </c>
      <c r="B511" s="58" t="s">
        <v>212</v>
      </c>
      <c r="C511" s="58" t="s">
        <v>203</v>
      </c>
      <c r="D511" s="58" t="s">
        <v>137</v>
      </c>
      <c r="E511" s="58"/>
      <c r="F511" s="58"/>
      <c r="G511" s="58" t="s">
        <v>157</v>
      </c>
      <c r="H511" s="58">
        <v>5</v>
      </c>
      <c r="I511" s="58">
        <v>73</v>
      </c>
      <c r="J511" s="58">
        <v>31</v>
      </c>
      <c r="K511" s="58">
        <v>0</v>
      </c>
      <c r="L511" s="58">
        <v>0</v>
      </c>
      <c r="M511" s="58"/>
      <c r="N511" s="58"/>
      <c r="O511" s="58">
        <v>82</v>
      </c>
      <c r="P511" s="58">
        <v>0</v>
      </c>
      <c r="Q511" s="58">
        <v>0</v>
      </c>
      <c r="R511" s="58" t="s">
        <v>213</v>
      </c>
    </row>
    <row r="512" spans="1:18" x14ac:dyDescent="0.25">
      <c r="A512" s="58" t="s">
        <v>36</v>
      </c>
      <c r="B512" s="58" t="s">
        <v>212</v>
      </c>
      <c r="C512" s="58" t="s">
        <v>203</v>
      </c>
      <c r="D512" s="58" t="s">
        <v>137</v>
      </c>
      <c r="E512" s="58"/>
      <c r="F512" s="58"/>
      <c r="G512" s="58" t="s">
        <v>157</v>
      </c>
      <c r="H512" s="58">
        <v>6</v>
      </c>
      <c r="I512" s="58">
        <v>105</v>
      </c>
      <c r="J512" s="58">
        <v>31</v>
      </c>
      <c r="K512" s="58">
        <v>0</v>
      </c>
      <c r="L512" s="58">
        <v>0</v>
      </c>
      <c r="M512" s="58"/>
      <c r="N512" s="58"/>
      <c r="O512" s="58">
        <v>267</v>
      </c>
      <c r="P512" s="58">
        <v>0</v>
      </c>
      <c r="Q512" s="58">
        <v>0</v>
      </c>
      <c r="R512" s="58" t="s">
        <v>213</v>
      </c>
    </row>
    <row r="513" spans="1:18" x14ac:dyDescent="0.25">
      <c r="A513" s="58" t="s">
        <v>36</v>
      </c>
      <c r="B513" s="58" t="s">
        <v>212</v>
      </c>
      <c r="C513" s="58" t="s">
        <v>203</v>
      </c>
      <c r="D513" s="58" t="s">
        <v>137</v>
      </c>
      <c r="E513" s="58"/>
      <c r="F513" s="58"/>
      <c r="G513" s="58" t="s">
        <v>157</v>
      </c>
      <c r="H513" s="58">
        <v>7</v>
      </c>
      <c r="I513" s="58">
        <v>112</v>
      </c>
      <c r="J513" s="58">
        <v>42</v>
      </c>
      <c r="K513" s="58">
        <v>3</v>
      </c>
      <c r="L513" s="58">
        <v>4</v>
      </c>
      <c r="M513" s="58"/>
      <c r="N513" s="58"/>
      <c r="O513" s="58">
        <v>674</v>
      </c>
      <c r="P513" s="58">
        <v>8</v>
      </c>
      <c r="Q513" s="58">
        <v>0</v>
      </c>
      <c r="R513" s="58" t="s">
        <v>213</v>
      </c>
    </row>
    <row r="514" spans="1:18" x14ac:dyDescent="0.25">
      <c r="A514" s="58" t="s">
        <v>36</v>
      </c>
      <c r="B514" s="58" t="s">
        <v>212</v>
      </c>
      <c r="C514" s="58" t="s">
        <v>203</v>
      </c>
      <c r="D514" s="58" t="s">
        <v>137</v>
      </c>
      <c r="E514" s="58"/>
      <c r="F514" s="58"/>
      <c r="G514" s="58" t="s">
        <v>157</v>
      </c>
      <c r="H514" s="58">
        <v>8</v>
      </c>
      <c r="I514" s="58">
        <v>105</v>
      </c>
      <c r="J514" s="58">
        <v>43</v>
      </c>
      <c r="K514" s="58">
        <v>0</v>
      </c>
      <c r="L514" s="58">
        <v>1</v>
      </c>
      <c r="M514" s="58"/>
      <c r="N514" s="58"/>
      <c r="O514" s="58">
        <v>369</v>
      </c>
      <c r="P514" s="58">
        <v>2</v>
      </c>
      <c r="Q514" s="58">
        <v>0</v>
      </c>
      <c r="R514" s="58" t="s">
        <v>213</v>
      </c>
    </row>
    <row r="515" spans="1:18" x14ac:dyDescent="0.25">
      <c r="A515" s="58" t="s">
        <v>36</v>
      </c>
      <c r="B515" s="58" t="s">
        <v>212</v>
      </c>
      <c r="C515" s="58" t="s">
        <v>203</v>
      </c>
      <c r="D515" s="58" t="s">
        <v>137</v>
      </c>
      <c r="E515" s="58"/>
      <c r="F515" s="58"/>
      <c r="G515" s="58" t="s">
        <v>157</v>
      </c>
      <c r="H515" s="58">
        <v>9</v>
      </c>
      <c r="I515" s="58">
        <v>184</v>
      </c>
      <c r="J515" s="58">
        <v>76</v>
      </c>
      <c r="K515" s="58">
        <v>1</v>
      </c>
      <c r="L515" s="58">
        <v>2</v>
      </c>
      <c r="M515" s="58"/>
      <c r="N515" s="58"/>
      <c r="O515" s="58">
        <v>408</v>
      </c>
      <c r="P515" s="58">
        <v>1</v>
      </c>
      <c r="Q515" s="58">
        <v>0</v>
      </c>
      <c r="R515" s="58" t="s">
        <v>213</v>
      </c>
    </row>
    <row r="516" spans="1:18" x14ac:dyDescent="0.25">
      <c r="A516" s="58" t="s">
        <v>36</v>
      </c>
      <c r="B516" s="58" t="s">
        <v>212</v>
      </c>
      <c r="C516" s="58" t="s">
        <v>203</v>
      </c>
      <c r="D516" s="58" t="s">
        <v>137</v>
      </c>
      <c r="E516" s="58"/>
      <c r="F516" s="58"/>
      <c r="G516" s="58" t="s">
        <v>157</v>
      </c>
      <c r="H516" s="58">
        <v>10</v>
      </c>
      <c r="I516" s="58">
        <v>192</v>
      </c>
      <c r="J516" s="58">
        <v>73</v>
      </c>
      <c r="K516" s="58">
        <v>0</v>
      </c>
      <c r="L516" s="58">
        <v>3</v>
      </c>
      <c r="M516" s="58"/>
      <c r="N516" s="58"/>
      <c r="O516" s="58">
        <v>414</v>
      </c>
      <c r="P516" s="58">
        <v>3</v>
      </c>
      <c r="Q516" s="58">
        <v>0</v>
      </c>
      <c r="R516" s="58" t="s">
        <v>213</v>
      </c>
    </row>
    <row r="517" spans="1:18" x14ac:dyDescent="0.25">
      <c r="A517" s="58" t="s">
        <v>36</v>
      </c>
      <c r="B517" s="58" t="s">
        <v>212</v>
      </c>
      <c r="C517" s="58" t="s">
        <v>203</v>
      </c>
      <c r="D517" s="58" t="s">
        <v>137</v>
      </c>
      <c r="E517" s="58"/>
      <c r="F517" s="58"/>
      <c r="G517" s="58" t="s">
        <v>157</v>
      </c>
      <c r="H517" s="58">
        <v>11</v>
      </c>
      <c r="I517" s="58">
        <v>177</v>
      </c>
      <c r="J517" s="58">
        <v>52</v>
      </c>
      <c r="K517" s="58">
        <v>0</v>
      </c>
      <c r="L517" s="58">
        <v>2</v>
      </c>
      <c r="M517" s="58"/>
      <c r="N517" s="58"/>
      <c r="O517" s="58">
        <v>367</v>
      </c>
      <c r="P517" s="58">
        <v>6</v>
      </c>
      <c r="Q517" s="58">
        <v>0</v>
      </c>
      <c r="R517" s="58" t="s">
        <v>213</v>
      </c>
    </row>
    <row r="518" spans="1:18" x14ac:dyDescent="0.25">
      <c r="A518" s="58" t="s">
        <v>36</v>
      </c>
      <c r="B518" s="58" t="s">
        <v>212</v>
      </c>
      <c r="C518" s="58" t="s">
        <v>203</v>
      </c>
      <c r="D518" s="58" t="s">
        <v>137</v>
      </c>
      <c r="E518" s="58"/>
      <c r="F518" s="58"/>
      <c r="G518" s="58" t="s">
        <v>157</v>
      </c>
      <c r="H518" s="58">
        <v>12</v>
      </c>
      <c r="I518" s="58">
        <v>201</v>
      </c>
      <c r="J518" s="58">
        <v>50</v>
      </c>
      <c r="K518" s="58">
        <v>3</v>
      </c>
      <c r="L518" s="58">
        <v>3</v>
      </c>
      <c r="M518" s="58"/>
      <c r="N518" s="58"/>
      <c r="O518" s="58">
        <v>303</v>
      </c>
      <c r="P518" s="58">
        <v>4</v>
      </c>
      <c r="Q518" s="58">
        <v>0</v>
      </c>
      <c r="R518" s="58" t="s">
        <v>213</v>
      </c>
    </row>
    <row r="519" spans="1:18" x14ac:dyDescent="0.25">
      <c r="A519" s="58" t="s">
        <v>36</v>
      </c>
      <c r="B519" s="58" t="s">
        <v>212</v>
      </c>
      <c r="C519" s="58" t="s">
        <v>203</v>
      </c>
      <c r="D519" s="58" t="s">
        <v>137</v>
      </c>
      <c r="E519" s="58"/>
      <c r="F519" s="58"/>
      <c r="G519" s="58" t="s">
        <v>157</v>
      </c>
      <c r="H519" s="58">
        <v>13</v>
      </c>
      <c r="I519" s="58">
        <v>160</v>
      </c>
      <c r="J519" s="58">
        <v>45</v>
      </c>
      <c r="K519" s="58">
        <v>2</v>
      </c>
      <c r="L519" s="58">
        <v>1</v>
      </c>
      <c r="M519" s="58"/>
      <c r="N519" s="58"/>
      <c r="O519" s="58">
        <v>312</v>
      </c>
      <c r="P519" s="58">
        <v>2</v>
      </c>
      <c r="Q519" s="58">
        <v>0</v>
      </c>
      <c r="R519" s="58" t="s">
        <v>213</v>
      </c>
    </row>
    <row r="520" spans="1:18" x14ac:dyDescent="0.25">
      <c r="A520" s="58" t="s">
        <v>36</v>
      </c>
      <c r="B520" s="58" t="s">
        <v>212</v>
      </c>
      <c r="C520" s="58" t="s">
        <v>203</v>
      </c>
      <c r="D520" s="58" t="s">
        <v>137</v>
      </c>
      <c r="E520" s="58"/>
      <c r="F520" s="58"/>
      <c r="G520" s="58" t="s">
        <v>157</v>
      </c>
      <c r="H520" s="58">
        <v>14</v>
      </c>
      <c r="I520" s="58">
        <v>142</v>
      </c>
      <c r="J520" s="58">
        <v>41</v>
      </c>
      <c r="K520" s="58">
        <v>3</v>
      </c>
      <c r="L520" s="58">
        <v>4</v>
      </c>
      <c r="M520" s="58"/>
      <c r="N520" s="58"/>
      <c r="O520" s="58">
        <v>391</v>
      </c>
      <c r="P520" s="58">
        <v>4</v>
      </c>
      <c r="Q520" s="58">
        <v>0</v>
      </c>
      <c r="R520" s="58" t="s">
        <v>213</v>
      </c>
    </row>
    <row r="521" spans="1:18" x14ac:dyDescent="0.25">
      <c r="A521" s="58" t="s">
        <v>36</v>
      </c>
      <c r="B521" s="58" t="s">
        <v>212</v>
      </c>
      <c r="C521" s="58" t="s">
        <v>203</v>
      </c>
      <c r="D521" s="58" t="s">
        <v>137</v>
      </c>
      <c r="E521" s="58"/>
      <c r="F521" s="58"/>
      <c r="G521" s="58" t="s">
        <v>157</v>
      </c>
      <c r="H521" s="58">
        <v>15</v>
      </c>
      <c r="I521" s="58">
        <v>144</v>
      </c>
      <c r="J521" s="58">
        <v>28</v>
      </c>
      <c r="K521" s="58">
        <v>1</v>
      </c>
      <c r="L521" s="58">
        <v>3</v>
      </c>
      <c r="M521" s="58"/>
      <c r="N521" s="58"/>
      <c r="O521" s="58">
        <v>417</v>
      </c>
      <c r="P521" s="58">
        <v>5</v>
      </c>
      <c r="Q521" s="58">
        <v>0</v>
      </c>
      <c r="R521" s="58" t="s">
        <v>213</v>
      </c>
    </row>
    <row r="522" spans="1:18" x14ac:dyDescent="0.25">
      <c r="A522" s="58" t="s">
        <v>36</v>
      </c>
      <c r="B522" s="58" t="s">
        <v>212</v>
      </c>
      <c r="C522" s="58" t="s">
        <v>203</v>
      </c>
      <c r="D522" s="58" t="s">
        <v>137</v>
      </c>
      <c r="E522" s="58"/>
      <c r="F522" s="58"/>
      <c r="G522" s="58" t="s">
        <v>157</v>
      </c>
      <c r="H522" s="58">
        <v>16</v>
      </c>
      <c r="I522" s="58">
        <v>90</v>
      </c>
      <c r="J522" s="58">
        <v>31</v>
      </c>
      <c r="K522" s="58">
        <v>2</v>
      </c>
      <c r="L522" s="58">
        <v>1</v>
      </c>
      <c r="M522" s="58"/>
      <c r="N522" s="58"/>
      <c r="O522" s="58">
        <v>454</v>
      </c>
      <c r="P522" s="58">
        <v>6</v>
      </c>
      <c r="Q522" s="58">
        <v>0</v>
      </c>
      <c r="R522" s="58" t="s">
        <v>213</v>
      </c>
    </row>
    <row r="523" spans="1:18" x14ac:dyDescent="0.25">
      <c r="A523" s="58" t="s">
        <v>36</v>
      </c>
      <c r="B523" s="58" t="s">
        <v>212</v>
      </c>
      <c r="C523" s="58" t="s">
        <v>203</v>
      </c>
      <c r="D523" s="58" t="s">
        <v>137</v>
      </c>
      <c r="E523" s="58"/>
      <c r="F523" s="58"/>
      <c r="G523" s="58" t="s">
        <v>157</v>
      </c>
      <c r="H523" s="58">
        <v>17</v>
      </c>
      <c r="I523" s="58">
        <v>78</v>
      </c>
      <c r="J523" s="58">
        <v>43</v>
      </c>
      <c r="K523" s="58">
        <v>0</v>
      </c>
      <c r="L523" s="58">
        <v>0</v>
      </c>
      <c r="M523" s="58"/>
      <c r="N523" s="58"/>
      <c r="O523" s="58">
        <v>615</v>
      </c>
      <c r="P523" s="58">
        <v>5</v>
      </c>
      <c r="Q523" s="58">
        <v>0</v>
      </c>
      <c r="R523" s="58" t="s">
        <v>213</v>
      </c>
    </row>
    <row r="524" spans="1:18" x14ac:dyDescent="0.25">
      <c r="A524" s="58" t="s">
        <v>36</v>
      </c>
      <c r="B524" s="58" t="s">
        <v>212</v>
      </c>
      <c r="C524" s="58" t="s">
        <v>203</v>
      </c>
      <c r="D524" s="58" t="s">
        <v>137</v>
      </c>
      <c r="E524" s="58"/>
      <c r="F524" s="58"/>
      <c r="G524" s="58" t="s">
        <v>157</v>
      </c>
      <c r="H524" s="58">
        <v>18</v>
      </c>
      <c r="I524" s="58">
        <v>58</v>
      </c>
      <c r="J524" s="58">
        <v>26</v>
      </c>
      <c r="K524" s="58">
        <v>0</v>
      </c>
      <c r="L524" s="58">
        <v>3</v>
      </c>
      <c r="M524" s="58"/>
      <c r="N524" s="58"/>
      <c r="O524" s="58">
        <v>387</v>
      </c>
      <c r="P524" s="58">
        <v>9</v>
      </c>
      <c r="Q524" s="58">
        <v>0</v>
      </c>
      <c r="R524" s="58" t="s">
        <v>213</v>
      </c>
    </row>
    <row r="525" spans="1:18" x14ac:dyDescent="0.25">
      <c r="A525" s="58" t="s">
        <v>36</v>
      </c>
      <c r="B525" s="58" t="s">
        <v>212</v>
      </c>
      <c r="C525" s="58" t="s">
        <v>203</v>
      </c>
      <c r="D525" s="58" t="s">
        <v>137</v>
      </c>
      <c r="E525" s="58"/>
      <c r="F525" s="58"/>
      <c r="G525" s="58" t="s">
        <v>157</v>
      </c>
      <c r="H525" s="58">
        <v>19</v>
      </c>
      <c r="I525" s="58">
        <v>35</v>
      </c>
      <c r="J525" s="58">
        <v>23</v>
      </c>
      <c r="K525" s="58">
        <v>0</v>
      </c>
      <c r="L525" s="58">
        <v>2</v>
      </c>
      <c r="M525" s="58"/>
      <c r="N525" s="58"/>
      <c r="O525" s="58">
        <v>254</v>
      </c>
      <c r="P525" s="58">
        <v>8</v>
      </c>
      <c r="Q525" s="58">
        <v>0</v>
      </c>
      <c r="R525" s="58" t="s">
        <v>213</v>
      </c>
    </row>
    <row r="526" spans="1:18" x14ac:dyDescent="0.25">
      <c r="A526" s="58" t="s">
        <v>36</v>
      </c>
      <c r="B526" s="58" t="s">
        <v>212</v>
      </c>
      <c r="C526" s="58" t="s">
        <v>203</v>
      </c>
      <c r="D526" s="58" t="s">
        <v>137</v>
      </c>
      <c r="E526" s="58"/>
      <c r="F526" s="58"/>
      <c r="G526" s="58" t="s">
        <v>157</v>
      </c>
      <c r="H526" s="58">
        <v>20</v>
      </c>
      <c r="I526" s="58">
        <v>36</v>
      </c>
      <c r="J526" s="58">
        <v>20</v>
      </c>
      <c r="K526" s="58">
        <v>0</v>
      </c>
      <c r="L526" s="58">
        <v>3</v>
      </c>
      <c r="M526" s="58"/>
      <c r="N526" s="58"/>
      <c r="O526" s="58">
        <v>235</v>
      </c>
      <c r="P526" s="58">
        <v>3</v>
      </c>
      <c r="Q526" s="58">
        <v>0</v>
      </c>
      <c r="R526" s="58" t="s">
        <v>213</v>
      </c>
    </row>
    <row r="527" spans="1:18" x14ac:dyDescent="0.25">
      <c r="A527" s="58" t="s">
        <v>36</v>
      </c>
      <c r="B527" s="58" t="s">
        <v>212</v>
      </c>
      <c r="C527" s="58" t="s">
        <v>203</v>
      </c>
      <c r="D527" s="58" t="s">
        <v>137</v>
      </c>
      <c r="E527" s="58"/>
      <c r="F527" s="58"/>
      <c r="G527" s="58" t="s">
        <v>157</v>
      </c>
      <c r="H527" s="58">
        <v>21</v>
      </c>
      <c r="I527" s="58">
        <v>40</v>
      </c>
      <c r="J527" s="58">
        <v>19</v>
      </c>
      <c r="K527" s="58">
        <v>0</v>
      </c>
      <c r="L527" s="58">
        <v>0</v>
      </c>
      <c r="M527" s="58"/>
      <c r="N527" s="58"/>
      <c r="O527" s="58">
        <v>138</v>
      </c>
      <c r="P527" s="58">
        <v>1</v>
      </c>
      <c r="Q527" s="58">
        <v>0</v>
      </c>
      <c r="R527" s="58" t="s">
        <v>213</v>
      </c>
    </row>
    <row r="528" spans="1:18" x14ac:dyDescent="0.25">
      <c r="A528" s="58" t="s">
        <v>36</v>
      </c>
      <c r="B528" s="58" t="s">
        <v>212</v>
      </c>
      <c r="C528" s="58" t="s">
        <v>203</v>
      </c>
      <c r="D528" s="58" t="s">
        <v>137</v>
      </c>
      <c r="E528" s="58"/>
      <c r="F528" s="58"/>
      <c r="G528" s="58" t="s">
        <v>157</v>
      </c>
      <c r="H528" s="58">
        <v>22</v>
      </c>
      <c r="I528" s="58">
        <v>39</v>
      </c>
      <c r="J528" s="58">
        <v>13</v>
      </c>
      <c r="K528" s="58">
        <v>0</v>
      </c>
      <c r="L528" s="58">
        <v>0</v>
      </c>
      <c r="M528" s="58"/>
      <c r="N528" s="58"/>
      <c r="O528" s="58">
        <v>90</v>
      </c>
      <c r="P528" s="58">
        <v>0</v>
      </c>
      <c r="Q528" s="58">
        <v>0</v>
      </c>
      <c r="R528" s="58" t="s">
        <v>213</v>
      </c>
    </row>
    <row r="529" spans="1:18" x14ac:dyDescent="0.25">
      <c r="A529" s="58" t="s">
        <v>36</v>
      </c>
      <c r="B529" s="58" t="s">
        <v>212</v>
      </c>
      <c r="C529" s="58" t="s">
        <v>203</v>
      </c>
      <c r="D529" s="58" t="s">
        <v>137</v>
      </c>
      <c r="E529" s="58"/>
      <c r="F529" s="58"/>
      <c r="G529" s="58" t="s">
        <v>157</v>
      </c>
      <c r="H529" s="58">
        <v>23</v>
      </c>
      <c r="I529" s="58">
        <v>29</v>
      </c>
      <c r="J529" s="58">
        <v>5</v>
      </c>
      <c r="K529" s="58">
        <v>0</v>
      </c>
      <c r="L529" s="58">
        <v>0</v>
      </c>
      <c r="M529" s="58"/>
      <c r="N529" s="58"/>
      <c r="O529" s="58">
        <v>64</v>
      </c>
      <c r="P529" s="58">
        <v>0</v>
      </c>
      <c r="Q529" s="58">
        <v>0</v>
      </c>
      <c r="R529" s="58" t="s">
        <v>213</v>
      </c>
    </row>
    <row r="530" spans="1:18" x14ac:dyDescent="0.25">
      <c r="A530" s="58" t="s">
        <v>36</v>
      </c>
      <c r="B530" s="58" t="s">
        <v>212</v>
      </c>
      <c r="C530" s="58" t="s">
        <v>203</v>
      </c>
      <c r="D530" s="58" t="s">
        <v>135</v>
      </c>
      <c r="E530" s="58"/>
      <c r="F530" s="58"/>
      <c r="G530" s="58" t="s">
        <v>159</v>
      </c>
      <c r="H530" s="58">
        <v>0</v>
      </c>
      <c r="I530" s="58">
        <v>18</v>
      </c>
      <c r="J530" s="58">
        <v>6</v>
      </c>
      <c r="K530" s="58">
        <v>0</v>
      </c>
      <c r="L530" s="58">
        <v>0</v>
      </c>
      <c r="M530" s="58"/>
      <c r="N530" s="58"/>
      <c r="O530" s="58">
        <v>66</v>
      </c>
      <c r="P530" s="58">
        <v>12</v>
      </c>
      <c r="Q530" s="58">
        <v>0</v>
      </c>
      <c r="R530" s="58" t="s">
        <v>213</v>
      </c>
    </row>
    <row r="531" spans="1:18" x14ac:dyDescent="0.25">
      <c r="A531" s="58" t="s">
        <v>36</v>
      </c>
      <c r="B531" s="58" t="s">
        <v>212</v>
      </c>
      <c r="C531" s="58" t="s">
        <v>203</v>
      </c>
      <c r="D531" s="58" t="s">
        <v>135</v>
      </c>
      <c r="E531" s="58"/>
      <c r="F531" s="58"/>
      <c r="G531" s="58" t="s">
        <v>159</v>
      </c>
      <c r="H531" s="58">
        <v>1</v>
      </c>
      <c r="I531" s="58">
        <v>32</v>
      </c>
      <c r="J531" s="58">
        <v>4</v>
      </c>
      <c r="K531" s="58">
        <v>0</v>
      </c>
      <c r="L531" s="58">
        <v>0</v>
      </c>
      <c r="M531" s="58"/>
      <c r="N531" s="58"/>
      <c r="O531" s="58">
        <v>61</v>
      </c>
      <c r="P531" s="58">
        <v>12</v>
      </c>
      <c r="Q531" s="58">
        <v>0</v>
      </c>
      <c r="R531" s="58" t="s">
        <v>213</v>
      </c>
    </row>
    <row r="532" spans="1:18" x14ac:dyDescent="0.25">
      <c r="A532" s="58" t="s">
        <v>36</v>
      </c>
      <c r="B532" s="58" t="s">
        <v>212</v>
      </c>
      <c r="C532" s="58" t="s">
        <v>203</v>
      </c>
      <c r="D532" s="58" t="s">
        <v>135</v>
      </c>
      <c r="E532" s="58"/>
      <c r="F532" s="58"/>
      <c r="G532" s="58" t="s">
        <v>159</v>
      </c>
      <c r="H532" s="58">
        <v>2</v>
      </c>
      <c r="I532" s="58">
        <v>52</v>
      </c>
      <c r="J532" s="58">
        <v>6</v>
      </c>
      <c r="K532" s="58">
        <v>0</v>
      </c>
      <c r="L532" s="58">
        <v>0</v>
      </c>
      <c r="M532" s="58"/>
      <c r="N532" s="58"/>
      <c r="O532" s="58">
        <v>11</v>
      </c>
      <c r="P532" s="58">
        <v>6</v>
      </c>
      <c r="Q532" s="58">
        <v>0</v>
      </c>
      <c r="R532" s="58" t="s">
        <v>213</v>
      </c>
    </row>
    <row r="533" spans="1:18" x14ac:dyDescent="0.25">
      <c r="A533" s="58" t="s">
        <v>36</v>
      </c>
      <c r="B533" s="58" t="s">
        <v>212</v>
      </c>
      <c r="C533" s="58" t="s">
        <v>203</v>
      </c>
      <c r="D533" s="58" t="s">
        <v>135</v>
      </c>
      <c r="E533" s="58"/>
      <c r="F533" s="58"/>
      <c r="G533" s="58" t="s">
        <v>159</v>
      </c>
      <c r="H533" s="58">
        <v>3</v>
      </c>
      <c r="I533" s="58">
        <v>39</v>
      </c>
      <c r="J533" s="58">
        <v>5</v>
      </c>
      <c r="K533" s="58">
        <v>0</v>
      </c>
      <c r="L533" s="58">
        <v>0</v>
      </c>
      <c r="M533" s="58"/>
      <c r="N533" s="58"/>
      <c r="O533" s="58">
        <v>12</v>
      </c>
      <c r="P533" s="58">
        <v>9</v>
      </c>
      <c r="Q533" s="58">
        <v>0</v>
      </c>
      <c r="R533" s="58" t="s">
        <v>213</v>
      </c>
    </row>
    <row r="534" spans="1:18" x14ac:dyDescent="0.25">
      <c r="A534" s="58" t="s">
        <v>36</v>
      </c>
      <c r="B534" s="58" t="s">
        <v>212</v>
      </c>
      <c r="C534" s="58" t="s">
        <v>203</v>
      </c>
      <c r="D534" s="58" t="s">
        <v>135</v>
      </c>
      <c r="E534" s="58"/>
      <c r="F534" s="58"/>
      <c r="G534" s="58" t="s">
        <v>159</v>
      </c>
      <c r="H534" s="58">
        <v>4</v>
      </c>
      <c r="I534" s="58">
        <v>24</v>
      </c>
      <c r="J534" s="58">
        <v>3</v>
      </c>
      <c r="K534" s="58">
        <v>0</v>
      </c>
      <c r="L534" s="58">
        <v>0</v>
      </c>
      <c r="M534" s="58"/>
      <c r="N534" s="58"/>
      <c r="O534" s="58">
        <v>36</v>
      </c>
      <c r="P534" s="58">
        <v>18</v>
      </c>
      <c r="Q534" s="58">
        <v>0</v>
      </c>
      <c r="R534" s="58" t="s">
        <v>213</v>
      </c>
    </row>
    <row r="535" spans="1:18" x14ac:dyDescent="0.25">
      <c r="A535" s="58" t="s">
        <v>36</v>
      </c>
      <c r="B535" s="58" t="s">
        <v>212</v>
      </c>
      <c r="C535" s="58" t="s">
        <v>203</v>
      </c>
      <c r="D535" s="58" t="s">
        <v>135</v>
      </c>
      <c r="E535" s="58"/>
      <c r="F535" s="58"/>
      <c r="G535" s="58" t="s">
        <v>159</v>
      </c>
      <c r="H535" s="58">
        <v>5</v>
      </c>
      <c r="I535" s="58">
        <v>35</v>
      </c>
      <c r="J535" s="58">
        <v>7</v>
      </c>
      <c r="K535" s="58">
        <v>0</v>
      </c>
      <c r="L535" s="58">
        <v>0</v>
      </c>
      <c r="M535" s="58"/>
      <c r="N535" s="58"/>
      <c r="O535" s="58">
        <v>92</v>
      </c>
      <c r="P535" s="58">
        <v>12</v>
      </c>
      <c r="Q535" s="58">
        <v>0</v>
      </c>
      <c r="R535" s="58" t="s">
        <v>213</v>
      </c>
    </row>
    <row r="536" spans="1:18" x14ac:dyDescent="0.25">
      <c r="A536" s="58" t="s">
        <v>36</v>
      </c>
      <c r="B536" s="58" t="s">
        <v>212</v>
      </c>
      <c r="C536" s="58" t="s">
        <v>203</v>
      </c>
      <c r="D536" s="58" t="s">
        <v>135</v>
      </c>
      <c r="E536" s="58"/>
      <c r="F536" s="58"/>
      <c r="G536" s="58" t="s">
        <v>159</v>
      </c>
      <c r="H536" s="58">
        <v>6</v>
      </c>
      <c r="I536" s="58">
        <v>58</v>
      </c>
      <c r="J536" s="58">
        <v>19</v>
      </c>
      <c r="K536" s="58">
        <v>0</v>
      </c>
      <c r="L536" s="58">
        <v>0</v>
      </c>
      <c r="M536" s="58"/>
      <c r="N536" s="58"/>
      <c r="O536" s="58">
        <v>240</v>
      </c>
      <c r="P536" s="58">
        <v>15</v>
      </c>
      <c r="Q536" s="58">
        <v>0</v>
      </c>
      <c r="R536" s="58" t="s">
        <v>213</v>
      </c>
    </row>
    <row r="537" spans="1:18" x14ac:dyDescent="0.25">
      <c r="A537" s="58" t="s">
        <v>36</v>
      </c>
      <c r="B537" s="58" t="s">
        <v>212</v>
      </c>
      <c r="C537" s="58" t="s">
        <v>203</v>
      </c>
      <c r="D537" s="58" t="s">
        <v>135</v>
      </c>
      <c r="E537" s="58"/>
      <c r="F537" s="58"/>
      <c r="G537" s="58" t="s">
        <v>159</v>
      </c>
      <c r="H537" s="58">
        <v>7</v>
      </c>
      <c r="I537" s="58">
        <v>63</v>
      </c>
      <c r="J537" s="58">
        <v>20</v>
      </c>
      <c r="K537" s="58">
        <v>0</v>
      </c>
      <c r="L537" s="58">
        <v>0</v>
      </c>
      <c r="M537" s="58"/>
      <c r="N537" s="58"/>
      <c r="O537" s="58">
        <v>450</v>
      </c>
      <c r="P537" s="58">
        <v>42</v>
      </c>
      <c r="Q537" s="58">
        <v>0</v>
      </c>
      <c r="R537" s="58" t="s">
        <v>213</v>
      </c>
    </row>
    <row r="538" spans="1:18" x14ac:dyDescent="0.25">
      <c r="A538" s="58" t="s">
        <v>36</v>
      </c>
      <c r="B538" s="58" t="s">
        <v>212</v>
      </c>
      <c r="C538" s="58" t="s">
        <v>203</v>
      </c>
      <c r="D538" s="58" t="s">
        <v>135</v>
      </c>
      <c r="E538" s="58"/>
      <c r="F538" s="58"/>
      <c r="G538" s="58" t="s">
        <v>159</v>
      </c>
      <c r="H538" s="58">
        <v>8</v>
      </c>
      <c r="I538" s="58">
        <v>94</v>
      </c>
      <c r="J538" s="58">
        <v>19</v>
      </c>
      <c r="K538" s="58">
        <v>0</v>
      </c>
      <c r="L538" s="58">
        <v>0</v>
      </c>
      <c r="M538" s="58"/>
      <c r="N538" s="58"/>
      <c r="O538" s="58">
        <v>504</v>
      </c>
      <c r="P538" s="58">
        <v>62</v>
      </c>
      <c r="Q538" s="58">
        <v>0</v>
      </c>
      <c r="R538" s="58" t="s">
        <v>213</v>
      </c>
    </row>
    <row r="539" spans="1:18" x14ac:dyDescent="0.25">
      <c r="A539" s="58" t="s">
        <v>36</v>
      </c>
      <c r="B539" s="58" t="s">
        <v>212</v>
      </c>
      <c r="C539" s="58" t="s">
        <v>203</v>
      </c>
      <c r="D539" s="58" t="s">
        <v>135</v>
      </c>
      <c r="E539" s="58"/>
      <c r="F539" s="58"/>
      <c r="G539" s="58" t="s">
        <v>159</v>
      </c>
      <c r="H539" s="58">
        <v>9</v>
      </c>
      <c r="I539" s="58">
        <v>79</v>
      </c>
      <c r="J539" s="58">
        <v>18</v>
      </c>
      <c r="K539" s="58">
        <v>0</v>
      </c>
      <c r="L539" s="58">
        <v>0</v>
      </c>
      <c r="M539" s="58"/>
      <c r="N539" s="58"/>
      <c r="O539" s="58">
        <v>581</v>
      </c>
      <c r="P539" s="58">
        <v>83</v>
      </c>
      <c r="Q539" s="58">
        <v>0</v>
      </c>
      <c r="R539" s="58" t="s">
        <v>213</v>
      </c>
    </row>
    <row r="540" spans="1:18" x14ac:dyDescent="0.25">
      <c r="A540" s="58" t="s">
        <v>36</v>
      </c>
      <c r="B540" s="58" t="s">
        <v>212</v>
      </c>
      <c r="C540" s="58" t="s">
        <v>203</v>
      </c>
      <c r="D540" s="58" t="s">
        <v>135</v>
      </c>
      <c r="E540" s="58"/>
      <c r="F540" s="58"/>
      <c r="G540" s="58" t="s">
        <v>159</v>
      </c>
      <c r="H540" s="58">
        <v>10</v>
      </c>
      <c r="I540" s="58">
        <v>106</v>
      </c>
      <c r="J540" s="58">
        <v>25</v>
      </c>
      <c r="K540" s="58">
        <v>0</v>
      </c>
      <c r="L540" s="58">
        <v>2</v>
      </c>
      <c r="M540" s="58"/>
      <c r="N540" s="58"/>
      <c r="O540" s="58">
        <v>662</v>
      </c>
      <c r="P540" s="58">
        <v>55</v>
      </c>
      <c r="Q540" s="58">
        <v>0</v>
      </c>
      <c r="R540" s="58" t="s">
        <v>213</v>
      </c>
    </row>
    <row r="541" spans="1:18" x14ac:dyDescent="0.25">
      <c r="A541" s="58" t="s">
        <v>36</v>
      </c>
      <c r="B541" s="58" t="s">
        <v>212</v>
      </c>
      <c r="C541" s="58" t="s">
        <v>203</v>
      </c>
      <c r="D541" s="58" t="s">
        <v>135</v>
      </c>
      <c r="E541" s="58"/>
      <c r="F541" s="58"/>
      <c r="G541" s="58" t="s">
        <v>159</v>
      </c>
      <c r="H541" s="58">
        <v>11</v>
      </c>
      <c r="I541" s="58">
        <v>91</v>
      </c>
      <c r="J541" s="58">
        <v>28</v>
      </c>
      <c r="K541" s="58">
        <v>0</v>
      </c>
      <c r="L541" s="58">
        <v>3</v>
      </c>
      <c r="M541" s="58"/>
      <c r="N541" s="58"/>
      <c r="O541" s="58">
        <v>657</v>
      </c>
      <c r="P541" s="58">
        <v>46</v>
      </c>
      <c r="Q541" s="58">
        <v>0</v>
      </c>
      <c r="R541" s="58" t="s">
        <v>213</v>
      </c>
    </row>
    <row r="542" spans="1:18" x14ac:dyDescent="0.25">
      <c r="A542" s="58" t="s">
        <v>36</v>
      </c>
      <c r="B542" s="58" t="s">
        <v>212</v>
      </c>
      <c r="C542" s="58" t="s">
        <v>203</v>
      </c>
      <c r="D542" s="58" t="s">
        <v>135</v>
      </c>
      <c r="E542" s="58"/>
      <c r="F542" s="58"/>
      <c r="G542" s="58" t="s">
        <v>159</v>
      </c>
      <c r="H542" s="58">
        <v>12</v>
      </c>
      <c r="I542" s="58">
        <v>86</v>
      </c>
      <c r="J542" s="58">
        <v>13</v>
      </c>
      <c r="K542" s="58">
        <v>0</v>
      </c>
      <c r="L542" s="58">
        <v>0</v>
      </c>
      <c r="M542" s="58"/>
      <c r="N542" s="58"/>
      <c r="O542" s="58">
        <v>664</v>
      </c>
      <c r="P542" s="58">
        <v>53</v>
      </c>
      <c r="Q542" s="58">
        <v>0</v>
      </c>
      <c r="R542" s="58" t="s">
        <v>213</v>
      </c>
    </row>
    <row r="543" spans="1:18" x14ac:dyDescent="0.25">
      <c r="A543" s="58" t="s">
        <v>36</v>
      </c>
      <c r="B543" s="58" t="s">
        <v>212</v>
      </c>
      <c r="C543" s="58" t="s">
        <v>203</v>
      </c>
      <c r="D543" s="58" t="s">
        <v>135</v>
      </c>
      <c r="E543" s="58"/>
      <c r="F543" s="58"/>
      <c r="G543" s="58" t="s">
        <v>159</v>
      </c>
      <c r="H543" s="58">
        <v>13</v>
      </c>
      <c r="I543" s="58">
        <v>96</v>
      </c>
      <c r="J543" s="58">
        <v>20</v>
      </c>
      <c r="K543" s="58">
        <v>0</v>
      </c>
      <c r="L543" s="58">
        <v>0</v>
      </c>
      <c r="M543" s="58"/>
      <c r="N543" s="58"/>
      <c r="O543" s="58">
        <v>594</v>
      </c>
      <c r="P543" s="58">
        <v>42</v>
      </c>
      <c r="Q543" s="58">
        <v>0</v>
      </c>
      <c r="R543" s="58" t="s">
        <v>213</v>
      </c>
    </row>
    <row r="544" spans="1:18" x14ac:dyDescent="0.25">
      <c r="A544" s="58" t="s">
        <v>36</v>
      </c>
      <c r="B544" s="58" t="s">
        <v>212</v>
      </c>
      <c r="C544" s="58" t="s">
        <v>203</v>
      </c>
      <c r="D544" s="58" t="s">
        <v>135</v>
      </c>
      <c r="E544" s="58"/>
      <c r="F544" s="58"/>
      <c r="G544" s="58" t="s">
        <v>159</v>
      </c>
      <c r="H544" s="58">
        <v>14</v>
      </c>
      <c r="I544" s="58">
        <v>91</v>
      </c>
      <c r="J544" s="58">
        <v>18</v>
      </c>
      <c r="K544" s="58">
        <v>0</v>
      </c>
      <c r="L544" s="58">
        <v>0</v>
      </c>
      <c r="M544" s="58"/>
      <c r="N544" s="58"/>
      <c r="O544" s="58">
        <v>586</v>
      </c>
      <c r="P544" s="58">
        <v>37</v>
      </c>
      <c r="Q544" s="58">
        <v>0</v>
      </c>
      <c r="R544" s="58" t="s">
        <v>213</v>
      </c>
    </row>
    <row r="545" spans="1:18" x14ac:dyDescent="0.25">
      <c r="A545" s="58" t="s">
        <v>36</v>
      </c>
      <c r="B545" s="58" t="s">
        <v>212</v>
      </c>
      <c r="C545" s="58" t="s">
        <v>203</v>
      </c>
      <c r="D545" s="58" t="s">
        <v>135</v>
      </c>
      <c r="E545" s="58"/>
      <c r="F545" s="58"/>
      <c r="G545" s="58" t="s">
        <v>159</v>
      </c>
      <c r="H545" s="58">
        <v>15</v>
      </c>
      <c r="I545" s="58">
        <v>62</v>
      </c>
      <c r="J545" s="58">
        <v>18</v>
      </c>
      <c r="K545" s="58">
        <v>0</v>
      </c>
      <c r="L545" s="58">
        <v>0</v>
      </c>
      <c r="M545" s="58"/>
      <c r="N545" s="58"/>
      <c r="O545" s="58">
        <v>626</v>
      </c>
      <c r="P545" s="58">
        <v>38</v>
      </c>
      <c r="Q545" s="58">
        <v>0</v>
      </c>
      <c r="R545" s="58" t="s">
        <v>213</v>
      </c>
    </row>
    <row r="546" spans="1:18" x14ac:dyDescent="0.25">
      <c r="A546" s="58" t="s">
        <v>36</v>
      </c>
      <c r="B546" s="58" t="s">
        <v>212</v>
      </c>
      <c r="C546" s="58" t="s">
        <v>203</v>
      </c>
      <c r="D546" s="58" t="s">
        <v>135</v>
      </c>
      <c r="E546" s="58"/>
      <c r="F546" s="58"/>
      <c r="G546" s="58" t="s">
        <v>159</v>
      </c>
      <c r="H546" s="58">
        <v>16</v>
      </c>
      <c r="I546" s="58">
        <v>51</v>
      </c>
      <c r="J546" s="58">
        <v>15</v>
      </c>
      <c r="K546" s="58">
        <v>0</v>
      </c>
      <c r="L546" s="58">
        <v>7</v>
      </c>
      <c r="M546" s="58"/>
      <c r="N546" s="58"/>
      <c r="O546" s="58">
        <v>565</v>
      </c>
      <c r="P546" s="58">
        <v>33</v>
      </c>
      <c r="Q546" s="58">
        <v>0</v>
      </c>
      <c r="R546" s="58" t="s">
        <v>213</v>
      </c>
    </row>
    <row r="547" spans="1:18" x14ac:dyDescent="0.25">
      <c r="A547" s="58" t="s">
        <v>36</v>
      </c>
      <c r="B547" s="58" t="s">
        <v>212</v>
      </c>
      <c r="C547" s="58" t="s">
        <v>203</v>
      </c>
      <c r="D547" s="58" t="s">
        <v>135</v>
      </c>
      <c r="E547" s="58"/>
      <c r="F547" s="58"/>
      <c r="G547" s="58" t="s">
        <v>159</v>
      </c>
      <c r="H547" s="58">
        <v>17</v>
      </c>
      <c r="I547" s="58">
        <v>38</v>
      </c>
      <c r="J547" s="58">
        <v>6</v>
      </c>
      <c r="K547" s="58">
        <v>0</v>
      </c>
      <c r="L547" s="58">
        <v>3</v>
      </c>
      <c r="M547" s="58"/>
      <c r="N547" s="58"/>
      <c r="O547" s="58">
        <v>654</v>
      </c>
      <c r="P547" s="58">
        <v>40</v>
      </c>
      <c r="Q547" s="58">
        <v>0</v>
      </c>
      <c r="R547" s="58" t="s">
        <v>213</v>
      </c>
    </row>
    <row r="548" spans="1:18" x14ac:dyDescent="0.25">
      <c r="A548" s="58" t="s">
        <v>36</v>
      </c>
      <c r="B548" s="58" t="s">
        <v>212</v>
      </c>
      <c r="C548" s="58" t="s">
        <v>203</v>
      </c>
      <c r="D548" s="58" t="s">
        <v>135</v>
      </c>
      <c r="E548" s="58"/>
      <c r="F548" s="58"/>
      <c r="G548" s="58" t="s">
        <v>159</v>
      </c>
      <c r="H548" s="58">
        <v>18</v>
      </c>
      <c r="I548" s="58">
        <v>22</v>
      </c>
      <c r="J548" s="58">
        <v>15</v>
      </c>
      <c r="K548" s="58">
        <v>0</v>
      </c>
      <c r="L548" s="58">
        <v>4</v>
      </c>
      <c r="M548" s="58"/>
      <c r="N548" s="58"/>
      <c r="O548" s="58">
        <v>474</v>
      </c>
      <c r="P548" s="58">
        <v>25</v>
      </c>
      <c r="Q548" s="58">
        <v>0</v>
      </c>
      <c r="R548" s="58" t="s">
        <v>213</v>
      </c>
    </row>
    <row r="549" spans="1:18" x14ac:dyDescent="0.25">
      <c r="A549" s="58" t="s">
        <v>36</v>
      </c>
      <c r="B549" s="58" t="s">
        <v>212</v>
      </c>
      <c r="C549" s="58" t="s">
        <v>203</v>
      </c>
      <c r="D549" s="58" t="s">
        <v>135</v>
      </c>
      <c r="E549" s="58"/>
      <c r="F549" s="58"/>
      <c r="G549" s="58" t="s">
        <v>159</v>
      </c>
      <c r="H549" s="58">
        <v>19</v>
      </c>
      <c r="I549" s="58">
        <v>25</v>
      </c>
      <c r="J549" s="58">
        <v>14</v>
      </c>
      <c r="K549" s="58">
        <v>0</v>
      </c>
      <c r="L549" s="58">
        <v>3</v>
      </c>
      <c r="M549" s="58"/>
      <c r="N549" s="58"/>
      <c r="O549" s="58">
        <v>394</v>
      </c>
      <c r="P549" s="58">
        <v>16</v>
      </c>
      <c r="Q549" s="58">
        <v>0</v>
      </c>
      <c r="R549" s="58" t="s">
        <v>213</v>
      </c>
    </row>
    <row r="550" spans="1:18" x14ac:dyDescent="0.25">
      <c r="A550" s="58" t="s">
        <v>36</v>
      </c>
      <c r="B550" s="58" t="s">
        <v>212</v>
      </c>
      <c r="C550" s="58" t="s">
        <v>203</v>
      </c>
      <c r="D550" s="58" t="s">
        <v>135</v>
      </c>
      <c r="E550" s="58"/>
      <c r="F550" s="58"/>
      <c r="G550" s="58" t="s">
        <v>159</v>
      </c>
      <c r="H550" s="58">
        <v>20</v>
      </c>
      <c r="I550" s="58">
        <v>21</v>
      </c>
      <c r="J550" s="58">
        <v>13</v>
      </c>
      <c r="K550" s="58">
        <v>0</v>
      </c>
      <c r="L550" s="58">
        <v>6</v>
      </c>
      <c r="M550" s="58"/>
      <c r="N550" s="58"/>
      <c r="O550" s="58">
        <v>203</v>
      </c>
      <c r="P550" s="58">
        <v>20</v>
      </c>
      <c r="Q550" s="58">
        <v>0</v>
      </c>
      <c r="R550" s="58" t="s">
        <v>213</v>
      </c>
    </row>
    <row r="551" spans="1:18" x14ac:dyDescent="0.25">
      <c r="A551" s="58" t="s">
        <v>36</v>
      </c>
      <c r="B551" s="58" t="s">
        <v>212</v>
      </c>
      <c r="C551" s="58" t="s">
        <v>203</v>
      </c>
      <c r="D551" s="58" t="s">
        <v>135</v>
      </c>
      <c r="E551" s="58"/>
      <c r="F551" s="58"/>
      <c r="G551" s="58" t="s">
        <v>159</v>
      </c>
      <c r="H551" s="58">
        <v>21</v>
      </c>
      <c r="I551" s="58">
        <v>15</v>
      </c>
      <c r="J551" s="58">
        <v>9</v>
      </c>
      <c r="K551" s="58">
        <v>0</v>
      </c>
      <c r="L551" s="58">
        <v>1</v>
      </c>
      <c r="M551" s="58"/>
      <c r="N551" s="58"/>
      <c r="O551" s="58">
        <v>144</v>
      </c>
      <c r="P551" s="58">
        <v>9</v>
      </c>
      <c r="Q551" s="58">
        <v>0</v>
      </c>
      <c r="R551" s="58" t="s">
        <v>213</v>
      </c>
    </row>
    <row r="552" spans="1:18" x14ac:dyDescent="0.25">
      <c r="A552" s="58" t="s">
        <v>36</v>
      </c>
      <c r="B552" s="58" t="s">
        <v>212</v>
      </c>
      <c r="C552" s="58" t="s">
        <v>203</v>
      </c>
      <c r="D552" s="58" t="s">
        <v>135</v>
      </c>
      <c r="E552" s="58"/>
      <c r="F552" s="58"/>
      <c r="G552" s="58" t="s">
        <v>159</v>
      </c>
      <c r="H552" s="58">
        <v>22</v>
      </c>
      <c r="I552" s="58">
        <v>31</v>
      </c>
      <c r="J552" s="58">
        <v>0</v>
      </c>
      <c r="K552" s="58">
        <v>0</v>
      </c>
      <c r="L552" s="58">
        <v>0</v>
      </c>
      <c r="M552" s="58"/>
      <c r="N552" s="58"/>
      <c r="O552" s="58">
        <v>150</v>
      </c>
      <c r="P552" s="58">
        <v>12</v>
      </c>
      <c r="Q552" s="58">
        <v>0</v>
      </c>
      <c r="R552" s="58" t="s">
        <v>213</v>
      </c>
    </row>
    <row r="553" spans="1:18" x14ac:dyDescent="0.25">
      <c r="A553" s="58" t="s">
        <v>36</v>
      </c>
      <c r="B553" s="58" t="s">
        <v>212</v>
      </c>
      <c r="C553" s="58" t="s">
        <v>203</v>
      </c>
      <c r="D553" s="58" t="s">
        <v>135</v>
      </c>
      <c r="E553" s="58"/>
      <c r="F553" s="58"/>
      <c r="G553" s="58" t="s">
        <v>159</v>
      </c>
      <c r="H553" s="58">
        <v>23</v>
      </c>
      <c r="I553" s="58">
        <v>7</v>
      </c>
      <c r="J553" s="58">
        <v>0</v>
      </c>
      <c r="K553" s="58">
        <v>0</v>
      </c>
      <c r="L553" s="58">
        <v>0</v>
      </c>
      <c r="M553" s="58"/>
      <c r="N553" s="58"/>
      <c r="O553" s="58">
        <v>120</v>
      </c>
      <c r="P553" s="58">
        <v>11</v>
      </c>
      <c r="Q553" s="58">
        <v>0</v>
      </c>
      <c r="R553" s="58" t="s">
        <v>213</v>
      </c>
    </row>
    <row r="554" spans="1:18" x14ac:dyDescent="0.25">
      <c r="A554" s="58" t="s">
        <v>36</v>
      </c>
      <c r="B554" s="58" t="s">
        <v>212</v>
      </c>
      <c r="C554" s="58" t="s">
        <v>203</v>
      </c>
      <c r="D554" s="58" t="s">
        <v>135</v>
      </c>
      <c r="E554" s="58"/>
      <c r="F554" s="58"/>
      <c r="G554" s="58" t="s">
        <v>157</v>
      </c>
      <c r="H554" s="58">
        <v>0</v>
      </c>
      <c r="I554" s="58">
        <v>45</v>
      </c>
      <c r="J554" s="58">
        <v>6</v>
      </c>
      <c r="K554" s="58">
        <v>0</v>
      </c>
      <c r="L554" s="58">
        <v>0</v>
      </c>
      <c r="M554" s="58"/>
      <c r="N554" s="58"/>
      <c r="O554" s="58">
        <v>27</v>
      </c>
      <c r="P554" s="58">
        <v>0</v>
      </c>
      <c r="Q554" s="58">
        <v>0</v>
      </c>
      <c r="R554" s="58" t="s">
        <v>213</v>
      </c>
    </row>
    <row r="555" spans="1:18" x14ac:dyDescent="0.25">
      <c r="A555" s="58" t="s">
        <v>36</v>
      </c>
      <c r="B555" s="58" t="s">
        <v>212</v>
      </c>
      <c r="C555" s="58" t="s">
        <v>203</v>
      </c>
      <c r="D555" s="58" t="s">
        <v>135</v>
      </c>
      <c r="E555" s="58"/>
      <c r="F555" s="58"/>
      <c r="G555" s="58" t="s">
        <v>157</v>
      </c>
      <c r="H555" s="58">
        <v>1</v>
      </c>
      <c r="I555" s="58">
        <v>44</v>
      </c>
      <c r="J555" s="58">
        <v>3</v>
      </c>
      <c r="K555" s="58">
        <v>0</v>
      </c>
      <c r="L555" s="58">
        <v>0</v>
      </c>
      <c r="M555" s="58"/>
      <c r="N555" s="58"/>
      <c r="O555" s="58">
        <v>18</v>
      </c>
      <c r="P555" s="58">
        <v>0</v>
      </c>
      <c r="Q555" s="58">
        <v>0</v>
      </c>
      <c r="R555" s="58" t="s">
        <v>213</v>
      </c>
    </row>
    <row r="556" spans="1:18" x14ac:dyDescent="0.25">
      <c r="A556" s="58" t="s">
        <v>36</v>
      </c>
      <c r="B556" s="58" t="s">
        <v>212</v>
      </c>
      <c r="C556" s="58" t="s">
        <v>203</v>
      </c>
      <c r="D556" s="58" t="s">
        <v>135</v>
      </c>
      <c r="E556" s="58"/>
      <c r="F556" s="58"/>
      <c r="G556" s="58" t="s">
        <v>157</v>
      </c>
      <c r="H556" s="58">
        <v>2</v>
      </c>
      <c r="I556" s="58">
        <v>49</v>
      </c>
      <c r="J556" s="58">
        <v>3</v>
      </c>
      <c r="K556" s="58">
        <v>0</v>
      </c>
      <c r="L556" s="58">
        <v>0</v>
      </c>
      <c r="M556" s="58"/>
      <c r="N556" s="58"/>
      <c r="O556" s="58">
        <v>26</v>
      </c>
      <c r="P556" s="58">
        <v>0</v>
      </c>
      <c r="Q556" s="58">
        <v>0</v>
      </c>
      <c r="R556" s="58" t="s">
        <v>213</v>
      </c>
    </row>
    <row r="557" spans="1:18" x14ac:dyDescent="0.25">
      <c r="A557" s="58" t="s">
        <v>36</v>
      </c>
      <c r="B557" s="58" t="s">
        <v>212</v>
      </c>
      <c r="C557" s="58" t="s">
        <v>203</v>
      </c>
      <c r="D557" s="58" t="s">
        <v>135</v>
      </c>
      <c r="E557" s="58"/>
      <c r="F557" s="58"/>
      <c r="G557" s="58" t="s">
        <v>157</v>
      </c>
      <c r="H557" s="58">
        <v>3</v>
      </c>
      <c r="I557" s="58">
        <v>38</v>
      </c>
      <c r="J557" s="58">
        <v>4</v>
      </c>
      <c r="K557" s="58">
        <v>0</v>
      </c>
      <c r="L557" s="58">
        <v>0</v>
      </c>
      <c r="M557" s="58"/>
      <c r="N557" s="58"/>
      <c r="O557" s="58">
        <v>24</v>
      </c>
      <c r="P557" s="58">
        <v>0</v>
      </c>
      <c r="Q557" s="58">
        <v>0</v>
      </c>
      <c r="R557" s="58" t="s">
        <v>213</v>
      </c>
    </row>
    <row r="558" spans="1:18" x14ac:dyDescent="0.25">
      <c r="A558" s="58" t="s">
        <v>36</v>
      </c>
      <c r="B558" s="58" t="s">
        <v>212</v>
      </c>
      <c r="C558" s="58" t="s">
        <v>203</v>
      </c>
      <c r="D558" s="58" t="s">
        <v>135</v>
      </c>
      <c r="E558" s="58"/>
      <c r="F558" s="58"/>
      <c r="G558" s="58" t="s">
        <v>157</v>
      </c>
      <c r="H558" s="58">
        <v>4</v>
      </c>
      <c r="I558" s="58">
        <v>47</v>
      </c>
      <c r="J558" s="58">
        <v>3</v>
      </c>
      <c r="K558" s="58">
        <v>0</v>
      </c>
      <c r="L558" s="58">
        <v>0</v>
      </c>
      <c r="M558" s="58"/>
      <c r="N558" s="58"/>
      <c r="O558" s="58">
        <v>21</v>
      </c>
      <c r="P558" s="58">
        <v>0</v>
      </c>
      <c r="Q558" s="58">
        <v>0</v>
      </c>
      <c r="R558" s="58" t="s">
        <v>213</v>
      </c>
    </row>
    <row r="559" spans="1:18" x14ac:dyDescent="0.25">
      <c r="A559" s="58" t="s">
        <v>36</v>
      </c>
      <c r="B559" s="58" t="s">
        <v>212</v>
      </c>
      <c r="C559" s="58" t="s">
        <v>203</v>
      </c>
      <c r="D559" s="58" t="s">
        <v>135</v>
      </c>
      <c r="E559" s="58"/>
      <c r="F559" s="58"/>
      <c r="G559" s="58" t="s">
        <v>157</v>
      </c>
      <c r="H559" s="58">
        <v>5</v>
      </c>
      <c r="I559" s="58">
        <v>65</v>
      </c>
      <c r="J559" s="58">
        <v>24</v>
      </c>
      <c r="K559" s="58">
        <v>0</v>
      </c>
      <c r="L559" s="58">
        <v>0</v>
      </c>
      <c r="M559" s="58"/>
      <c r="N559" s="58"/>
      <c r="O559" s="58">
        <v>77</v>
      </c>
      <c r="P559" s="58">
        <v>0</v>
      </c>
      <c r="Q559" s="58">
        <v>0</v>
      </c>
      <c r="R559" s="58" t="s">
        <v>213</v>
      </c>
    </row>
    <row r="560" spans="1:18" x14ac:dyDescent="0.25">
      <c r="A560" s="58" t="s">
        <v>36</v>
      </c>
      <c r="B560" s="58" t="s">
        <v>212</v>
      </c>
      <c r="C560" s="58" t="s">
        <v>203</v>
      </c>
      <c r="D560" s="58" t="s">
        <v>135</v>
      </c>
      <c r="E560" s="58"/>
      <c r="F560" s="58"/>
      <c r="G560" s="58" t="s">
        <v>157</v>
      </c>
      <c r="H560" s="58">
        <v>6</v>
      </c>
      <c r="I560" s="58">
        <v>78</v>
      </c>
      <c r="J560" s="58">
        <v>45</v>
      </c>
      <c r="K560" s="58">
        <v>0</v>
      </c>
      <c r="L560" s="58">
        <v>0</v>
      </c>
      <c r="M560" s="58"/>
      <c r="N560" s="58"/>
      <c r="O560" s="58">
        <v>297</v>
      </c>
      <c r="P560" s="58">
        <v>3</v>
      </c>
      <c r="Q560" s="58">
        <v>0</v>
      </c>
      <c r="R560" s="58" t="s">
        <v>213</v>
      </c>
    </row>
    <row r="561" spans="1:18" x14ac:dyDescent="0.25">
      <c r="A561" s="58" t="s">
        <v>36</v>
      </c>
      <c r="B561" s="58" t="s">
        <v>212</v>
      </c>
      <c r="C561" s="58" t="s">
        <v>203</v>
      </c>
      <c r="D561" s="58" t="s">
        <v>135</v>
      </c>
      <c r="E561" s="58"/>
      <c r="F561" s="58"/>
      <c r="G561" s="58" t="s">
        <v>157</v>
      </c>
      <c r="H561" s="58">
        <v>7</v>
      </c>
      <c r="I561" s="58">
        <v>127</v>
      </c>
      <c r="J561" s="58">
        <v>56</v>
      </c>
      <c r="K561" s="58">
        <v>0</v>
      </c>
      <c r="L561" s="58">
        <v>1</v>
      </c>
      <c r="M561" s="58"/>
      <c r="N561" s="58"/>
      <c r="O561" s="58">
        <v>627</v>
      </c>
      <c r="P561" s="58">
        <v>10</v>
      </c>
      <c r="Q561" s="58">
        <v>0</v>
      </c>
      <c r="R561" s="58" t="s">
        <v>213</v>
      </c>
    </row>
    <row r="562" spans="1:18" x14ac:dyDescent="0.25">
      <c r="A562" s="58" t="s">
        <v>36</v>
      </c>
      <c r="B562" s="58" t="s">
        <v>212</v>
      </c>
      <c r="C562" s="58" t="s">
        <v>203</v>
      </c>
      <c r="D562" s="58" t="s">
        <v>135</v>
      </c>
      <c r="E562" s="58"/>
      <c r="F562" s="58"/>
      <c r="G562" s="58" t="s">
        <v>157</v>
      </c>
      <c r="H562" s="58">
        <v>8</v>
      </c>
      <c r="I562" s="58">
        <v>135</v>
      </c>
      <c r="J562" s="58">
        <v>45</v>
      </c>
      <c r="K562" s="58">
        <v>0</v>
      </c>
      <c r="L562" s="58">
        <v>2</v>
      </c>
      <c r="M562" s="58"/>
      <c r="N562" s="58"/>
      <c r="O562" s="58">
        <v>438</v>
      </c>
      <c r="P562" s="58">
        <v>6</v>
      </c>
      <c r="Q562" s="58">
        <v>0</v>
      </c>
      <c r="R562" s="58" t="s">
        <v>213</v>
      </c>
    </row>
    <row r="563" spans="1:18" x14ac:dyDescent="0.25">
      <c r="A563" s="58" t="s">
        <v>36</v>
      </c>
      <c r="B563" s="58" t="s">
        <v>212</v>
      </c>
      <c r="C563" s="58" t="s">
        <v>203</v>
      </c>
      <c r="D563" s="58" t="s">
        <v>135</v>
      </c>
      <c r="E563" s="58"/>
      <c r="F563" s="58"/>
      <c r="G563" s="58" t="s">
        <v>157</v>
      </c>
      <c r="H563" s="58">
        <v>9</v>
      </c>
      <c r="I563" s="58">
        <v>144</v>
      </c>
      <c r="J563" s="58">
        <v>40</v>
      </c>
      <c r="K563" s="58">
        <v>0</v>
      </c>
      <c r="L563" s="58">
        <v>2</v>
      </c>
      <c r="M563" s="58"/>
      <c r="N563" s="58"/>
      <c r="O563" s="58">
        <v>371</v>
      </c>
      <c r="P563" s="58">
        <v>22</v>
      </c>
      <c r="Q563" s="58">
        <v>0</v>
      </c>
      <c r="R563" s="58" t="s">
        <v>213</v>
      </c>
    </row>
    <row r="564" spans="1:18" x14ac:dyDescent="0.25">
      <c r="A564" s="58" t="s">
        <v>36</v>
      </c>
      <c r="B564" s="58" t="s">
        <v>212</v>
      </c>
      <c r="C564" s="58" t="s">
        <v>203</v>
      </c>
      <c r="D564" s="58" t="s">
        <v>135</v>
      </c>
      <c r="E564" s="58"/>
      <c r="F564" s="58"/>
      <c r="G564" s="58" t="s">
        <v>157</v>
      </c>
      <c r="H564" s="58">
        <v>10</v>
      </c>
      <c r="I564" s="58">
        <v>215</v>
      </c>
      <c r="J564" s="58">
        <v>56</v>
      </c>
      <c r="K564" s="58">
        <v>0</v>
      </c>
      <c r="L564" s="58">
        <v>3</v>
      </c>
      <c r="M564" s="58"/>
      <c r="N564" s="58"/>
      <c r="O564" s="58">
        <v>365</v>
      </c>
      <c r="P564" s="58">
        <v>25</v>
      </c>
      <c r="Q564" s="58">
        <v>0</v>
      </c>
      <c r="R564" s="58" t="s">
        <v>213</v>
      </c>
    </row>
    <row r="565" spans="1:18" x14ac:dyDescent="0.25">
      <c r="A565" s="58" t="s">
        <v>36</v>
      </c>
      <c r="B565" s="58" t="s">
        <v>212</v>
      </c>
      <c r="C565" s="58" t="s">
        <v>203</v>
      </c>
      <c r="D565" s="58" t="s">
        <v>135</v>
      </c>
      <c r="E565" s="58"/>
      <c r="F565" s="58"/>
      <c r="G565" s="58" t="s">
        <v>157</v>
      </c>
      <c r="H565" s="58">
        <v>11</v>
      </c>
      <c r="I565" s="58">
        <v>210</v>
      </c>
      <c r="J565" s="58">
        <v>47</v>
      </c>
      <c r="K565" s="58">
        <v>0</v>
      </c>
      <c r="L565" s="58">
        <v>2</v>
      </c>
      <c r="M565" s="58"/>
      <c r="N565" s="58"/>
      <c r="O565" s="58">
        <v>410</v>
      </c>
      <c r="P565" s="58">
        <v>12</v>
      </c>
      <c r="Q565" s="58">
        <v>0</v>
      </c>
      <c r="R565" s="58" t="s">
        <v>213</v>
      </c>
    </row>
    <row r="566" spans="1:18" x14ac:dyDescent="0.25">
      <c r="A566" s="58" t="s">
        <v>36</v>
      </c>
      <c r="B566" s="58" t="s">
        <v>212</v>
      </c>
      <c r="C566" s="58" t="s">
        <v>203</v>
      </c>
      <c r="D566" s="58" t="s">
        <v>135</v>
      </c>
      <c r="E566" s="58"/>
      <c r="F566" s="58"/>
      <c r="G566" s="58" t="s">
        <v>157</v>
      </c>
      <c r="H566" s="58">
        <v>12</v>
      </c>
      <c r="I566" s="58">
        <v>201</v>
      </c>
      <c r="J566" s="58">
        <v>63</v>
      </c>
      <c r="K566" s="58">
        <v>0</v>
      </c>
      <c r="L566" s="58">
        <v>3</v>
      </c>
      <c r="M566" s="58"/>
      <c r="N566" s="58"/>
      <c r="O566" s="58">
        <v>381</v>
      </c>
      <c r="P566" s="58">
        <v>11</v>
      </c>
      <c r="Q566" s="58">
        <v>0</v>
      </c>
      <c r="R566" s="58" t="s">
        <v>213</v>
      </c>
    </row>
    <row r="567" spans="1:18" x14ac:dyDescent="0.25">
      <c r="A567" s="58" t="s">
        <v>36</v>
      </c>
      <c r="B567" s="58" t="s">
        <v>212</v>
      </c>
      <c r="C567" s="58" t="s">
        <v>203</v>
      </c>
      <c r="D567" s="58" t="s">
        <v>135</v>
      </c>
      <c r="E567" s="58"/>
      <c r="F567" s="58"/>
      <c r="G567" s="58" t="s">
        <v>157</v>
      </c>
      <c r="H567" s="58">
        <v>13</v>
      </c>
      <c r="I567" s="58">
        <v>202</v>
      </c>
      <c r="J567" s="58">
        <v>53</v>
      </c>
      <c r="K567" s="58">
        <v>0</v>
      </c>
      <c r="L567" s="58">
        <v>2</v>
      </c>
      <c r="M567" s="58"/>
      <c r="N567" s="58"/>
      <c r="O567" s="58">
        <v>388</v>
      </c>
      <c r="P567" s="58">
        <v>17</v>
      </c>
      <c r="Q567" s="58">
        <v>0</v>
      </c>
      <c r="R567" s="58" t="s">
        <v>213</v>
      </c>
    </row>
    <row r="568" spans="1:18" x14ac:dyDescent="0.25">
      <c r="A568" s="58" t="s">
        <v>36</v>
      </c>
      <c r="B568" s="58" t="s">
        <v>212</v>
      </c>
      <c r="C568" s="58" t="s">
        <v>203</v>
      </c>
      <c r="D568" s="58" t="s">
        <v>135</v>
      </c>
      <c r="E568" s="58"/>
      <c r="F568" s="58"/>
      <c r="G568" s="58" t="s">
        <v>157</v>
      </c>
      <c r="H568" s="58">
        <v>14</v>
      </c>
      <c r="I568" s="58">
        <v>149</v>
      </c>
      <c r="J568" s="58">
        <v>47</v>
      </c>
      <c r="K568" s="58">
        <v>0</v>
      </c>
      <c r="L568" s="58">
        <v>2</v>
      </c>
      <c r="M568" s="58"/>
      <c r="N568" s="58"/>
      <c r="O568" s="58">
        <v>416</v>
      </c>
      <c r="P568" s="58">
        <v>20</v>
      </c>
      <c r="Q568" s="58">
        <v>0</v>
      </c>
      <c r="R568" s="58" t="s">
        <v>213</v>
      </c>
    </row>
    <row r="569" spans="1:18" x14ac:dyDescent="0.25">
      <c r="A569" s="58" t="s">
        <v>36</v>
      </c>
      <c r="B569" s="58" t="s">
        <v>212</v>
      </c>
      <c r="C569" s="58" t="s">
        <v>203</v>
      </c>
      <c r="D569" s="58" t="s">
        <v>135</v>
      </c>
      <c r="E569" s="58"/>
      <c r="F569" s="58"/>
      <c r="G569" s="58" t="s">
        <v>157</v>
      </c>
      <c r="H569" s="58">
        <v>15</v>
      </c>
      <c r="I569" s="58">
        <v>123</v>
      </c>
      <c r="J569" s="58">
        <v>57</v>
      </c>
      <c r="K569" s="58">
        <v>0</v>
      </c>
      <c r="L569" s="58">
        <v>2</v>
      </c>
      <c r="M569" s="58"/>
      <c r="N569" s="58"/>
      <c r="O569" s="58">
        <v>370</v>
      </c>
      <c r="P569" s="58">
        <v>18</v>
      </c>
      <c r="Q569" s="58">
        <v>0</v>
      </c>
      <c r="R569" s="58" t="s">
        <v>213</v>
      </c>
    </row>
    <row r="570" spans="1:18" x14ac:dyDescent="0.25">
      <c r="A570" s="58" t="s">
        <v>36</v>
      </c>
      <c r="B570" s="58" t="s">
        <v>212</v>
      </c>
      <c r="C570" s="58" t="s">
        <v>203</v>
      </c>
      <c r="D570" s="58" t="s">
        <v>135</v>
      </c>
      <c r="E570" s="58"/>
      <c r="F570" s="58"/>
      <c r="G570" s="58" t="s">
        <v>157</v>
      </c>
      <c r="H570" s="58">
        <v>16</v>
      </c>
      <c r="I570" s="58">
        <v>109</v>
      </c>
      <c r="J570" s="58">
        <v>56</v>
      </c>
      <c r="K570" s="58">
        <v>0</v>
      </c>
      <c r="L570" s="58">
        <v>1</v>
      </c>
      <c r="M570" s="58"/>
      <c r="N570" s="58"/>
      <c r="O570" s="58">
        <v>430</v>
      </c>
      <c r="P570" s="58">
        <v>9</v>
      </c>
      <c r="Q570" s="58">
        <v>0</v>
      </c>
      <c r="R570" s="58" t="s">
        <v>213</v>
      </c>
    </row>
    <row r="571" spans="1:18" x14ac:dyDescent="0.25">
      <c r="A571" s="58" t="s">
        <v>36</v>
      </c>
      <c r="B571" s="58" t="s">
        <v>212</v>
      </c>
      <c r="C571" s="58" t="s">
        <v>203</v>
      </c>
      <c r="D571" s="58" t="s">
        <v>135</v>
      </c>
      <c r="E571" s="58"/>
      <c r="F571" s="58"/>
      <c r="G571" s="58" t="s">
        <v>157</v>
      </c>
      <c r="H571" s="58">
        <v>17</v>
      </c>
      <c r="I571" s="58">
        <v>72</v>
      </c>
      <c r="J571" s="58">
        <v>36</v>
      </c>
      <c r="K571" s="58">
        <v>0</v>
      </c>
      <c r="L571" s="58">
        <v>3</v>
      </c>
      <c r="M571" s="58"/>
      <c r="N571" s="58"/>
      <c r="O571" s="58">
        <v>624</v>
      </c>
      <c r="P571" s="58">
        <v>8</v>
      </c>
      <c r="Q571" s="58">
        <v>0</v>
      </c>
      <c r="R571" s="58" t="s">
        <v>213</v>
      </c>
    </row>
    <row r="572" spans="1:18" x14ac:dyDescent="0.25">
      <c r="A572" s="58" t="s">
        <v>36</v>
      </c>
      <c r="B572" s="58" t="s">
        <v>212</v>
      </c>
      <c r="C572" s="58" t="s">
        <v>203</v>
      </c>
      <c r="D572" s="58" t="s">
        <v>135</v>
      </c>
      <c r="E572" s="58"/>
      <c r="F572" s="58"/>
      <c r="G572" s="58" t="s">
        <v>157</v>
      </c>
      <c r="H572" s="58">
        <v>18</v>
      </c>
      <c r="I572" s="58">
        <v>68</v>
      </c>
      <c r="J572" s="58">
        <v>21</v>
      </c>
      <c r="K572" s="58">
        <v>0</v>
      </c>
      <c r="L572" s="58">
        <v>0</v>
      </c>
      <c r="M572" s="58"/>
      <c r="N572" s="58"/>
      <c r="O572" s="58">
        <v>358</v>
      </c>
      <c r="P572" s="58">
        <v>7</v>
      </c>
      <c r="Q572" s="58">
        <v>0</v>
      </c>
      <c r="R572" s="58" t="s">
        <v>213</v>
      </c>
    </row>
    <row r="573" spans="1:18" x14ac:dyDescent="0.25">
      <c r="A573" s="58" t="s">
        <v>36</v>
      </c>
      <c r="B573" s="58" t="s">
        <v>212</v>
      </c>
      <c r="C573" s="58" t="s">
        <v>203</v>
      </c>
      <c r="D573" s="58" t="s">
        <v>135</v>
      </c>
      <c r="E573" s="58"/>
      <c r="F573" s="58"/>
      <c r="G573" s="58" t="s">
        <v>157</v>
      </c>
      <c r="H573" s="58">
        <v>19</v>
      </c>
      <c r="I573" s="58">
        <v>44</v>
      </c>
      <c r="J573" s="58">
        <v>21</v>
      </c>
      <c r="K573" s="58">
        <v>0</v>
      </c>
      <c r="L573" s="58">
        <v>0</v>
      </c>
      <c r="M573" s="58"/>
      <c r="N573" s="58"/>
      <c r="O573" s="58">
        <v>289</v>
      </c>
      <c r="P573" s="58">
        <v>5</v>
      </c>
      <c r="Q573" s="58">
        <v>0</v>
      </c>
      <c r="R573" s="58" t="s">
        <v>213</v>
      </c>
    </row>
    <row r="574" spans="1:18" x14ac:dyDescent="0.25">
      <c r="A574" s="58" t="s">
        <v>36</v>
      </c>
      <c r="B574" s="58" t="s">
        <v>212</v>
      </c>
      <c r="C574" s="58" t="s">
        <v>203</v>
      </c>
      <c r="D574" s="58" t="s">
        <v>135</v>
      </c>
      <c r="E574" s="58"/>
      <c r="F574" s="58"/>
      <c r="G574" s="58" t="s">
        <v>157</v>
      </c>
      <c r="H574" s="58">
        <v>20</v>
      </c>
      <c r="I574" s="58">
        <v>35</v>
      </c>
      <c r="J574" s="58">
        <v>18</v>
      </c>
      <c r="K574" s="58">
        <v>0</v>
      </c>
      <c r="L574" s="58">
        <v>0</v>
      </c>
      <c r="M574" s="58"/>
      <c r="N574" s="58"/>
      <c r="O574" s="58">
        <v>212</v>
      </c>
      <c r="P574" s="58">
        <v>7</v>
      </c>
      <c r="Q574" s="58">
        <v>0</v>
      </c>
      <c r="R574" s="58" t="s">
        <v>213</v>
      </c>
    </row>
    <row r="575" spans="1:18" x14ac:dyDescent="0.25">
      <c r="A575" s="58" t="s">
        <v>36</v>
      </c>
      <c r="B575" s="58" t="s">
        <v>212</v>
      </c>
      <c r="C575" s="58" t="s">
        <v>203</v>
      </c>
      <c r="D575" s="58" t="s">
        <v>135</v>
      </c>
      <c r="E575" s="58"/>
      <c r="F575" s="58"/>
      <c r="G575" s="58" t="s">
        <v>157</v>
      </c>
      <c r="H575" s="58">
        <v>21</v>
      </c>
      <c r="I575" s="58">
        <v>52</v>
      </c>
      <c r="J575" s="58">
        <v>21</v>
      </c>
      <c r="K575" s="58">
        <v>0</v>
      </c>
      <c r="L575" s="58">
        <v>0</v>
      </c>
      <c r="M575" s="58"/>
      <c r="N575" s="58"/>
      <c r="O575" s="58">
        <v>120</v>
      </c>
      <c r="P575" s="58">
        <v>5</v>
      </c>
      <c r="Q575" s="58">
        <v>0</v>
      </c>
      <c r="R575" s="58" t="s">
        <v>213</v>
      </c>
    </row>
    <row r="576" spans="1:18" x14ac:dyDescent="0.25">
      <c r="A576" s="58" t="s">
        <v>36</v>
      </c>
      <c r="B576" s="58" t="s">
        <v>212</v>
      </c>
      <c r="C576" s="58" t="s">
        <v>203</v>
      </c>
      <c r="D576" s="58" t="s">
        <v>135</v>
      </c>
      <c r="E576" s="58"/>
      <c r="F576" s="58"/>
      <c r="G576" s="58" t="s">
        <v>157</v>
      </c>
      <c r="H576" s="58">
        <v>22</v>
      </c>
      <c r="I576" s="58">
        <v>41</v>
      </c>
      <c r="J576" s="58">
        <v>4</v>
      </c>
      <c r="K576" s="58">
        <v>0</v>
      </c>
      <c r="L576" s="58">
        <v>0</v>
      </c>
      <c r="M576" s="58"/>
      <c r="N576" s="58"/>
      <c r="O576" s="58">
        <v>96</v>
      </c>
      <c r="P576" s="58">
        <v>3</v>
      </c>
      <c r="Q576" s="58">
        <v>0</v>
      </c>
      <c r="R576" s="58" t="s">
        <v>213</v>
      </c>
    </row>
    <row r="577" spans="1:18" x14ac:dyDescent="0.25">
      <c r="A577" s="58" t="s">
        <v>36</v>
      </c>
      <c r="B577" s="58" t="s">
        <v>212</v>
      </c>
      <c r="C577" s="58" t="s">
        <v>203</v>
      </c>
      <c r="D577" s="58" t="s">
        <v>135</v>
      </c>
      <c r="E577" s="58"/>
      <c r="F577" s="58"/>
      <c r="G577" s="58" t="s">
        <v>157</v>
      </c>
      <c r="H577" s="58">
        <v>23</v>
      </c>
      <c r="I577" s="58">
        <v>23</v>
      </c>
      <c r="J577" s="58">
        <v>1</v>
      </c>
      <c r="K577" s="58">
        <v>0</v>
      </c>
      <c r="L577" s="58">
        <v>0</v>
      </c>
      <c r="M577" s="58"/>
      <c r="N577" s="58"/>
      <c r="O577" s="58">
        <v>39</v>
      </c>
      <c r="P577" s="58">
        <v>3</v>
      </c>
      <c r="Q577" s="58">
        <v>0</v>
      </c>
      <c r="R577" s="58" t="s">
        <v>213</v>
      </c>
    </row>
    <row r="578" spans="1:18" x14ac:dyDescent="0.25">
      <c r="A578" s="58" t="s">
        <v>36</v>
      </c>
      <c r="B578" s="58" t="s">
        <v>212</v>
      </c>
      <c r="C578" s="58" t="s">
        <v>205</v>
      </c>
      <c r="D578" s="58" t="s">
        <v>137</v>
      </c>
      <c r="E578" s="58"/>
      <c r="F578" s="58"/>
      <c r="G578" s="58" t="s">
        <v>159</v>
      </c>
      <c r="H578" s="58">
        <v>0</v>
      </c>
      <c r="I578" s="58">
        <v>0</v>
      </c>
      <c r="J578" s="58">
        <v>0</v>
      </c>
      <c r="K578" s="58">
        <v>0</v>
      </c>
      <c r="L578" s="58">
        <v>0</v>
      </c>
      <c r="M578" s="58"/>
      <c r="N578" s="58"/>
      <c r="O578" s="58">
        <v>2</v>
      </c>
      <c r="P578" s="58">
        <v>8</v>
      </c>
      <c r="Q578" s="58">
        <v>2</v>
      </c>
      <c r="R578" s="58" t="s">
        <v>213</v>
      </c>
    </row>
    <row r="579" spans="1:18" x14ac:dyDescent="0.25">
      <c r="A579" s="58" t="s">
        <v>36</v>
      </c>
      <c r="B579" s="58" t="s">
        <v>212</v>
      </c>
      <c r="C579" s="58" t="s">
        <v>205</v>
      </c>
      <c r="D579" s="58" t="s">
        <v>137</v>
      </c>
      <c r="E579" s="58"/>
      <c r="F579" s="58"/>
      <c r="G579" s="58" t="s">
        <v>159</v>
      </c>
      <c r="H579" s="58">
        <v>1</v>
      </c>
      <c r="I579" s="58">
        <v>0</v>
      </c>
      <c r="J579" s="58">
        <v>0</v>
      </c>
      <c r="K579" s="58">
        <v>0</v>
      </c>
      <c r="L579" s="58">
        <v>0</v>
      </c>
      <c r="M579" s="58"/>
      <c r="N579" s="58"/>
      <c r="O579" s="58">
        <v>2</v>
      </c>
      <c r="P579" s="58">
        <v>15</v>
      </c>
      <c r="Q579" s="58">
        <v>2</v>
      </c>
      <c r="R579" s="58" t="s">
        <v>213</v>
      </c>
    </row>
    <row r="580" spans="1:18" x14ac:dyDescent="0.25">
      <c r="A580" s="58" t="s">
        <v>36</v>
      </c>
      <c r="B580" s="58" t="s">
        <v>212</v>
      </c>
      <c r="C580" s="58" t="s">
        <v>205</v>
      </c>
      <c r="D580" s="58" t="s">
        <v>137</v>
      </c>
      <c r="E580" s="58"/>
      <c r="F580" s="58"/>
      <c r="G580" s="58" t="s">
        <v>159</v>
      </c>
      <c r="H580" s="58">
        <v>2</v>
      </c>
      <c r="I580" s="58">
        <v>0</v>
      </c>
      <c r="J580" s="58">
        <v>0</v>
      </c>
      <c r="K580" s="58">
        <v>0</v>
      </c>
      <c r="L580" s="58">
        <v>0</v>
      </c>
      <c r="M580" s="58"/>
      <c r="N580" s="58"/>
      <c r="O580" s="58">
        <v>2</v>
      </c>
      <c r="P580" s="58">
        <v>4</v>
      </c>
      <c r="Q580" s="58">
        <v>3</v>
      </c>
      <c r="R580" s="58" t="s">
        <v>213</v>
      </c>
    </row>
    <row r="581" spans="1:18" x14ac:dyDescent="0.25">
      <c r="A581" s="58" t="s">
        <v>36</v>
      </c>
      <c r="B581" s="58" t="s">
        <v>212</v>
      </c>
      <c r="C581" s="58" t="s">
        <v>205</v>
      </c>
      <c r="D581" s="58" t="s">
        <v>137</v>
      </c>
      <c r="E581" s="58"/>
      <c r="F581" s="58"/>
      <c r="G581" s="58" t="s">
        <v>159</v>
      </c>
      <c r="H581" s="58">
        <v>3</v>
      </c>
      <c r="I581" s="58">
        <v>0</v>
      </c>
      <c r="J581" s="58">
        <v>0</v>
      </c>
      <c r="K581" s="58">
        <v>0</v>
      </c>
      <c r="L581" s="58">
        <v>0</v>
      </c>
      <c r="M581" s="58"/>
      <c r="N581" s="58"/>
      <c r="O581" s="58">
        <v>3</v>
      </c>
      <c r="P581" s="58">
        <v>2</v>
      </c>
      <c r="Q581" s="58">
        <v>1</v>
      </c>
      <c r="R581" s="58" t="s">
        <v>213</v>
      </c>
    </row>
    <row r="582" spans="1:18" x14ac:dyDescent="0.25">
      <c r="A582" s="58" t="s">
        <v>36</v>
      </c>
      <c r="B582" s="58" t="s">
        <v>212</v>
      </c>
      <c r="C582" s="58" t="s">
        <v>205</v>
      </c>
      <c r="D582" s="58" t="s">
        <v>137</v>
      </c>
      <c r="E582" s="58"/>
      <c r="F582" s="58"/>
      <c r="G582" s="58" t="s">
        <v>159</v>
      </c>
      <c r="H582" s="58">
        <v>4</v>
      </c>
      <c r="I582" s="58">
        <v>0</v>
      </c>
      <c r="J582" s="58">
        <v>0</v>
      </c>
      <c r="K582" s="58">
        <v>0</v>
      </c>
      <c r="L582" s="58">
        <v>0</v>
      </c>
      <c r="M582" s="58"/>
      <c r="N582" s="58"/>
      <c r="O582" s="58">
        <v>0</v>
      </c>
      <c r="P582" s="58">
        <v>4</v>
      </c>
      <c r="Q582" s="58">
        <v>3</v>
      </c>
      <c r="R582" s="58" t="s">
        <v>213</v>
      </c>
    </row>
    <row r="583" spans="1:18" x14ac:dyDescent="0.25">
      <c r="A583" s="58" t="s">
        <v>36</v>
      </c>
      <c r="B583" s="58" t="s">
        <v>212</v>
      </c>
      <c r="C583" s="58" t="s">
        <v>205</v>
      </c>
      <c r="D583" s="58" t="s">
        <v>137</v>
      </c>
      <c r="E583" s="58"/>
      <c r="F583" s="58"/>
      <c r="G583" s="58" t="s">
        <v>159</v>
      </c>
      <c r="H583" s="58">
        <v>5</v>
      </c>
      <c r="I583" s="58">
        <v>0</v>
      </c>
      <c r="J583" s="58">
        <v>0</v>
      </c>
      <c r="K583" s="58">
        <v>0</v>
      </c>
      <c r="L583" s="58">
        <v>0</v>
      </c>
      <c r="M583" s="58"/>
      <c r="N583" s="58"/>
      <c r="O583" s="58">
        <v>1</v>
      </c>
      <c r="P583" s="58">
        <v>8</v>
      </c>
      <c r="Q583" s="58">
        <v>5</v>
      </c>
      <c r="R583" s="58" t="s">
        <v>213</v>
      </c>
    </row>
    <row r="584" spans="1:18" x14ac:dyDescent="0.25">
      <c r="A584" s="58" t="s">
        <v>36</v>
      </c>
      <c r="B584" s="58" t="s">
        <v>212</v>
      </c>
      <c r="C584" s="58" t="s">
        <v>205</v>
      </c>
      <c r="D584" s="58" t="s">
        <v>137</v>
      </c>
      <c r="E584" s="58"/>
      <c r="F584" s="58"/>
      <c r="G584" s="58" t="s">
        <v>159</v>
      </c>
      <c r="H584" s="58">
        <v>6</v>
      </c>
      <c r="I584" s="58">
        <v>0</v>
      </c>
      <c r="J584" s="58">
        <v>0</v>
      </c>
      <c r="K584" s="58">
        <v>0</v>
      </c>
      <c r="L584" s="58">
        <v>0</v>
      </c>
      <c r="M584" s="58"/>
      <c r="N584" s="58"/>
      <c r="O584" s="58">
        <v>13</v>
      </c>
      <c r="P584" s="58">
        <v>18</v>
      </c>
      <c r="Q584" s="58">
        <v>12</v>
      </c>
      <c r="R584" s="58" t="s">
        <v>213</v>
      </c>
    </row>
    <row r="585" spans="1:18" x14ac:dyDescent="0.25">
      <c r="A585" s="58" t="s">
        <v>36</v>
      </c>
      <c r="B585" s="58" t="s">
        <v>212</v>
      </c>
      <c r="C585" s="58" t="s">
        <v>205</v>
      </c>
      <c r="D585" s="58" t="s">
        <v>137</v>
      </c>
      <c r="E585" s="58"/>
      <c r="F585" s="58"/>
      <c r="G585" s="58" t="s">
        <v>159</v>
      </c>
      <c r="H585" s="58">
        <v>7</v>
      </c>
      <c r="I585" s="58">
        <v>0</v>
      </c>
      <c r="J585" s="58">
        <v>0</v>
      </c>
      <c r="K585" s="58">
        <v>0</v>
      </c>
      <c r="L585" s="58">
        <v>0</v>
      </c>
      <c r="M585" s="58"/>
      <c r="N585" s="58"/>
      <c r="O585" s="58">
        <v>8</v>
      </c>
      <c r="P585" s="58">
        <v>31</v>
      </c>
      <c r="Q585" s="58">
        <v>12</v>
      </c>
      <c r="R585" s="58" t="s">
        <v>213</v>
      </c>
    </row>
    <row r="586" spans="1:18" x14ac:dyDescent="0.25">
      <c r="A586" s="58" t="s">
        <v>36</v>
      </c>
      <c r="B586" s="58" t="s">
        <v>212</v>
      </c>
      <c r="C586" s="58" t="s">
        <v>205</v>
      </c>
      <c r="D586" s="58" t="s">
        <v>137</v>
      </c>
      <c r="E586" s="58"/>
      <c r="F586" s="58"/>
      <c r="G586" s="58" t="s">
        <v>159</v>
      </c>
      <c r="H586" s="58">
        <v>8</v>
      </c>
      <c r="I586" s="58">
        <v>0</v>
      </c>
      <c r="J586" s="58">
        <v>0</v>
      </c>
      <c r="K586" s="58">
        <v>0</v>
      </c>
      <c r="L586" s="58">
        <v>0</v>
      </c>
      <c r="M586" s="58"/>
      <c r="N586" s="58"/>
      <c r="O586" s="58">
        <v>8</v>
      </c>
      <c r="P586" s="58">
        <v>19</v>
      </c>
      <c r="Q586" s="58">
        <v>5</v>
      </c>
      <c r="R586" s="58" t="s">
        <v>213</v>
      </c>
    </row>
    <row r="587" spans="1:18" x14ac:dyDescent="0.25">
      <c r="A587" s="58" t="s">
        <v>36</v>
      </c>
      <c r="B587" s="58" t="s">
        <v>212</v>
      </c>
      <c r="C587" s="58" t="s">
        <v>205</v>
      </c>
      <c r="D587" s="58" t="s">
        <v>137</v>
      </c>
      <c r="E587" s="58"/>
      <c r="F587" s="58"/>
      <c r="G587" s="58" t="s">
        <v>159</v>
      </c>
      <c r="H587" s="58">
        <v>9</v>
      </c>
      <c r="I587" s="58">
        <v>0</v>
      </c>
      <c r="J587" s="58">
        <v>0</v>
      </c>
      <c r="K587" s="58">
        <v>0</v>
      </c>
      <c r="L587" s="58">
        <v>0</v>
      </c>
      <c r="M587" s="58"/>
      <c r="N587" s="58"/>
      <c r="O587" s="58">
        <v>13</v>
      </c>
      <c r="P587" s="58">
        <v>22</v>
      </c>
      <c r="Q587" s="58">
        <v>6</v>
      </c>
      <c r="R587" s="58" t="s">
        <v>213</v>
      </c>
    </row>
    <row r="588" spans="1:18" x14ac:dyDescent="0.25">
      <c r="A588" s="58" t="s">
        <v>36</v>
      </c>
      <c r="B588" s="58" t="s">
        <v>212</v>
      </c>
      <c r="C588" s="58" t="s">
        <v>205</v>
      </c>
      <c r="D588" s="58" t="s">
        <v>137</v>
      </c>
      <c r="E588" s="58"/>
      <c r="F588" s="58"/>
      <c r="G588" s="58" t="s">
        <v>159</v>
      </c>
      <c r="H588" s="58">
        <v>10</v>
      </c>
      <c r="I588" s="58">
        <v>0</v>
      </c>
      <c r="J588" s="58">
        <v>0</v>
      </c>
      <c r="K588" s="58">
        <v>0</v>
      </c>
      <c r="L588" s="58">
        <v>0</v>
      </c>
      <c r="M588" s="58"/>
      <c r="N588" s="58"/>
      <c r="O588" s="58">
        <v>8</v>
      </c>
      <c r="P588" s="58">
        <v>39</v>
      </c>
      <c r="Q588" s="58">
        <v>3</v>
      </c>
      <c r="R588" s="58" t="s">
        <v>213</v>
      </c>
    </row>
    <row r="589" spans="1:18" x14ac:dyDescent="0.25">
      <c r="A589" s="58" t="s">
        <v>36</v>
      </c>
      <c r="B589" s="58" t="s">
        <v>212</v>
      </c>
      <c r="C589" s="58" t="s">
        <v>205</v>
      </c>
      <c r="D589" s="58" t="s">
        <v>137</v>
      </c>
      <c r="E589" s="58"/>
      <c r="F589" s="58"/>
      <c r="G589" s="58" t="s">
        <v>159</v>
      </c>
      <c r="H589" s="58">
        <v>11</v>
      </c>
      <c r="I589" s="58">
        <v>0</v>
      </c>
      <c r="J589" s="58">
        <v>1</v>
      </c>
      <c r="K589" s="58">
        <v>0</v>
      </c>
      <c r="L589" s="58">
        <v>0</v>
      </c>
      <c r="M589" s="58"/>
      <c r="N589" s="58"/>
      <c r="O589" s="58">
        <v>18</v>
      </c>
      <c r="P589" s="58">
        <v>36</v>
      </c>
      <c r="Q589" s="58">
        <v>0</v>
      </c>
      <c r="R589" s="58" t="s">
        <v>213</v>
      </c>
    </row>
    <row r="590" spans="1:18" x14ac:dyDescent="0.25">
      <c r="A590" s="58" t="s">
        <v>36</v>
      </c>
      <c r="B590" s="58" t="s">
        <v>212</v>
      </c>
      <c r="C590" s="58" t="s">
        <v>205</v>
      </c>
      <c r="D590" s="58" t="s">
        <v>137</v>
      </c>
      <c r="E590" s="58"/>
      <c r="F590" s="58"/>
      <c r="G590" s="58" t="s">
        <v>159</v>
      </c>
      <c r="H590" s="58">
        <v>12</v>
      </c>
      <c r="I590" s="58">
        <v>0</v>
      </c>
      <c r="J590" s="58">
        <v>0</v>
      </c>
      <c r="K590" s="58">
        <v>0</v>
      </c>
      <c r="L590" s="58">
        <v>0</v>
      </c>
      <c r="M590" s="58"/>
      <c r="N590" s="58"/>
      <c r="O590" s="58">
        <v>11</v>
      </c>
      <c r="P590" s="58">
        <v>47</v>
      </c>
      <c r="Q590" s="58">
        <v>0</v>
      </c>
      <c r="R590" s="58" t="s">
        <v>213</v>
      </c>
    </row>
    <row r="591" spans="1:18" x14ac:dyDescent="0.25">
      <c r="A591" s="58" t="s">
        <v>36</v>
      </c>
      <c r="B591" s="58" t="s">
        <v>212</v>
      </c>
      <c r="C591" s="58" t="s">
        <v>205</v>
      </c>
      <c r="D591" s="58" t="s">
        <v>137</v>
      </c>
      <c r="E591" s="58"/>
      <c r="F591" s="58"/>
      <c r="G591" s="58" t="s">
        <v>159</v>
      </c>
      <c r="H591" s="58">
        <v>13</v>
      </c>
      <c r="I591" s="58">
        <v>0</v>
      </c>
      <c r="J591" s="58">
        <v>0</v>
      </c>
      <c r="K591" s="58">
        <v>0</v>
      </c>
      <c r="L591" s="58">
        <v>0</v>
      </c>
      <c r="M591" s="58"/>
      <c r="N591" s="58"/>
      <c r="O591" s="58">
        <v>4</v>
      </c>
      <c r="P591" s="58">
        <v>39</v>
      </c>
      <c r="Q591" s="58">
        <v>0</v>
      </c>
      <c r="R591" s="58" t="s">
        <v>213</v>
      </c>
    </row>
    <row r="592" spans="1:18" x14ac:dyDescent="0.25">
      <c r="A592" s="58" t="s">
        <v>36</v>
      </c>
      <c r="B592" s="58" t="s">
        <v>212</v>
      </c>
      <c r="C592" s="58" t="s">
        <v>205</v>
      </c>
      <c r="D592" s="58" t="s">
        <v>137</v>
      </c>
      <c r="E592" s="58"/>
      <c r="F592" s="58"/>
      <c r="G592" s="58" t="s">
        <v>159</v>
      </c>
      <c r="H592" s="58">
        <v>14</v>
      </c>
      <c r="I592" s="58">
        <v>0</v>
      </c>
      <c r="J592" s="58">
        <v>0</v>
      </c>
      <c r="K592" s="58">
        <v>0</v>
      </c>
      <c r="L592" s="58">
        <v>0</v>
      </c>
      <c r="M592" s="58"/>
      <c r="N592" s="58"/>
      <c r="O592" s="58">
        <v>11</v>
      </c>
      <c r="P592" s="58">
        <v>33</v>
      </c>
      <c r="Q592" s="58">
        <v>0</v>
      </c>
      <c r="R592" s="58" t="s">
        <v>213</v>
      </c>
    </row>
    <row r="593" spans="1:18" x14ac:dyDescent="0.25">
      <c r="A593" s="58" t="s">
        <v>36</v>
      </c>
      <c r="B593" s="58" t="s">
        <v>212</v>
      </c>
      <c r="C593" s="58" t="s">
        <v>205</v>
      </c>
      <c r="D593" s="58" t="s">
        <v>137</v>
      </c>
      <c r="E593" s="58"/>
      <c r="F593" s="58"/>
      <c r="G593" s="58" t="s">
        <v>159</v>
      </c>
      <c r="H593" s="58">
        <v>15</v>
      </c>
      <c r="I593" s="58">
        <v>0</v>
      </c>
      <c r="J593" s="58">
        <v>0</v>
      </c>
      <c r="K593" s="58">
        <v>0</v>
      </c>
      <c r="L593" s="58">
        <v>0</v>
      </c>
      <c r="M593" s="58"/>
      <c r="N593" s="58"/>
      <c r="O593" s="58">
        <v>20</v>
      </c>
      <c r="P593" s="58">
        <v>38</v>
      </c>
      <c r="Q593" s="58">
        <v>0</v>
      </c>
      <c r="R593" s="58" t="s">
        <v>213</v>
      </c>
    </row>
    <row r="594" spans="1:18" x14ac:dyDescent="0.25">
      <c r="A594" s="58" t="s">
        <v>36</v>
      </c>
      <c r="B594" s="58" t="s">
        <v>212</v>
      </c>
      <c r="C594" s="58" t="s">
        <v>205</v>
      </c>
      <c r="D594" s="58" t="s">
        <v>137</v>
      </c>
      <c r="E594" s="58"/>
      <c r="F594" s="58"/>
      <c r="G594" s="58" t="s">
        <v>159</v>
      </c>
      <c r="H594" s="58">
        <v>16</v>
      </c>
      <c r="I594" s="58">
        <v>0</v>
      </c>
      <c r="J594" s="58">
        <v>0</v>
      </c>
      <c r="K594" s="58">
        <v>0</v>
      </c>
      <c r="L594" s="58">
        <v>0</v>
      </c>
      <c r="M594" s="58"/>
      <c r="N594" s="58"/>
      <c r="O594" s="58">
        <v>21</v>
      </c>
      <c r="P594" s="58">
        <v>74</v>
      </c>
      <c r="Q594" s="58">
        <v>2</v>
      </c>
      <c r="R594" s="58" t="s">
        <v>213</v>
      </c>
    </row>
    <row r="595" spans="1:18" x14ac:dyDescent="0.25">
      <c r="A595" s="58" t="s">
        <v>36</v>
      </c>
      <c r="B595" s="58" t="s">
        <v>212</v>
      </c>
      <c r="C595" s="58" t="s">
        <v>205</v>
      </c>
      <c r="D595" s="58" t="s">
        <v>137</v>
      </c>
      <c r="E595" s="58"/>
      <c r="F595" s="58"/>
      <c r="G595" s="58" t="s">
        <v>159</v>
      </c>
      <c r="H595" s="58">
        <v>17</v>
      </c>
      <c r="I595" s="58">
        <v>0</v>
      </c>
      <c r="J595" s="58">
        <v>0</v>
      </c>
      <c r="K595" s="58">
        <v>0</v>
      </c>
      <c r="L595" s="58">
        <v>0</v>
      </c>
      <c r="M595" s="58"/>
      <c r="N595" s="58"/>
      <c r="O595" s="58">
        <v>25</v>
      </c>
      <c r="P595" s="58">
        <v>52</v>
      </c>
      <c r="Q595" s="58">
        <v>2</v>
      </c>
      <c r="R595" s="58" t="s">
        <v>213</v>
      </c>
    </row>
    <row r="596" spans="1:18" x14ac:dyDescent="0.25">
      <c r="A596" s="58" t="s">
        <v>36</v>
      </c>
      <c r="B596" s="58" t="s">
        <v>212</v>
      </c>
      <c r="C596" s="58" t="s">
        <v>205</v>
      </c>
      <c r="D596" s="58" t="s">
        <v>137</v>
      </c>
      <c r="E596" s="58"/>
      <c r="F596" s="58"/>
      <c r="G596" s="58" t="s">
        <v>159</v>
      </c>
      <c r="H596" s="58">
        <v>18</v>
      </c>
      <c r="I596" s="58">
        <v>0</v>
      </c>
      <c r="J596" s="58">
        <v>0</v>
      </c>
      <c r="K596" s="58">
        <v>0</v>
      </c>
      <c r="L596" s="58">
        <v>0</v>
      </c>
      <c r="M596" s="58"/>
      <c r="N596" s="58"/>
      <c r="O596" s="58">
        <v>9</v>
      </c>
      <c r="P596" s="58">
        <v>46</v>
      </c>
      <c r="Q596" s="58">
        <v>0</v>
      </c>
      <c r="R596" s="58" t="s">
        <v>213</v>
      </c>
    </row>
    <row r="597" spans="1:18" x14ac:dyDescent="0.25">
      <c r="A597" s="58" t="s">
        <v>36</v>
      </c>
      <c r="B597" s="58" t="s">
        <v>212</v>
      </c>
      <c r="C597" s="58" t="s">
        <v>205</v>
      </c>
      <c r="D597" s="58" t="s">
        <v>137</v>
      </c>
      <c r="E597" s="58"/>
      <c r="F597" s="58"/>
      <c r="G597" s="58" t="s">
        <v>159</v>
      </c>
      <c r="H597" s="58">
        <v>19</v>
      </c>
      <c r="I597" s="58">
        <v>0</v>
      </c>
      <c r="J597" s="58">
        <v>0</v>
      </c>
      <c r="K597" s="58">
        <v>0</v>
      </c>
      <c r="L597" s="58">
        <v>0</v>
      </c>
      <c r="M597" s="58"/>
      <c r="N597" s="58"/>
      <c r="O597" s="58">
        <v>10</v>
      </c>
      <c r="P597" s="58">
        <v>35</v>
      </c>
      <c r="Q597" s="58">
        <v>0</v>
      </c>
      <c r="R597" s="58" t="s">
        <v>213</v>
      </c>
    </row>
    <row r="598" spans="1:18" x14ac:dyDescent="0.25">
      <c r="A598" s="58" t="s">
        <v>36</v>
      </c>
      <c r="B598" s="58" t="s">
        <v>212</v>
      </c>
      <c r="C598" s="58" t="s">
        <v>205</v>
      </c>
      <c r="D598" s="58" t="s">
        <v>137</v>
      </c>
      <c r="E598" s="58"/>
      <c r="F598" s="58"/>
      <c r="G598" s="58" t="s">
        <v>159</v>
      </c>
      <c r="H598" s="58">
        <v>20</v>
      </c>
      <c r="I598" s="58">
        <v>0</v>
      </c>
      <c r="J598" s="58">
        <v>0</v>
      </c>
      <c r="K598" s="58">
        <v>0</v>
      </c>
      <c r="L598" s="58">
        <v>0</v>
      </c>
      <c r="M598" s="58"/>
      <c r="N598" s="58"/>
      <c r="O598" s="58">
        <v>6</v>
      </c>
      <c r="P598" s="58">
        <v>31</v>
      </c>
      <c r="Q598" s="58">
        <v>0</v>
      </c>
      <c r="R598" s="58" t="s">
        <v>213</v>
      </c>
    </row>
    <row r="599" spans="1:18" x14ac:dyDescent="0.25">
      <c r="A599" s="58" t="s">
        <v>36</v>
      </c>
      <c r="B599" s="58" t="s">
        <v>212</v>
      </c>
      <c r="C599" s="58" t="s">
        <v>205</v>
      </c>
      <c r="D599" s="58" t="s">
        <v>137</v>
      </c>
      <c r="E599" s="58"/>
      <c r="F599" s="58"/>
      <c r="G599" s="58" t="s">
        <v>159</v>
      </c>
      <c r="H599" s="58">
        <v>21</v>
      </c>
      <c r="I599" s="58">
        <v>0</v>
      </c>
      <c r="J599" s="58">
        <v>0</v>
      </c>
      <c r="K599" s="58">
        <v>0</v>
      </c>
      <c r="L599" s="58">
        <v>0</v>
      </c>
      <c r="M599" s="58"/>
      <c r="N599" s="58"/>
      <c r="O599" s="58">
        <v>9</v>
      </c>
      <c r="P599" s="58">
        <v>30</v>
      </c>
      <c r="Q599" s="58">
        <v>0</v>
      </c>
      <c r="R599" s="58" t="s">
        <v>213</v>
      </c>
    </row>
    <row r="600" spans="1:18" x14ac:dyDescent="0.25">
      <c r="A600" s="58" t="s">
        <v>36</v>
      </c>
      <c r="B600" s="58" t="s">
        <v>212</v>
      </c>
      <c r="C600" s="58" t="s">
        <v>205</v>
      </c>
      <c r="D600" s="58" t="s">
        <v>137</v>
      </c>
      <c r="E600" s="58"/>
      <c r="F600" s="58"/>
      <c r="G600" s="58" t="s">
        <v>159</v>
      </c>
      <c r="H600" s="58">
        <v>22</v>
      </c>
      <c r="I600" s="58">
        <v>0</v>
      </c>
      <c r="J600" s="58">
        <v>0</v>
      </c>
      <c r="K600" s="58">
        <v>0</v>
      </c>
      <c r="L600" s="58">
        <v>0</v>
      </c>
      <c r="M600" s="58"/>
      <c r="N600" s="58"/>
      <c r="O600" s="58">
        <v>4</v>
      </c>
      <c r="P600" s="58">
        <v>9</v>
      </c>
      <c r="Q600" s="58">
        <v>0</v>
      </c>
      <c r="R600" s="58" t="s">
        <v>213</v>
      </c>
    </row>
    <row r="601" spans="1:18" x14ac:dyDescent="0.25">
      <c r="A601" s="58" t="s">
        <v>36</v>
      </c>
      <c r="B601" s="58" t="s">
        <v>212</v>
      </c>
      <c r="C601" s="58" t="s">
        <v>205</v>
      </c>
      <c r="D601" s="58" t="s">
        <v>137</v>
      </c>
      <c r="E601" s="58"/>
      <c r="F601" s="58"/>
      <c r="G601" s="58" t="s">
        <v>159</v>
      </c>
      <c r="H601" s="58">
        <v>23</v>
      </c>
      <c r="I601" s="58">
        <v>0</v>
      </c>
      <c r="J601" s="58">
        <v>0</v>
      </c>
      <c r="K601" s="58">
        <v>0</v>
      </c>
      <c r="L601" s="58">
        <v>0</v>
      </c>
      <c r="M601" s="58"/>
      <c r="N601" s="58"/>
      <c r="O601" s="58">
        <v>1</v>
      </c>
      <c r="P601" s="58">
        <v>14</v>
      </c>
      <c r="Q601" s="58">
        <v>0</v>
      </c>
      <c r="R601" s="58" t="s">
        <v>213</v>
      </c>
    </row>
    <row r="602" spans="1:18" x14ac:dyDescent="0.25">
      <c r="A602" s="58" t="s">
        <v>36</v>
      </c>
      <c r="B602" s="58" t="s">
        <v>212</v>
      </c>
      <c r="C602" s="58" t="s">
        <v>205</v>
      </c>
      <c r="D602" s="58" t="s">
        <v>137</v>
      </c>
      <c r="E602" s="58"/>
      <c r="F602" s="58"/>
      <c r="G602" s="58" t="s">
        <v>157</v>
      </c>
      <c r="H602" s="58">
        <v>0</v>
      </c>
      <c r="I602" s="58">
        <v>0</v>
      </c>
      <c r="J602" s="58">
        <v>0</v>
      </c>
      <c r="K602" s="58">
        <v>0</v>
      </c>
      <c r="L602" s="58">
        <v>0</v>
      </c>
      <c r="M602" s="58"/>
      <c r="N602" s="58"/>
      <c r="O602" s="58">
        <v>2</v>
      </c>
      <c r="P602" s="58">
        <v>8</v>
      </c>
      <c r="Q602" s="58">
        <v>1</v>
      </c>
      <c r="R602" s="58" t="s">
        <v>213</v>
      </c>
    </row>
    <row r="603" spans="1:18" x14ac:dyDescent="0.25">
      <c r="A603" s="58" t="s">
        <v>36</v>
      </c>
      <c r="B603" s="58" t="s">
        <v>212</v>
      </c>
      <c r="C603" s="58" t="s">
        <v>205</v>
      </c>
      <c r="D603" s="58" t="s">
        <v>137</v>
      </c>
      <c r="E603" s="58"/>
      <c r="F603" s="58"/>
      <c r="G603" s="58" t="s">
        <v>157</v>
      </c>
      <c r="H603" s="58">
        <v>1</v>
      </c>
      <c r="I603" s="58">
        <v>0</v>
      </c>
      <c r="J603" s="58">
        <v>0</v>
      </c>
      <c r="K603" s="58">
        <v>0</v>
      </c>
      <c r="L603" s="58">
        <v>0</v>
      </c>
      <c r="M603" s="58"/>
      <c r="N603" s="58"/>
      <c r="O603" s="58">
        <v>2</v>
      </c>
      <c r="P603" s="58">
        <v>8</v>
      </c>
      <c r="Q603" s="58">
        <v>2</v>
      </c>
      <c r="R603" s="58" t="s">
        <v>213</v>
      </c>
    </row>
    <row r="604" spans="1:18" x14ac:dyDescent="0.25">
      <c r="A604" s="58" t="s">
        <v>36</v>
      </c>
      <c r="B604" s="58" t="s">
        <v>212</v>
      </c>
      <c r="C604" s="58" t="s">
        <v>205</v>
      </c>
      <c r="D604" s="58" t="s">
        <v>137</v>
      </c>
      <c r="E604" s="58"/>
      <c r="F604" s="58"/>
      <c r="G604" s="58" t="s">
        <v>157</v>
      </c>
      <c r="H604" s="58">
        <v>2</v>
      </c>
      <c r="I604" s="58">
        <v>0</v>
      </c>
      <c r="J604" s="58">
        <v>0</v>
      </c>
      <c r="K604" s="58">
        <v>0</v>
      </c>
      <c r="L604" s="58">
        <v>0</v>
      </c>
      <c r="M604" s="58"/>
      <c r="N604" s="58"/>
      <c r="O604" s="58">
        <v>1</v>
      </c>
      <c r="P604" s="58">
        <v>3</v>
      </c>
      <c r="Q604" s="58">
        <v>1</v>
      </c>
      <c r="R604" s="58" t="s">
        <v>213</v>
      </c>
    </row>
    <row r="605" spans="1:18" x14ac:dyDescent="0.25">
      <c r="A605" s="58" t="s">
        <v>36</v>
      </c>
      <c r="B605" s="58" t="s">
        <v>212</v>
      </c>
      <c r="C605" s="58" t="s">
        <v>205</v>
      </c>
      <c r="D605" s="58" t="s">
        <v>137</v>
      </c>
      <c r="E605" s="58"/>
      <c r="F605" s="58"/>
      <c r="G605" s="58" t="s">
        <v>157</v>
      </c>
      <c r="H605" s="58">
        <v>3</v>
      </c>
      <c r="I605" s="58">
        <v>0</v>
      </c>
      <c r="J605" s="58">
        <v>0</v>
      </c>
      <c r="K605" s="58">
        <v>0</v>
      </c>
      <c r="L605" s="58">
        <v>0</v>
      </c>
      <c r="M605" s="58"/>
      <c r="N605" s="58"/>
      <c r="O605" s="58">
        <v>3</v>
      </c>
      <c r="P605" s="58">
        <v>3</v>
      </c>
      <c r="Q605" s="58">
        <v>1</v>
      </c>
      <c r="R605" s="58" t="s">
        <v>213</v>
      </c>
    </row>
    <row r="606" spans="1:18" x14ac:dyDescent="0.25">
      <c r="A606" s="58" t="s">
        <v>36</v>
      </c>
      <c r="B606" s="58" t="s">
        <v>212</v>
      </c>
      <c r="C606" s="58" t="s">
        <v>205</v>
      </c>
      <c r="D606" s="58" t="s">
        <v>137</v>
      </c>
      <c r="E606" s="58"/>
      <c r="F606" s="58"/>
      <c r="G606" s="58" t="s">
        <v>157</v>
      </c>
      <c r="H606" s="58">
        <v>4</v>
      </c>
      <c r="I606" s="58">
        <v>0</v>
      </c>
      <c r="J606" s="58">
        <v>0</v>
      </c>
      <c r="K606" s="58">
        <v>0</v>
      </c>
      <c r="L606" s="58">
        <v>0</v>
      </c>
      <c r="M606" s="58"/>
      <c r="N606" s="58"/>
      <c r="O606" s="58">
        <v>0</v>
      </c>
      <c r="P606" s="58">
        <v>5</v>
      </c>
      <c r="Q606" s="58">
        <v>1</v>
      </c>
      <c r="R606" s="58" t="s">
        <v>213</v>
      </c>
    </row>
    <row r="607" spans="1:18" x14ac:dyDescent="0.25">
      <c r="A607" s="58" t="s">
        <v>36</v>
      </c>
      <c r="B607" s="58" t="s">
        <v>212</v>
      </c>
      <c r="C607" s="58" t="s">
        <v>205</v>
      </c>
      <c r="D607" s="58" t="s">
        <v>137</v>
      </c>
      <c r="E607" s="58"/>
      <c r="F607" s="58"/>
      <c r="G607" s="58" t="s">
        <v>157</v>
      </c>
      <c r="H607" s="58">
        <v>5</v>
      </c>
      <c r="I607" s="58">
        <v>0</v>
      </c>
      <c r="J607" s="58">
        <v>0</v>
      </c>
      <c r="K607" s="58">
        <v>0</v>
      </c>
      <c r="L607" s="58">
        <v>0</v>
      </c>
      <c r="M607" s="58"/>
      <c r="N607" s="58"/>
      <c r="O607" s="58">
        <v>4</v>
      </c>
      <c r="P607" s="58">
        <v>10</v>
      </c>
      <c r="Q607" s="58">
        <v>0</v>
      </c>
      <c r="R607" s="58" t="s">
        <v>213</v>
      </c>
    </row>
    <row r="608" spans="1:18" x14ac:dyDescent="0.25">
      <c r="A608" s="58" t="s">
        <v>36</v>
      </c>
      <c r="B608" s="58" t="s">
        <v>212</v>
      </c>
      <c r="C608" s="58" t="s">
        <v>205</v>
      </c>
      <c r="D608" s="58" t="s">
        <v>137</v>
      </c>
      <c r="E608" s="58"/>
      <c r="F608" s="58"/>
      <c r="G608" s="58" t="s">
        <v>157</v>
      </c>
      <c r="H608" s="58">
        <v>6</v>
      </c>
      <c r="I608" s="58">
        <v>0</v>
      </c>
      <c r="J608" s="58">
        <v>0</v>
      </c>
      <c r="K608" s="58">
        <v>0</v>
      </c>
      <c r="L608" s="58">
        <v>0</v>
      </c>
      <c r="M608" s="58"/>
      <c r="N608" s="58"/>
      <c r="O608" s="58">
        <v>16</v>
      </c>
      <c r="P608" s="58">
        <v>40</v>
      </c>
      <c r="Q608" s="58">
        <v>0</v>
      </c>
      <c r="R608" s="58" t="s">
        <v>213</v>
      </c>
    </row>
    <row r="609" spans="1:18" x14ac:dyDescent="0.25">
      <c r="A609" s="58" t="s">
        <v>36</v>
      </c>
      <c r="B609" s="58" t="s">
        <v>212</v>
      </c>
      <c r="C609" s="58" t="s">
        <v>205</v>
      </c>
      <c r="D609" s="58" t="s">
        <v>137</v>
      </c>
      <c r="E609" s="58"/>
      <c r="F609" s="58"/>
      <c r="G609" s="58" t="s">
        <v>157</v>
      </c>
      <c r="H609" s="58">
        <v>7</v>
      </c>
      <c r="I609" s="58">
        <v>0</v>
      </c>
      <c r="J609" s="58">
        <v>2</v>
      </c>
      <c r="K609" s="58">
        <v>0</v>
      </c>
      <c r="L609" s="58">
        <v>0</v>
      </c>
      <c r="M609" s="58"/>
      <c r="N609" s="58"/>
      <c r="O609" s="58">
        <v>46</v>
      </c>
      <c r="P609" s="58">
        <v>137</v>
      </c>
      <c r="Q609" s="58">
        <v>0</v>
      </c>
      <c r="R609" s="58" t="s">
        <v>213</v>
      </c>
    </row>
    <row r="610" spans="1:18" x14ac:dyDescent="0.25">
      <c r="A610" s="58" t="s">
        <v>36</v>
      </c>
      <c r="B610" s="58" t="s">
        <v>212</v>
      </c>
      <c r="C610" s="58" t="s">
        <v>205</v>
      </c>
      <c r="D610" s="58" t="s">
        <v>137</v>
      </c>
      <c r="E610" s="58"/>
      <c r="F610" s="58"/>
      <c r="G610" s="58" t="s">
        <v>157</v>
      </c>
      <c r="H610" s="58">
        <v>8</v>
      </c>
      <c r="I610" s="58">
        <v>0</v>
      </c>
      <c r="J610" s="58">
        <v>1</v>
      </c>
      <c r="K610" s="58">
        <v>0</v>
      </c>
      <c r="L610" s="58">
        <v>0</v>
      </c>
      <c r="M610" s="58"/>
      <c r="N610" s="58"/>
      <c r="O610" s="58">
        <v>24</v>
      </c>
      <c r="P610" s="58">
        <v>25</v>
      </c>
      <c r="Q610" s="58">
        <v>0</v>
      </c>
      <c r="R610" s="58" t="s">
        <v>213</v>
      </c>
    </row>
    <row r="611" spans="1:18" x14ac:dyDescent="0.25">
      <c r="A611" s="58" t="s">
        <v>36</v>
      </c>
      <c r="B611" s="58" t="s">
        <v>212</v>
      </c>
      <c r="C611" s="58" t="s">
        <v>205</v>
      </c>
      <c r="D611" s="58" t="s">
        <v>137</v>
      </c>
      <c r="E611" s="58"/>
      <c r="F611" s="58"/>
      <c r="G611" s="58" t="s">
        <v>157</v>
      </c>
      <c r="H611" s="58">
        <v>9</v>
      </c>
      <c r="I611" s="58">
        <v>0</v>
      </c>
      <c r="J611" s="58">
        <v>1</v>
      </c>
      <c r="K611" s="58">
        <v>0</v>
      </c>
      <c r="L611" s="58">
        <v>0</v>
      </c>
      <c r="M611" s="58"/>
      <c r="N611" s="58"/>
      <c r="O611" s="58">
        <v>20</v>
      </c>
      <c r="P611" s="58">
        <v>24</v>
      </c>
      <c r="Q611" s="58">
        <v>3</v>
      </c>
      <c r="R611" s="58" t="s">
        <v>213</v>
      </c>
    </row>
    <row r="612" spans="1:18" x14ac:dyDescent="0.25">
      <c r="A612" s="58" t="s">
        <v>36</v>
      </c>
      <c r="B612" s="58" t="s">
        <v>212</v>
      </c>
      <c r="C612" s="58" t="s">
        <v>205</v>
      </c>
      <c r="D612" s="58" t="s">
        <v>137</v>
      </c>
      <c r="E612" s="58"/>
      <c r="F612" s="58"/>
      <c r="G612" s="58" t="s">
        <v>157</v>
      </c>
      <c r="H612" s="58">
        <v>10</v>
      </c>
      <c r="I612" s="58">
        <v>0</v>
      </c>
      <c r="J612" s="58">
        <v>2</v>
      </c>
      <c r="K612" s="58">
        <v>0</v>
      </c>
      <c r="L612" s="58">
        <v>0</v>
      </c>
      <c r="M612" s="58"/>
      <c r="N612" s="58"/>
      <c r="O612" s="58">
        <v>23</v>
      </c>
      <c r="P612" s="58">
        <v>26</v>
      </c>
      <c r="Q612" s="58">
        <v>1</v>
      </c>
      <c r="R612" s="58" t="s">
        <v>213</v>
      </c>
    </row>
    <row r="613" spans="1:18" x14ac:dyDescent="0.25">
      <c r="A613" s="58" t="s">
        <v>36</v>
      </c>
      <c r="B613" s="58" t="s">
        <v>212</v>
      </c>
      <c r="C613" s="58" t="s">
        <v>205</v>
      </c>
      <c r="D613" s="58" t="s">
        <v>137</v>
      </c>
      <c r="E613" s="58"/>
      <c r="F613" s="58"/>
      <c r="G613" s="58" t="s">
        <v>157</v>
      </c>
      <c r="H613" s="58">
        <v>11</v>
      </c>
      <c r="I613" s="58">
        <v>0</v>
      </c>
      <c r="J613" s="58">
        <v>2</v>
      </c>
      <c r="K613" s="58">
        <v>0</v>
      </c>
      <c r="L613" s="58">
        <v>0</v>
      </c>
      <c r="M613" s="58"/>
      <c r="N613" s="58"/>
      <c r="O613" s="58">
        <v>10</v>
      </c>
      <c r="P613" s="58">
        <v>19</v>
      </c>
      <c r="Q613" s="58">
        <v>3</v>
      </c>
      <c r="R613" s="58" t="s">
        <v>213</v>
      </c>
    </row>
    <row r="614" spans="1:18" x14ac:dyDescent="0.25">
      <c r="A614" s="58" t="s">
        <v>36</v>
      </c>
      <c r="B614" s="58" t="s">
        <v>212</v>
      </c>
      <c r="C614" s="58" t="s">
        <v>205</v>
      </c>
      <c r="D614" s="58" t="s">
        <v>137</v>
      </c>
      <c r="E614" s="58"/>
      <c r="F614" s="58"/>
      <c r="G614" s="58" t="s">
        <v>157</v>
      </c>
      <c r="H614" s="58">
        <v>12</v>
      </c>
      <c r="I614" s="58">
        <v>0</v>
      </c>
      <c r="J614" s="58">
        <v>2</v>
      </c>
      <c r="K614" s="58">
        <v>0</v>
      </c>
      <c r="L614" s="58">
        <v>0</v>
      </c>
      <c r="M614" s="58"/>
      <c r="N614" s="58"/>
      <c r="O614" s="58">
        <v>14</v>
      </c>
      <c r="P614" s="58">
        <v>14</v>
      </c>
      <c r="Q614" s="58">
        <v>1</v>
      </c>
      <c r="R614" s="58" t="s">
        <v>213</v>
      </c>
    </row>
    <row r="615" spans="1:18" x14ac:dyDescent="0.25">
      <c r="A615" s="58" t="s">
        <v>36</v>
      </c>
      <c r="B615" s="58" t="s">
        <v>212</v>
      </c>
      <c r="C615" s="58" t="s">
        <v>205</v>
      </c>
      <c r="D615" s="58" t="s">
        <v>137</v>
      </c>
      <c r="E615" s="58"/>
      <c r="F615" s="58"/>
      <c r="G615" s="58" t="s">
        <v>157</v>
      </c>
      <c r="H615" s="58">
        <v>13</v>
      </c>
      <c r="I615" s="58">
        <v>0</v>
      </c>
      <c r="J615" s="58">
        <v>1</v>
      </c>
      <c r="K615" s="58">
        <v>0</v>
      </c>
      <c r="L615" s="58">
        <v>0</v>
      </c>
      <c r="M615" s="58"/>
      <c r="N615" s="58"/>
      <c r="O615" s="58">
        <v>11</v>
      </c>
      <c r="P615" s="58">
        <v>21</v>
      </c>
      <c r="Q615" s="58">
        <v>5</v>
      </c>
      <c r="R615" s="58" t="s">
        <v>213</v>
      </c>
    </row>
    <row r="616" spans="1:18" x14ac:dyDescent="0.25">
      <c r="A616" s="58" t="s">
        <v>36</v>
      </c>
      <c r="B616" s="58" t="s">
        <v>212</v>
      </c>
      <c r="C616" s="58" t="s">
        <v>205</v>
      </c>
      <c r="D616" s="58" t="s">
        <v>137</v>
      </c>
      <c r="E616" s="58"/>
      <c r="F616" s="58"/>
      <c r="G616" s="58" t="s">
        <v>157</v>
      </c>
      <c r="H616" s="58">
        <v>14</v>
      </c>
      <c r="I616" s="58">
        <v>0</v>
      </c>
      <c r="J616" s="58">
        <v>2</v>
      </c>
      <c r="K616" s="58">
        <v>0</v>
      </c>
      <c r="L616" s="58">
        <v>0</v>
      </c>
      <c r="M616" s="58"/>
      <c r="N616" s="58"/>
      <c r="O616" s="58">
        <v>5</v>
      </c>
      <c r="P616" s="58">
        <v>23</v>
      </c>
      <c r="Q616" s="58">
        <v>3</v>
      </c>
      <c r="R616" s="58" t="s">
        <v>213</v>
      </c>
    </row>
    <row r="617" spans="1:18" x14ac:dyDescent="0.25">
      <c r="A617" s="58" t="s">
        <v>36</v>
      </c>
      <c r="B617" s="58" t="s">
        <v>212</v>
      </c>
      <c r="C617" s="58" t="s">
        <v>205</v>
      </c>
      <c r="D617" s="58" t="s">
        <v>137</v>
      </c>
      <c r="E617" s="58"/>
      <c r="F617" s="58"/>
      <c r="G617" s="58" t="s">
        <v>157</v>
      </c>
      <c r="H617" s="58">
        <v>15</v>
      </c>
      <c r="I617" s="58">
        <v>0</v>
      </c>
      <c r="J617" s="58">
        <v>2</v>
      </c>
      <c r="K617" s="58">
        <v>0</v>
      </c>
      <c r="L617" s="58">
        <v>0</v>
      </c>
      <c r="M617" s="58"/>
      <c r="N617" s="58"/>
      <c r="O617" s="58">
        <v>6</v>
      </c>
      <c r="P617" s="58">
        <v>26</v>
      </c>
      <c r="Q617" s="58">
        <v>4</v>
      </c>
      <c r="R617" s="58" t="s">
        <v>213</v>
      </c>
    </row>
    <row r="618" spans="1:18" x14ac:dyDescent="0.25">
      <c r="A618" s="58" t="s">
        <v>36</v>
      </c>
      <c r="B618" s="58" t="s">
        <v>212</v>
      </c>
      <c r="C618" s="58" t="s">
        <v>205</v>
      </c>
      <c r="D618" s="58" t="s">
        <v>137</v>
      </c>
      <c r="E618" s="58"/>
      <c r="F618" s="58"/>
      <c r="G618" s="58" t="s">
        <v>157</v>
      </c>
      <c r="H618" s="58">
        <v>16</v>
      </c>
      <c r="I618" s="58">
        <v>0</v>
      </c>
      <c r="J618" s="58">
        <v>1</v>
      </c>
      <c r="K618" s="58">
        <v>0</v>
      </c>
      <c r="L618" s="58">
        <v>0</v>
      </c>
      <c r="M618" s="58"/>
      <c r="N618" s="58"/>
      <c r="O618" s="58">
        <v>20</v>
      </c>
      <c r="P618" s="58">
        <v>55</v>
      </c>
      <c r="Q618" s="58">
        <v>1</v>
      </c>
      <c r="R618" s="58" t="s">
        <v>213</v>
      </c>
    </row>
    <row r="619" spans="1:18" x14ac:dyDescent="0.25">
      <c r="A619" s="58" t="s">
        <v>36</v>
      </c>
      <c r="B619" s="58" t="s">
        <v>212</v>
      </c>
      <c r="C619" s="58" t="s">
        <v>205</v>
      </c>
      <c r="D619" s="58" t="s">
        <v>137</v>
      </c>
      <c r="E619" s="58"/>
      <c r="F619" s="58"/>
      <c r="G619" s="58" t="s">
        <v>157</v>
      </c>
      <c r="H619" s="58">
        <v>17</v>
      </c>
      <c r="I619" s="58">
        <v>0</v>
      </c>
      <c r="J619" s="58">
        <v>0</v>
      </c>
      <c r="K619" s="58">
        <v>0</v>
      </c>
      <c r="L619" s="58">
        <v>0</v>
      </c>
      <c r="M619" s="58"/>
      <c r="N619" s="58"/>
      <c r="O619" s="58">
        <v>17</v>
      </c>
      <c r="P619" s="58">
        <v>74</v>
      </c>
      <c r="Q619" s="58">
        <v>0</v>
      </c>
      <c r="R619" s="58" t="s">
        <v>213</v>
      </c>
    </row>
    <row r="620" spans="1:18" x14ac:dyDescent="0.25">
      <c r="A620" s="58" t="s">
        <v>36</v>
      </c>
      <c r="B620" s="58" t="s">
        <v>212</v>
      </c>
      <c r="C620" s="58" t="s">
        <v>205</v>
      </c>
      <c r="D620" s="58" t="s">
        <v>137</v>
      </c>
      <c r="E620" s="58"/>
      <c r="F620" s="58"/>
      <c r="G620" s="58" t="s">
        <v>157</v>
      </c>
      <c r="H620" s="58">
        <v>18</v>
      </c>
      <c r="I620" s="58">
        <v>0</v>
      </c>
      <c r="J620" s="58">
        <v>0</v>
      </c>
      <c r="K620" s="58">
        <v>0</v>
      </c>
      <c r="L620" s="58">
        <v>0</v>
      </c>
      <c r="M620" s="58"/>
      <c r="N620" s="58"/>
      <c r="O620" s="58">
        <v>12</v>
      </c>
      <c r="P620" s="58">
        <v>49</v>
      </c>
      <c r="Q620" s="58">
        <v>0</v>
      </c>
      <c r="R620" s="58" t="s">
        <v>213</v>
      </c>
    </row>
    <row r="621" spans="1:18" x14ac:dyDescent="0.25">
      <c r="A621" s="58" t="s">
        <v>36</v>
      </c>
      <c r="B621" s="58" t="s">
        <v>212</v>
      </c>
      <c r="C621" s="58" t="s">
        <v>205</v>
      </c>
      <c r="D621" s="58" t="s">
        <v>137</v>
      </c>
      <c r="E621" s="58"/>
      <c r="F621" s="58"/>
      <c r="G621" s="58" t="s">
        <v>157</v>
      </c>
      <c r="H621" s="58">
        <v>19</v>
      </c>
      <c r="I621" s="58">
        <v>0</v>
      </c>
      <c r="J621" s="58">
        <v>0</v>
      </c>
      <c r="K621" s="58">
        <v>0</v>
      </c>
      <c r="L621" s="58">
        <v>0</v>
      </c>
      <c r="M621" s="58"/>
      <c r="N621" s="58"/>
      <c r="O621" s="58">
        <v>6</v>
      </c>
      <c r="P621" s="58">
        <v>21</v>
      </c>
      <c r="Q621" s="58">
        <v>0</v>
      </c>
      <c r="R621" s="58" t="s">
        <v>213</v>
      </c>
    </row>
    <row r="622" spans="1:18" x14ac:dyDescent="0.25">
      <c r="A622" s="58" t="s">
        <v>36</v>
      </c>
      <c r="B622" s="58" t="s">
        <v>212</v>
      </c>
      <c r="C622" s="58" t="s">
        <v>205</v>
      </c>
      <c r="D622" s="58" t="s">
        <v>137</v>
      </c>
      <c r="E622" s="58"/>
      <c r="F622" s="58"/>
      <c r="G622" s="58" t="s">
        <v>157</v>
      </c>
      <c r="H622" s="58">
        <v>20</v>
      </c>
      <c r="I622" s="58">
        <v>0</v>
      </c>
      <c r="J622" s="58">
        <v>0</v>
      </c>
      <c r="K622" s="58">
        <v>0</v>
      </c>
      <c r="L622" s="58">
        <v>0</v>
      </c>
      <c r="M622" s="58"/>
      <c r="N622" s="58"/>
      <c r="O622" s="58">
        <v>4</v>
      </c>
      <c r="P622" s="58">
        <v>23</v>
      </c>
      <c r="Q622" s="58">
        <v>0</v>
      </c>
      <c r="R622" s="58" t="s">
        <v>213</v>
      </c>
    </row>
    <row r="623" spans="1:18" x14ac:dyDescent="0.25">
      <c r="A623" s="58" t="s">
        <v>36</v>
      </c>
      <c r="B623" s="58" t="s">
        <v>212</v>
      </c>
      <c r="C623" s="58" t="s">
        <v>205</v>
      </c>
      <c r="D623" s="58" t="s">
        <v>137</v>
      </c>
      <c r="E623" s="58"/>
      <c r="F623" s="58"/>
      <c r="G623" s="58" t="s">
        <v>157</v>
      </c>
      <c r="H623" s="58">
        <v>21</v>
      </c>
      <c r="I623" s="58">
        <v>0</v>
      </c>
      <c r="J623" s="58">
        <v>0</v>
      </c>
      <c r="K623" s="58">
        <v>0</v>
      </c>
      <c r="L623" s="58">
        <v>0</v>
      </c>
      <c r="M623" s="58"/>
      <c r="N623" s="58"/>
      <c r="O623" s="58">
        <v>6</v>
      </c>
      <c r="P623" s="58">
        <v>23</v>
      </c>
      <c r="Q623" s="58">
        <v>0</v>
      </c>
      <c r="R623" s="58" t="s">
        <v>213</v>
      </c>
    </row>
    <row r="624" spans="1:18" x14ac:dyDescent="0.25">
      <c r="A624" s="58" t="s">
        <v>36</v>
      </c>
      <c r="B624" s="58" t="s">
        <v>212</v>
      </c>
      <c r="C624" s="58" t="s">
        <v>205</v>
      </c>
      <c r="D624" s="58" t="s">
        <v>137</v>
      </c>
      <c r="E624" s="58"/>
      <c r="F624" s="58"/>
      <c r="G624" s="58" t="s">
        <v>157</v>
      </c>
      <c r="H624" s="58">
        <v>22</v>
      </c>
      <c r="I624" s="58">
        <v>0</v>
      </c>
      <c r="J624" s="58">
        <v>0</v>
      </c>
      <c r="K624" s="58">
        <v>0</v>
      </c>
      <c r="L624" s="58">
        <v>0</v>
      </c>
      <c r="M624" s="58"/>
      <c r="N624" s="58"/>
      <c r="O624" s="58">
        <v>6</v>
      </c>
      <c r="P624" s="58">
        <v>5</v>
      </c>
      <c r="Q624" s="58">
        <v>0</v>
      </c>
      <c r="R624" s="58" t="s">
        <v>213</v>
      </c>
    </row>
    <row r="625" spans="1:18" x14ac:dyDescent="0.25">
      <c r="A625" s="58" t="s">
        <v>36</v>
      </c>
      <c r="B625" s="58" t="s">
        <v>212</v>
      </c>
      <c r="C625" s="58" t="s">
        <v>205</v>
      </c>
      <c r="D625" s="58" t="s">
        <v>137</v>
      </c>
      <c r="E625" s="58"/>
      <c r="F625" s="58"/>
      <c r="G625" s="58" t="s">
        <v>157</v>
      </c>
      <c r="H625" s="58">
        <v>23</v>
      </c>
      <c r="I625" s="58">
        <v>0</v>
      </c>
      <c r="J625" s="58">
        <v>0</v>
      </c>
      <c r="K625" s="58">
        <v>0</v>
      </c>
      <c r="L625" s="58">
        <v>0</v>
      </c>
      <c r="M625" s="58"/>
      <c r="N625" s="58"/>
      <c r="O625" s="58">
        <v>2</v>
      </c>
      <c r="P625" s="58">
        <v>2</v>
      </c>
      <c r="Q625" s="58">
        <v>0</v>
      </c>
      <c r="R625" s="58" t="s">
        <v>213</v>
      </c>
    </row>
    <row r="626" spans="1:18" x14ac:dyDescent="0.25">
      <c r="A626" s="58" t="s">
        <v>36</v>
      </c>
      <c r="B626" s="58" t="s">
        <v>212</v>
      </c>
      <c r="C626" s="58" t="s">
        <v>205</v>
      </c>
      <c r="D626" s="58" t="s">
        <v>135</v>
      </c>
      <c r="E626" s="58"/>
      <c r="F626" s="58"/>
      <c r="G626" s="58" t="s">
        <v>159</v>
      </c>
      <c r="H626" s="58">
        <v>0</v>
      </c>
      <c r="I626" s="58">
        <v>0</v>
      </c>
      <c r="J626" s="58">
        <v>0</v>
      </c>
      <c r="K626" s="58">
        <v>0</v>
      </c>
      <c r="L626" s="58">
        <v>0</v>
      </c>
      <c r="M626" s="58"/>
      <c r="N626" s="58"/>
      <c r="O626" s="58">
        <v>4</v>
      </c>
      <c r="P626" s="58">
        <v>11</v>
      </c>
      <c r="Q626" s="58">
        <v>0</v>
      </c>
      <c r="R626" s="58" t="s">
        <v>213</v>
      </c>
    </row>
    <row r="627" spans="1:18" x14ac:dyDescent="0.25">
      <c r="A627" s="58" t="s">
        <v>36</v>
      </c>
      <c r="B627" s="58" t="s">
        <v>212</v>
      </c>
      <c r="C627" s="58" t="s">
        <v>205</v>
      </c>
      <c r="D627" s="58" t="s">
        <v>135</v>
      </c>
      <c r="E627" s="58"/>
      <c r="F627" s="58"/>
      <c r="G627" s="58" t="s">
        <v>159</v>
      </c>
      <c r="H627" s="58">
        <v>1</v>
      </c>
      <c r="I627" s="58">
        <v>0</v>
      </c>
      <c r="J627" s="58">
        <v>0</v>
      </c>
      <c r="K627" s="58">
        <v>0</v>
      </c>
      <c r="L627" s="58">
        <v>0</v>
      </c>
      <c r="M627" s="58"/>
      <c r="N627" s="58"/>
      <c r="O627" s="58">
        <v>3</v>
      </c>
      <c r="P627" s="58">
        <v>8</v>
      </c>
      <c r="Q627" s="58">
        <v>0</v>
      </c>
      <c r="R627" s="58" t="s">
        <v>213</v>
      </c>
    </row>
    <row r="628" spans="1:18" x14ac:dyDescent="0.25">
      <c r="A628" s="58" t="s">
        <v>36</v>
      </c>
      <c r="B628" s="58" t="s">
        <v>212</v>
      </c>
      <c r="C628" s="58" t="s">
        <v>205</v>
      </c>
      <c r="D628" s="58" t="s">
        <v>135</v>
      </c>
      <c r="E628" s="58"/>
      <c r="F628" s="58"/>
      <c r="G628" s="58" t="s">
        <v>159</v>
      </c>
      <c r="H628" s="58">
        <v>2</v>
      </c>
      <c r="I628" s="58">
        <v>0</v>
      </c>
      <c r="J628" s="58">
        <v>0</v>
      </c>
      <c r="K628" s="58">
        <v>0</v>
      </c>
      <c r="L628" s="58">
        <v>0</v>
      </c>
      <c r="M628" s="58"/>
      <c r="N628" s="58"/>
      <c r="O628" s="58">
        <v>3</v>
      </c>
      <c r="P628" s="58">
        <v>12</v>
      </c>
      <c r="Q628" s="58">
        <v>0</v>
      </c>
      <c r="R628" s="58" t="s">
        <v>213</v>
      </c>
    </row>
    <row r="629" spans="1:18" x14ac:dyDescent="0.25">
      <c r="A629" s="58" t="s">
        <v>36</v>
      </c>
      <c r="B629" s="58" t="s">
        <v>212</v>
      </c>
      <c r="C629" s="58" t="s">
        <v>205</v>
      </c>
      <c r="D629" s="58" t="s">
        <v>135</v>
      </c>
      <c r="E629" s="58"/>
      <c r="F629" s="58"/>
      <c r="G629" s="58" t="s">
        <v>159</v>
      </c>
      <c r="H629" s="58">
        <v>3</v>
      </c>
      <c r="I629" s="58">
        <v>0</v>
      </c>
      <c r="J629" s="58">
        <v>0</v>
      </c>
      <c r="K629" s="58">
        <v>0</v>
      </c>
      <c r="L629" s="58">
        <v>0</v>
      </c>
      <c r="M629" s="58"/>
      <c r="N629" s="58"/>
      <c r="O629" s="58">
        <v>2</v>
      </c>
      <c r="P629" s="58">
        <v>14</v>
      </c>
      <c r="Q629" s="58">
        <v>0</v>
      </c>
      <c r="R629" s="58" t="s">
        <v>213</v>
      </c>
    </row>
    <row r="630" spans="1:18" x14ac:dyDescent="0.25">
      <c r="A630" s="58" t="s">
        <v>36</v>
      </c>
      <c r="B630" s="58" t="s">
        <v>212</v>
      </c>
      <c r="C630" s="58" t="s">
        <v>205</v>
      </c>
      <c r="D630" s="58" t="s">
        <v>135</v>
      </c>
      <c r="E630" s="58"/>
      <c r="F630" s="58"/>
      <c r="G630" s="58" t="s">
        <v>159</v>
      </c>
      <c r="H630" s="58">
        <v>4</v>
      </c>
      <c r="I630" s="58">
        <v>0</v>
      </c>
      <c r="J630" s="58">
        <v>0</v>
      </c>
      <c r="K630" s="58">
        <v>0</v>
      </c>
      <c r="L630" s="58">
        <v>0</v>
      </c>
      <c r="M630" s="58"/>
      <c r="N630" s="58"/>
      <c r="O630" s="58">
        <v>1</v>
      </c>
      <c r="P630" s="58">
        <v>25</v>
      </c>
      <c r="Q630" s="58">
        <v>0</v>
      </c>
      <c r="R630" s="58" t="s">
        <v>213</v>
      </c>
    </row>
    <row r="631" spans="1:18" x14ac:dyDescent="0.25">
      <c r="A631" s="58" t="s">
        <v>36</v>
      </c>
      <c r="B631" s="58" t="s">
        <v>212</v>
      </c>
      <c r="C631" s="58" t="s">
        <v>205</v>
      </c>
      <c r="D631" s="58" t="s">
        <v>135</v>
      </c>
      <c r="E631" s="58"/>
      <c r="F631" s="58"/>
      <c r="G631" s="58" t="s">
        <v>159</v>
      </c>
      <c r="H631" s="58">
        <v>5</v>
      </c>
      <c r="I631" s="58">
        <v>0</v>
      </c>
      <c r="J631" s="58">
        <v>0</v>
      </c>
      <c r="K631" s="58">
        <v>0</v>
      </c>
      <c r="L631" s="58">
        <v>0</v>
      </c>
      <c r="M631" s="58"/>
      <c r="N631" s="58"/>
      <c r="O631" s="58">
        <v>1</v>
      </c>
      <c r="P631" s="58">
        <v>14</v>
      </c>
      <c r="Q631" s="58">
        <v>0</v>
      </c>
      <c r="R631" s="58" t="s">
        <v>213</v>
      </c>
    </row>
    <row r="632" spans="1:18" x14ac:dyDescent="0.25">
      <c r="A632" s="58" t="s">
        <v>36</v>
      </c>
      <c r="B632" s="58" t="s">
        <v>212</v>
      </c>
      <c r="C632" s="58" t="s">
        <v>205</v>
      </c>
      <c r="D632" s="58" t="s">
        <v>135</v>
      </c>
      <c r="E632" s="58"/>
      <c r="F632" s="58"/>
      <c r="G632" s="58" t="s">
        <v>159</v>
      </c>
      <c r="H632" s="58">
        <v>6</v>
      </c>
      <c r="I632" s="58">
        <v>0</v>
      </c>
      <c r="J632" s="58">
        <v>0</v>
      </c>
      <c r="K632" s="58">
        <v>0</v>
      </c>
      <c r="L632" s="58">
        <v>0</v>
      </c>
      <c r="M632" s="58"/>
      <c r="N632" s="58"/>
      <c r="O632" s="58">
        <v>5</v>
      </c>
      <c r="P632" s="58">
        <v>19</v>
      </c>
      <c r="Q632" s="58">
        <v>10</v>
      </c>
      <c r="R632" s="58" t="s">
        <v>213</v>
      </c>
    </row>
    <row r="633" spans="1:18" x14ac:dyDescent="0.25">
      <c r="A633" s="58" t="s">
        <v>36</v>
      </c>
      <c r="B633" s="58" t="s">
        <v>212</v>
      </c>
      <c r="C633" s="58" t="s">
        <v>205</v>
      </c>
      <c r="D633" s="58" t="s">
        <v>135</v>
      </c>
      <c r="E633" s="58"/>
      <c r="F633" s="58"/>
      <c r="G633" s="58" t="s">
        <v>159</v>
      </c>
      <c r="H633" s="58">
        <v>7</v>
      </c>
      <c r="I633" s="58">
        <v>0</v>
      </c>
      <c r="J633" s="58">
        <v>0</v>
      </c>
      <c r="K633" s="58">
        <v>0</v>
      </c>
      <c r="L633" s="58">
        <v>0</v>
      </c>
      <c r="M633" s="58"/>
      <c r="N633" s="58"/>
      <c r="O633" s="58">
        <v>11</v>
      </c>
      <c r="P633" s="58">
        <v>22</v>
      </c>
      <c r="Q633" s="58">
        <v>12</v>
      </c>
      <c r="R633" s="58" t="s">
        <v>213</v>
      </c>
    </row>
    <row r="634" spans="1:18" x14ac:dyDescent="0.25">
      <c r="A634" s="58" t="s">
        <v>36</v>
      </c>
      <c r="B634" s="58" t="s">
        <v>212</v>
      </c>
      <c r="C634" s="58" t="s">
        <v>205</v>
      </c>
      <c r="D634" s="58" t="s">
        <v>135</v>
      </c>
      <c r="E634" s="58"/>
      <c r="F634" s="58"/>
      <c r="G634" s="58" t="s">
        <v>159</v>
      </c>
      <c r="H634" s="58">
        <v>8</v>
      </c>
      <c r="I634" s="58">
        <v>0</v>
      </c>
      <c r="J634" s="58">
        <v>0</v>
      </c>
      <c r="K634" s="58">
        <v>0</v>
      </c>
      <c r="L634" s="58">
        <v>0</v>
      </c>
      <c r="M634" s="58"/>
      <c r="N634" s="58"/>
      <c r="O634" s="58">
        <v>10</v>
      </c>
      <c r="P634" s="58">
        <v>27</v>
      </c>
      <c r="Q634" s="58">
        <v>22</v>
      </c>
      <c r="R634" s="58" t="s">
        <v>213</v>
      </c>
    </row>
    <row r="635" spans="1:18" x14ac:dyDescent="0.25">
      <c r="A635" s="58" t="s">
        <v>36</v>
      </c>
      <c r="B635" s="58" t="s">
        <v>212</v>
      </c>
      <c r="C635" s="58" t="s">
        <v>205</v>
      </c>
      <c r="D635" s="58" t="s">
        <v>135</v>
      </c>
      <c r="E635" s="58"/>
      <c r="F635" s="58"/>
      <c r="G635" s="58" t="s">
        <v>159</v>
      </c>
      <c r="H635" s="58">
        <v>9</v>
      </c>
      <c r="I635" s="58">
        <v>0</v>
      </c>
      <c r="J635" s="58">
        <v>0</v>
      </c>
      <c r="K635" s="58">
        <v>0</v>
      </c>
      <c r="L635" s="58">
        <v>0</v>
      </c>
      <c r="M635" s="58"/>
      <c r="N635" s="58"/>
      <c r="O635" s="58">
        <v>7</v>
      </c>
      <c r="P635" s="58">
        <v>65</v>
      </c>
      <c r="Q635" s="58">
        <v>11</v>
      </c>
      <c r="R635" s="58" t="s">
        <v>213</v>
      </c>
    </row>
    <row r="636" spans="1:18" x14ac:dyDescent="0.25">
      <c r="A636" s="58" t="s">
        <v>36</v>
      </c>
      <c r="B636" s="58" t="s">
        <v>212</v>
      </c>
      <c r="C636" s="58" t="s">
        <v>205</v>
      </c>
      <c r="D636" s="58" t="s">
        <v>135</v>
      </c>
      <c r="E636" s="58"/>
      <c r="F636" s="58"/>
      <c r="G636" s="58" t="s">
        <v>159</v>
      </c>
      <c r="H636" s="58">
        <v>10</v>
      </c>
      <c r="I636" s="58">
        <v>0</v>
      </c>
      <c r="J636" s="58">
        <v>0</v>
      </c>
      <c r="K636" s="58">
        <v>0</v>
      </c>
      <c r="L636" s="58">
        <v>0</v>
      </c>
      <c r="M636" s="58"/>
      <c r="N636" s="58"/>
      <c r="O636" s="58">
        <v>10</v>
      </c>
      <c r="P636" s="58">
        <v>66</v>
      </c>
      <c r="Q636" s="58">
        <v>13</v>
      </c>
      <c r="R636" s="58" t="s">
        <v>213</v>
      </c>
    </row>
    <row r="637" spans="1:18" x14ac:dyDescent="0.25">
      <c r="A637" s="58" t="s">
        <v>36</v>
      </c>
      <c r="B637" s="58" t="s">
        <v>212</v>
      </c>
      <c r="C637" s="58" t="s">
        <v>205</v>
      </c>
      <c r="D637" s="58" t="s">
        <v>135</v>
      </c>
      <c r="E637" s="58"/>
      <c r="F637" s="58"/>
      <c r="G637" s="58" t="s">
        <v>159</v>
      </c>
      <c r="H637" s="58">
        <v>11</v>
      </c>
      <c r="I637" s="58">
        <v>0</v>
      </c>
      <c r="J637" s="58">
        <v>0</v>
      </c>
      <c r="K637" s="58">
        <v>0</v>
      </c>
      <c r="L637" s="58">
        <v>0</v>
      </c>
      <c r="M637" s="58"/>
      <c r="N637" s="58"/>
      <c r="O637" s="58">
        <v>20</v>
      </c>
      <c r="P637" s="58">
        <v>50</v>
      </c>
      <c r="Q637" s="58">
        <v>9</v>
      </c>
      <c r="R637" s="58" t="s">
        <v>213</v>
      </c>
    </row>
    <row r="638" spans="1:18" x14ac:dyDescent="0.25">
      <c r="A638" s="58" t="s">
        <v>36</v>
      </c>
      <c r="B638" s="58" t="s">
        <v>212</v>
      </c>
      <c r="C638" s="58" t="s">
        <v>205</v>
      </c>
      <c r="D638" s="58" t="s">
        <v>135</v>
      </c>
      <c r="E638" s="58"/>
      <c r="F638" s="58"/>
      <c r="G638" s="58" t="s">
        <v>159</v>
      </c>
      <c r="H638" s="58">
        <v>12</v>
      </c>
      <c r="I638" s="58">
        <v>0</v>
      </c>
      <c r="J638" s="58">
        <v>0</v>
      </c>
      <c r="K638" s="58">
        <v>0</v>
      </c>
      <c r="L638" s="58">
        <v>0</v>
      </c>
      <c r="M638" s="58"/>
      <c r="N638" s="58"/>
      <c r="O638" s="58">
        <v>13</v>
      </c>
      <c r="P638" s="58">
        <v>32</v>
      </c>
      <c r="Q638" s="58">
        <v>0</v>
      </c>
      <c r="R638" s="58" t="s">
        <v>213</v>
      </c>
    </row>
    <row r="639" spans="1:18" x14ac:dyDescent="0.25">
      <c r="A639" s="58" t="s">
        <v>36</v>
      </c>
      <c r="B639" s="58" t="s">
        <v>212</v>
      </c>
      <c r="C639" s="58" t="s">
        <v>205</v>
      </c>
      <c r="D639" s="58" t="s">
        <v>135</v>
      </c>
      <c r="E639" s="58"/>
      <c r="F639" s="58"/>
      <c r="G639" s="58" t="s">
        <v>159</v>
      </c>
      <c r="H639" s="58">
        <v>13</v>
      </c>
      <c r="I639" s="58">
        <v>0</v>
      </c>
      <c r="J639" s="58">
        <v>0</v>
      </c>
      <c r="K639" s="58">
        <v>0</v>
      </c>
      <c r="L639" s="58">
        <v>0</v>
      </c>
      <c r="M639" s="58"/>
      <c r="N639" s="58"/>
      <c r="O639" s="58">
        <v>13</v>
      </c>
      <c r="P639" s="58">
        <v>37</v>
      </c>
      <c r="Q639" s="58">
        <v>3</v>
      </c>
      <c r="R639" s="58" t="s">
        <v>213</v>
      </c>
    </row>
    <row r="640" spans="1:18" x14ac:dyDescent="0.25">
      <c r="A640" s="58" t="s">
        <v>36</v>
      </c>
      <c r="B640" s="58" t="s">
        <v>212</v>
      </c>
      <c r="C640" s="58" t="s">
        <v>205</v>
      </c>
      <c r="D640" s="58" t="s">
        <v>135</v>
      </c>
      <c r="E640" s="58"/>
      <c r="F640" s="58"/>
      <c r="G640" s="58" t="s">
        <v>159</v>
      </c>
      <c r="H640" s="58">
        <v>14</v>
      </c>
      <c r="I640" s="58">
        <v>0</v>
      </c>
      <c r="J640" s="58">
        <v>0</v>
      </c>
      <c r="K640" s="58">
        <v>0</v>
      </c>
      <c r="L640" s="58">
        <v>0</v>
      </c>
      <c r="M640" s="58"/>
      <c r="N640" s="58"/>
      <c r="O640" s="58">
        <v>16</v>
      </c>
      <c r="P640" s="58">
        <v>39</v>
      </c>
      <c r="Q640" s="58">
        <v>3</v>
      </c>
      <c r="R640" s="58" t="s">
        <v>213</v>
      </c>
    </row>
    <row r="641" spans="1:18" x14ac:dyDescent="0.25">
      <c r="A641" s="58" t="s">
        <v>36</v>
      </c>
      <c r="B641" s="58" t="s">
        <v>212</v>
      </c>
      <c r="C641" s="58" t="s">
        <v>205</v>
      </c>
      <c r="D641" s="58" t="s">
        <v>135</v>
      </c>
      <c r="E641" s="58"/>
      <c r="F641" s="58"/>
      <c r="G641" s="58" t="s">
        <v>159</v>
      </c>
      <c r="H641" s="58">
        <v>15</v>
      </c>
      <c r="I641" s="58">
        <v>0</v>
      </c>
      <c r="J641" s="58">
        <v>0</v>
      </c>
      <c r="K641" s="58">
        <v>0</v>
      </c>
      <c r="L641" s="58">
        <v>0</v>
      </c>
      <c r="M641" s="58"/>
      <c r="N641" s="58"/>
      <c r="O641" s="58">
        <v>9</v>
      </c>
      <c r="P641" s="58">
        <v>40</v>
      </c>
      <c r="Q641" s="58">
        <v>2</v>
      </c>
      <c r="R641" s="58" t="s">
        <v>213</v>
      </c>
    </row>
    <row r="642" spans="1:18" x14ac:dyDescent="0.25">
      <c r="A642" s="58" t="s">
        <v>36</v>
      </c>
      <c r="B642" s="58" t="s">
        <v>212</v>
      </c>
      <c r="C642" s="58" t="s">
        <v>205</v>
      </c>
      <c r="D642" s="58" t="s">
        <v>135</v>
      </c>
      <c r="E642" s="58"/>
      <c r="F642" s="58"/>
      <c r="G642" s="58" t="s">
        <v>159</v>
      </c>
      <c r="H642" s="58">
        <v>16</v>
      </c>
      <c r="I642" s="58">
        <v>0</v>
      </c>
      <c r="J642" s="58">
        <v>0</v>
      </c>
      <c r="K642" s="58">
        <v>0</v>
      </c>
      <c r="L642" s="58">
        <v>0</v>
      </c>
      <c r="M642" s="58"/>
      <c r="N642" s="58"/>
      <c r="O642" s="58">
        <v>15</v>
      </c>
      <c r="P642" s="58">
        <v>46</v>
      </c>
      <c r="Q642" s="58">
        <v>0</v>
      </c>
      <c r="R642" s="58" t="s">
        <v>213</v>
      </c>
    </row>
    <row r="643" spans="1:18" x14ac:dyDescent="0.25">
      <c r="A643" s="58" t="s">
        <v>36</v>
      </c>
      <c r="B643" s="58" t="s">
        <v>212</v>
      </c>
      <c r="C643" s="58" t="s">
        <v>205</v>
      </c>
      <c r="D643" s="58" t="s">
        <v>135</v>
      </c>
      <c r="E643" s="58"/>
      <c r="F643" s="58"/>
      <c r="G643" s="58" t="s">
        <v>159</v>
      </c>
      <c r="H643" s="58">
        <v>17</v>
      </c>
      <c r="I643" s="58">
        <v>0</v>
      </c>
      <c r="J643" s="58">
        <v>0</v>
      </c>
      <c r="K643" s="58">
        <v>0</v>
      </c>
      <c r="L643" s="58">
        <v>0</v>
      </c>
      <c r="M643" s="58"/>
      <c r="N643" s="58"/>
      <c r="O643" s="58">
        <v>10</v>
      </c>
      <c r="P643" s="58">
        <v>24</v>
      </c>
      <c r="Q643" s="58">
        <v>2</v>
      </c>
      <c r="R643" s="58" t="s">
        <v>213</v>
      </c>
    </row>
    <row r="644" spans="1:18" x14ac:dyDescent="0.25">
      <c r="A644" s="58" t="s">
        <v>36</v>
      </c>
      <c r="B644" s="58" t="s">
        <v>212</v>
      </c>
      <c r="C644" s="58" t="s">
        <v>205</v>
      </c>
      <c r="D644" s="58" t="s">
        <v>135</v>
      </c>
      <c r="E644" s="58"/>
      <c r="F644" s="58"/>
      <c r="G644" s="58" t="s">
        <v>159</v>
      </c>
      <c r="H644" s="58">
        <v>18</v>
      </c>
      <c r="I644" s="58">
        <v>0</v>
      </c>
      <c r="J644" s="58">
        <v>0</v>
      </c>
      <c r="K644" s="58">
        <v>0</v>
      </c>
      <c r="L644" s="58">
        <v>0</v>
      </c>
      <c r="M644" s="58"/>
      <c r="N644" s="58"/>
      <c r="O644" s="58">
        <v>8</v>
      </c>
      <c r="P644" s="58">
        <v>35</v>
      </c>
      <c r="Q644" s="58">
        <v>1</v>
      </c>
      <c r="R644" s="58" t="s">
        <v>213</v>
      </c>
    </row>
    <row r="645" spans="1:18" x14ac:dyDescent="0.25">
      <c r="A645" s="58" t="s">
        <v>36</v>
      </c>
      <c r="B645" s="58" t="s">
        <v>212</v>
      </c>
      <c r="C645" s="58" t="s">
        <v>205</v>
      </c>
      <c r="D645" s="58" t="s">
        <v>135</v>
      </c>
      <c r="E645" s="58"/>
      <c r="F645" s="58"/>
      <c r="G645" s="58" t="s">
        <v>159</v>
      </c>
      <c r="H645" s="58">
        <v>19</v>
      </c>
      <c r="I645" s="58">
        <v>0</v>
      </c>
      <c r="J645" s="58">
        <v>0</v>
      </c>
      <c r="K645" s="58">
        <v>0</v>
      </c>
      <c r="L645" s="58">
        <v>0</v>
      </c>
      <c r="M645" s="58"/>
      <c r="N645" s="58"/>
      <c r="O645" s="58">
        <v>4</v>
      </c>
      <c r="P645" s="58">
        <v>67</v>
      </c>
      <c r="Q645" s="58">
        <v>0</v>
      </c>
      <c r="R645" s="58" t="s">
        <v>213</v>
      </c>
    </row>
    <row r="646" spans="1:18" x14ac:dyDescent="0.25">
      <c r="A646" s="58" t="s">
        <v>36</v>
      </c>
      <c r="B646" s="58" t="s">
        <v>212</v>
      </c>
      <c r="C646" s="58" t="s">
        <v>205</v>
      </c>
      <c r="D646" s="58" t="s">
        <v>135</v>
      </c>
      <c r="E646" s="58"/>
      <c r="F646" s="58"/>
      <c r="G646" s="58" t="s">
        <v>159</v>
      </c>
      <c r="H646" s="58">
        <v>20</v>
      </c>
      <c r="I646" s="58">
        <v>0</v>
      </c>
      <c r="J646" s="58">
        <v>0</v>
      </c>
      <c r="K646" s="58">
        <v>0</v>
      </c>
      <c r="L646" s="58">
        <v>0</v>
      </c>
      <c r="M646" s="58"/>
      <c r="N646" s="58"/>
      <c r="O646" s="58">
        <v>10</v>
      </c>
      <c r="P646" s="58">
        <v>35</v>
      </c>
      <c r="Q646" s="58">
        <v>2</v>
      </c>
      <c r="R646" s="58" t="s">
        <v>213</v>
      </c>
    </row>
    <row r="647" spans="1:18" x14ac:dyDescent="0.25">
      <c r="A647" s="58" t="s">
        <v>36</v>
      </c>
      <c r="B647" s="58" t="s">
        <v>212</v>
      </c>
      <c r="C647" s="58" t="s">
        <v>205</v>
      </c>
      <c r="D647" s="58" t="s">
        <v>135</v>
      </c>
      <c r="E647" s="58"/>
      <c r="F647" s="58"/>
      <c r="G647" s="58" t="s">
        <v>159</v>
      </c>
      <c r="H647" s="58">
        <v>21</v>
      </c>
      <c r="I647" s="58">
        <v>0</v>
      </c>
      <c r="J647" s="58">
        <v>0</v>
      </c>
      <c r="K647" s="58">
        <v>0</v>
      </c>
      <c r="L647" s="58">
        <v>0</v>
      </c>
      <c r="M647" s="58"/>
      <c r="N647" s="58"/>
      <c r="O647" s="58">
        <v>6</v>
      </c>
      <c r="P647" s="58">
        <v>20</v>
      </c>
      <c r="Q647" s="58">
        <v>2</v>
      </c>
      <c r="R647" s="58" t="s">
        <v>213</v>
      </c>
    </row>
    <row r="648" spans="1:18" x14ac:dyDescent="0.25">
      <c r="A648" s="58" t="s">
        <v>36</v>
      </c>
      <c r="B648" s="58" t="s">
        <v>212</v>
      </c>
      <c r="C648" s="58" t="s">
        <v>205</v>
      </c>
      <c r="D648" s="58" t="s">
        <v>135</v>
      </c>
      <c r="E648" s="58"/>
      <c r="F648" s="58"/>
      <c r="G648" s="58" t="s">
        <v>159</v>
      </c>
      <c r="H648" s="58">
        <v>22</v>
      </c>
      <c r="I648" s="58">
        <v>0</v>
      </c>
      <c r="J648" s="58">
        <v>0</v>
      </c>
      <c r="K648" s="58">
        <v>0</v>
      </c>
      <c r="L648" s="58">
        <v>0</v>
      </c>
      <c r="M648" s="58"/>
      <c r="N648" s="58"/>
      <c r="O648" s="58">
        <v>2</v>
      </c>
      <c r="P648" s="58">
        <v>7</v>
      </c>
      <c r="Q648" s="58">
        <v>0</v>
      </c>
      <c r="R648" s="58" t="s">
        <v>213</v>
      </c>
    </row>
    <row r="649" spans="1:18" x14ac:dyDescent="0.25">
      <c r="A649" s="58" t="s">
        <v>36</v>
      </c>
      <c r="B649" s="58" t="s">
        <v>212</v>
      </c>
      <c r="C649" s="58" t="s">
        <v>205</v>
      </c>
      <c r="D649" s="58" t="s">
        <v>135</v>
      </c>
      <c r="E649" s="58"/>
      <c r="F649" s="58"/>
      <c r="G649" s="58" t="s">
        <v>159</v>
      </c>
      <c r="H649" s="58">
        <v>23</v>
      </c>
      <c r="I649" s="58">
        <v>0</v>
      </c>
      <c r="J649" s="58">
        <v>0</v>
      </c>
      <c r="K649" s="58">
        <v>0</v>
      </c>
      <c r="L649" s="58">
        <v>0</v>
      </c>
      <c r="M649" s="58"/>
      <c r="N649" s="58"/>
      <c r="O649" s="58">
        <v>1</v>
      </c>
      <c r="P649" s="58">
        <v>5</v>
      </c>
      <c r="Q649" s="58">
        <v>0</v>
      </c>
      <c r="R649" s="58" t="s">
        <v>213</v>
      </c>
    </row>
    <row r="650" spans="1:18" x14ac:dyDescent="0.25">
      <c r="A650" s="58" t="s">
        <v>36</v>
      </c>
      <c r="B650" s="58" t="s">
        <v>212</v>
      </c>
      <c r="C650" s="58" t="s">
        <v>205</v>
      </c>
      <c r="D650" s="58" t="s">
        <v>135</v>
      </c>
      <c r="E650" s="58"/>
      <c r="F650" s="58"/>
      <c r="G650" s="58" t="s">
        <v>157</v>
      </c>
      <c r="H650" s="58">
        <v>0</v>
      </c>
      <c r="I650" s="58">
        <v>0</v>
      </c>
      <c r="J650" s="58">
        <v>0</v>
      </c>
      <c r="K650" s="58">
        <v>0</v>
      </c>
      <c r="L650" s="58">
        <v>0</v>
      </c>
      <c r="M650" s="58"/>
      <c r="N650" s="58"/>
      <c r="O650" s="58">
        <v>2</v>
      </c>
      <c r="P650" s="58">
        <v>4</v>
      </c>
      <c r="Q650" s="58">
        <v>0</v>
      </c>
      <c r="R650" s="58" t="s">
        <v>213</v>
      </c>
    </row>
    <row r="651" spans="1:18" x14ac:dyDescent="0.25">
      <c r="A651" s="58" t="s">
        <v>36</v>
      </c>
      <c r="B651" s="58" t="s">
        <v>212</v>
      </c>
      <c r="C651" s="58" t="s">
        <v>205</v>
      </c>
      <c r="D651" s="58" t="s">
        <v>135</v>
      </c>
      <c r="E651" s="58"/>
      <c r="F651" s="58"/>
      <c r="G651" s="58" t="s">
        <v>157</v>
      </c>
      <c r="H651" s="58">
        <v>1</v>
      </c>
      <c r="I651" s="58">
        <v>0</v>
      </c>
      <c r="J651" s="58">
        <v>0</v>
      </c>
      <c r="K651" s="58">
        <v>0</v>
      </c>
      <c r="L651" s="58">
        <v>0</v>
      </c>
      <c r="M651" s="58"/>
      <c r="N651" s="58"/>
      <c r="O651" s="58">
        <v>0</v>
      </c>
      <c r="P651" s="58">
        <v>7</v>
      </c>
      <c r="Q651" s="58">
        <v>0</v>
      </c>
      <c r="R651" s="58" t="s">
        <v>213</v>
      </c>
    </row>
    <row r="652" spans="1:18" x14ac:dyDescent="0.25">
      <c r="A652" s="58" t="s">
        <v>36</v>
      </c>
      <c r="B652" s="58" t="s">
        <v>212</v>
      </c>
      <c r="C652" s="58" t="s">
        <v>205</v>
      </c>
      <c r="D652" s="58" t="s">
        <v>135</v>
      </c>
      <c r="E652" s="58"/>
      <c r="F652" s="58"/>
      <c r="G652" s="58" t="s">
        <v>157</v>
      </c>
      <c r="H652" s="58">
        <v>2</v>
      </c>
      <c r="I652" s="58">
        <v>0</v>
      </c>
      <c r="J652" s="58">
        <v>0</v>
      </c>
      <c r="K652" s="58">
        <v>0</v>
      </c>
      <c r="L652" s="58">
        <v>0</v>
      </c>
      <c r="M652" s="58"/>
      <c r="N652" s="58"/>
      <c r="O652" s="58">
        <v>0</v>
      </c>
      <c r="P652" s="58">
        <v>2</v>
      </c>
      <c r="Q652" s="58">
        <v>0</v>
      </c>
      <c r="R652" s="58" t="s">
        <v>213</v>
      </c>
    </row>
    <row r="653" spans="1:18" x14ac:dyDescent="0.25">
      <c r="A653" s="58" t="s">
        <v>36</v>
      </c>
      <c r="B653" s="58" t="s">
        <v>212</v>
      </c>
      <c r="C653" s="58" t="s">
        <v>205</v>
      </c>
      <c r="D653" s="58" t="s">
        <v>135</v>
      </c>
      <c r="E653" s="58"/>
      <c r="F653" s="58"/>
      <c r="G653" s="58" t="s">
        <v>157</v>
      </c>
      <c r="H653" s="58">
        <v>3</v>
      </c>
      <c r="I653" s="58">
        <v>0</v>
      </c>
      <c r="J653" s="58">
        <v>0</v>
      </c>
      <c r="K653" s="58">
        <v>0</v>
      </c>
      <c r="L653" s="58">
        <v>0</v>
      </c>
      <c r="M653" s="58"/>
      <c r="N653" s="58"/>
      <c r="O653" s="58">
        <v>0</v>
      </c>
      <c r="P653" s="58">
        <v>4</v>
      </c>
      <c r="Q653" s="58">
        <v>0</v>
      </c>
      <c r="R653" s="58" t="s">
        <v>213</v>
      </c>
    </row>
    <row r="654" spans="1:18" x14ac:dyDescent="0.25">
      <c r="A654" s="58" t="s">
        <v>36</v>
      </c>
      <c r="B654" s="58" t="s">
        <v>212</v>
      </c>
      <c r="C654" s="58" t="s">
        <v>205</v>
      </c>
      <c r="D654" s="58" t="s">
        <v>135</v>
      </c>
      <c r="E654" s="58"/>
      <c r="F654" s="58"/>
      <c r="G654" s="58" t="s">
        <v>157</v>
      </c>
      <c r="H654" s="58">
        <v>4</v>
      </c>
      <c r="I654" s="58">
        <v>0</v>
      </c>
      <c r="J654" s="58">
        <v>0</v>
      </c>
      <c r="K654" s="58">
        <v>0</v>
      </c>
      <c r="L654" s="58">
        <v>0</v>
      </c>
      <c r="M654" s="58"/>
      <c r="N654" s="58"/>
      <c r="O654" s="58">
        <v>2</v>
      </c>
      <c r="P654" s="58">
        <v>4</v>
      </c>
      <c r="Q654" s="58">
        <v>0</v>
      </c>
      <c r="R654" s="58" t="s">
        <v>213</v>
      </c>
    </row>
    <row r="655" spans="1:18" x14ac:dyDescent="0.25">
      <c r="A655" s="58" t="s">
        <v>36</v>
      </c>
      <c r="B655" s="58" t="s">
        <v>212</v>
      </c>
      <c r="C655" s="58" t="s">
        <v>205</v>
      </c>
      <c r="D655" s="58" t="s">
        <v>135</v>
      </c>
      <c r="E655" s="58"/>
      <c r="F655" s="58"/>
      <c r="G655" s="58" t="s">
        <v>157</v>
      </c>
      <c r="H655" s="58">
        <v>5</v>
      </c>
      <c r="I655" s="58">
        <v>0</v>
      </c>
      <c r="J655" s="58">
        <v>0</v>
      </c>
      <c r="K655" s="58">
        <v>0</v>
      </c>
      <c r="L655" s="58">
        <v>0</v>
      </c>
      <c r="M655" s="58"/>
      <c r="N655" s="58"/>
      <c r="O655" s="58">
        <v>1</v>
      </c>
      <c r="P655" s="58">
        <v>9</v>
      </c>
      <c r="Q655" s="58">
        <v>0</v>
      </c>
      <c r="R655" s="58" t="s">
        <v>213</v>
      </c>
    </row>
    <row r="656" spans="1:18" x14ac:dyDescent="0.25">
      <c r="A656" s="58" t="s">
        <v>36</v>
      </c>
      <c r="B656" s="58" t="s">
        <v>212</v>
      </c>
      <c r="C656" s="58" t="s">
        <v>205</v>
      </c>
      <c r="D656" s="58" t="s">
        <v>135</v>
      </c>
      <c r="E656" s="58"/>
      <c r="F656" s="58"/>
      <c r="G656" s="58" t="s">
        <v>157</v>
      </c>
      <c r="H656" s="58">
        <v>6</v>
      </c>
      <c r="I656" s="58">
        <v>0</v>
      </c>
      <c r="J656" s="58">
        <v>0</v>
      </c>
      <c r="K656" s="58">
        <v>0</v>
      </c>
      <c r="L656" s="58">
        <v>0</v>
      </c>
      <c r="M656" s="58"/>
      <c r="N656" s="58"/>
      <c r="O656" s="58">
        <v>1</v>
      </c>
      <c r="P656" s="58">
        <v>26</v>
      </c>
      <c r="Q656" s="58">
        <v>0</v>
      </c>
      <c r="R656" s="58" t="s">
        <v>213</v>
      </c>
    </row>
    <row r="657" spans="1:18" x14ac:dyDescent="0.25">
      <c r="A657" s="58" t="s">
        <v>36</v>
      </c>
      <c r="B657" s="58" t="s">
        <v>212</v>
      </c>
      <c r="C657" s="58" t="s">
        <v>205</v>
      </c>
      <c r="D657" s="58" t="s">
        <v>135</v>
      </c>
      <c r="E657" s="58"/>
      <c r="F657" s="58"/>
      <c r="G657" s="58" t="s">
        <v>157</v>
      </c>
      <c r="H657" s="58">
        <v>7</v>
      </c>
      <c r="I657" s="58">
        <v>0</v>
      </c>
      <c r="J657" s="58">
        <v>0</v>
      </c>
      <c r="K657" s="58">
        <v>0</v>
      </c>
      <c r="L657" s="58">
        <v>0</v>
      </c>
      <c r="M657" s="58"/>
      <c r="N657" s="58"/>
      <c r="O657" s="58">
        <v>27</v>
      </c>
      <c r="P657" s="58">
        <v>71</v>
      </c>
      <c r="Q657" s="58">
        <v>0</v>
      </c>
      <c r="R657" s="58" t="s">
        <v>213</v>
      </c>
    </row>
    <row r="658" spans="1:18" x14ac:dyDescent="0.25">
      <c r="A658" s="58" t="s">
        <v>36</v>
      </c>
      <c r="B658" s="58" t="s">
        <v>212</v>
      </c>
      <c r="C658" s="58" t="s">
        <v>205</v>
      </c>
      <c r="D658" s="58" t="s">
        <v>135</v>
      </c>
      <c r="E658" s="58"/>
      <c r="F658" s="58"/>
      <c r="G658" s="58" t="s">
        <v>157</v>
      </c>
      <c r="H658" s="58">
        <v>8</v>
      </c>
      <c r="I658" s="58">
        <v>0</v>
      </c>
      <c r="J658" s="58">
        <v>0</v>
      </c>
      <c r="K658" s="58">
        <v>0</v>
      </c>
      <c r="L658" s="58">
        <v>0</v>
      </c>
      <c r="M658" s="58"/>
      <c r="N658" s="58"/>
      <c r="O658" s="58">
        <v>15</v>
      </c>
      <c r="P658" s="58">
        <v>33</v>
      </c>
      <c r="Q658" s="58">
        <v>1</v>
      </c>
      <c r="R658" s="58" t="s">
        <v>213</v>
      </c>
    </row>
    <row r="659" spans="1:18" x14ac:dyDescent="0.25">
      <c r="A659" s="58" t="s">
        <v>36</v>
      </c>
      <c r="B659" s="58" t="s">
        <v>212</v>
      </c>
      <c r="C659" s="58" t="s">
        <v>205</v>
      </c>
      <c r="D659" s="58" t="s">
        <v>135</v>
      </c>
      <c r="E659" s="58"/>
      <c r="F659" s="58"/>
      <c r="G659" s="58" t="s">
        <v>157</v>
      </c>
      <c r="H659" s="58">
        <v>9</v>
      </c>
      <c r="I659" s="58">
        <v>0</v>
      </c>
      <c r="J659" s="58">
        <v>1</v>
      </c>
      <c r="K659" s="58">
        <v>0</v>
      </c>
      <c r="L659" s="58">
        <v>0</v>
      </c>
      <c r="M659" s="58"/>
      <c r="N659" s="58"/>
      <c r="O659" s="58">
        <v>16</v>
      </c>
      <c r="P659" s="58">
        <v>22</v>
      </c>
      <c r="Q659" s="58">
        <v>2</v>
      </c>
      <c r="R659" s="58" t="s">
        <v>213</v>
      </c>
    </row>
    <row r="660" spans="1:18" x14ac:dyDescent="0.25">
      <c r="A660" s="58" t="s">
        <v>36</v>
      </c>
      <c r="B660" s="58" t="s">
        <v>212</v>
      </c>
      <c r="C660" s="58" t="s">
        <v>205</v>
      </c>
      <c r="D660" s="58" t="s">
        <v>135</v>
      </c>
      <c r="E660" s="58"/>
      <c r="F660" s="58"/>
      <c r="G660" s="58" t="s">
        <v>157</v>
      </c>
      <c r="H660" s="58">
        <v>10</v>
      </c>
      <c r="I660" s="58">
        <v>0</v>
      </c>
      <c r="J660" s="58">
        <v>4</v>
      </c>
      <c r="K660" s="58">
        <v>0</v>
      </c>
      <c r="L660" s="58">
        <v>0</v>
      </c>
      <c r="M660" s="58"/>
      <c r="N660" s="58"/>
      <c r="O660" s="58">
        <v>17</v>
      </c>
      <c r="P660" s="58">
        <v>35</v>
      </c>
      <c r="Q660" s="58">
        <v>3</v>
      </c>
      <c r="R660" s="58" t="s">
        <v>213</v>
      </c>
    </row>
    <row r="661" spans="1:18" x14ac:dyDescent="0.25">
      <c r="A661" s="58" t="s">
        <v>36</v>
      </c>
      <c r="B661" s="58" t="s">
        <v>212</v>
      </c>
      <c r="C661" s="58" t="s">
        <v>205</v>
      </c>
      <c r="D661" s="58" t="s">
        <v>135</v>
      </c>
      <c r="E661" s="58"/>
      <c r="F661" s="58"/>
      <c r="G661" s="58" t="s">
        <v>157</v>
      </c>
      <c r="H661" s="58">
        <v>11</v>
      </c>
      <c r="I661" s="58">
        <v>0</v>
      </c>
      <c r="J661" s="58">
        <v>1</v>
      </c>
      <c r="K661" s="58">
        <v>0</v>
      </c>
      <c r="L661" s="58">
        <v>0</v>
      </c>
      <c r="M661" s="58"/>
      <c r="N661" s="58"/>
      <c r="O661" s="58">
        <v>11</v>
      </c>
      <c r="P661" s="58">
        <v>27</v>
      </c>
      <c r="Q661" s="58">
        <v>4</v>
      </c>
      <c r="R661" s="58" t="s">
        <v>213</v>
      </c>
    </row>
    <row r="662" spans="1:18" x14ac:dyDescent="0.25">
      <c r="A662" s="58" t="s">
        <v>36</v>
      </c>
      <c r="B662" s="58" t="s">
        <v>212</v>
      </c>
      <c r="C662" s="58" t="s">
        <v>205</v>
      </c>
      <c r="D662" s="58" t="s">
        <v>135</v>
      </c>
      <c r="E662" s="58"/>
      <c r="F662" s="58"/>
      <c r="G662" s="58" t="s">
        <v>157</v>
      </c>
      <c r="H662" s="58">
        <v>12</v>
      </c>
      <c r="I662" s="58">
        <v>0</v>
      </c>
      <c r="J662" s="58">
        <v>3</v>
      </c>
      <c r="K662" s="58">
        <v>0</v>
      </c>
      <c r="L662" s="58">
        <v>0</v>
      </c>
      <c r="M662" s="58"/>
      <c r="N662" s="58"/>
      <c r="O662" s="58">
        <v>7</v>
      </c>
      <c r="P662" s="58">
        <v>25</v>
      </c>
      <c r="Q662" s="58">
        <v>3</v>
      </c>
      <c r="R662" s="58" t="s">
        <v>213</v>
      </c>
    </row>
    <row r="663" spans="1:18" x14ac:dyDescent="0.25">
      <c r="A663" s="58" t="s">
        <v>36</v>
      </c>
      <c r="B663" s="58" t="s">
        <v>212</v>
      </c>
      <c r="C663" s="58" t="s">
        <v>205</v>
      </c>
      <c r="D663" s="58" t="s">
        <v>135</v>
      </c>
      <c r="E663" s="58"/>
      <c r="F663" s="58"/>
      <c r="G663" s="58" t="s">
        <v>157</v>
      </c>
      <c r="H663" s="58">
        <v>13</v>
      </c>
      <c r="I663" s="58">
        <v>0</v>
      </c>
      <c r="J663" s="58">
        <v>1</v>
      </c>
      <c r="K663" s="58">
        <v>0</v>
      </c>
      <c r="L663" s="58">
        <v>0</v>
      </c>
      <c r="M663" s="58"/>
      <c r="N663" s="58"/>
      <c r="O663" s="58">
        <v>7</v>
      </c>
      <c r="P663" s="58">
        <v>28</v>
      </c>
      <c r="Q663" s="58">
        <v>3</v>
      </c>
      <c r="R663" s="58" t="s">
        <v>213</v>
      </c>
    </row>
    <row r="664" spans="1:18" x14ac:dyDescent="0.25">
      <c r="A664" s="58" t="s">
        <v>36</v>
      </c>
      <c r="B664" s="58" t="s">
        <v>212</v>
      </c>
      <c r="C664" s="58" t="s">
        <v>205</v>
      </c>
      <c r="D664" s="58" t="s">
        <v>135</v>
      </c>
      <c r="E664" s="58"/>
      <c r="F664" s="58"/>
      <c r="G664" s="58" t="s">
        <v>157</v>
      </c>
      <c r="H664" s="58">
        <v>14</v>
      </c>
      <c r="I664" s="58">
        <v>0</v>
      </c>
      <c r="J664" s="58">
        <v>1</v>
      </c>
      <c r="K664" s="58">
        <v>0</v>
      </c>
      <c r="L664" s="58">
        <v>0</v>
      </c>
      <c r="M664" s="58"/>
      <c r="N664" s="58"/>
      <c r="O664" s="58">
        <v>12</v>
      </c>
      <c r="P664" s="58">
        <v>39</v>
      </c>
      <c r="Q664" s="58">
        <v>4</v>
      </c>
      <c r="R664" s="58" t="s">
        <v>213</v>
      </c>
    </row>
    <row r="665" spans="1:18" x14ac:dyDescent="0.25">
      <c r="A665" s="58" t="s">
        <v>36</v>
      </c>
      <c r="B665" s="58" t="s">
        <v>212</v>
      </c>
      <c r="C665" s="58" t="s">
        <v>205</v>
      </c>
      <c r="D665" s="58" t="s">
        <v>135</v>
      </c>
      <c r="E665" s="58"/>
      <c r="F665" s="58"/>
      <c r="G665" s="58" t="s">
        <v>157</v>
      </c>
      <c r="H665" s="58">
        <v>15</v>
      </c>
      <c r="I665" s="58">
        <v>0</v>
      </c>
      <c r="J665" s="58">
        <v>1</v>
      </c>
      <c r="K665" s="58">
        <v>0</v>
      </c>
      <c r="L665" s="58">
        <v>0</v>
      </c>
      <c r="M665" s="58"/>
      <c r="N665" s="58"/>
      <c r="O665" s="58">
        <v>13</v>
      </c>
      <c r="P665" s="58">
        <v>20</v>
      </c>
      <c r="Q665" s="58">
        <v>4</v>
      </c>
      <c r="R665" s="58" t="s">
        <v>213</v>
      </c>
    </row>
    <row r="666" spans="1:18" x14ac:dyDescent="0.25">
      <c r="A666" s="58" t="s">
        <v>36</v>
      </c>
      <c r="B666" s="58" t="s">
        <v>212</v>
      </c>
      <c r="C666" s="58" t="s">
        <v>205</v>
      </c>
      <c r="D666" s="58" t="s">
        <v>135</v>
      </c>
      <c r="E666" s="58"/>
      <c r="F666" s="58"/>
      <c r="G666" s="58" t="s">
        <v>157</v>
      </c>
      <c r="H666" s="58">
        <v>16</v>
      </c>
      <c r="I666" s="58">
        <v>0</v>
      </c>
      <c r="J666" s="58">
        <v>3</v>
      </c>
      <c r="K666" s="58">
        <v>0</v>
      </c>
      <c r="L666" s="58">
        <v>0</v>
      </c>
      <c r="M666" s="58"/>
      <c r="N666" s="58"/>
      <c r="O666" s="58">
        <v>14</v>
      </c>
      <c r="P666" s="58">
        <v>37</v>
      </c>
      <c r="Q666" s="58">
        <v>5</v>
      </c>
      <c r="R666" s="58" t="s">
        <v>213</v>
      </c>
    </row>
    <row r="667" spans="1:18" x14ac:dyDescent="0.25">
      <c r="A667" s="58" t="s">
        <v>36</v>
      </c>
      <c r="B667" s="58" t="s">
        <v>212</v>
      </c>
      <c r="C667" s="58" t="s">
        <v>205</v>
      </c>
      <c r="D667" s="58" t="s">
        <v>135</v>
      </c>
      <c r="E667" s="58"/>
      <c r="F667" s="58"/>
      <c r="G667" s="58" t="s">
        <v>157</v>
      </c>
      <c r="H667" s="58">
        <v>17</v>
      </c>
      <c r="I667" s="58">
        <v>0</v>
      </c>
      <c r="J667" s="58">
        <v>0</v>
      </c>
      <c r="K667" s="58">
        <v>0</v>
      </c>
      <c r="L667" s="58">
        <v>0</v>
      </c>
      <c r="M667" s="58"/>
      <c r="N667" s="58"/>
      <c r="O667" s="58">
        <v>31</v>
      </c>
      <c r="P667" s="58">
        <v>86</v>
      </c>
      <c r="Q667" s="58">
        <v>0</v>
      </c>
      <c r="R667" s="58" t="s">
        <v>213</v>
      </c>
    </row>
    <row r="668" spans="1:18" x14ac:dyDescent="0.25">
      <c r="A668" s="58" t="s">
        <v>36</v>
      </c>
      <c r="B668" s="58" t="s">
        <v>212</v>
      </c>
      <c r="C668" s="58" t="s">
        <v>205</v>
      </c>
      <c r="D668" s="58" t="s">
        <v>135</v>
      </c>
      <c r="E668" s="58"/>
      <c r="F668" s="58"/>
      <c r="G668" s="58" t="s">
        <v>157</v>
      </c>
      <c r="H668" s="58">
        <v>18</v>
      </c>
      <c r="I668" s="58">
        <v>0</v>
      </c>
      <c r="J668" s="58">
        <v>0</v>
      </c>
      <c r="K668" s="58">
        <v>0</v>
      </c>
      <c r="L668" s="58">
        <v>0</v>
      </c>
      <c r="M668" s="58"/>
      <c r="N668" s="58"/>
      <c r="O668" s="58">
        <v>14</v>
      </c>
      <c r="P668" s="58">
        <v>44</v>
      </c>
      <c r="Q668" s="58">
        <v>0</v>
      </c>
      <c r="R668" s="58" t="s">
        <v>213</v>
      </c>
    </row>
    <row r="669" spans="1:18" x14ac:dyDescent="0.25">
      <c r="A669" s="58" t="s">
        <v>36</v>
      </c>
      <c r="B669" s="58" t="s">
        <v>212</v>
      </c>
      <c r="C669" s="58" t="s">
        <v>205</v>
      </c>
      <c r="D669" s="58" t="s">
        <v>135</v>
      </c>
      <c r="E669" s="58"/>
      <c r="F669" s="58"/>
      <c r="G669" s="58" t="s">
        <v>157</v>
      </c>
      <c r="H669" s="58">
        <v>19</v>
      </c>
      <c r="I669" s="58">
        <v>0</v>
      </c>
      <c r="J669" s="58">
        <v>0</v>
      </c>
      <c r="K669" s="58">
        <v>0</v>
      </c>
      <c r="L669" s="58">
        <v>0</v>
      </c>
      <c r="M669" s="58"/>
      <c r="N669" s="58"/>
      <c r="O669" s="58">
        <v>11</v>
      </c>
      <c r="P669" s="58">
        <v>37</v>
      </c>
      <c r="Q669" s="58">
        <v>0</v>
      </c>
      <c r="R669" s="58" t="s">
        <v>213</v>
      </c>
    </row>
    <row r="670" spans="1:18" x14ac:dyDescent="0.25">
      <c r="A670" s="58" t="s">
        <v>36</v>
      </c>
      <c r="B670" s="58" t="s">
        <v>212</v>
      </c>
      <c r="C670" s="58" t="s">
        <v>205</v>
      </c>
      <c r="D670" s="58" t="s">
        <v>135</v>
      </c>
      <c r="E670" s="58"/>
      <c r="F670" s="58"/>
      <c r="G670" s="58" t="s">
        <v>157</v>
      </c>
      <c r="H670" s="58">
        <v>20</v>
      </c>
      <c r="I670" s="58">
        <v>0</v>
      </c>
      <c r="J670" s="58">
        <v>0</v>
      </c>
      <c r="K670" s="58">
        <v>0</v>
      </c>
      <c r="L670" s="58">
        <v>0</v>
      </c>
      <c r="M670" s="58"/>
      <c r="N670" s="58"/>
      <c r="O670" s="58">
        <v>4</v>
      </c>
      <c r="P670" s="58">
        <v>23</v>
      </c>
      <c r="Q670" s="58">
        <v>0</v>
      </c>
      <c r="R670" s="58" t="s">
        <v>213</v>
      </c>
    </row>
    <row r="671" spans="1:18" x14ac:dyDescent="0.25">
      <c r="A671" s="58" t="s">
        <v>36</v>
      </c>
      <c r="B671" s="58" t="s">
        <v>212</v>
      </c>
      <c r="C671" s="58" t="s">
        <v>205</v>
      </c>
      <c r="D671" s="58" t="s">
        <v>135</v>
      </c>
      <c r="E671" s="58"/>
      <c r="F671" s="58"/>
      <c r="G671" s="58" t="s">
        <v>157</v>
      </c>
      <c r="H671" s="58">
        <v>21</v>
      </c>
      <c r="I671" s="58">
        <v>0</v>
      </c>
      <c r="J671" s="58">
        <v>0</v>
      </c>
      <c r="K671" s="58">
        <v>0</v>
      </c>
      <c r="L671" s="58">
        <v>0</v>
      </c>
      <c r="M671" s="58"/>
      <c r="N671" s="58"/>
      <c r="O671" s="58">
        <v>5</v>
      </c>
      <c r="P671" s="58">
        <v>12</v>
      </c>
      <c r="Q671" s="58">
        <v>0</v>
      </c>
      <c r="R671" s="58" t="s">
        <v>213</v>
      </c>
    </row>
    <row r="672" spans="1:18" x14ac:dyDescent="0.25">
      <c r="A672" s="58" t="s">
        <v>36</v>
      </c>
      <c r="B672" s="58" t="s">
        <v>212</v>
      </c>
      <c r="C672" s="58" t="s">
        <v>205</v>
      </c>
      <c r="D672" s="58" t="s">
        <v>135</v>
      </c>
      <c r="E672" s="58"/>
      <c r="F672" s="58"/>
      <c r="G672" s="58" t="s">
        <v>157</v>
      </c>
      <c r="H672" s="58">
        <v>22</v>
      </c>
      <c r="I672" s="58">
        <v>0</v>
      </c>
      <c r="J672" s="58">
        <v>0</v>
      </c>
      <c r="K672" s="58">
        <v>0</v>
      </c>
      <c r="L672" s="58">
        <v>0</v>
      </c>
      <c r="M672" s="58"/>
      <c r="N672" s="58"/>
      <c r="O672" s="58">
        <v>2</v>
      </c>
      <c r="P672" s="58">
        <v>1</v>
      </c>
      <c r="Q672" s="58">
        <v>0</v>
      </c>
      <c r="R672" s="58" t="s">
        <v>213</v>
      </c>
    </row>
    <row r="673" spans="1:18" x14ac:dyDescent="0.25">
      <c r="A673" s="58" t="s">
        <v>36</v>
      </c>
      <c r="B673" s="58" t="s">
        <v>212</v>
      </c>
      <c r="C673" s="58" t="s">
        <v>205</v>
      </c>
      <c r="D673" s="58" t="s">
        <v>135</v>
      </c>
      <c r="E673" s="58"/>
      <c r="F673" s="58"/>
      <c r="G673" s="58" t="s">
        <v>157</v>
      </c>
      <c r="H673" s="58">
        <v>23</v>
      </c>
      <c r="I673" s="58">
        <v>0</v>
      </c>
      <c r="J673" s="58">
        <v>0</v>
      </c>
      <c r="K673" s="58">
        <v>0</v>
      </c>
      <c r="L673" s="58">
        <v>0</v>
      </c>
      <c r="M673" s="58"/>
      <c r="N673" s="58"/>
      <c r="O673" s="58">
        <v>2</v>
      </c>
      <c r="P673" s="58">
        <v>1</v>
      </c>
      <c r="Q673" s="58">
        <v>0</v>
      </c>
      <c r="R673" s="58" t="s">
        <v>213</v>
      </c>
    </row>
    <row r="674" spans="1:18" x14ac:dyDescent="0.25">
      <c r="A674" s="58" t="s">
        <v>38</v>
      </c>
      <c r="B674" s="58" t="s">
        <v>214</v>
      </c>
      <c r="C674" s="58" t="s">
        <v>203</v>
      </c>
      <c r="D674" s="58" t="s">
        <v>137</v>
      </c>
      <c r="E674" s="58"/>
      <c r="F674" s="58"/>
      <c r="G674" s="58" t="s">
        <v>159</v>
      </c>
      <c r="H674" s="58">
        <v>0</v>
      </c>
      <c r="I674" s="58">
        <v>1</v>
      </c>
      <c r="J674" s="58">
        <v>0</v>
      </c>
      <c r="K674" s="58">
        <v>1</v>
      </c>
      <c r="L674" s="58">
        <v>0</v>
      </c>
      <c r="M674" s="58"/>
      <c r="N674" s="58"/>
      <c r="O674" s="58">
        <v>72</v>
      </c>
      <c r="P674" s="58">
        <v>39</v>
      </c>
      <c r="Q674" s="58">
        <v>5</v>
      </c>
      <c r="R674" s="58" t="s">
        <v>215</v>
      </c>
    </row>
    <row r="675" spans="1:18" x14ac:dyDescent="0.25">
      <c r="A675" s="58" t="s">
        <v>38</v>
      </c>
      <c r="B675" s="58" t="s">
        <v>214</v>
      </c>
      <c r="C675" s="58" t="s">
        <v>203</v>
      </c>
      <c r="D675" s="58" t="s">
        <v>137</v>
      </c>
      <c r="E675" s="58"/>
      <c r="F675" s="58"/>
      <c r="G675" s="58" t="s">
        <v>159</v>
      </c>
      <c r="H675" s="58">
        <v>1</v>
      </c>
      <c r="I675" s="58">
        <v>2</v>
      </c>
      <c r="J675" s="58">
        <v>0</v>
      </c>
      <c r="K675" s="58">
        <v>3</v>
      </c>
      <c r="L675" s="58">
        <v>0</v>
      </c>
      <c r="M675" s="58"/>
      <c r="N675" s="58"/>
      <c r="O675" s="58">
        <v>60</v>
      </c>
      <c r="P675" s="58">
        <v>31</v>
      </c>
      <c r="Q675" s="58">
        <v>4</v>
      </c>
      <c r="R675" s="58" t="s">
        <v>215</v>
      </c>
    </row>
    <row r="676" spans="1:18" x14ac:dyDescent="0.25">
      <c r="A676" s="58" t="s">
        <v>38</v>
      </c>
      <c r="B676" s="58" t="s">
        <v>214</v>
      </c>
      <c r="C676" s="58" t="s">
        <v>203</v>
      </c>
      <c r="D676" s="58" t="s">
        <v>137</v>
      </c>
      <c r="E676" s="58"/>
      <c r="F676" s="58"/>
      <c r="G676" s="58" t="s">
        <v>159</v>
      </c>
      <c r="H676" s="58">
        <v>2</v>
      </c>
      <c r="I676" s="58">
        <v>2</v>
      </c>
      <c r="J676" s="58">
        <v>0</v>
      </c>
      <c r="K676" s="58">
        <v>6</v>
      </c>
      <c r="L676" s="58">
        <v>0</v>
      </c>
      <c r="M676" s="58"/>
      <c r="N676" s="58"/>
      <c r="O676" s="58">
        <v>49</v>
      </c>
      <c r="P676" s="58">
        <v>26</v>
      </c>
      <c r="Q676" s="58">
        <v>4</v>
      </c>
      <c r="R676" s="58" t="s">
        <v>215</v>
      </c>
    </row>
    <row r="677" spans="1:18" x14ac:dyDescent="0.25">
      <c r="A677" s="58" t="s">
        <v>38</v>
      </c>
      <c r="B677" s="58" t="s">
        <v>214</v>
      </c>
      <c r="C677" s="58" t="s">
        <v>203</v>
      </c>
      <c r="D677" s="58" t="s">
        <v>137</v>
      </c>
      <c r="E677" s="58"/>
      <c r="F677" s="58"/>
      <c r="G677" s="58" t="s">
        <v>159</v>
      </c>
      <c r="H677" s="58">
        <v>3</v>
      </c>
      <c r="I677" s="58">
        <v>4</v>
      </c>
      <c r="J677" s="58">
        <v>0</v>
      </c>
      <c r="K677" s="58">
        <v>2</v>
      </c>
      <c r="L677" s="58">
        <v>0</v>
      </c>
      <c r="M677" s="58"/>
      <c r="N677" s="58"/>
      <c r="O677" s="58">
        <v>34</v>
      </c>
      <c r="P677" s="58">
        <v>20</v>
      </c>
      <c r="Q677" s="58">
        <v>3</v>
      </c>
      <c r="R677" s="58" t="s">
        <v>215</v>
      </c>
    </row>
    <row r="678" spans="1:18" x14ac:dyDescent="0.25">
      <c r="A678" s="58" t="s">
        <v>38</v>
      </c>
      <c r="B678" s="58" t="s">
        <v>214</v>
      </c>
      <c r="C678" s="58" t="s">
        <v>203</v>
      </c>
      <c r="D678" s="58" t="s">
        <v>137</v>
      </c>
      <c r="E678" s="58"/>
      <c r="F678" s="58"/>
      <c r="G678" s="58" t="s">
        <v>159</v>
      </c>
      <c r="H678" s="58">
        <v>4</v>
      </c>
      <c r="I678" s="58">
        <v>2</v>
      </c>
      <c r="J678" s="58">
        <v>0</v>
      </c>
      <c r="K678" s="58">
        <v>2</v>
      </c>
      <c r="L678" s="58">
        <v>0</v>
      </c>
      <c r="M678" s="58"/>
      <c r="N678" s="58"/>
      <c r="O678" s="58">
        <v>29</v>
      </c>
      <c r="P678" s="58">
        <v>21</v>
      </c>
      <c r="Q678" s="58">
        <v>5</v>
      </c>
      <c r="R678" s="58" t="s">
        <v>215</v>
      </c>
    </row>
    <row r="679" spans="1:18" x14ac:dyDescent="0.25">
      <c r="A679" s="58" t="s">
        <v>38</v>
      </c>
      <c r="B679" s="58" t="s">
        <v>214</v>
      </c>
      <c r="C679" s="58" t="s">
        <v>203</v>
      </c>
      <c r="D679" s="58" t="s">
        <v>137</v>
      </c>
      <c r="E679" s="58"/>
      <c r="F679" s="58"/>
      <c r="G679" s="58" t="s">
        <v>159</v>
      </c>
      <c r="H679" s="58">
        <v>5</v>
      </c>
      <c r="I679" s="58">
        <v>2</v>
      </c>
      <c r="J679" s="58">
        <v>0</v>
      </c>
      <c r="K679" s="58">
        <v>2</v>
      </c>
      <c r="L679" s="58">
        <v>0</v>
      </c>
      <c r="M679" s="58"/>
      <c r="N679" s="58"/>
      <c r="O679" s="58">
        <v>114</v>
      </c>
      <c r="P679" s="58">
        <v>61</v>
      </c>
      <c r="Q679" s="58">
        <v>13</v>
      </c>
      <c r="R679" s="58" t="s">
        <v>215</v>
      </c>
    </row>
    <row r="680" spans="1:18" x14ac:dyDescent="0.25">
      <c r="A680" s="58" t="s">
        <v>38</v>
      </c>
      <c r="B680" s="58" t="s">
        <v>214</v>
      </c>
      <c r="C680" s="58" t="s">
        <v>203</v>
      </c>
      <c r="D680" s="58" t="s">
        <v>137</v>
      </c>
      <c r="E680" s="58"/>
      <c r="F680" s="58"/>
      <c r="G680" s="58" t="s">
        <v>159</v>
      </c>
      <c r="H680" s="58">
        <v>6</v>
      </c>
      <c r="I680" s="58">
        <v>4</v>
      </c>
      <c r="J680" s="58">
        <v>5</v>
      </c>
      <c r="K680" s="58">
        <v>6</v>
      </c>
      <c r="L680" s="58">
        <v>1</v>
      </c>
      <c r="M680" s="58"/>
      <c r="N680" s="58"/>
      <c r="O680" s="58">
        <v>299</v>
      </c>
      <c r="P680" s="58">
        <v>224</v>
      </c>
      <c r="Q680" s="58">
        <v>7</v>
      </c>
      <c r="R680" s="58" t="s">
        <v>215</v>
      </c>
    </row>
    <row r="681" spans="1:18" x14ac:dyDescent="0.25">
      <c r="A681" s="58" t="s">
        <v>38</v>
      </c>
      <c r="B681" s="58" t="s">
        <v>214</v>
      </c>
      <c r="C681" s="58" t="s">
        <v>203</v>
      </c>
      <c r="D681" s="58" t="s">
        <v>137</v>
      </c>
      <c r="E681" s="58"/>
      <c r="F681" s="58"/>
      <c r="G681" s="58" t="s">
        <v>159</v>
      </c>
      <c r="H681" s="58">
        <v>7</v>
      </c>
      <c r="I681" s="58">
        <v>5</v>
      </c>
      <c r="J681" s="58">
        <v>8</v>
      </c>
      <c r="K681" s="58">
        <v>2</v>
      </c>
      <c r="L681" s="58">
        <v>2</v>
      </c>
      <c r="M681" s="58"/>
      <c r="N681" s="58"/>
      <c r="O681" s="58">
        <v>483</v>
      </c>
      <c r="P681" s="58">
        <v>486</v>
      </c>
      <c r="Q681" s="58">
        <v>4</v>
      </c>
      <c r="R681" s="58" t="s">
        <v>215</v>
      </c>
    </row>
    <row r="682" spans="1:18" x14ac:dyDescent="0.25">
      <c r="A682" s="58" t="s">
        <v>38</v>
      </c>
      <c r="B682" s="58" t="s">
        <v>214</v>
      </c>
      <c r="C682" s="58" t="s">
        <v>203</v>
      </c>
      <c r="D682" s="58" t="s">
        <v>137</v>
      </c>
      <c r="E682" s="58"/>
      <c r="F682" s="58"/>
      <c r="G682" s="58" t="s">
        <v>159</v>
      </c>
      <c r="H682" s="58">
        <v>8</v>
      </c>
      <c r="I682" s="58">
        <v>2</v>
      </c>
      <c r="J682" s="58">
        <v>11</v>
      </c>
      <c r="K682" s="58">
        <v>8</v>
      </c>
      <c r="L682" s="58">
        <v>1</v>
      </c>
      <c r="M682" s="58"/>
      <c r="N682" s="58"/>
      <c r="O682" s="58">
        <v>486</v>
      </c>
      <c r="P682" s="58">
        <v>317</v>
      </c>
      <c r="Q682" s="58">
        <v>9</v>
      </c>
      <c r="R682" s="58" t="s">
        <v>215</v>
      </c>
    </row>
    <row r="683" spans="1:18" x14ac:dyDescent="0.25">
      <c r="A683" s="58" t="s">
        <v>38</v>
      </c>
      <c r="B683" s="58" t="s">
        <v>214</v>
      </c>
      <c r="C683" s="58" t="s">
        <v>203</v>
      </c>
      <c r="D683" s="58" t="s">
        <v>137</v>
      </c>
      <c r="E683" s="58"/>
      <c r="F683" s="58"/>
      <c r="G683" s="58" t="s">
        <v>159</v>
      </c>
      <c r="H683" s="58">
        <v>9</v>
      </c>
      <c r="I683" s="58">
        <v>7</v>
      </c>
      <c r="J683" s="58">
        <v>13</v>
      </c>
      <c r="K683" s="58">
        <v>2</v>
      </c>
      <c r="L683" s="58">
        <v>3</v>
      </c>
      <c r="M683" s="58"/>
      <c r="N683" s="58"/>
      <c r="O683" s="58">
        <v>602</v>
      </c>
      <c r="P683" s="58">
        <v>347</v>
      </c>
      <c r="Q683" s="58">
        <v>14</v>
      </c>
      <c r="R683" s="58" t="s">
        <v>215</v>
      </c>
    </row>
    <row r="684" spans="1:18" x14ac:dyDescent="0.25">
      <c r="A684" s="58" t="s">
        <v>38</v>
      </c>
      <c r="B684" s="58" t="s">
        <v>214</v>
      </c>
      <c r="C684" s="58" t="s">
        <v>203</v>
      </c>
      <c r="D684" s="58" t="s">
        <v>137</v>
      </c>
      <c r="E684" s="58"/>
      <c r="F684" s="58"/>
      <c r="G684" s="58" t="s">
        <v>159</v>
      </c>
      <c r="H684" s="58">
        <v>10</v>
      </c>
      <c r="I684" s="58">
        <v>9</v>
      </c>
      <c r="J684" s="58">
        <v>12</v>
      </c>
      <c r="K684" s="58">
        <v>10</v>
      </c>
      <c r="L684" s="58">
        <v>2</v>
      </c>
      <c r="M684" s="58"/>
      <c r="N684" s="58"/>
      <c r="O684" s="58">
        <v>634</v>
      </c>
      <c r="P684" s="58">
        <v>358</v>
      </c>
      <c r="Q684" s="58">
        <v>6</v>
      </c>
      <c r="R684" s="58" t="s">
        <v>215</v>
      </c>
    </row>
    <row r="685" spans="1:18" x14ac:dyDescent="0.25">
      <c r="A685" s="58" t="s">
        <v>38</v>
      </c>
      <c r="B685" s="58" t="s">
        <v>214</v>
      </c>
      <c r="C685" s="58" t="s">
        <v>203</v>
      </c>
      <c r="D685" s="58" t="s">
        <v>137</v>
      </c>
      <c r="E685" s="58"/>
      <c r="F685" s="58"/>
      <c r="G685" s="58" t="s">
        <v>159</v>
      </c>
      <c r="H685" s="58">
        <v>11</v>
      </c>
      <c r="I685" s="58">
        <v>18</v>
      </c>
      <c r="J685" s="58">
        <v>4</v>
      </c>
      <c r="K685" s="58">
        <v>6</v>
      </c>
      <c r="L685" s="58">
        <v>1</v>
      </c>
      <c r="M685" s="58"/>
      <c r="N685" s="58"/>
      <c r="O685" s="58">
        <v>696</v>
      </c>
      <c r="P685" s="58">
        <v>355</v>
      </c>
      <c r="Q685" s="58">
        <v>0</v>
      </c>
      <c r="R685" s="58" t="s">
        <v>215</v>
      </c>
    </row>
    <row r="686" spans="1:18" x14ac:dyDescent="0.25">
      <c r="A686" s="58" t="s">
        <v>38</v>
      </c>
      <c r="B686" s="58" t="s">
        <v>214</v>
      </c>
      <c r="C686" s="58" t="s">
        <v>203</v>
      </c>
      <c r="D686" s="58" t="s">
        <v>137</v>
      </c>
      <c r="E686" s="58"/>
      <c r="F686" s="58"/>
      <c r="G686" s="58" t="s">
        <v>159</v>
      </c>
      <c r="H686" s="58">
        <v>12</v>
      </c>
      <c r="I686" s="58">
        <v>13</v>
      </c>
      <c r="J686" s="58">
        <v>5</v>
      </c>
      <c r="K686" s="58">
        <v>5</v>
      </c>
      <c r="L686" s="58">
        <v>2</v>
      </c>
      <c r="M686" s="58"/>
      <c r="N686" s="58"/>
      <c r="O686" s="58">
        <v>665</v>
      </c>
      <c r="P686" s="58">
        <v>249</v>
      </c>
      <c r="Q686" s="58">
        <v>3</v>
      </c>
      <c r="R686" s="58" t="s">
        <v>215</v>
      </c>
    </row>
    <row r="687" spans="1:18" x14ac:dyDescent="0.25">
      <c r="A687" s="58" t="s">
        <v>38</v>
      </c>
      <c r="B687" s="58" t="s">
        <v>214</v>
      </c>
      <c r="C687" s="58" t="s">
        <v>203</v>
      </c>
      <c r="D687" s="58" t="s">
        <v>137</v>
      </c>
      <c r="E687" s="58"/>
      <c r="F687" s="58"/>
      <c r="G687" s="58" t="s">
        <v>159</v>
      </c>
      <c r="H687" s="58">
        <v>13</v>
      </c>
      <c r="I687" s="58">
        <v>15</v>
      </c>
      <c r="J687" s="58">
        <v>7</v>
      </c>
      <c r="K687" s="58">
        <v>3</v>
      </c>
      <c r="L687" s="58">
        <v>1</v>
      </c>
      <c r="M687" s="58"/>
      <c r="N687" s="58"/>
      <c r="O687" s="58">
        <v>488</v>
      </c>
      <c r="P687" s="58">
        <v>195</v>
      </c>
      <c r="Q687" s="58">
        <v>3</v>
      </c>
      <c r="R687" s="58" t="s">
        <v>215</v>
      </c>
    </row>
    <row r="688" spans="1:18" x14ac:dyDescent="0.25">
      <c r="A688" s="58" t="s">
        <v>38</v>
      </c>
      <c r="B688" s="58" t="s">
        <v>214</v>
      </c>
      <c r="C688" s="58" t="s">
        <v>203</v>
      </c>
      <c r="D688" s="58" t="s">
        <v>137</v>
      </c>
      <c r="E688" s="58"/>
      <c r="F688" s="58"/>
      <c r="G688" s="58" t="s">
        <v>159</v>
      </c>
      <c r="H688" s="58">
        <v>14</v>
      </c>
      <c r="I688" s="58">
        <v>12</v>
      </c>
      <c r="J688" s="58">
        <v>7</v>
      </c>
      <c r="K688" s="58">
        <v>10</v>
      </c>
      <c r="L688" s="58">
        <v>3</v>
      </c>
      <c r="M688" s="58"/>
      <c r="N688" s="58"/>
      <c r="O688" s="58">
        <v>551</v>
      </c>
      <c r="P688" s="58">
        <v>214</v>
      </c>
      <c r="Q688" s="58">
        <v>2</v>
      </c>
      <c r="R688" s="58" t="s">
        <v>215</v>
      </c>
    </row>
    <row r="689" spans="1:18" x14ac:dyDescent="0.25">
      <c r="A689" s="58" t="s">
        <v>38</v>
      </c>
      <c r="B689" s="58" t="s">
        <v>214</v>
      </c>
      <c r="C689" s="58" t="s">
        <v>203</v>
      </c>
      <c r="D689" s="58" t="s">
        <v>137</v>
      </c>
      <c r="E689" s="58"/>
      <c r="F689" s="58"/>
      <c r="G689" s="58" t="s">
        <v>159</v>
      </c>
      <c r="H689" s="58">
        <v>15</v>
      </c>
      <c r="I689" s="58">
        <v>13</v>
      </c>
      <c r="J689" s="58">
        <v>4</v>
      </c>
      <c r="K689" s="58">
        <v>12</v>
      </c>
      <c r="L689" s="58">
        <v>3</v>
      </c>
      <c r="M689" s="58"/>
      <c r="N689" s="58"/>
      <c r="O689" s="58">
        <v>586</v>
      </c>
      <c r="P689" s="58">
        <v>255</v>
      </c>
      <c r="Q689" s="58">
        <v>8</v>
      </c>
      <c r="R689" s="58" t="s">
        <v>215</v>
      </c>
    </row>
    <row r="690" spans="1:18" x14ac:dyDescent="0.25">
      <c r="A690" s="58" t="s">
        <v>38</v>
      </c>
      <c r="B690" s="58" t="s">
        <v>214</v>
      </c>
      <c r="C690" s="58" t="s">
        <v>203</v>
      </c>
      <c r="D690" s="58" t="s">
        <v>137</v>
      </c>
      <c r="E690" s="58"/>
      <c r="F690" s="58"/>
      <c r="G690" s="58" t="s">
        <v>159</v>
      </c>
      <c r="H690" s="58">
        <v>16</v>
      </c>
      <c r="I690" s="58">
        <v>17</v>
      </c>
      <c r="J690" s="58">
        <v>8</v>
      </c>
      <c r="K690" s="58">
        <v>6</v>
      </c>
      <c r="L690" s="58">
        <v>0</v>
      </c>
      <c r="M690" s="58"/>
      <c r="N690" s="58"/>
      <c r="O690" s="58">
        <v>664</v>
      </c>
      <c r="P690" s="58">
        <v>401</v>
      </c>
      <c r="Q690" s="58">
        <v>5</v>
      </c>
      <c r="R690" s="58" t="s">
        <v>215</v>
      </c>
    </row>
    <row r="691" spans="1:18" x14ac:dyDescent="0.25">
      <c r="A691" s="58" t="s">
        <v>38</v>
      </c>
      <c r="B691" s="58" t="s">
        <v>214</v>
      </c>
      <c r="C691" s="58" t="s">
        <v>203</v>
      </c>
      <c r="D691" s="58" t="s">
        <v>137</v>
      </c>
      <c r="E691" s="58"/>
      <c r="F691" s="58"/>
      <c r="G691" s="58" t="s">
        <v>159</v>
      </c>
      <c r="H691" s="58">
        <v>17</v>
      </c>
      <c r="I691" s="58">
        <v>2</v>
      </c>
      <c r="J691" s="58">
        <v>7</v>
      </c>
      <c r="K691" s="58">
        <v>7</v>
      </c>
      <c r="L691" s="58">
        <v>1</v>
      </c>
      <c r="M691" s="58"/>
      <c r="N691" s="58"/>
      <c r="O691" s="58">
        <v>728</v>
      </c>
      <c r="P691" s="58">
        <v>500</v>
      </c>
      <c r="Q691" s="58">
        <v>13</v>
      </c>
      <c r="R691" s="58" t="s">
        <v>215</v>
      </c>
    </row>
    <row r="692" spans="1:18" x14ac:dyDescent="0.25">
      <c r="A692" s="58" t="s">
        <v>38</v>
      </c>
      <c r="B692" s="58" t="s">
        <v>214</v>
      </c>
      <c r="C692" s="58" t="s">
        <v>203</v>
      </c>
      <c r="D692" s="58" t="s">
        <v>137</v>
      </c>
      <c r="E692" s="58"/>
      <c r="F692" s="58"/>
      <c r="G692" s="58" t="s">
        <v>159</v>
      </c>
      <c r="H692" s="58">
        <v>18</v>
      </c>
      <c r="I692" s="58">
        <v>4</v>
      </c>
      <c r="J692" s="58">
        <v>4</v>
      </c>
      <c r="K692" s="58">
        <v>7</v>
      </c>
      <c r="L692" s="58">
        <v>0</v>
      </c>
      <c r="M692" s="58"/>
      <c r="N692" s="58"/>
      <c r="O692" s="58">
        <v>505</v>
      </c>
      <c r="P692" s="58">
        <v>366</v>
      </c>
      <c r="Q692" s="58">
        <v>1</v>
      </c>
      <c r="R692" s="58" t="s">
        <v>215</v>
      </c>
    </row>
    <row r="693" spans="1:18" x14ac:dyDescent="0.25">
      <c r="A693" s="58" t="s">
        <v>38</v>
      </c>
      <c r="B693" s="58" t="s">
        <v>214</v>
      </c>
      <c r="C693" s="58" t="s">
        <v>203</v>
      </c>
      <c r="D693" s="58" t="s">
        <v>137</v>
      </c>
      <c r="E693" s="58"/>
      <c r="F693" s="58"/>
      <c r="G693" s="58" t="s">
        <v>159</v>
      </c>
      <c r="H693" s="58">
        <v>19</v>
      </c>
      <c r="I693" s="58">
        <v>3</v>
      </c>
      <c r="J693" s="58">
        <v>2</v>
      </c>
      <c r="K693" s="58">
        <v>7</v>
      </c>
      <c r="L693" s="58">
        <v>0</v>
      </c>
      <c r="M693" s="58"/>
      <c r="N693" s="58"/>
      <c r="O693" s="58">
        <v>492</v>
      </c>
      <c r="P693" s="58">
        <v>326</v>
      </c>
      <c r="Q693" s="58">
        <v>2</v>
      </c>
      <c r="R693" s="58" t="s">
        <v>215</v>
      </c>
    </row>
    <row r="694" spans="1:18" x14ac:dyDescent="0.25">
      <c r="A694" s="58" t="s">
        <v>38</v>
      </c>
      <c r="B694" s="58" t="s">
        <v>214</v>
      </c>
      <c r="C694" s="58" t="s">
        <v>203</v>
      </c>
      <c r="D694" s="58" t="s">
        <v>137</v>
      </c>
      <c r="E694" s="58"/>
      <c r="F694" s="58"/>
      <c r="G694" s="58" t="s">
        <v>159</v>
      </c>
      <c r="H694" s="58">
        <v>20</v>
      </c>
      <c r="I694" s="58">
        <v>3</v>
      </c>
      <c r="J694" s="58">
        <v>3</v>
      </c>
      <c r="K694" s="58">
        <v>13</v>
      </c>
      <c r="L694" s="58">
        <v>0</v>
      </c>
      <c r="M694" s="58"/>
      <c r="N694" s="58"/>
      <c r="O694" s="58">
        <v>488</v>
      </c>
      <c r="P694" s="58">
        <v>266</v>
      </c>
      <c r="Q694" s="58">
        <v>2</v>
      </c>
      <c r="R694" s="58" t="s">
        <v>215</v>
      </c>
    </row>
    <row r="695" spans="1:18" x14ac:dyDescent="0.25">
      <c r="A695" s="58" t="s">
        <v>38</v>
      </c>
      <c r="B695" s="58" t="s">
        <v>214</v>
      </c>
      <c r="C695" s="58" t="s">
        <v>203</v>
      </c>
      <c r="D695" s="58" t="s">
        <v>137</v>
      </c>
      <c r="E695" s="58"/>
      <c r="F695" s="58"/>
      <c r="G695" s="58" t="s">
        <v>159</v>
      </c>
      <c r="H695" s="58">
        <v>21</v>
      </c>
      <c r="I695" s="58">
        <v>1</v>
      </c>
      <c r="J695" s="58">
        <v>2</v>
      </c>
      <c r="K695" s="58">
        <v>3</v>
      </c>
      <c r="L695" s="58">
        <v>0</v>
      </c>
      <c r="M695" s="58"/>
      <c r="N695" s="58"/>
      <c r="O695" s="58">
        <v>434</v>
      </c>
      <c r="P695" s="58">
        <v>253</v>
      </c>
      <c r="Q695" s="58">
        <v>1</v>
      </c>
      <c r="R695" s="58" t="s">
        <v>215</v>
      </c>
    </row>
    <row r="696" spans="1:18" x14ac:dyDescent="0.25">
      <c r="A696" s="58" t="s">
        <v>38</v>
      </c>
      <c r="B696" s="58" t="s">
        <v>214</v>
      </c>
      <c r="C696" s="58" t="s">
        <v>203</v>
      </c>
      <c r="D696" s="58" t="s">
        <v>137</v>
      </c>
      <c r="E696" s="58"/>
      <c r="F696" s="58"/>
      <c r="G696" s="58" t="s">
        <v>159</v>
      </c>
      <c r="H696" s="58">
        <v>22</v>
      </c>
      <c r="I696" s="58">
        <v>0</v>
      </c>
      <c r="J696" s="58">
        <v>3</v>
      </c>
      <c r="K696" s="58">
        <v>2</v>
      </c>
      <c r="L696" s="58">
        <v>0</v>
      </c>
      <c r="M696" s="58"/>
      <c r="N696" s="58"/>
      <c r="O696" s="58">
        <v>238</v>
      </c>
      <c r="P696" s="58">
        <v>176</v>
      </c>
      <c r="Q696" s="58">
        <v>0</v>
      </c>
      <c r="R696" s="58" t="s">
        <v>215</v>
      </c>
    </row>
    <row r="697" spans="1:18" x14ac:dyDescent="0.25">
      <c r="A697" s="58" t="s">
        <v>38</v>
      </c>
      <c r="B697" s="58" t="s">
        <v>214</v>
      </c>
      <c r="C697" s="58" t="s">
        <v>203</v>
      </c>
      <c r="D697" s="58" t="s">
        <v>137</v>
      </c>
      <c r="E697" s="58"/>
      <c r="F697" s="58"/>
      <c r="G697" s="58" t="s">
        <v>159</v>
      </c>
      <c r="H697" s="58">
        <v>23</v>
      </c>
      <c r="I697" s="58">
        <v>0</v>
      </c>
      <c r="J697" s="58">
        <v>0</v>
      </c>
      <c r="K697" s="58">
        <v>2</v>
      </c>
      <c r="L697" s="58">
        <v>0</v>
      </c>
      <c r="M697" s="58"/>
      <c r="N697" s="58"/>
      <c r="O697" s="58">
        <v>85</v>
      </c>
      <c r="P697" s="58">
        <v>77</v>
      </c>
      <c r="Q697" s="58">
        <v>0</v>
      </c>
      <c r="R697" s="58" t="s">
        <v>215</v>
      </c>
    </row>
    <row r="698" spans="1:18" x14ac:dyDescent="0.25">
      <c r="A698" s="58" t="s">
        <v>38</v>
      </c>
      <c r="B698" s="58" t="s">
        <v>214</v>
      </c>
      <c r="C698" s="58" t="s">
        <v>203</v>
      </c>
      <c r="D698" s="58" t="s">
        <v>137</v>
      </c>
      <c r="E698" s="58"/>
      <c r="F698" s="58"/>
      <c r="G698" s="58" t="s">
        <v>157</v>
      </c>
      <c r="H698" s="58">
        <v>0</v>
      </c>
      <c r="I698" s="58">
        <v>3</v>
      </c>
      <c r="J698" s="58">
        <v>2</v>
      </c>
      <c r="K698" s="58">
        <v>0</v>
      </c>
      <c r="L698" s="58">
        <v>0</v>
      </c>
      <c r="M698" s="58"/>
      <c r="N698" s="58"/>
      <c r="O698" s="58">
        <v>11</v>
      </c>
      <c r="P698" s="58">
        <v>54</v>
      </c>
      <c r="Q698" s="58">
        <v>42</v>
      </c>
      <c r="R698" s="58" t="s">
        <v>215</v>
      </c>
    </row>
    <row r="699" spans="1:18" x14ac:dyDescent="0.25">
      <c r="A699" s="58" t="s">
        <v>38</v>
      </c>
      <c r="B699" s="58" t="s">
        <v>214</v>
      </c>
      <c r="C699" s="58" t="s">
        <v>203</v>
      </c>
      <c r="D699" s="58" t="s">
        <v>137</v>
      </c>
      <c r="E699" s="58"/>
      <c r="F699" s="58"/>
      <c r="G699" s="58" t="s">
        <v>157</v>
      </c>
      <c r="H699" s="58">
        <v>1</v>
      </c>
      <c r="I699" s="58">
        <v>1</v>
      </c>
      <c r="J699" s="58">
        <v>3</v>
      </c>
      <c r="K699" s="58">
        <v>0</v>
      </c>
      <c r="L699" s="58">
        <v>0</v>
      </c>
      <c r="M699" s="58"/>
      <c r="N699" s="58"/>
      <c r="O699" s="58">
        <v>49</v>
      </c>
      <c r="P699" s="58">
        <v>27</v>
      </c>
      <c r="Q699" s="58">
        <v>22</v>
      </c>
      <c r="R699" s="58" t="s">
        <v>215</v>
      </c>
    </row>
    <row r="700" spans="1:18" x14ac:dyDescent="0.25">
      <c r="A700" s="58" t="s">
        <v>38</v>
      </c>
      <c r="B700" s="58" t="s">
        <v>214</v>
      </c>
      <c r="C700" s="58" t="s">
        <v>203</v>
      </c>
      <c r="D700" s="58" t="s">
        <v>137</v>
      </c>
      <c r="E700" s="58"/>
      <c r="F700" s="58"/>
      <c r="G700" s="58" t="s">
        <v>157</v>
      </c>
      <c r="H700" s="58">
        <v>2</v>
      </c>
      <c r="I700" s="58">
        <v>3</v>
      </c>
      <c r="J700" s="58">
        <v>2</v>
      </c>
      <c r="K700" s="58">
        <v>0</v>
      </c>
      <c r="L700" s="58">
        <v>0</v>
      </c>
      <c r="M700" s="58"/>
      <c r="N700" s="58"/>
      <c r="O700" s="58">
        <v>52</v>
      </c>
      <c r="P700" s="58">
        <v>42</v>
      </c>
      <c r="Q700" s="58">
        <v>15</v>
      </c>
      <c r="R700" s="58" t="s">
        <v>215</v>
      </c>
    </row>
    <row r="701" spans="1:18" x14ac:dyDescent="0.25">
      <c r="A701" s="58" t="s">
        <v>38</v>
      </c>
      <c r="B701" s="58" t="s">
        <v>214</v>
      </c>
      <c r="C701" s="58" t="s">
        <v>203</v>
      </c>
      <c r="D701" s="58" t="s">
        <v>137</v>
      </c>
      <c r="E701" s="58"/>
      <c r="F701" s="58"/>
      <c r="G701" s="58" t="s">
        <v>157</v>
      </c>
      <c r="H701" s="58">
        <v>3</v>
      </c>
      <c r="I701" s="58">
        <v>1</v>
      </c>
      <c r="J701" s="58">
        <v>2</v>
      </c>
      <c r="K701" s="58">
        <v>0</v>
      </c>
      <c r="L701" s="58">
        <v>0</v>
      </c>
      <c r="M701" s="58"/>
      <c r="N701" s="58"/>
      <c r="O701" s="58">
        <v>19</v>
      </c>
      <c r="P701" s="58">
        <v>11</v>
      </c>
      <c r="Q701" s="58">
        <v>26</v>
      </c>
      <c r="R701" s="58" t="s">
        <v>215</v>
      </c>
    </row>
    <row r="702" spans="1:18" x14ac:dyDescent="0.25">
      <c r="A702" s="58" t="s">
        <v>38</v>
      </c>
      <c r="B702" s="58" t="s">
        <v>214</v>
      </c>
      <c r="C702" s="58" t="s">
        <v>203</v>
      </c>
      <c r="D702" s="58" t="s">
        <v>137</v>
      </c>
      <c r="E702" s="58"/>
      <c r="F702" s="58"/>
      <c r="G702" s="58" t="s">
        <v>157</v>
      </c>
      <c r="H702" s="58">
        <v>4</v>
      </c>
      <c r="I702" s="58">
        <v>4</v>
      </c>
      <c r="J702" s="58">
        <v>2</v>
      </c>
      <c r="K702" s="58">
        <v>0</v>
      </c>
      <c r="L702" s="58">
        <v>0</v>
      </c>
      <c r="M702" s="58"/>
      <c r="N702" s="58"/>
      <c r="O702" s="58">
        <v>41</v>
      </c>
      <c r="P702" s="58">
        <v>21</v>
      </c>
      <c r="Q702" s="58">
        <v>13</v>
      </c>
      <c r="R702" s="58" t="s">
        <v>215</v>
      </c>
    </row>
    <row r="703" spans="1:18" x14ac:dyDescent="0.25">
      <c r="A703" s="58" t="s">
        <v>38</v>
      </c>
      <c r="B703" s="58" t="s">
        <v>214</v>
      </c>
      <c r="C703" s="58" t="s">
        <v>203</v>
      </c>
      <c r="D703" s="58" t="s">
        <v>137</v>
      </c>
      <c r="E703" s="58"/>
      <c r="F703" s="58"/>
      <c r="G703" s="58" t="s">
        <v>157</v>
      </c>
      <c r="H703" s="58">
        <v>5</v>
      </c>
      <c r="I703" s="58">
        <v>9</v>
      </c>
      <c r="J703" s="58">
        <v>5</v>
      </c>
      <c r="K703" s="58">
        <v>5</v>
      </c>
      <c r="L703" s="58">
        <v>0</v>
      </c>
      <c r="M703" s="58"/>
      <c r="N703" s="58"/>
      <c r="O703" s="58">
        <v>111</v>
      </c>
      <c r="P703" s="58">
        <v>54</v>
      </c>
      <c r="Q703" s="58">
        <v>3</v>
      </c>
      <c r="R703" s="58" t="s">
        <v>215</v>
      </c>
    </row>
    <row r="704" spans="1:18" x14ac:dyDescent="0.25">
      <c r="A704" s="58" t="s">
        <v>38</v>
      </c>
      <c r="B704" s="58" t="s">
        <v>214</v>
      </c>
      <c r="C704" s="58" t="s">
        <v>203</v>
      </c>
      <c r="D704" s="58" t="s">
        <v>137</v>
      </c>
      <c r="E704" s="58"/>
      <c r="F704" s="58"/>
      <c r="G704" s="58" t="s">
        <v>157</v>
      </c>
      <c r="H704" s="58">
        <v>6</v>
      </c>
      <c r="I704" s="58">
        <v>12</v>
      </c>
      <c r="J704" s="58">
        <v>3</v>
      </c>
      <c r="K704" s="58">
        <v>4</v>
      </c>
      <c r="L704" s="58">
        <v>0</v>
      </c>
      <c r="M704" s="58"/>
      <c r="N704" s="58"/>
      <c r="O704" s="58">
        <v>475</v>
      </c>
      <c r="P704" s="58">
        <v>471</v>
      </c>
      <c r="Q704" s="58">
        <v>2</v>
      </c>
      <c r="R704" s="58" t="s">
        <v>215</v>
      </c>
    </row>
    <row r="705" spans="1:18" x14ac:dyDescent="0.25">
      <c r="A705" s="58" t="s">
        <v>38</v>
      </c>
      <c r="B705" s="58" t="s">
        <v>214</v>
      </c>
      <c r="C705" s="58" t="s">
        <v>203</v>
      </c>
      <c r="D705" s="58" t="s">
        <v>137</v>
      </c>
      <c r="E705" s="58"/>
      <c r="F705" s="58"/>
      <c r="G705" s="58" t="s">
        <v>157</v>
      </c>
      <c r="H705" s="58">
        <v>7</v>
      </c>
      <c r="I705" s="58">
        <v>0</v>
      </c>
      <c r="J705" s="58">
        <v>10</v>
      </c>
      <c r="K705" s="58">
        <v>6</v>
      </c>
      <c r="L705" s="58">
        <v>4</v>
      </c>
      <c r="M705" s="58"/>
      <c r="N705" s="58"/>
      <c r="O705" s="58">
        <v>1184</v>
      </c>
      <c r="P705" s="58">
        <v>1481</v>
      </c>
      <c r="Q705" s="58">
        <v>4</v>
      </c>
      <c r="R705" s="58" t="s">
        <v>215</v>
      </c>
    </row>
    <row r="706" spans="1:18" x14ac:dyDescent="0.25">
      <c r="A706" s="58" t="s">
        <v>38</v>
      </c>
      <c r="B706" s="58" t="s">
        <v>214</v>
      </c>
      <c r="C706" s="58" t="s">
        <v>203</v>
      </c>
      <c r="D706" s="58" t="s">
        <v>137</v>
      </c>
      <c r="E706" s="58"/>
      <c r="F706" s="58"/>
      <c r="G706" s="58" t="s">
        <v>157</v>
      </c>
      <c r="H706" s="58">
        <v>8</v>
      </c>
      <c r="I706" s="58">
        <v>7</v>
      </c>
      <c r="J706" s="58">
        <v>32</v>
      </c>
      <c r="K706" s="58">
        <v>7</v>
      </c>
      <c r="L706" s="58">
        <v>2</v>
      </c>
      <c r="M706" s="58"/>
      <c r="N706" s="58"/>
      <c r="O706" s="58">
        <v>618</v>
      </c>
      <c r="P706" s="58">
        <v>231</v>
      </c>
      <c r="Q706" s="58">
        <v>2</v>
      </c>
      <c r="R706" s="58" t="s">
        <v>215</v>
      </c>
    </row>
    <row r="707" spans="1:18" x14ac:dyDescent="0.25">
      <c r="A707" s="58" t="s">
        <v>38</v>
      </c>
      <c r="B707" s="58" t="s">
        <v>214</v>
      </c>
      <c r="C707" s="58" t="s">
        <v>203</v>
      </c>
      <c r="D707" s="58" t="s">
        <v>137</v>
      </c>
      <c r="E707" s="58"/>
      <c r="F707" s="58"/>
      <c r="G707" s="58" t="s">
        <v>157</v>
      </c>
      <c r="H707" s="58">
        <v>9</v>
      </c>
      <c r="I707" s="58">
        <v>13</v>
      </c>
      <c r="J707" s="58">
        <v>18</v>
      </c>
      <c r="K707" s="58">
        <v>3</v>
      </c>
      <c r="L707" s="58">
        <v>0</v>
      </c>
      <c r="M707" s="58"/>
      <c r="N707" s="58"/>
      <c r="O707" s="58">
        <v>543</v>
      </c>
      <c r="P707" s="58">
        <v>283</v>
      </c>
      <c r="Q707" s="58">
        <v>4</v>
      </c>
      <c r="R707" s="58" t="s">
        <v>215</v>
      </c>
    </row>
    <row r="708" spans="1:18" x14ac:dyDescent="0.25">
      <c r="A708" s="58" t="s">
        <v>38</v>
      </c>
      <c r="B708" s="58" t="s">
        <v>214</v>
      </c>
      <c r="C708" s="58" t="s">
        <v>203</v>
      </c>
      <c r="D708" s="58" t="s">
        <v>137</v>
      </c>
      <c r="E708" s="58"/>
      <c r="F708" s="58"/>
      <c r="G708" s="58" t="s">
        <v>157</v>
      </c>
      <c r="H708" s="58">
        <v>10</v>
      </c>
      <c r="I708" s="58">
        <v>5</v>
      </c>
      <c r="J708" s="58">
        <v>21</v>
      </c>
      <c r="K708" s="58">
        <v>8</v>
      </c>
      <c r="L708" s="58">
        <v>0</v>
      </c>
      <c r="M708" s="58"/>
      <c r="N708" s="58"/>
      <c r="O708" s="58">
        <v>604</v>
      </c>
      <c r="P708" s="58">
        <v>297</v>
      </c>
      <c r="Q708" s="58">
        <v>6</v>
      </c>
      <c r="R708" s="58" t="s">
        <v>215</v>
      </c>
    </row>
    <row r="709" spans="1:18" x14ac:dyDescent="0.25">
      <c r="A709" s="58" t="s">
        <v>38</v>
      </c>
      <c r="B709" s="58" t="s">
        <v>214</v>
      </c>
      <c r="C709" s="58" t="s">
        <v>203</v>
      </c>
      <c r="D709" s="58" t="s">
        <v>137</v>
      </c>
      <c r="E709" s="58"/>
      <c r="F709" s="58"/>
      <c r="G709" s="58" t="s">
        <v>157</v>
      </c>
      <c r="H709" s="58">
        <v>11</v>
      </c>
      <c r="I709" s="58">
        <v>14</v>
      </c>
      <c r="J709" s="58">
        <v>25</v>
      </c>
      <c r="K709" s="58">
        <v>12</v>
      </c>
      <c r="L709" s="58">
        <v>0</v>
      </c>
      <c r="M709" s="58"/>
      <c r="N709" s="58"/>
      <c r="O709" s="58">
        <v>589</v>
      </c>
      <c r="P709" s="58">
        <v>253</v>
      </c>
      <c r="Q709" s="58">
        <v>7</v>
      </c>
      <c r="R709" s="58" t="s">
        <v>215</v>
      </c>
    </row>
    <row r="710" spans="1:18" x14ac:dyDescent="0.25">
      <c r="A710" s="58" t="s">
        <v>38</v>
      </c>
      <c r="B710" s="58" t="s">
        <v>214</v>
      </c>
      <c r="C710" s="58" t="s">
        <v>203</v>
      </c>
      <c r="D710" s="58" t="s">
        <v>137</v>
      </c>
      <c r="E710" s="58"/>
      <c r="F710" s="58"/>
      <c r="G710" s="58" t="s">
        <v>157</v>
      </c>
      <c r="H710" s="58">
        <v>12</v>
      </c>
      <c r="I710" s="58">
        <v>7</v>
      </c>
      <c r="J710" s="58">
        <v>25</v>
      </c>
      <c r="K710" s="58">
        <v>10</v>
      </c>
      <c r="L710" s="58">
        <v>0</v>
      </c>
      <c r="M710" s="58"/>
      <c r="N710" s="58"/>
      <c r="O710" s="58">
        <v>506</v>
      </c>
      <c r="P710" s="58">
        <v>192</v>
      </c>
      <c r="Q710" s="58">
        <v>10</v>
      </c>
      <c r="R710" s="58" t="s">
        <v>215</v>
      </c>
    </row>
    <row r="711" spans="1:18" x14ac:dyDescent="0.25">
      <c r="A711" s="58" t="s">
        <v>38</v>
      </c>
      <c r="B711" s="58" t="s">
        <v>214</v>
      </c>
      <c r="C711" s="58" t="s">
        <v>203</v>
      </c>
      <c r="D711" s="58" t="s">
        <v>137</v>
      </c>
      <c r="E711" s="58"/>
      <c r="F711" s="58"/>
      <c r="G711" s="58" t="s">
        <v>157</v>
      </c>
      <c r="H711" s="58">
        <v>13</v>
      </c>
      <c r="I711" s="58">
        <v>4</v>
      </c>
      <c r="J711" s="58">
        <v>25</v>
      </c>
      <c r="K711" s="58">
        <v>5</v>
      </c>
      <c r="L711" s="58">
        <v>0</v>
      </c>
      <c r="M711" s="58"/>
      <c r="N711" s="58"/>
      <c r="O711" s="58">
        <v>520</v>
      </c>
      <c r="P711" s="58">
        <v>191</v>
      </c>
      <c r="Q711" s="58">
        <v>5</v>
      </c>
      <c r="R711" s="58" t="s">
        <v>215</v>
      </c>
    </row>
    <row r="712" spans="1:18" x14ac:dyDescent="0.25">
      <c r="A712" s="58" t="s">
        <v>38</v>
      </c>
      <c r="B712" s="58" t="s">
        <v>214</v>
      </c>
      <c r="C712" s="58" t="s">
        <v>203</v>
      </c>
      <c r="D712" s="58" t="s">
        <v>137</v>
      </c>
      <c r="E712" s="58"/>
      <c r="F712" s="58"/>
      <c r="G712" s="58" t="s">
        <v>157</v>
      </c>
      <c r="H712" s="58">
        <v>14</v>
      </c>
      <c r="I712" s="58">
        <v>6</v>
      </c>
      <c r="J712" s="58">
        <v>18</v>
      </c>
      <c r="K712" s="58">
        <v>4</v>
      </c>
      <c r="L712" s="58">
        <v>0</v>
      </c>
      <c r="M712" s="58"/>
      <c r="N712" s="58"/>
      <c r="O712" s="58">
        <v>548</v>
      </c>
      <c r="P712" s="58">
        <v>154</v>
      </c>
      <c r="Q712" s="58">
        <v>5</v>
      </c>
      <c r="R712" s="58" t="s">
        <v>215</v>
      </c>
    </row>
    <row r="713" spans="1:18" x14ac:dyDescent="0.25">
      <c r="A713" s="58" t="s">
        <v>38</v>
      </c>
      <c r="B713" s="58" t="s">
        <v>214</v>
      </c>
      <c r="C713" s="58" t="s">
        <v>203</v>
      </c>
      <c r="D713" s="58" t="s">
        <v>137</v>
      </c>
      <c r="E713" s="58"/>
      <c r="F713" s="58"/>
      <c r="G713" s="58" t="s">
        <v>157</v>
      </c>
      <c r="H713" s="58">
        <v>15</v>
      </c>
      <c r="I713" s="58">
        <v>9</v>
      </c>
      <c r="J713" s="58">
        <v>20</v>
      </c>
      <c r="K713" s="58">
        <v>4</v>
      </c>
      <c r="L713" s="58">
        <v>0</v>
      </c>
      <c r="M713" s="58"/>
      <c r="N713" s="58"/>
      <c r="O713" s="58">
        <v>563</v>
      </c>
      <c r="P713" s="58">
        <v>221</v>
      </c>
      <c r="Q713" s="58">
        <v>2</v>
      </c>
      <c r="R713" s="58" t="s">
        <v>215</v>
      </c>
    </row>
    <row r="714" spans="1:18" x14ac:dyDescent="0.25">
      <c r="A714" s="58" t="s">
        <v>38</v>
      </c>
      <c r="B714" s="58" t="s">
        <v>214</v>
      </c>
      <c r="C714" s="58" t="s">
        <v>203</v>
      </c>
      <c r="D714" s="58" t="s">
        <v>137</v>
      </c>
      <c r="E714" s="58"/>
      <c r="F714" s="58"/>
      <c r="G714" s="58" t="s">
        <v>157</v>
      </c>
      <c r="H714" s="58">
        <v>16</v>
      </c>
      <c r="I714" s="58">
        <v>10</v>
      </c>
      <c r="J714" s="58">
        <v>13</v>
      </c>
      <c r="K714" s="58">
        <v>10</v>
      </c>
      <c r="L714" s="58">
        <v>0</v>
      </c>
      <c r="M714" s="58"/>
      <c r="N714" s="58"/>
      <c r="O714" s="58">
        <v>714</v>
      </c>
      <c r="P714" s="58">
        <v>380</v>
      </c>
      <c r="Q714" s="58">
        <v>11</v>
      </c>
      <c r="R714" s="58" t="s">
        <v>215</v>
      </c>
    </row>
    <row r="715" spans="1:18" x14ac:dyDescent="0.25">
      <c r="A715" s="58" t="s">
        <v>38</v>
      </c>
      <c r="B715" s="58" t="s">
        <v>214</v>
      </c>
      <c r="C715" s="58" t="s">
        <v>203</v>
      </c>
      <c r="D715" s="58" t="s">
        <v>137</v>
      </c>
      <c r="E715" s="58"/>
      <c r="F715" s="58"/>
      <c r="G715" s="58" t="s">
        <v>157</v>
      </c>
      <c r="H715" s="58">
        <v>17</v>
      </c>
      <c r="I715" s="58">
        <v>7</v>
      </c>
      <c r="J715" s="58">
        <v>22</v>
      </c>
      <c r="K715" s="58">
        <v>10</v>
      </c>
      <c r="L715" s="58">
        <v>4</v>
      </c>
      <c r="M715" s="58"/>
      <c r="N715" s="58"/>
      <c r="O715" s="58">
        <v>912</v>
      </c>
      <c r="P715" s="58">
        <v>679</v>
      </c>
      <c r="Q715" s="58">
        <v>4</v>
      </c>
      <c r="R715" s="58" t="s">
        <v>215</v>
      </c>
    </row>
    <row r="716" spans="1:18" x14ac:dyDescent="0.25">
      <c r="A716" s="58" t="s">
        <v>38</v>
      </c>
      <c r="B716" s="58" t="s">
        <v>214</v>
      </c>
      <c r="C716" s="58" t="s">
        <v>203</v>
      </c>
      <c r="D716" s="58" t="s">
        <v>137</v>
      </c>
      <c r="E716" s="58"/>
      <c r="F716" s="58"/>
      <c r="G716" s="58" t="s">
        <v>157</v>
      </c>
      <c r="H716" s="58">
        <v>18</v>
      </c>
      <c r="I716" s="58">
        <v>0</v>
      </c>
      <c r="J716" s="58">
        <v>3</v>
      </c>
      <c r="K716" s="58">
        <v>8</v>
      </c>
      <c r="L716" s="58">
        <v>4</v>
      </c>
      <c r="M716" s="58"/>
      <c r="N716" s="58"/>
      <c r="O716" s="58">
        <v>541</v>
      </c>
      <c r="P716" s="58">
        <v>407</v>
      </c>
      <c r="Q716" s="58">
        <v>1</v>
      </c>
      <c r="R716" s="58" t="s">
        <v>215</v>
      </c>
    </row>
    <row r="717" spans="1:18" x14ac:dyDescent="0.25">
      <c r="A717" s="58" t="s">
        <v>38</v>
      </c>
      <c r="B717" s="58" t="s">
        <v>214</v>
      </c>
      <c r="C717" s="58" t="s">
        <v>203</v>
      </c>
      <c r="D717" s="58" t="s">
        <v>137</v>
      </c>
      <c r="E717" s="58"/>
      <c r="F717" s="58"/>
      <c r="G717" s="58" t="s">
        <v>157</v>
      </c>
      <c r="H717" s="58">
        <v>19</v>
      </c>
      <c r="I717" s="58">
        <v>0</v>
      </c>
      <c r="J717" s="58">
        <v>0</v>
      </c>
      <c r="K717" s="58">
        <v>6</v>
      </c>
      <c r="L717" s="58">
        <v>0</v>
      </c>
      <c r="M717" s="58"/>
      <c r="N717" s="58"/>
      <c r="O717" s="58">
        <v>473</v>
      </c>
      <c r="P717" s="58">
        <v>337</v>
      </c>
      <c r="Q717" s="58">
        <v>0</v>
      </c>
      <c r="R717" s="58" t="s">
        <v>215</v>
      </c>
    </row>
    <row r="718" spans="1:18" x14ac:dyDescent="0.25">
      <c r="A718" s="58" t="s">
        <v>38</v>
      </c>
      <c r="B718" s="58" t="s">
        <v>214</v>
      </c>
      <c r="C718" s="58" t="s">
        <v>203</v>
      </c>
      <c r="D718" s="58" t="s">
        <v>137</v>
      </c>
      <c r="E718" s="58"/>
      <c r="F718" s="58"/>
      <c r="G718" s="58" t="s">
        <v>157</v>
      </c>
      <c r="H718" s="58">
        <v>20</v>
      </c>
      <c r="I718" s="58">
        <v>0</v>
      </c>
      <c r="J718" s="58">
        <v>0</v>
      </c>
      <c r="K718" s="58">
        <v>6</v>
      </c>
      <c r="L718" s="58">
        <v>0</v>
      </c>
      <c r="M718" s="58"/>
      <c r="N718" s="58"/>
      <c r="O718" s="58">
        <v>475</v>
      </c>
      <c r="P718" s="58">
        <v>298</v>
      </c>
      <c r="Q718" s="58">
        <v>0</v>
      </c>
      <c r="R718" s="58" t="s">
        <v>215</v>
      </c>
    </row>
    <row r="719" spans="1:18" x14ac:dyDescent="0.25">
      <c r="A719" s="58" t="s">
        <v>38</v>
      </c>
      <c r="B719" s="58" t="s">
        <v>214</v>
      </c>
      <c r="C719" s="58" t="s">
        <v>203</v>
      </c>
      <c r="D719" s="58" t="s">
        <v>137</v>
      </c>
      <c r="E719" s="58"/>
      <c r="F719" s="58"/>
      <c r="G719" s="58" t="s">
        <v>157</v>
      </c>
      <c r="H719" s="58">
        <v>21</v>
      </c>
      <c r="I719" s="58">
        <v>0</v>
      </c>
      <c r="J719" s="58">
        <v>0</v>
      </c>
      <c r="K719" s="58">
        <v>5</v>
      </c>
      <c r="L719" s="58">
        <v>0</v>
      </c>
      <c r="M719" s="58"/>
      <c r="N719" s="58"/>
      <c r="O719" s="58">
        <v>361</v>
      </c>
      <c r="P719" s="58">
        <v>232</v>
      </c>
      <c r="Q719" s="58">
        <v>0</v>
      </c>
      <c r="R719" s="58" t="s">
        <v>215</v>
      </c>
    </row>
    <row r="720" spans="1:18" x14ac:dyDescent="0.25">
      <c r="A720" s="58" t="s">
        <v>38</v>
      </c>
      <c r="B720" s="58" t="s">
        <v>214</v>
      </c>
      <c r="C720" s="58" t="s">
        <v>203</v>
      </c>
      <c r="D720" s="58" t="s">
        <v>137</v>
      </c>
      <c r="E720" s="58"/>
      <c r="F720" s="58"/>
      <c r="G720" s="58" t="s">
        <v>157</v>
      </c>
      <c r="H720" s="58">
        <v>22</v>
      </c>
      <c r="I720" s="58">
        <v>0</v>
      </c>
      <c r="J720" s="58">
        <v>2</v>
      </c>
      <c r="K720" s="58">
        <v>0</v>
      </c>
      <c r="L720" s="58">
        <v>0</v>
      </c>
      <c r="M720" s="58"/>
      <c r="N720" s="58"/>
      <c r="O720" s="58">
        <v>153</v>
      </c>
      <c r="P720" s="58">
        <v>107</v>
      </c>
      <c r="Q720" s="58">
        <v>0</v>
      </c>
      <c r="R720" s="58" t="s">
        <v>215</v>
      </c>
    </row>
    <row r="721" spans="1:18" x14ac:dyDescent="0.25">
      <c r="A721" s="58" t="s">
        <v>38</v>
      </c>
      <c r="B721" s="58" t="s">
        <v>214</v>
      </c>
      <c r="C721" s="58" t="s">
        <v>203</v>
      </c>
      <c r="D721" s="58" t="s">
        <v>137</v>
      </c>
      <c r="E721" s="58"/>
      <c r="F721" s="58"/>
      <c r="G721" s="58" t="s">
        <v>157</v>
      </c>
      <c r="H721" s="58">
        <v>23</v>
      </c>
      <c r="I721" s="58">
        <v>0</v>
      </c>
      <c r="J721" s="58">
        <v>1</v>
      </c>
      <c r="K721" s="58">
        <v>0</v>
      </c>
      <c r="L721" s="58">
        <v>0</v>
      </c>
      <c r="M721" s="58"/>
      <c r="N721" s="58"/>
      <c r="O721" s="58">
        <v>107</v>
      </c>
      <c r="P721" s="58">
        <v>58</v>
      </c>
      <c r="Q721" s="58">
        <v>0</v>
      </c>
      <c r="R721" s="58" t="s">
        <v>215</v>
      </c>
    </row>
    <row r="722" spans="1:18" x14ac:dyDescent="0.25">
      <c r="A722" s="58" t="s">
        <v>38</v>
      </c>
      <c r="B722" s="58" t="s">
        <v>214</v>
      </c>
      <c r="C722" s="58" t="s">
        <v>203</v>
      </c>
      <c r="D722" s="58" t="s">
        <v>135</v>
      </c>
      <c r="E722" s="58"/>
      <c r="F722" s="58"/>
      <c r="G722" s="58" t="s">
        <v>159</v>
      </c>
      <c r="H722" s="58">
        <v>0</v>
      </c>
      <c r="I722" s="58">
        <v>2</v>
      </c>
      <c r="J722" s="58">
        <v>2</v>
      </c>
      <c r="K722" s="58">
        <v>0</v>
      </c>
      <c r="L722" s="58">
        <v>0</v>
      </c>
      <c r="M722" s="58"/>
      <c r="N722" s="58"/>
      <c r="O722" s="58">
        <v>45</v>
      </c>
      <c r="P722" s="58">
        <v>44</v>
      </c>
      <c r="Q722" s="58">
        <v>2</v>
      </c>
      <c r="R722" s="58" t="s">
        <v>215</v>
      </c>
    </row>
    <row r="723" spans="1:18" x14ac:dyDescent="0.25">
      <c r="A723" s="58" t="s">
        <v>38</v>
      </c>
      <c r="B723" s="58" t="s">
        <v>214</v>
      </c>
      <c r="C723" s="58" t="s">
        <v>203</v>
      </c>
      <c r="D723" s="58" t="s">
        <v>135</v>
      </c>
      <c r="E723" s="58"/>
      <c r="F723" s="58"/>
      <c r="G723" s="58" t="s">
        <v>159</v>
      </c>
      <c r="H723" s="58">
        <v>1</v>
      </c>
      <c r="I723" s="58">
        <v>4</v>
      </c>
      <c r="J723" s="58">
        <v>5</v>
      </c>
      <c r="K723" s="58">
        <v>0</v>
      </c>
      <c r="L723" s="58">
        <v>0</v>
      </c>
      <c r="M723" s="58"/>
      <c r="N723" s="58"/>
      <c r="O723" s="58">
        <v>33</v>
      </c>
      <c r="P723" s="58">
        <v>29</v>
      </c>
      <c r="Q723" s="58">
        <v>5</v>
      </c>
      <c r="R723" s="58" t="s">
        <v>215</v>
      </c>
    </row>
    <row r="724" spans="1:18" x14ac:dyDescent="0.25">
      <c r="A724" s="58" t="s">
        <v>38</v>
      </c>
      <c r="B724" s="58" t="s">
        <v>214</v>
      </c>
      <c r="C724" s="58" t="s">
        <v>203</v>
      </c>
      <c r="D724" s="58" t="s">
        <v>135</v>
      </c>
      <c r="E724" s="58"/>
      <c r="F724" s="58"/>
      <c r="G724" s="58" t="s">
        <v>159</v>
      </c>
      <c r="H724" s="58">
        <v>2</v>
      </c>
      <c r="I724" s="58">
        <v>3</v>
      </c>
      <c r="J724" s="58">
        <v>6</v>
      </c>
      <c r="K724" s="58">
        <v>0</v>
      </c>
      <c r="L724" s="58">
        <v>0</v>
      </c>
      <c r="M724" s="58"/>
      <c r="N724" s="58"/>
      <c r="O724" s="58">
        <v>28</v>
      </c>
      <c r="P724" s="58">
        <v>17</v>
      </c>
      <c r="Q724" s="58">
        <v>4</v>
      </c>
      <c r="R724" s="58" t="s">
        <v>215</v>
      </c>
    </row>
    <row r="725" spans="1:18" x14ac:dyDescent="0.25">
      <c r="A725" s="58" t="s">
        <v>38</v>
      </c>
      <c r="B725" s="58" t="s">
        <v>214</v>
      </c>
      <c r="C725" s="58" t="s">
        <v>203</v>
      </c>
      <c r="D725" s="58" t="s">
        <v>135</v>
      </c>
      <c r="E725" s="58"/>
      <c r="F725" s="58"/>
      <c r="G725" s="58" t="s">
        <v>159</v>
      </c>
      <c r="H725" s="58">
        <v>3</v>
      </c>
      <c r="I725" s="58">
        <v>3</v>
      </c>
      <c r="J725" s="58">
        <v>0</v>
      </c>
      <c r="K725" s="58">
        <v>0</v>
      </c>
      <c r="L725" s="58">
        <v>0</v>
      </c>
      <c r="M725" s="58"/>
      <c r="N725" s="58"/>
      <c r="O725" s="58">
        <v>29</v>
      </c>
      <c r="P725" s="58">
        <v>21</v>
      </c>
      <c r="Q725" s="58">
        <v>4</v>
      </c>
      <c r="R725" s="58" t="s">
        <v>215</v>
      </c>
    </row>
    <row r="726" spans="1:18" x14ac:dyDescent="0.25">
      <c r="A726" s="58" t="s">
        <v>38</v>
      </c>
      <c r="B726" s="58" t="s">
        <v>214</v>
      </c>
      <c r="C726" s="58" t="s">
        <v>203</v>
      </c>
      <c r="D726" s="58" t="s">
        <v>135</v>
      </c>
      <c r="E726" s="58"/>
      <c r="F726" s="58"/>
      <c r="G726" s="58" t="s">
        <v>159</v>
      </c>
      <c r="H726" s="58">
        <v>4</v>
      </c>
      <c r="I726" s="58">
        <v>3</v>
      </c>
      <c r="J726" s="58">
        <v>3</v>
      </c>
      <c r="K726" s="58">
        <v>0</v>
      </c>
      <c r="L726" s="58">
        <v>0</v>
      </c>
      <c r="M726" s="58"/>
      <c r="N726" s="58"/>
      <c r="O726" s="58">
        <v>47</v>
      </c>
      <c r="P726" s="58">
        <v>58</v>
      </c>
      <c r="Q726" s="58">
        <v>8</v>
      </c>
      <c r="R726" s="58" t="s">
        <v>215</v>
      </c>
    </row>
    <row r="727" spans="1:18" x14ac:dyDescent="0.25">
      <c r="A727" s="58" t="s">
        <v>38</v>
      </c>
      <c r="B727" s="58" t="s">
        <v>214</v>
      </c>
      <c r="C727" s="58" t="s">
        <v>203</v>
      </c>
      <c r="D727" s="58" t="s">
        <v>135</v>
      </c>
      <c r="E727" s="58"/>
      <c r="F727" s="58"/>
      <c r="G727" s="58" t="s">
        <v>159</v>
      </c>
      <c r="H727" s="58">
        <v>5</v>
      </c>
      <c r="I727" s="58">
        <v>3</v>
      </c>
      <c r="J727" s="58">
        <v>5</v>
      </c>
      <c r="K727" s="58">
        <v>0</v>
      </c>
      <c r="L727" s="58">
        <v>0</v>
      </c>
      <c r="M727" s="58"/>
      <c r="N727" s="58"/>
      <c r="O727" s="58">
        <v>138</v>
      </c>
      <c r="P727" s="58">
        <v>131</v>
      </c>
      <c r="Q727" s="58">
        <v>9</v>
      </c>
      <c r="R727" s="58" t="s">
        <v>215</v>
      </c>
    </row>
    <row r="728" spans="1:18" x14ac:dyDescent="0.25">
      <c r="A728" s="58" t="s">
        <v>38</v>
      </c>
      <c r="B728" s="58" t="s">
        <v>214</v>
      </c>
      <c r="C728" s="58" t="s">
        <v>203</v>
      </c>
      <c r="D728" s="58" t="s">
        <v>135</v>
      </c>
      <c r="E728" s="58"/>
      <c r="F728" s="58"/>
      <c r="G728" s="58" t="s">
        <v>159</v>
      </c>
      <c r="H728" s="58">
        <v>6</v>
      </c>
      <c r="I728" s="58">
        <v>6</v>
      </c>
      <c r="J728" s="58">
        <v>10</v>
      </c>
      <c r="K728" s="58">
        <v>6</v>
      </c>
      <c r="L728" s="58">
        <v>4</v>
      </c>
      <c r="M728" s="58"/>
      <c r="N728" s="58"/>
      <c r="O728" s="58">
        <v>273</v>
      </c>
      <c r="P728" s="58">
        <v>288</v>
      </c>
      <c r="Q728" s="58">
        <v>5</v>
      </c>
      <c r="R728" s="58" t="s">
        <v>215</v>
      </c>
    </row>
    <row r="729" spans="1:18" x14ac:dyDescent="0.25">
      <c r="A729" s="58" t="s">
        <v>38</v>
      </c>
      <c r="B729" s="58" t="s">
        <v>214</v>
      </c>
      <c r="C729" s="58" t="s">
        <v>203</v>
      </c>
      <c r="D729" s="58" t="s">
        <v>135</v>
      </c>
      <c r="E729" s="58"/>
      <c r="F729" s="58"/>
      <c r="G729" s="58" t="s">
        <v>159</v>
      </c>
      <c r="H729" s="58">
        <v>7</v>
      </c>
      <c r="I729" s="58">
        <v>6</v>
      </c>
      <c r="J729" s="58">
        <v>12</v>
      </c>
      <c r="K729" s="58">
        <v>4</v>
      </c>
      <c r="L729" s="58">
        <v>6</v>
      </c>
      <c r="M729" s="58"/>
      <c r="N729" s="58"/>
      <c r="O729" s="58">
        <v>519</v>
      </c>
      <c r="P729" s="58">
        <v>502</v>
      </c>
      <c r="Q729" s="58">
        <v>21</v>
      </c>
      <c r="R729" s="58" t="s">
        <v>215</v>
      </c>
    </row>
    <row r="730" spans="1:18" x14ac:dyDescent="0.25">
      <c r="A730" s="58" t="s">
        <v>38</v>
      </c>
      <c r="B730" s="58" t="s">
        <v>214</v>
      </c>
      <c r="C730" s="58" t="s">
        <v>203</v>
      </c>
      <c r="D730" s="58" t="s">
        <v>135</v>
      </c>
      <c r="E730" s="58"/>
      <c r="F730" s="58"/>
      <c r="G730" s="58" t="s">
        <v>159</v>
      </c>
      <c r="H730" s="58">
        <v>8</v>
      </c>
      <c r="I730" s="58">
        <v>8</v>
      </c>
      <c r="J730" s="58">
        <v>11</v>
      </c>
      <c r="K730" s="58">
        <v>13</v>
      </c>
      <c r="L730" s="58">
        <v>4</v>
      </c>
      <c r="M730" s="58"/>
      <c r="N730" s="58"/>
      <c r="O730" s="58">
        <v>661</v>
      </c>
      <c r="P730" s="58">
        <v>443</v>
      </c>
      <c r="Q730" s="58">
        <v>28</v>
      </c>
      <c r="R730" s="58" t="s">
        <v>215</v>
      </c>
    </row>
    <row r="731" spans="1:18" x14ac:dyDescent="0.25">
      <c r="A731" s="58" t="s">
        <v>38</v>
      </c>
      <c r="B731" s="58" t="s">
        <v>214</v>
      </c>
      <c r="C731" s="58" t="s">
        <v>203</v>
      </c>
      <c r="D731" s="58" t="s">
        <v>135</v>
      </c>
      <c r="E731" s="58"/>
      <c r="F731" s="58"/>
      <c r="G731" s="58" t="s">
        <v>159</v>
      </c>
      <c r="H731" s="58">
        <v>9</v>
      </c>
      <c r="I731" s="58">
        <v>7</v>
      </c>
      <c r="J731" s="58">
        <v>5</v>
      </c>
      <c r="K731" s="58">
        <v>15</v>
      </c>
      <c r="L731" s="58">
        <v>1</v>
      </c>
      <c r="M731" s="58"/>
      <c r="N731" s="58"/>
      <c r="O731" s="58">
        <v>648</v>
      </c>
      <c r="P731" s="58">
        <v>438</v>
      </c>
      <c r="Q731" s="58">
        <v>12</v>
      </c>
      <c r="R731" s="58" t="s">
        <v>215</v>
      </c>
    </row>
    <row r="732" spans="1:18" x14ac:dyDescent="0.25">
      <c r="A732" s="58" t="s">
        <v>38</v>
      </c>
      <c r="B732" s="58" t="s">
        <v>214</v>
      </c>
      <c r="C732" s="58" t="s">
        <v>203</v>
      </c>
      <c r="D732" s="58" t="s">
        <v>135</v>
      </c>
      <c r="E732" s="58"/>
      <c r="F732" s="58"/>
      <c r="G732" s="58" t="s">
        <v>159</v>
      </c>
      <c r="H732" s="58">
        <v>10</v>
      </c>
      <c r="I732" s="58">
        <v>13</v>
      </c>
      <c r="J732" s="58">
        <v>8</v>
      </c>
      <c r="K732" s="58">
        <v>6</v>
      </c>
      <c r="L732" s="58">
        <v>0</v>
      </c>
      <c r="M732" s="58"/>
      <c r="N732" s="58"/>
      <c r="O732" s="58">
        <v>697</v>
      </c>
      <c r="P732" s="58">
        <v>364</v>
      </c>
      <c r="Q732" s="58">
        <v>14</v>
      </c>
      <c r="R732" s="58" t="s">
        <v>215</v>
      </c>
    </row>
    <row r="733" spans="1:18" x14ac:dyDescent="0.25">
      <c r="A733" s="58" t="s">
        <v>38</v>
      </c>
      <c r="B733" s="58" t="s">
        <v>214</v>
      </c>
      <c r="C733" s="58" t="s">
        <v>203</v>
      </c>
      <c r="D733" s="58" t="s">
        <v>135</v>
      </c>
      <c r="E733" s="58"/>
      <c r="F733" s="58"/>
      <c r="G733" s="58" t="s">
        <v>159</v>
      </c>
      <c r="H733" s="58">
        <v>11</v>
      </c>
      <c r="I733" s="58">
        <v>7</v>
      </c>
      <c r="J733" s="58">
        <v>9</v>
      </c>
      <c r="K733" s="58">
        <v>10</v>
      </c>
      <c r="L733" s="58">
        <v>0</v>
      </c>
      <c r="M733" s="58"/>
      <c r="N733" s="58"/>
      <c r="O733" s="58">
        <v>618</v>
      </c>
      <c r="P733" s="58">
        <v>254</v>
      </c>
      <c r="Q733" s="58">
        <v>24</v>
      </c>
      <c r="R733" s="58" t="s">
        <v>215</v>
      </c>
    </row>
    <row r="734" spans="1:18" x14ac:dyDescent="0.25">
      <c r="A734" s="58" t="s">
        <v>38</v>
      </c>
      <c r="B734" s="58" t="s">
        <v>214</v>
      </c>
      <c r="C734" s="58" t="s">
        <v>203</v>
      </c>
      <c r="D734" s="58" t="s">
        <v>135</v>
      </c>
      <c r="E734" s="58"/>
      <c r="F734" s="58"/>
      <c r="G734" s="58" t="s">
        <v>159</v>
      </c>
      <c r="H734" s="58">
        <v>12</v>
      </c>
      <c r="I734" s="58">
        <v>13</v>
      </c>
      <c r="J734" s="58">
        <v>7</v>
      </c>
      <c r="K734" s="58">
        <v>8</v>
      </c>
      <c r="L734" s="58">
        <v>3</v>
      </c>
      <c r="M734" s="58"/>
      <c r="N734" s="58"/>
      <c r="O734" s="58">
        <v>505</v>
      </c>
      <c r="P734" s="58">
        <v>232</v>
      </c>
      <c r="Q734" s="58">
        <v>27</v>
      </c>
      <c r="R734" s="58" t="s">
        <v>215</v>
      </c>
    </row>
    <row r="735" spans="1:18" x14ac:dyDescent="0.25">
      <c r="A735" s="58" t="s">
        <v>38</v>
      </c>
      <c r="B735" s="58" t="s">
        <v>214</v>
      </c>
      <c r="C735" s="58" t="s">
        <v>203</v>
      </c>
      <c r="D735" s="58" t="s">
        <v>135</v>
      </c>
      <c r="E735" s="58"/>
      <c r="F735" s="58"/>
      <c r="G735" s="58" t="s">
        <v>159</v>
      </c>
      <c r="H735" s="58">
        <v>13</v>
      </c>
      <c r="I735" s="58">
        <v>8</v>
      </c>
      <c r="J735" s="58">
        <v>13</v>
      </c>
      <c r="K735" s="58">
        <v>8</v>
      </c>
      <c r="L735" s="58">
        <v>2</v>
      </c>
      <c r="M735" s="58"/>
      <c r="N735" s="58"/>
      <c r="O735" s="58">
        <v>508</v>
      </c>
      <c r="P735" s="58">
        <v>220</v>
      </c>
      <c r="Q735" s="58">
        <v>39</v>
      </c>
      <c r="R735" s="58" t="s">
        <v>215</v>
      </c>
    </row>
    <row r="736" spans="1:18" x14ac:dyDescent="0.25">
      <c r="A736" s="58" t="s">
        <v>38</v>
      </c>
      <c r="B736" s="58" t="s">
        <v>214</v>
      </c>
      <c r="C736" s="58" t="s">
        <v>203</v>
      </c>
      <c r="D736" s="58" t="s">
        <v>135</v>
      </c>
      <c r="E736" s="58"/>
      <c r="F736" s="58"/>
      <c r="G736" s="58" t="s">
        <v>159</v>
      </c>
      <c r="H736" s="58">
        <v>14</v>
      </c>
      <c r="I736" s="58">
        <v>10</v>
      </c>
      <c r="J736" s="58">
        <v>9</v>
      </c>
      <c r="K736" s="58">
        <v>9</v>
      </c>
      <c r="L736" s="58">
        <v>1</v>
      </c>
      <c r="M736" s="58"/>
      <c r="N736" s="58"/>
      <c r="O736" s="58">
        <v>523</v>
      </c>
      <c r="P736" s="58">
        <v>224</v>
      </c>
      <c r="Q736" s="58">
        <v>29</v>
      </c>
      <c r="R736" s="58" t="s">
        <v>215</v>
      </c>
    </row>
    <row r="737" spans="1:18" x14ac:dyDescent="0.25">
      <c r="A737" s="58" t="s">
        <v>38</v>
      </c>
      <c r="B737" s="58" t="s">
        <v>214</v>
      </c>
      <c r="C737" s="58" t="s">
        <v>203</v>
      </c>
      <c r="D737" s="58" t="s">
        <v>135</v>
      </c>
      <c r="E737" s="58"/>
      <c r="F737" s="58"/>
      <c r="G737" s="58" t="s">
        <v>159</v>
      </c>
      <c r="H737" s="58">
        <v>15</v>
      </c>
      <c r="I737" s="58">
        <v>9</v>
      </c>
      <c r="J737" s="58">
        <v>7</v>
      </c>
      <c r="K737" s="58">
        <v>6</v>
      </c>
      <c r="L737" s="58">
        <v>1</v>
      </c>
      <c r="M737" s="58"/>
      <c r="N737" s="58"/>
      <c r="O737" s="58">
        <v>581</v>
      </c>
      <c r="P737" s="58">
        <v>274</v>
      </c>
      <c r="Q737" s="58">
        <v>45</v>
      </c>
      <c r="R737" s="58" t="s">
        <v>215</v>
      </c>
    </row>
    <row r="738" spans="1:18" x14ac:dyDescent="0.25">
      <c r="A738" s="58" t="s">
        <v>38</v>
      </c>
      <c r="B738" s="58" t="s">
        <v>214</v>
      </c>
      <c r="C738" s="58" t="s">
        <v>203</v>
      </c>
      <c r="D738" s="58" t="s">
        <v>135</v>
      </c>
      <c r="E738" s="58"/>
      <c r="F738" s="58"/>
      <c r="G738" s="58" t="s">
        <v>159</v>
      </c>
      <c r="H738" s="58">
        <v>16</v>
      </c>
      <c r="I738" s="58">
        <v>10</v>
      </c>
      <c r="J738" s="58">
        <v>3</v>
      </c>
      <c r="K738" s="58">
        <v>8</v>
      </c>
      <c r="L738" s="58">
        <v>0</v>
      </c>
      <c r="M738" s="58"/>
      <c r="N738" s="58"/>
      <c r="O738" s="58">
        <v>638</v>
      </c>
      <c r="P738" s="58">
        <v>369</v>
      </c>
      <c r="Q738" s="58">
        <v>3</v>
      </c>
      <c r="R738" s="58" t="s">
        <v>215</v>
      </c>
    </row>
    <row r="739" spans="1:18" x14ac:dyDescent="0.25">
      <c r="A739" s="58" t="s">
        <v>38</v>
      </c>
      <c r="B739" s="58" t="s">
        <v>214</v>
      </c>
      <c r="C739" s="58" t="s">
        <v>203</v>
      </c>
      <c r="D739" s="58" t="s">
        <v>135</v>
      </c>
      <c r="E739" s="58"/>
      <c r="F739" s="58"/>
      <c r="G739" s="58" t="s">
        <v>159</v>
      </c>
      <c r="H739" s="58">
        <v>17</v>
      </c>
      <c r="I739" s="58">
        <v>2</v>
      </c>
      <c r="J739" s="58">
        <v>6</v>
      </c>
      <c r="K739" s="58">
        <v>9</v>
      </c>
      <c r="L739" s="58">
        <v>2</v>
      </c>
      <c r="M739" s="58"/>
      <c r="N739" s="58"/>
      <c r="O739" s="58">
        <v>694</v>
      </c>
      <c r="P739" s="58">
        <v>515</v>
      </c>
      <c r="Q739" s="58">
        <v>8</v>
      </c>
      <c r="R739" s="58" t="s">
        <v>215</v>
      </c>
    </row>
    <row r="740" spans="1:18" x14ac:dyDescent="0.25">
      <c r="A740" s="58" t="s">
        <v>38</v>
      </c>
      <c r="B740" s="58" t="s">
        <v>214</v>
      </c>
      <c r="C740" s="58" t="s">
        <v>203</v>
      </c>
      <c r="D740" s="58" t="s">
        <v>135</v>
      </c>
      <c r="E740" s="58"/>
      <c r="F740" s="58"/>
      <c r="G740" s="58" t="s">
        <v>159</v>
      </c>
      <c r="H740" s="58">
        <v>18</v>
      </c>
      <c r="I740" s="58">
        <v>3</v>
      </c>
      <c r="J740" s="58">
        <v>2</v>
      </c>
      <c r="K740" s="58">
        <v>6</v>
      </c>
      <c r="L740" s="58">
        <v>3</v>
      </c>
      <c r="M740" s="58"/>
      <c r="N740" s="58"/>
      <c r="O740" s="58">
        <v>492</v>
      </c>
      <c r="P740" s="58">
        <v>308</v>
      </c>
      <c r="Q740" s="58">
        <v>2</v>
      </c>
      <c r="R740" s="58" t="s">
        <v>215</v>
      </c>
    </row>
    <row r="741" spans="1:18" x14ac:dyDescent="0.25">
      <c r="A741" s="58" t="s">
        <v>38</v>
      </c>
      <c r="B741" s="58" t="s">
        <v>214</v>
      </c>
      <c r="C741" s="58" t="s">
        <v>203</v>
      </c>
      <c r="D741" s="58" t="s">
        <v>135</v>
      </c>
      <c r="E741" s="58"/>
      <c r="F741" s="58"/>
      <c r="G741" s="58" t="s">
        <v>159</v>
      </c>
      <c r="H741" s="58">
        <v>19</v>
      </c>
      <c r="I741" s="58">
        <v>1</v>
      </c>
      <c r="J741" s="58">
        <v>4</v>
      </c>
      <c r="K741" s="58">
        <v>6</v>
      </c>
      <c r="L741" s="58">
        <v>2</v>
      </c>
      <c r="M741" s="58"/>
      <c r="N741" s="58"/>
      <c r="O741" s="58">
        <v>411</v>
      </c>
      <c r="P741" s="58">
        <v>260</v>
      </c>
      <c r="Q741" s="58">
        <v>1</v>
      </c>
      <c r="R741" s="58" t="s">
        <v>215</v>
      </c>
    </row>
    <row r="742" spans="1:18" x14ac:dyDescent="0.25">
      <c r="A742" s="58" t="s">
        <v>38</v>
      </c>
      <c r="B742" s="58" t="s">
        <v>214</v>
      </c>
      <c r="C742" s="58" t="s">
        <v>203</v>
      </c>
      <c r="D742" s="58" t="s">
        <v>135</v>
      </c>
      <c r="E742" s="58"/>
      <c r="F742" s="58"/>
      <c r="G742" s="58" t="s">
        <v>159</v>
      </c>
      <c r="H742" s="58">
        <v>20</v>
      </c>
      <c r="I742" s="58">
        <v>3</v>
      </c>
      <c r="J742" s="58">
        <v>4</v>
      </c>
      <c r="K742" s="58">
        <v>7</v>
      </c>
      <c r="L742" s="58">
        <v>1</v>
      </c>
      <c r="M742" s="58"/>
      <c r="N742" s="58"/>
      <c r="O742" s="58">
        <v>355</v>
      </c>
      <c r="P742" s="58">
        <v>205</v>
      </c>
      <c r="Q742" s="58">
        <v>1</v>
      </c>
      <c r="R742" s="58" t="s">
        <v>215</v>
      </c>
    </row>
    <row r="743" spans="1:18" x14ac:dyDescent="0.25">
      <c r="A743" s="58" t="s">
        <v>38</v>
      </c>
      <c r="B743" s="58" t="s">
        <v>214</v>
      </c>
      <c r="C743" s="58" t="s">
        <v>203</v>
      </c>
      <c r="D743" s="58" t="s">
        <v>135</v>
      </c>
      <c r="E743" s="58"/>
      <c r="F743" s="58"/>
      <c r="G743" s="58" t="s">
        <v>159</v>
      </c>
      <c r="H743" s="58">
        <v>21</v>
      </c>
      <c r="I743" s="58">
        <v>2</v>
      </c>
      <c r="J743" s="58">
        <v>7</v>
      </c>
      <c r="K743" s="58">
        <v>5</v>
      </c>
      <c r="L743" s="58">
        <v>2</v>
      </c>
      <c r="M743" s="58"/>
      <c r="N743" s="58"/>
      <c r="O743" s="58">
        <v>280</v>
      </c>
      <c r="P743" s="58">
        <v>154</v>
      </c>
      <c r="Q743" s="58">
        <v>2</v>
      </c>
      <c r="R743" s="58" t="s">
        <v>215</v>
      </c>
    </row>
    <row r="744" spans="1:18" x14ac:dyDescent="0.25">
      <c r="A744" s="58" t="s">
        <v>38</v>
      </c>
      <c r="B744" s="58" t="s">
        <v>214</v>
      </c>
      <c r="C744" s="58" t="s">
        <v>203</v>
      </c>
      <c r="D744" s="58" t="s">
        <v>135</v>
      </c>
      <c r="E744" s="58"/>
      <c r="F744" s="58"/>
      <c r="G744" s="58" t="s">
        <v>159</v>
      </c>
      <c r="H744" s="58">
        <v>22</v>
      </c>
      <c r="I744" s="58">
        <v>0</v>
      </c>
      <c r="J744" s="58">
        <v>4</v>
      </c>
      <c r="K744" s="58">
        <v>5</v>
      </c>
      <c r="L744" s="58">
        <v>0</v>
      </c>
      <c r="M744" s="58"/>
      <c r="N744" s="58"/>
      <c r="O744" s="58">
        <v>150</v>
      </c>
      <c r="P744" s="58">
        <v>112</v>
      </c>
      <c r="Q744" s="58">
        <v>4</v>
      </c>
      <c r="R744" s="58" t="s">
        <v>215</v>
      </c>
    </row>
    <row r="745" spans="1:18" x14ac:dyDescent="0.25">
      <c r="A745" s="58" t="s">
        <v>38</v>
      </c>
      <c r="B745" s="58" t="s">
        <v>214</v>
      </c>
      <c r="C745" s="58" t="s">
        <v>203</v>
      </c>
      <c r="D745" s="58" t="s">
        <v>135</v>
      </c>
      <c r="E745" s="58"/>
      <c r="F745" s="58"/>
      <c r="G745" s="58" t="s">
        <v>159</v>
      </c>
      <c r="H745" s="58">
        <v>23</v>
      </c>
      <c r="I745" s="58">
        <v>0</v>
      </c>
      <c r="J745" s="58">
        <v>2</v>
      </c>
      <c r="K745" s="58">
        <v>5</v>
      </c>
      <c r="L745" s="58">
        <v>0</v>
      </c>
      <c r="M745" s="58"/>
      <c r="N745" s="58"/>
      <c r="O745" s="58">
        <v>97</v>
      </c>
      <c r="P745" s="58">
        <v>70</v>
      </c>
      <c r="Q745" s="58">
        <v>5</v>
      </c>
      <c r="R745" s="58" t="s">
        <v>215</v>
      </c>
    </row>
    <row r="746" spans="1:18" x14ac:dyDescent="0.25">
      <c r="A746" s="58" t="s">
        <v>38</v>
      </c>
      <c r="B746" s="58" t="s">
        <v>214</v>
      </c>
      <c r="C746" s="58" t="s">
        <v>203</v>
      </c>
      <c r="D746" s="58" t="s">
        <v>135</v>
      </c>
      <c r="E746" s="58"/>
      <c r="F746" s="58"/>
      <c r="G746" s="58" t="s">
        <v>157</v>
      </c>
      <c r="H746" s="58">
        <v>0</v>
      </c>
      <c r="I746" s="58">
        <v>0</v>
      </c>
      <c r="J746" s="58">
        <v>1</v>
      </c>
      <c r="K746" s="58">
        <v>0</v>
      </c>
      <c r="L746" s="58">
        <v>0</v>
      </c>
      <c r="M746" s="58"/>
      <c r="N746" s="58"/>
      <c r="O746" s="58">
        <v>36</v>
      </c>
      <c r="P746" s="58">
        <v>39</v>
      </c>
      <c r="Q746" s="58">
        <v>0</v>
      </c>
      <c r="R746" s="58" t="s">
        <v>215</v>
      </c>
    </row>
    <row r="747" spans="1:18" x14ac:dyDescent="0.25">
      <c r="A747" s="58" t="s">
        <v>38</v>
      </c>
      <c r="B747" s="58" t="s">
        <v>214</v>
      </c>
      <c r="C747" s="58" t="s">
        <v>203</v>
      </c>
      <c r="D747" s="58" t="s">
        <v>135</v>
      </c>
      <c r="E747" s="58"/>
      <c r="F747" s="58"/>
      <c r="G747" s="58" t="s">
        <v>157</v>
      </c>
      <c r="H747" s="58">
        <v>1</v>
      </c>
      <c r="I747" s="58">
        <v>0</v>
      </c>
      <c r="J747" s="58">
        <v>3</v>
      </c>
      <c r="K747" s="58">
        <v>0</v>
      </c>
      <c r="L747" s="58">
        <v>0</v>
      </c>
      <c r="M747" s="58"/>
      <c r="N747" s="58"/>
      <c r="O747" s="58">
        <v>29</v>
      </c>
      <c r="P747" s="58">
        <v>29</v>
      </c>
      <c r="Q747" s="58">
        <v>0</v>
      </c>
      <c r="R747" s="58" t="s">
        <v>215</v>
      </c>
    </row>
    <row r="748" spans="1:18" x14ac:dyDescent="0.25">
      <c r="A748" s="58" t="s">
        <v>38</v>
      </c>
      <c r="B748" s="58" t="s">
        <v>214</v>
      </c>
      <c r="C748" s="58" t="s">
        <v>203</v>
      </c>
      <c r="D748" s="58" t="s">
        <v>135</v>
      </c>
      <c r="E748" s="58"/>
      <c r="F748" s="58"/>
      <c r="G748" s="58" t="s">
        <v>157</v>
      </c>
      <c r="H748" s="58">
        <v>2</v>
      </c>
      <c r="I748" s="58">
        <v>0</v>
      </c>
      <c r="J748" s="58">
        <v>4</v>
      </c>
      <c r="K748" s="58">
        <v>0</v>
      </c>
      <c r="L748" s="58">
        <v>0</v>
      </c>
      <c r="M748" s="58"/>
      <c r="N748" s="58"/>
      <c r="O748" s="58">
        <v>43</v>
      </c>
      <c r="P748" s="58">
        <v>25</v>
      </c>
      <c r="Q748" s="58">
        <v>0</v>
      </c>
      <c r="R748" s="58" t="s">
        <v>215</v>
      </c>
    </row>
    <row r="749" spans="1:18" x14ac:dyDescent="0.25">
      <c r="A749" s="58" t="s">
        <v>38</v>
      </c>
      <c r="B749" s="58" t="s">
        <v>214</v>
      </c>
      <c r="C749" s="58" t="s">
        <v>203</v>
      </c>
      <c r="D749" s="58" t="s">
        <v>135</v>
      </c>
      <c r="E749" s="58"/>
      <c r="F749" s="58"/>
      <c r="G749" s="58" t="s">
        <v>157</v>
      </c>
      <c r="H749" s="58">
        <v>3</v>
      </c>
      <c r="I749" s="58">
        <v>0</v>
      </c>
      <c r="J749" s="58">
        <v>2</v>
      </c>
      <c r="K749" s="58">
        <v>0</v>
      </c>
      <c r="L749" s="58">
        <v>0</v>
      </c>
      <c r="M749" s="58"/>
      <c r="N749" s="58"/>
      <c r="O749" s="58">
        <v>27</v>
      </c>
      <c r="P749" s="58">
        <v>19</v>
      </c>
      <c r="Q749" s="58">
        <v>0</v>
      </c>
      <c r="R749" s="58" t="s">
        <v>215</v>
      </c>
    </row>
    <row r="750" spans="1:18" x14ac:dyDescent="0.25">
      <c r="A750" s="58" t="s">
        <v>38</v>
      </c>
      <c r="B750" s="58" t="s">
        <v>214</v>
      </c>
      <c r="C750" s="58" t="s">
        <v>203</v>
      </c>
      <c r="D750" s="58" t="s">
        <v>135</v>
      </c>
      <c r="E750" s="58"/>
      <c r="F750" s="58"/>
      <c r="G750" s="58" t="s">
        <v>157</v>
      </c>
      <c r="H750" s="58">
        <v>4</v>
      </c>
      <c r="I750" s="58">
        <v>0</v>
      </c>
      <c r="J750" s="58">
        <v>4</v>
      </c>
      <c r="K750" s="58">
        <v>0</v>
      </c>
      <c r="L750" s="58">
        <v>0</v>
      </c>
      <c r="M750" s="58"/>
      <c r="N750" s="58"/>
      <c r="O750" s="58">
        <v>48</v>
      </c>
      <c r="P750" s="58">
        <v>21</v>
      </c>
      <c r="Q750" s="58">
        <v>0</v>
      </c>
      <c r="R750" s="58" t="s">
        <v>215</v>
      </c>
    </row>
    <row r="751" spans="1:18" x14ac:dyDescent="0.25">
      <c r="A751" s="58" t="s">
        <v>38</v>
      </c>
      <c r="B751" s="58" t="s">
        <v>214</v>
      </c>
      <c r="C751" s="58" t="s">
        <v>203</v>
      </c>
      <c r="D751" s="58" t="s">
        <v>135</v>
      </c>
      <c r="E751" s="58"/>
      <c r="F751" s="58"/>
      <c r="G751" s="58" t="s">
        <v>157</v>
      </c>
      <c r="H751" s="58">
        <v>5</v>
      </c>
      <c r="I751" s="58">
        <v>1</v>
      </c>
      <c r="J751" s="58">
        <v>4</v>
      </c>
      <c r="K751" s="58">
        <v>4</v>
      </c>
      <c r="L751" s="58">
        <v>4</v>
      </c>
      <c r="M751" s="58"/>
      <c r="N751" s="58"/>
      <c r="O751" s="58">
        <v>95</v>
      </c>
      <c r="P751" s="58">
        <v>111</v>
      </c>
      <c r="Q751" s="58">
        <v>0</v>
      </c>
      <c r="R751" s="58" t="s">
        <v>215</v>
      </c>
    </row>
    <row r="752" spans="1:18" x14ac:dyDescent="0.25">
      <c r="A752" s="58" t="s">
        <v>38</v>
      </c>
      <c r="B752" s="58" t="s">
        <v>214</v>
      </c>
      <c r="C752" s="58" t="s">
        <v>203</v>
      </c>
      <c r="D752" s="58" t="s">
        <v>135</v>
      </c>
      <c r="E752" s="58"/>
      <c r="F752" s="58"/>
      <c r="G752" s="58" t="s">
        <v>157</v>
      </c>
      <c r="H752" s="58">
        <v>6</v>
      </c>
      <c r="I752" s="58">
        <v>5</v>
      </c>
      <c r="J752" s="58">
        <v>7</v>
      </c>
      <c r="K752" s="58">
        <v>15</v>
      </c>
      <c r="L752" s="58">
        <v>5</v>
      </c>
      <c r="M752" s="58"/>
      <c r="N752" s="58"/>
      <c r="O752" s="58">
        <v>424</v>
      </c>
      <c r="P752" s="58">
        <v>317</v>
      </c>
      <c r="Q752" s="58">
        <v>2</v>
      </c>
      <c r="R752" s="58" t="s">
        <v>215</v>
      </c>
    </row>
    <row r="753" spans="1:18" x14ac:dyDescent="0.25">
      <c r="A753" s="58" t="s">
        <v>38</v>
      </c>
      <c r="B753" s="58" t="s">
        <v>214</v>
      </c>
      <c r="C753" s="58" t="s">
        <v>203</v>
      </c>
      <c r="D753" s="58" t="s">
        <v>135</v>
      </c>
      <c r="E753" s="58"/>
      <c r="F753" s="58"/>
      <c r="G753" s="58" t="s">
        <v>157</v>
      </c>
      <c r="H753" s="58">
        <v>7</v>
      </c>
      <c r="I753" s="58">
        <v>8</v>
      </c>
      <c r="J753" s="58">
        <v>21</v>
      </c>
      <c r="K753" s="58">
        <v>10</v>
      </c>
      <c r="L753" s="58">
        <v>6</v>
      </c>
      <c r="M753" s="58"/>
      <c r="N753" s="58"/>
      <c r="O753" s="58">
        <v>908</v>
      </c>
      <c r="P753" s="58">
        <v>811</v>
      </c>
      <c r="Q753" s="58">
        <v>4</v>
      </c>
      <c r="R753" s="58" t="s">
        <v>215</v>
      </c>
    </row>
    <row r="754" spans="1:18" x14ac:dyDescent="0.25">
      <c r="A754" s="58" t="s">
        <v>38</v>
      </c>
      <c r="B754" s="58" t="s">
        <v>214</v>
      </c>
      <c r="C754" s="58" t="s">
        <v>203</v>
      </c>
      <c r="D754" s="58" t="s">
        <v>135</v>
      </c>
      <c r="E754" s="58"/>
      <c r="F754" s="58"/>
      <c r="G754" s="58" t="s">
        <v>157</v>
      </c>
      <c r="H754" s="58">
        <v>8</v>
      </c>
      <c r="I754" s="58">
        <v>5</v>
      </c>
      <c r="J754" s="58">
        <v>26</v>
      </c>
      <c r="K754" s="58">
        <v>8</v>
      </c>
      <c r="L754" s="58">
        <v>3</v>
      </c>
      <c r="M754" s="58"/>
      <c r="N754" s="58"/>
      <c r="O754" s="58">
        <v>682</v>
      </c>
      <c r="P754" s="58">
        <v>399</v>
      </c>
      <c r="Q754" s="58">
        <v>1</v>
      </c>
      <c r="R754" s="58" t="s">
        <v>215</v>
      </c>
    </row>
    <row r="755" spans="1:18" x14ac:dyDescent="0.25">
      <c r="A755" s="58" t="s">
        <v>38</v>
      </c>
      <c r="B755" s="58" t="s">
        <v>214</v>
      </c>
      <c r="C755" s="58" t="s">
        <v>203</v>
      </c>
      <c r="D755" s="58" t="s">
        <v>135</v>
      </c>
      <c r="E755" s="58"/>
      <c r="F755" s="58"/>
      <c r="G755" s="58" t="s">
        <v>157</v>
      </c>
      <c r="H755" s="58">
        <v>9</v>
      </c>
      <c r="I755" s="58">
        <v>4</v>
      </c>
      <c r="J755" s="58">
        <v>14</v>
      </c>
      <c r="K755" s="58">
        <v>13</v>
      </c>
      <c r="L755" s="58">
        <v>2</v>
      </c>
      <c r="M755" s="58"/>
      <c r="N755" s="58"/>
      <c r="O755" s="58">
        <v>611</v>
      </c>
      <c r="P755" s="58">
        <v>275</v>
      </c>
      <c r="Q755" s="58">
        <v>4</v>
      </c>
      <c r="R755" s="58" t="s">
        <v>215</v>
      </c>
    </row>
    <row r="756" spans="1:18" x14ac:dyDescent="0.25">
      <c r="A756" s="58" t="s">
        <v>38</v>
      </c>
      <c r="B756" s="58" t="s">
        <v>214</v>
      </c>
      <c r="C756" s="58" t="s">
        <v>203</v>
      </c>
      <c r="D756" s="58" t="s">
        <v>135</v>
      </c>
      <c r="E756" s="58"/>
      <c r="F756" s="58"/>
      <c r="G756" s="58" t="s">
        <v>157</v>
      </c>
      <c r="H756" s="58">
        <v>10</v>
      </c>
      <c r="I756" s="58">
        <v>5</v>
      </c>
      <c r="J756" s="58">
        <v>17</v>
      </c>
      <c r="K756" s="58">
        <v>6</v>
      </c>
      <c r="L756" s="58">
        <v>2</v>
      </c>
      <c r="M756" s="58"/>
      <c r="N756" s="58"/>
      <c r="O756" s="58">
        <v>571</v>
      </c>
      <c r="P756" s="58">
        <v>263</v>
      </c>
      <c r="Q756" s="58">
        <v>4</v>
      </c>
      <c r="R756" s="58" t="s">
        <v>215</v>
      </c>
    </row>
    <row r="757" spans="1:18" x14ac:dyDescent="0.25">
      <c r="A757" s="58" t="s">
        <v>38</v>
      </c>
      <c r="B757" s="58" t="s">
        <v>214</v>
      </c>
      <c r="C757" s="58" t="s">
        <v>203</v>
      </c>
      <c r="D757" s="58" t="s">
        <v>135</v>
      </c>
      <c r="E757" s="58"/>
      <c r="F757" s="58"/>
      <c r="G757" s="58" t="s">
        <v>157</v>
      </c>
      <c r="H757" s="58">
        <v>11</v>
      </c>
      <c r="I757" s="58">
        <v>4</v>
      </c>
      <c r="J757" s="58">
        <v>14</v>
      </c>
      <c r="K757" s="58">
        <v>11</v>
      </c>
      <c r="L757" s="58">
        <v>1</v>
      </c>
      <c r="M757" s="58"/>
      <c r="N757" s="58"/>
      <c r="O757" s="58">
        <v>487</v>
      </c>
      <c r="P757" s="58">
        <v>209</v>
      </c>
      <c r="Q757" s="58">
        <v>17</v>
      </c>
      <c r="R757" s="58" t="s">
        <v>215</v>
      </c>
    </row>
    <row r="758" spans="1:18" x14ac:dyDescent="0.25">
      <c r="A758" s="58" t="s">
        <v>38</v>
      </c>
      <c r="B758" s="58" t="s">
        <v>214</v>
      </c>
      <c r="C758" s="58" t="s">
        <v>203</v>
      </c>
      <c r="D758" s="58" t="s">
        <v>135</v>
      </c>
      <c r="E758" s="58"/>
      <c r="F758" s="58"/>
      <c r="G758" s="58" t="s">
        <v>157</v>
      </c>
      <c r="H758" s="58">
        <v>12</v>
      </c>
      <c r="I758" s="58">
        <v>5</v>
      </c>
      <c r="J758" s="58">
        <v>13</v>
      </c>
      <c r="K758" s="58">
        <v>12</v>
      </c>
      <c r="L758" s="58">
        <v>0</v>
      </c>
      <c r="M758" s="58"/>
      <c r="N758" s="58"/>
      <c r="O758" s="58">
        <v>474</v>
      </c>
      <c r="P758" s="58">
        <v>206</v>
      </c>
      <c r="Q758" s="58">
        <v>4</v>
      </c>
      <c r="R758" s="58" t="s">
        <v>215</v>
      </c>
    </row>
    <row r="759" spans="1:18" x14ac:dyDescent="0.25">
      <c r="A759" s="58" t="s">
        <v>38</v>
      </c>
      <c r="B759" s="58" t="s">
        <v>214</v>
      </c>
      <c r="C759" s="58" t="s">
        <v>203</v>
      </c>
      <c r="D759" s="58" t="s">
        <v>135</v>
      </c>
      <c r="E759" s="58"/>
      <c r="F759" s="58"/>
      <c r="G759" s="58" t="s">
        <v>157</v>
      </c>
      <c r="H759" s="58">
        <v>13</v>
      </c>
      <c r="I759" s="58">
        <v>2</v>
      </c>
      <c r="J759" s="58">
        <v>24</v>
      </c>
      <c r="K759" s="58">
        <v>7</v>
      </c>
      <c r="L759" s="58">
        <v>0</v>
      </c>
      <c r="M759" s="58"/>
      <c r="N759" s="58"/>
      <c r="O759" s="58">
        <v>582</v>
      </c>
      <c r="P759" s="58">
        <v>206</v>
      </c>
      <c r="Q759" s="58">
        <v>5</v>
      </c>
      <c r="R759" s="58" t="s">
        <v>215</v>
      </c>
    </row>
    <row r="760" spans="1:18" x14ac:dyDescent="0.25">
      <c r="A760" s="58" t="s">
        <v>38</v>
      </c>
      <c r="B760" s="58" t="s">
        <v>214</v>
      </c>
      <c r="C760" s="58" t="s">
        <v>203</v>
      </c>
      <c r="D760" s="58" t="s">
        <v>135</v>
      </c>
      <c r="E760" s="58"/>
      <c r="F760" s="58"/>
      <c r="G760" s="58" t="s">
        <v>157</v>
      </c>
      <c r="H760" s="58">
        <v>14</v>
      </c>
      <c r="I760" s="58">
        <v>6</v>
      </c>
      <c r="J760" s="58">
        <v>18</v>
      </c>
      <c r="K760" s="58">
        <v>4</v>
      </c>
      <c r="L760" s="58">
        <v>2</v>
      </c>
      <c r="M760" s="58"/>
      <c r="N760" s="58"/>
      <c r="O760" s="58">
        <v>489</v>
      </c>
      <c r="P760" s="58">
        <v>216</v>
      </c>
      <c r="Q760" s="58">
        <v>4</v>
      </c>
      <c r="R760" s="58" t="s">
        <v>215</v>
      </c>
    </row>
    <row r="761" spans="1:18" x14ac:dyDescent="0.25">
      <c r="A761" s="58" t="s">
        <v>38</v>
      </c>
      <c r="B761" s="58" t="s">
        <v>214</v>
      </c>
      <c r="C761" s="58" t="s">
        <v>203</v>
      </c>
      <c r="D761" s="58" t="s">
        <v>135</v>
      </c>
      <c r="E761" s="58"/>
      <c r="F761" s="58"/>
      <c r="G761" s="58" t="s">
        <v>157</v>
      </c>
      <c r="H761" s="58">
        <v>15</v>
      </c>
      <c r="I761" s="58">
        <v>3</v>
      </c>
      <c r="J761" s="58">
        <v>15</v>
      </c>
      <c r="K761" s="58">
        <v>16</v>
      </c>
      <c r="L761" s="58">
        <v>2</v>
      </c>
      <c r="M761" s="58"/>
      <c r="N761" s="58"/>
      <c r="O761" s="58">
        <v>545</v>
      </c>
      <c r="P761" s="58">
        <v>234</v>
      </c>
      <c r="Q761" s="58">
        <v>6</v>
      </c>
      <c r="R761" s="58" t="s">
        <v>215</v>
      </c>
    </row>
    <row r="762" spans="1:18" x14ac:dyDescent="0.25">
      <c r="A762" s="58" t="s">
        <v>38</v>
      </c>
      <c r="B762" s="58" t="s">
        <v>214</v>
      </c>
      <c r="C762" s="58" t="s">
        <v>203</v>
      </c>
      <c r="D762" s="58" t="s">
        <v>135</v>
      </c>
      <c r="E762" s="58"/>
      <c r="F762" s="58"/>
      <c r="G762" s="58" t="s">
        <v>157</v>
      </c>
      <c r="H762" s="58">
        <v>16</v>
      </c>
      <c r="I762" s="58">
        <v>2</v>
      </c>
      <c r="J762" s="58">
        <v>13</v>
      </c>
      <c r="K762" s="58">
        <v>13</v>
      </c>
      <c r="L762" s="58">
        <v>2</v>
      </c>
      <c r="M762" s="58"/>
      <c r="N762" s="58"/>
      <c r="O762" s="58">
        <v>774</v>
      </c>
      <c r="P762" s="58">
        <v>595</v>
      </c>
      <c r="Q762" s="58">
        <v>2</v>
      </c>
      <c r="R762" s="58" t="s">
        <v>215</v>
      </c>
    </row>
    <row r="763" spans="1:18" x14ac:dyDescent="0.25">
      <c r="A763" s="58" t="s">
        <v>38</v>
      </c>
      <c r="B763" s="58" t="s">
        <v>214</v>
      </c>
      <c r="C763" s="58" t="s">
        <v>203</v>
      </c>
      <c r="D763" s="58" t="s">
        <v>135</v>
      </c>
      <c r="E763" s="58"/>
      <c r="F763" s="58"/>
      <c r="G763" s="58" t="s">
        <v>157</v>
      </c>
      <c r="H763" s="58">
        <v>17</v>
      </c>
      <c r="I763" s="58">
        <v>3</v>
      </c>
      <c r="J763" s="58">
        <v>12</v>
      </c>
      <c r="K763" s="58">
        <v>7</v>
      </c>
      <c r="L763" s="58">
        <v>3</v>
      </c>
      <c r="M763" s="58"/>
      <c r="N763" s="58"/>
      <c r="O763" s="58">
        <v>1273</v>
      </c>
      <c r="P763" s="58">
        <v>1228</v>
      </c>
      <c r="Q763" s="58">
        <v>2</v>
      </c>
      <c r="R763" s="58" t="s">
        <v>215</v>
      </c>
    </row>
    <row r="764" spans="1:18" x14ac:dyDescent="0.25">
      <c r="A764" s="58" t="s">
        <v>38</v>
      </c>
      <c r="B764" s="58" t="s">
        <v>214</v>
      </c>
      <c r="C764" s="58" t="s">
        <v>203</v>
      </c>
      <c r="D764" s="58" t="s">
        <v>135</v>
      </c>
      <c r="E764" s="58"/>
      <c r="F764" s="58"/>
      <c r="G764" s="58" t="s">
        <v>157</v>
      </c>
      <c r="H764" s="58">
        <v>18</v>
      </c>
      <c r="I764" s="58">
        <v>1</v>
      </c>
      <c r="J764" s="58">
        <v>6</v>
      </c>
      <c r="K764" s="58">
        <v>11</v>
      </c>
      <c r="L764" s="58">
        <v>3</v>
      </c>
      <c r="M764" s="58"/>
      <c r="N764" s="58"/>
      <c r="O764" s="58">
        <v>752</v>
      </c>
      <c r="P764" s="58">
        <v>436</v>
      </c>
      <c r="Q764" s="58">
        <v>3</v>
      </c>
      <c r="R764" s="58" t="s">
        <v>215</v>
      </c>
    </row>
    <row r="765" spans="1:18" x14ac:dyDescent="0.25">
      <c r="A765" s="58" t="s">
        <v>38</v>
      </c>
      <c r="B765" s="58" t="s">
        <v>214</v>
      </c>
      <c r="C765" s="58" t="s">
        <v>203</v>
      </c>
      <c r="D765" s="58" t="s">
        <v>135</v>
      </c>
      <c r="E765" s="58"/>
      <c r="F765" s="58"/>
      <c r="G765" s="58" t="s">
        <v>157</v>
      </c>
      <c r="H765" s="58">
        <v>19</v>
      </c>
      <c r="I765" s="58">
        <v>2</v>
      </c>
      <c r="J765" s="58">
        <v>0</v>
      </c>
      <c r="K765" s="58">
        <v>4</v>
      </c>
      <c r="L765" s="58">
        <v>0</v>
      </c>
      <c r="M765" s="58"/>
      <c r="N765" s="58"/>
      <c r="O765" s="58">
        <v>553</v>
      </c>
      <c r="P765" s="58">
        <v>320</v>
      </c>
      <c r="Q765" s="58">
        <v>0</v>
      </c>
      <c r="R765" s="58" t="s">
        <v>215</v>
      </c>
    </row>
    <row r="766" spans="1:18" x14ac:dyDescent="0.25">
      <c r="A766" s="58" t="s">
        <v>38</v>
      </c>
      <c r="B766" s="58" t="s">
        <v>214</v>
      </c>
      <c r="C766" s="58" t="s">
        <v>203</v>
      </c>
      <c r="D766" s="58" t="s">
        <v>135</v>
      </c>
      <c r="E766" s="58"/>
      <c r="F766" s="58"/>
      <c r="G766" s="58" t="s">
        <v>157</v>
      </c>
      <c r="H766" s="58">
        <v>20</v>
      </c>
      <c r="I766" s="58">
        <v>1</v>
      </c>
      <c r="J766" s="58">
        <v>3</v>
      </c>
      <c r="K766" s="58">
        <v>5</v>
      </c>
      <c r="L766" s="58">
        <v>0</v>
      </c>
      <c r="M766" s="58"/>
      <c r="N766" s="58"/>
      <c r="O766" s="58">
        <v>399</v>
      </c>
      <c r="P766" s="58">
        <v>293</v>
      </c>
      <c r="Q766" s="58">
        <v>0</v>
      </c>
      <c r="R766" s="58" t="s">
        <v>215</v>
      </c>
    </row>
    <row r="767" spans="1:18" x14ac:dyDescent="0.25">
      <c r="A767" s="58" t="s">
        <v>38</v>
      </c>
      <c r="B767" s="58" t="s">
        <v>214</v>
      </c>
      <c r="C767" s="58" t="s">
        <v>203</v>
      </c>
      <c r="D767" s="58" t="s">
        <v>135</v>
      </c>
      <c r="E767" s="58"/>
      <c r="F767" s="58"/>
      <c r="G767" s="58" t="s">
        <v>157</v>
      </c>
      <c r="H767" s="58">
        <v>21</v>
      </c>
      <c r="I767" s="58">
        <v>3</v>
      </c>
      <c r="J767" s="58">
        <v>2</v>
      </c>
      <c r="K767" s="58">
        <v>6</v>
      </c>
      <c r="L767" s="58">
        <v>0</v>
      </c>
      <c r="M767" s="58"/>
      <c r="N767" s="58"/>
      <c r="O767" s="58">
        <v>229</v>
      </c>
      <c r="P767" s="58">
        <v>110</v>
      </c>
      <c r="Q767" s="58">
        <v>0</v>
      </c>
      <c r="R767" s="58" t="s">
        <v>215</v>
      </c>
    </row>
    <row r="768" spans="1:18" x14ac:dyDescent="0.25">
      <c r="A768" s="58" t="s">
        <v>38</v>
      </c>
      <c r="B768" s="58" t="s">
        <v>214</v>
      </c>
      <c r="C768" s="58" t="s">
        <v>203</v>
      </c>
      <c r="D768" s="58" t="s">
        <v>135</v>
      </c>
      <c r="E768" s="58"/>
      <c r="F768" s="58"/>
      <c r="G768" s="58" t="s">
        <v>157</v>
      </c>
      <c r="H768" s="58">
        <v>22</v>
      </c>
      <c r="I768" s="58">
        <v>0</v>
      </c>
      <c r="J768" s="58">
        <v>6</v>
      </c>
      <c r="K768" s="58">
        <v>5</v>
      </c>
      <c r="L768" s="58">
        <v>0</v>
      </c>
      <c r="M768" s="58"/>
      <c r="N768" s="58"/>
      <c r="O768" s="58">
        <v>107</v>
      </c>
      <c r="P768" s="58">
        <v>69</v>
      </c>
      <c r="Q768" s="58">
        <v>1</v>
      </c>
      <c r="R768" s="58" t="s">
        <v>215</v>
      </c>
    </row>
    <row r="769" spans="1:18" x14ac:dyDescent="0.25">
      <c r="A769" s="58" t="s">
        <v>38</v>
      </c>
      <c r="B769" s="58" t="s">
        <v>214</v>
      </c>
      <c r="C769" s="58" t="s">
        <v>203</v>
      </c>
      <c r="D769" s="58" t="s">
        <v>135</v>
      </c>
      <c r="E769" s="58"/>
      <c r="F769" s="58"/>
      <c r="G769" s="58" t="s">
        <v>157</v>
      </c>
      <c r="H769" s="58">
        <v>23</v>
      </c>
      <c r="I769" s="58">
        <v>0</v>
      </c>
      <c r="J769" s="58">
        <v>2</v>
      </c>
      <c r="K769" s="58">
        <v>3</v>
      </c>
      <c r="L769" s="58">
        <v>0</v>
      </c>
      <c r="M769" s="58"/>
      <c r="N769" s="58"/>
      <c r="O769" s="58">
        <v>59</v>
      </c>
      <c r="P769" s="58">
        <v>44</v>
      </c>
      <c r="Q769" s="58">
        <v>2</v>
      </c>
      <c r="R769" s="58" t="s">
        <v>215</v>
      </c>
    </row>
    <row r="770" spans="1:18" x14ac:dyDescent="0.25">
      <c r="A770" s="58" t="s">
        <v>42</v>
      </c>
      <c r="B770" s="58" t="s">
        <v>216</v>
      </c>
      <c r="C770" s="58" t="s">
        <v>203</v>
      </c>
      <c r="D770" s="58" t="s">
        <v>137</v>
      </c>
      <c r="E770" s="58"/>
      <c r="F770" s="58"/>
      <c r="G770" s="58" t="s">
        <v>159</v>
      </c>
      <c r="H770" s="58">
        <v>0</v>
      </c>
      <c r="I770" s="58">
        <v>5</v>
      </c>
      <c r="J770" s="58">
        <v>5</v>
      </c>
      <c r="K770" s="58">
        <v>0</v>
      </c>
      <c r="L770" s="58">
        <v>0</v>
      </c>
      <c r="M770" s="58"/>
      <c r="N770" s="58"/>
      <c r="O770" s="58">
        <v>67</v>
      </c>
      <c r="P770" s="58">
        <v>3</v>
      </c>
      <c r="Q770" s="58">
        <v>0</v>
      </c>
      <c r="R770" s="58" t="s">
        <v>217</v>
      </c>
    </row>
    <row r="771" spans="1:18" x14ac:dyDescent="0.25">
      <c r="A771" s="58" t="s">
        <v>42</v>
      </c>
      <c r="B771" s="58" t="s">
        <v>216</v>
      </c>
      <c r="C771" s="58" t="s">
        <v>203</v>
      </c>
      <c r="D771" s="58" t="s">
        <v>137</v>
      </c>
      <c r="E771" s="58"/>
      <c r="F771" s="58"/>
      <c r="G771" s="58" t="s">
        <v>159</v>
      </c>
      <c r="H771" s="58">
        <v>1</v>
      </c>
      <c r="I771" s="58">
        <v>8</v>
      </c>
      <c r="J771" s="58">
        <v>7</v>
      </c>
      <c r="K771" s="58">
        <v>0</v>
      </c>
      <c r="L771" s="58">
        <v>0</v>
      </c>
      <c r="M771" s="58"/>
      <c r="N771" s="58"/>
      <c r="O771" s="58">
        <v>40</v>
      </c>
      <c r="P771" s="58">
        <v>6</v>
      </c>
      <c r="Q771" s="58">
        <v>0</v>
      </c>
      <c r="R771" s="58" t="s">
        <v>217</v>
      </c>
    </row>
    <row r="772" spans="1:18" x14ac:dyDescent="0.25">
      <c r="A772" s="58" t="s">
        <v>42</v>
      </c>
      <c r="B772" s="58" t="s">
        <v>216</v>
      </c>
      <c r="C772" s="58" t="s">
        <v>203</v>
      </c>
      <c r="D772" s="58" t="s">
        <v>137</v>
      </c>
      <c r="E772" s="58"/>
      <c r="F772" s="58"/>
      <c r="G772" s="58" t="s">
        <v>159</v>
      </c>
      <c r="H772" s="58">
        <v>2</v>
      </c>
      <c r="I772" s="58">
        <v>26</v>
      </c>
      <c r="J772" s="58">
        <v>6</v>
      </c>
      <c r="K772" s="58">
        <v>0</v>
      </c>
      <c r="L772" s="58">
        <v>0</v>
      </c>
      <c r="M772" s="58"/>
      <c r="N772" s="58"/>
      <c r="O772" s="58">
        <v>44</v>
      </c>
      <c r="P772" s="58">
        <v>2</v>
      </c>
      <c r="Q772" s="58">
        <v>0</v>
      </c>
      <c r="R772" s="58" t="s">
        <v>217</v>
      </c>
    </row>
    <row r="773" spans="1:18" x14ac:dyDescent="0.25">
      <c r="A773" s="58" t="s">
        <v>42</v>
      </c>
      <c r="B773" s="58" t="s">
        <v>216</v>
      </c>
      <c r="C773" s="58" t="s">
        <v>203</v>
      </c>
      <c r="D773" s="58" t="s">
        <v>137</v>
      </c>
      <c r="E773" s="58"/>
      <c r="F773" s="58"/>
      <c r="G773" s="58" t="s">
        <v>159</v>
      </c>
      <c r="H773" s="58">
        <v>3</v>
      </c>
      <c r="I773" s="58">
        <v>39</v>
      </c>
      <c r="J773" s="58">
        <v>12</v>
      </c>
      <c r="K773" s="58">
        <v>0</v>
      </c>
      <c r="L773" s="58">
        <v>0</v>
      </c>
      <c r="M773" s="58"/>
      <c r="N773" s="58"/>
      <c r="O773" s="58">
        <v>36</v>
      </c>
      <c r="P773" s="58">
        <v>5</v>
      </c>
      <c r="Q773" s="58">
        <v>0</v>
      </c>
      <c r="R773" s="58" t="s">
        <v>217</v>
      </c>
    </row>
    <row r="774" spans="1:18" x14ac:dyDescent="0.25">
      <c r="A774" s="58" t="s">
        <v>42</v>
      </c>
      <c r="B774" s="58" t="s">
        <v>216</v>
      </c>
      <c r="C774" s="58" t="s">
        <v>203</v>
      </c>
      <c r="D774" s="58" t="s">
        <v>137</v>
      </c>
      <c r="E774" s="58"/>
      <c r="F774" s="58"/>
      <c r="G774" s="58" t="s">
        <v>159</v>
      </c>
      <c r="H774" s="58">
        <v>4</v>
      </c>
      <c r="I774" s="58">
        <v>51</v>
      </c>
      <c r="J774" s="58">
        <v>12</v>
      </c>
      <c r="K774" s="58">
        <v>0</v>
      </c>
      <c r="L774" s="58">
        <v>0</v>
      </c>
      <c r="M774" s="58"/>
      <c r="N774" s="58"/>
      <c r="O774" s="58">
        <v>72</v>
      </c>
      <c r="P774" s="58">
        <v>3</v>
      </c>
      <c r="Q774" s="58">
        <v>0</v>
      </c>
      <c r="R774" s="58" t="s">
        <v>217</v>
      </c>
    </row>
    <row r="775" spans="1:18" x14ac:dyDescent="0.25">
      <c r="A775" s="58" t="s">
        <v>42</v>
      </c>
      <c r="B775" s="58" t="s">
        <v>216</v>
      </c>
      <c r="C775" s="58" t="s">
        <v>203</v>
      </c>
      <c r="D775" s="58" t="s">
        <v>137</v>
      </c>
      <c r="E775" s="58"/>
      <c r="F775" s="58"/>
      <c r="G775" s="58" t="s">
        <v>159</v>
      </c>
      <c r="H775" s="58">
        <v>5</v>
      </c>
      <c r="I775" s="58">
        <v>54</v>
      </c>
      <c r="J775" s="58">
        <v>9</v>
      </c>
      <c r="K775" s="58">
        <v>0</v>
      </c>
      <c r="L775" s="58">
        <v>0</v>
      </c>
      <c r="M775" s="58"/>
      <c r="N775" s="58"/>
      <c r="O775" s="58">
        <v>131</v>
      </c>
      <c r="P775" s="58">
        <v>2</v>
      </c>
      <c r="Q775" s="58">
        <v>0</v>
      </c>
      <c r="R775" s="58" t="s">
        <v>217</v>
      </c>
    </row>
    <row r="776" spans="1:18" x14ac:dyDescent="0.25">
      <c r="A776" s="58" t="s">
        <v>42</v>
      </c>
      <c r="B776" s="58" t="s">
        <v>216</v>
      </c>
      <c r="C776" s="58" t="s">
        <v>203</v>
      </c>
      <c r="D776" s="58" t="s">
        <v>137</v>
      </c>
      <c r="E776" s="58"/>
      <c r="F776" s="58"/>
      <c r="G776" s="58" t="s">
        <v>159</v>
      </c>
      <c r="H776" s="58">
        <v>6</v>
      </c>
      <c r="I776" s="58">
        <v>87</v>
      </c>
      <c r="J776" s="58">
        <v>21</v>
      </c>
      <c r="K776" s="58">
        <v>0</v>
      </c>
      <c r="L776" s="58">
        <v>2</v>
      </c>
      <c r="M776" s="58"/>
      <c r="N776" s="58"/>
      <c r="O776" s="58">
        <v>169</v>
      </c>
      <c r="P776" s="58">
        <v>15</v>
      </c>
      <c r="Q776" s="58">
        <v>0</v>
      </c>
      <c r="R776" s="58" t="s">
        <v>217</v>
      </c>
    </row>
    <row r="777" spans="1:18" x14ac:dyDescent="0.25">
      <c r="A777" s="58" t="s">
        <v>42</v>
      </c>
      <c r="B777" s="58" t="s">
        <v>216</v>
      </c>
      <c r="C777" s="58" t="s">
        <v>203</v>
      </c>
      <c r="D777" s="58" t="s">
        <v>137</v>
      </c>
      <c r="E777" s="58"/>
      <c r="F777" s="58"/>
      <c r="G777" s="58" t="s">
        <v>159</v>
      </c>
      <c r="H777" s="58">
        <v>7</v>
      </c>
      <c r="I777" s="58">
        <v>54</v>
      </c>
      <c r="J777" s="58">
        <v>35</v>
      </c>
      <c r="K777" s="58">
        <v>0</v>
      </c>
      <c r="L777" s="58">
        <v>1</v>
      </c>
      <c r="M777" s="58"/>
      <c r="N777" s="58"/>
      <c r="O777" s="58">
        <v>342</v>
      </c>
      <c r="P777" s="58">
        <v>21</v>
      </c>
      <c r="Q777" s="58">
        <v>0</v>
      </c>
      <c r="R777" s="58" t="s">
        <v>217</v>
      </c>
    </row>
    <row r="778" spans="1:18" x14ac:dyDescent="0.25">
      <c r="A778" s="58" t="s">
        <v>42</v>
      </c>
      <c r="B778" s="58" t="s">
        <v>216</v>
      </c>
      <c r="C778" s="58" t="s">
        <v>203</v>
      </c>
      <c r="D778" s="58" t="s">
        <v>137</v>
      </c>
      <c r="E778" s="58"/>
      <c r="F778" s="58"/>
      <c r="G778" s="58" t="s">
        <v>159</v>
      </c>
      <c r="H778" s="58">
        <v>8</v>
      </c>
      <c r="I778" s="58">
        <v>104</v>
      </c>
      <c r="J778" s="58">
        <v>28</v>
      </c>
      <c r="K778" s="58">
        <v>0</v>
      </c>
      <c r="L778" s="58">
        <v>0</v>
      </c>
      <c r="M778" s="58"/>
      <c r="N778" s="58"/>
      <c r="O778" s="58">
        <v>265</v>
      </c>
      <c r="P778" s="58">
        <v>26</v>
      </c>
      <c r="Q778" s="58">
        <v>0</v>
      </c>
      <c r="R778" s="58" t="s">
        <v>217</v>
      </c>
    </row>
    <row r="779" spans="1:18" x14ac:dyDescent="0.25">
      <c r="A779" s="58" t="s">
        <v>42</v>
      </c>
      <c r="B779" s="58" t="s">
        <v>216</v>
      </c>
      <c r="C779" s="58" t="s">
        <v>203</v>
      </c>
      <c r="D779" s="58" t="s">
        <v>137</v>
      </c>
      <c r="E779" s="58"/>
      <c r="F779" s="58"/>
      <c r="G779" s="58" t="s">
        <v>159</v>
      </c>
      <c r="H779" s="58">
        <v>9</v>
      </c>
      <c r="I779" s="58">
        <v>97</v>
      </c>
      <c r="J779" s="58">
        <v>27</v>
      </c>
      <c r="K779" s="58">
        <v>0</v>
      </c>
      <c r="L779" s="58">
        <v>2</v>
      </c>
      <c r="M779" s="58"/>
      <c r="N779" s="58"/>
      <c r="O779" s="58">
        <v>449</v>
      </c>
      <c r="P779" s="58">
        <v>15</v>
      </c>
      <c r="Q779" s="58">
        <v>0</v>
      </c>
      <c r="R779" s="58" t="s">
        <v>217</v>
      </c>
    </row>
    <row r="780" spans="1:18" x14ac:dyDescent="0.25">
      <c r="A780" s="58" t="s">
        <v>42</v>
      </c>
      <c r="B780" s="58" t="s">
        <v>216</v>
      </c>
      <c r="C780" s="58" t="s">
        <v>203</v>
      </c>
      <c r="D780" s="58" t="s">
        <v>137</v>
      </c>
      <c r="E780" s="58"/>
      <c r="F780" s="58"/>
      <c r="G780" s="58" t="s">
        <v>159</v>
      </c>
      <c r="H780" s="58">
        <v>10</v>
      </c>
      <c r="I780" s="58">
        <v>97</v>
      </c>
      <c r="J780" s="58">
        <v>35</v>
      </c>
      <c r="K780" s="58">
        <v>1</v>
      </c>
      <c r="L780" s="58">
        <v>1</v>
      </c>
      <c r="M780" s="58"/>
      <c r="N780" s="58"/>
      <c r="O780" s="58">
        <v>525</v>
      </c>
      <c r="P780" s="58">
        <v>27</v>
      </c>
      <c r="Q780" s="58">
        <v>0</v>
      </c>
      <c r="R780" s="58" t="s">
        <v>217</v>
      </c>
    </row>
    <row r="781" spans="1:18" x14ac:dyDescent="0.25">
      <c r="A781" s="58" t="s">
        <v>42</v>
      </c>
      <c r="B781" s="58" t="s">
        <v>216</v>
      </c>
      <c r="C781" s="58" t="s">
        <v>203</v>
      </c>
      <c r="D781" s="58" t="s">
        <v>137</v>
      </c>
      <c r="E781" s="58"/>
      <c r="F781" s="58"/>
      <c r="G781" s="58" t="s">
        <v>159</v>
      </c>
      <c r="H781" s="58">
        <v>11</v>
      </c>
      <c r="I781" s="58">
        <v>113</v>
      </c>
      <c r="J781" s="58">
        <v>32</v>
      </c>
      <c r="K781" s="58">
        <v>2</v>
      </c>
      <c r="L781" s="58">
        <v>1</v>
      </c>
      <c r="M781" s="58"/>
      <c r="N781" s="58"/>
      <c r="O781" s="58">
        <v>496</v>
      </c>
      <c r="P781" s="58">
        <v>12</v>
      </c>
      <c r="Q781" s="58">
        <v>0</v>
      </c>
      <c r="R781" s="58" t="s">
        <v>217</v>
      </c>
    </row>
    <row r="782" spans="1:18" x14ac:dyDescent="0.25">
      <c r="A782" s="58" t="s">
        <v>42</v>
      </c>
      <c r="B782" s="58" t="s">
        <v>216</v>
      </c>
      <c r="C782" s="58" t="s">
        <v>203</v>
      </c>
      <c r="D782" s="58" t="s">
        <v>137</v>
      </c>
      <c r="E782" s="58"/>
      <c r="F782" s="58"/>
      <c r="G782" s="58" t="s">
        <v>159</v>
      </c>
      <c r="H782" s="58">
        <v>12</v>
      </c>
      <c r="I782" s="58">
        <v>99</v>
      </c>
      <c r="J782" s="58">
        <v>25</v>
      </c>
      <c r="K782" s="58">
        <v>0</v>
      </c>
      <c r="L782" s="58">
        <v>0</v>
      </c>
      <c r="M782" s="58"/>
      <c r="N782" s="58"/>
      <c r="O782" s="58">
        <v>502</v>
      </c>
      <c r="P782" s="58">
        <v>42</v>
      </c>
      <c r="Q782" s="58">
        <v>0</v>
      </c>
      <c r="R782" s="58" t="s">
        <v>217</v>
      </c>
    </row>
    <row r="783" spans="1:18" x14ac:dyDescent="0.25">
      <c r="A783" s="58" t="s">
        <v>42</v>
      </c>
      <c r="B783" s="58" t="s">
        <v>216</v>
      </c>
      <c r="C783" s="58" t="s">
        <v>203</v>
      </c>
      <c r="D783" s="58" t="s">
        <v>137</v>
      </c>
      <c r="E783" s="58"/>
      <c r="F783" s="58"/>
      <c r="G783" s="58" t="s">
        <v>159</v>
      </c>
      <c r="H783" s="58">
        <v>13</v>
      </c>
      <c r="I783" s="58">
        <v>84</v>
      </c>
      <c r="J783" s="58">
        <v>24</v>
      </c>
      <c r="K783" s="58">
        <v>0</v>
      </c>
      <c r="L783" s="58">
        <v>0</v>
      </c>
      <c r="M783" s="58"/>
      <c r="N783" s="58"/>
      <c r="O783" s="58">
        <v>535</v>
      </c>
      <c r="P783" s="58">
        <v>63</v>
      </c>
      <c r="Q783" s="58">
        <v>0</v>
      </c>
      <c r="R783" s="58" t="s">
        <v>217</v>
      </c>
    </row>
    <row r="784" spans="1:18" x14ac:dyDescent="0.25">
      <c r="A784" s="58" t="s">
        <v>42</v>
      </c>
      <c r="B784" s="58" t="s">
        <v>216</v>
      </c>
      <c r="C784" s="58" t="s">
        <v>203</v>
      </c>
      <c r="D784" s="58" t="s">
        <v>137</v>
      </c>
      <c r="E784" s="58"/>
      <c r="F784" s="58"/>
      <c r="G784" s="58" t="s">
        <v>159</v>
      </c>
      <c r="H784" s="58">
        <v>14</v>
      </c>
      <c r="I784" s="58">
        <v>81</v>
      </c>
      <c r="J784" s="58">
        <v>20</v>
      </c>
      <c r="K784" s="58">
        <v>0</v>
      </c>
      <c r="L784" s="58">
        <v>0</v>
      </c>
      <c r="M784" s="58"/>
      <c r="N784" s="58"/>
      <c r="O784" s="58">
        <v>573</v>
      </c>
      <c r="P784" s="58">
        <v>31</v>
      </c>
      <c r="Q784" s="58">
        <v>0</v>
      </c>
      <c r="R784" s="58" t="s">
        <v>217</v>
      </c>
    </row>
    <row r="785" spans="1:18" x14ac:dyDescent="0.25">
      <c r="A785" s="58" t="s">
        <v>42</v>
      </c>
      <c r="B785" s="58" t="s">
        <v>216</v>
      </c>
      <c r="C785" s="58" t="s">
        <v>203</v>
      </c>
      <c r="D785" s="58" t="s">
        <v>137</v>
      </c>
      <c r="E785" s="58"/>
      <c r="F785" s="58"/>
      <c r="G785" s="58" t="s">
        <v>159</v>
      </c>
      <c r="H785" s="58">
        <v>15</v>
      </c>
      <c r="I785" s="58">
        <v>62</v>
      </c>
      <c r="J785" s="58">
        <v>18</v>
      </c>
      <c r="K785" s="58">
        <v>0</v>
      </c>
      <c r="L785" s="58">
        <v>0</v>
      </c>
      <c r="M785" s="58"/>
      <c r="N785" s="58"/>
      <c r="O785" s="58">
        <v>582</v>
      </c>
      <c r="P785" s="58">
        <v>21</v>
      </c>
      <c r="Q785" s="58">
        <v>0</v>
      </c>
      <c r="R785" s="58" t="s">
        <v>217</v>
      </c>
    </row>
    <row r="786" spans="1:18" x14ac:dyDescent="0.25">
      <c r="A786" s="58" t="s">
        <v>42</v>
      </c>
      <c r="B786" s="58" t="s">
        <v>216</v>
      </c>
      <c r="C786" s="58" t="s">
        <v>203</v>
      </c>
      <c r="D786" s="58" t="s">
        <v>137</v>
      </c>
      <c r="E786" s="58"/>
      <c r="F786" s="58"/>
      <c r="G786" s="58" t="s">
        <v>159</v>
      </c>
      <c r="H786" s="58">
        <v>16</v>
      </c>
      <c r="I786" s="58">
        <v>52</v>
      </c>
      <c r="J786" s="58">
        <v>15</v>
      </c>
      <c r="K786" s="58">
        <v>2</v>
      </c>
      <c r="L786" s="58">
        <v>6</v>
      </c>
      <c r="M786" s="58"/>
      <c r="N786" s="58"/>
      <c r="O786" s="58">
        <v>592</v>
      </c>
      <c r="P786" s="58">
        <v>24</v>
      </c>
      <c r="Q786" s="58">
        <v>0</v>
      </c>
      <c r="R786" s="58" t="s">
        <v>217</v>
      </c>
    </row>
    <row r="787" spans="1:18" x14ac:dyDescent="0.25">
      <c r="A787" s="58" t="s">
        <v>42</v>
      </c>
      <c r="B787" s="58" t="s">
        <v>216</v>
      </c>
      <c r="C787" s="58" t="s">
        <v>203</v>
      </c>
      <c r="D787" s="58" t="s">
        <v>137</v>
      </c>
      <c r="E787" s="58"/>
      <c r="F787" s="58"/>
      <c r="G787" s="58" t="s">
        <v>159</v>
      </c>
      <c r="H787" s="58">
        <v>17</v>
      </c>
      <c r="I787" s="58">
        <v>40</v>
      </c>
      <c r="J787" s="58">
        <v>8</v>
      </c>
      <c r="K787" s="58">
        <v>2</v>
      </c>
      <c r="L787" s="58">
        <v>2</v>
      </c>
      <c r="M787" s="58"/>
      <c r="N787" s="58"/>
      <c r="O787" s="58">
        <v>685</v>
      </c>
      <c r="P787" s="58">
        <v>36</v>
      </c>
      <c r="Q787" s="58">
        <v>0</v>
      </c>
      <c r="R787" s="58" t="s">
        <v>217</v>
      </c>
    </row>
    <row r="788" spans="1:18" x14ac:dyDescent="0.25">
      <c r="A788" s="58" t="s">
        <v>42</v>
      </c>
      <c r="B788" s="58" t="s">
        <v>216</v>
      </c>
      <c r="C788" s="58" t="s">
        <v>203</v>
      </c>
      <c r="D788" s="58" t="s">
        <v>137</v>
      </c>
      <c r="E788" s="58"/>
      <c r="F788" s="58"/>
      <c r="G788" s="58" t="s">
        <v>159</v>
      </c>
      <c r="H788" s="58">
        <v>18</v>
      </c>
      <c r="I788" s="58">
        <v>23</v>
      </c>
      <c r="J788" s="58">
        <v>14</v>
      </c>
      <c r="K788" s="58">
        <v>1</v>
      </c>
      <c r="L788" s="58">
        <v>0</v>
      </c>
      <c r="M788" s="58"/>
      <c r="N788" s="58"/>
      <c r="O788" s="58">
        <v>439</v>
      </c>
      <c r="P788" s="58">
        <v>35</v>
      </c>
      <c r="Q788" s="58">
        <v>0</v>
      </c>
      <c r="R788" s="58" t="s">
        <v>217</v>
      </c>
    </row>
    <row r="789" spans="1:18" x14ac:dyDescent="0.25">
      <c r="A789" s="58" t="s">
        <v>42</v>
      </c>
      <c r="B789" s="58" t="s">
        <v>216</v>
      </c>
      <c r="C789" s="58" t="s">
        <v>203</v>
      </c>
      <c r="D789" s="58" t="s">
        <v>137</v>
      </c>
      <c r="E789" s="58"/>
      <c r="F789" s="58"/>
      <c r="G789" s="58" t="s">
        <v>159</v>
      </c>
      <c r="H789" s="58">
        <v>19</v>
      </c>
      <c r="I789" s="58">
        <v>18</v>
      </c>
      <c r="J789" s="58">
        <v>6</v>
      </c>
      <c r="K789" s="58">
        <v>1</v>
      </c>
      <c r="L789" s="58">
        <v>0</v>
      </c>
      <c r="M789" s="58"/>
      <c r="N789" s="58"/>
      <c r="O789" s="58">
        <v>402</v>
      </c>
      <c r="P789" s="58">
        <v>30</v>
      </c>
      <c r="Q789" s="58">
        <v>0</v>
      </c>
      <c r="R789" s="58" t="s">
        <v>217</v>
      </c>
    </row>
    <row r="790" spans="1:18" x14ac:dyDescent="0.25">
      <c r="A790" s="58" t="s">
        <v>42</v>
      </c>
      <c r="B790" s="58" t="s">
        <v>216</v>
      </c>
      <c r="C790" s="58" t="s">
        <v>203</v>
      </c>
      <c r="D790" s="58" t="s">
        <v>137</v>
      </c>
      <c r="E790" s="58"/>
      <c r="F790" s="58"/>
      <c r="G790" s="58" t="s">
        <v>159</v>
      </c>
      <c r="H790" s="58">
        <v>20</v>
      </c>
      <c r="I790" s="58">
        <v>19</v>
      </c>
      <c r="J790" s="58">
        <v>4</v>
      </c>
      <c r="K790" s="58">
        <v>1</v>
      </c>
      <c r="L790" s="58">
        <v>0</v>
      </c>
      <c r="M790" s="58"/>
      <c r="N790" s="58"/>
      <c r="O790" s="58">
        <v>346</v>
      </c>
      <c r="P790" s="58">
        <v>45</v>
      </c>
      <c r="Q790" s="58">
        <v>0</v>
      </c>
      <c r="R790" s="58" t="s">
        <v>217</v>
      </c>
    </row>
    <row r="791" spans="1:18" x14ac:dyDescent="0.25">
      <c r="A791" s="58" t="s">
        <v>42</v>
      </c>
      <c r="B791" s="58" t="s">
        <v>216</v>
      </c>
      <c r="C791" s="58" t="s">
        <v>203</v>
      </c>
      <c r="D791" s="58" t="s">
        <v>137</v>
      </c>
      <c r="E791" s="58"/>
      <c r="F791" s="58"/>
      <c r="G791" s="58" t="s">
        <v>159</v>
      </c>
      <c r="H791" s="58">
        <v>21</v>
      </c>
      <c r="I791" s="58">
        <v>15</v>
      </c>
      <c r="J791" s="58">
        <v>3</v>
      </c>
      <c r="K791" s="58">
        <v>2</v>
      </c>
      <c r="L791" s="58">
        <v>0</v>
      </c>
      <c r="M791" s="58"/>
      <c r="N791" s="58"/>
      <c r="O791" s="58">
        <v>309</v>
      </c>
      <c r="P791" s="58">
        <v>31</v>
      </c>
      <c r="Q791" s="58">
        <v>0</v>
      </c>
      <c r="R791" s="58" t="s">
        <v>217</v>
      </c>
    </row>
    <row r="792" spans="1:18" x14ac:dyDescent="0.25">
      <c r="A792" s="58" t="s">
        <v>42</v>
      </c>
      <c r="B792" s="58" t="s">
        <v>216</v>
      </c>
      <c r="C792" s="58" t="s">
        <v>203</v>
      </c>
      <c r="D792" s="58" t="s">
        <v>137</v>
      </c>
      <c r="E792" s="58"/>
      <c r="F792" s="58"/>
      <c r="G792" s="58" t="s">
        <v>159</v>
      </c>
      <c r="H792" s="58">
        <v>22</v>
      </c>
      <c r="I792" s="58">
        <v>10</v>
      </c>
      <c r="J792" s="58">
        <v>5</v>
      </c>
      <c r="K792" s="58">
        <v>0</v>
      </c>
      <c r="L792" s="58">
        <v>0</v>
      </c>
      <c r="M792" s="58"/>
      <c r="N792" s="58"/>
      <c r="O792" s="58">
        <v>218</v>
      </c>
      <c r="P792" s="58">
        <v>25</v>
      </c>
      <c r="Q792" s="58">
        <v>0</v>
      </c>
      <c r="R792" s="58" t="s">
        <v>217</v>
      </c>
    </row>
    <row r="793" spans="1:18" x14ac:dyDescent="0.25">
      <c r="A793" s="58" t="s">
        <v>42</v>
      </c>
      <c r="B793" s="58" t="s">
        <v>216</v>
      </c>
      <c r="C793" s="58" t="s">
        <v>203</v>
      </c>
      <c r="D793" s="58" t="s">
        <v>137</v>
      </c>
      <c r="E793" s="58"/>
      <c r="F793" s="58"/>
      <c r="G793" s="58" t="s">
        <v>159</v>
      </c>
      <c r="H793" s="58">
        <v>23</v>
      </c>
      <c r="I793" s="58">
        <v>3</v>
      </c>
      <c r="J793" s="58">
        <v>5</v>
      </c>
      <c r="K793" s="58">
        <v>0</v>
      </c>
      <c r="L793" s="58">
        <v>0</v>
      </c>
      <c r="M793" s="58"/>
      <c r="N793" s="58"/>
      <c r="O793" s="58">
        <v>107</v>
      </c>
      <c r="P793" s="58">
        <v>15</v>
      </c>
      <c r="Q793" s="58">
        <v>0</v>
      </c>
      <c r="R793" s="58" t="s">
        <v>217</v>
      </c>
    </row>
    <row r="794" spans="1:18" x14ac:dyDescent="0.25">
      <c r="A794" s="58" t="s">
        <v>42</v>
      </c>
      <c r="B794" s="58" t="s">
        <v>216</v>
      </c>
      <c r="C794" s="58" t="s">
        <v>203</v>
      </c>
      <c r="D794" s="58" t="s">
        <v>137</v>
      </c>
      <c r="E794" s="58"/>
      <c r="F794" s="58"/>
      <c r="G794" s="58" t="s">
        <v>157</v>
      </c>
      <c r="H794" s="58">
        <v>0</v>
      </c>
      <c r="I794" s="58">
        <v>15</v>
      </c>
      <c r="J794" s="58">
        <v>10</v>
      </c>
      <c r="K794" s="58">
        <v>0</v>
      </c>
      <c r="L794" s="58">
        <v>0</v>
      </c>
      <c r="M794" s="58"/>
      <c r="N794" s="58"/>
      <c r="O794" s="58">
        <v>37</v>
      </c>
      <c r="P794" s="58">
        <v>0</v>
      </c>
      <c r="Q794" s="58">
        <v>0</v>
      </c>
      <c r="R794" s="58" t="s">
        <v>217</v>
      </c>
    </row>
    <row r="795" spans="1:18" x14ac:dyDescent="0.25">
      <c r="A795" s="58" t="s">
        <v>42</v>
      </c>
      <c r="B795" s="58" t="s">
        <v>216</v>
      </c>
      <c r="C795" s="58" t="s">
        <v>203</v>
      </c>
      <c r="D795" s="58" t="s">
        <v>137</v>
      </c>
      <c r="E795" s="58"/>
      <c r="F795" s="58"/>
      <c r="G795" s="58" t="s">
        <v>157</v>
      </c>
      <c r="H795" s="58">
        <v>1</v>
      </c>
      <c r="I795" s="58">
        <v>21</v>
      </c>
      <c r="J795" s="58">
        <v>12</v>
      </c>
      <c r="K795" s="58">
        <v>0</v>
      </c>
      <c r="L795" s="58">
        <v>0</v>
      </c>
      <c r="M795" s="58"/>
      <c r="N795" s="58"/>
      <c r="O795" s="58">
        <v>48</v>
      </c>
      <c r="P795" s="58">
        <v>0</v>
      </c>
      <c r="Q795" s="58">
        <v>0</v>
      </c>
      <c r="R795" s="58" t="s">
        <v>217</v>
      </c>
    </row>
    <row r="796" spans="1:18" x14ac:dyDescent="0.25">
      <c r="A796" s="58" t="s">
        <v>42</v>
      </c>
      <c r="B796" s="58" t="s">
        <v>216</v>
      </c>
      <c r="C796" s="58" t="s">
        <v>203</v>
      </c>
      <c r="D796" s="58" t="s">
        <v>137</v>
      </c>
      <c r="E796" s="58"/>
      <c r="F796" s="58"/>
      <c r="G796" s="58" t="s">
        <v>157</v>
      </c>
      <c r="H796" s="58">
        <v>2</v>
      </c>
      <c r="I796" s="58">
        <v>21</v>
      </c>
      <c r="J796" s="58">
        <v>14</v>
      </c>
      <c r="K796" s="58">
        <v>0</v>
      </c>
      <c r="L796" s="58">
        <v>0</v>
      </c>
      <c r="M796" s="58"/>
      <c r="N796" s="58"/>
      <c r="O796" s="58">
        <v>26</v>
      </c>
      <c r="P796" s="58">
        <v>0</v>
      </c>
      <c r="Q796" s="58">
        <v>0</v>
      </c>
      <c r="R796" s="58" t="s">
        <v>217</v>
      </c>
    </row>
    <row r="797" spans="1:18" x14ac:dyDescent="0.25">
      <c r="A797" s="58" t="s">
        <v>42</v>
      </c>
      <c r="B797" s="58" t="s">
        <v>216</v>
      </c>
      <c r="C797" s="58" t="s">
        <v>203</v>
      </c>
      <c r="D797" s="58" t="s">
        <v>137</v>
      </c>
      <c r="E797" s="58"/>
      <c r="F797" s="58"/>
      <c r="G797" s="58" t="s">
        <v>157</v>
      </c>
      <c r="H797" s="58">
        <v>3</v>
      </c>
      <c r="I797" s="58">
        <v>26</v>
      </c>
      <c r="J797" s="58">
        <v>26</v>
      </c>
      <c r="K797" s="58">
        <v>0</v>
      </c>
      <c r="L797" s="58">
        <v>0</v>
      </c>
      <c r="M797" s="58"/>
      <c r="N797" s="58"/>
      <c r="O797" s="58">
        <v>23</v>
      </c>
      <c r="P797" s="58">
        <v>0</v>
      </c>
      <c r="Q797" s="58">
        <v>0</v>
      </c>
      <c r="R797" s="58" t="s">
        <v>217</v>
      </c>
    </row>
    <row r="798" spans="1:18" x14ac:dyDescent="0.25">
      <c r="A798" s="58" t="s">
        <v>42</v>
      </c>
      <c r="B798" s="58" t="s">
        <v>216</v>
      </c>
      <c r="C798" s="58" t="s">
        <v>203</v>
      </c>
      <c r="D798" s="58" t="s">
        <v>137</v>
      </c>
      <c r="E798" s="58"/>
      <c r="F798" s="58"/>
      <c r="G798" s="58" t="s">
        <v>157</v>
      </c>
      <c r="H798" s="58">
        <v>4</v>
      </c>
      <c r="I798" s="58">
        <v>81</v>
      </c>
      <c r="J798" s="58">
        <v>25</v>
      </c>
      <c r="K798" s="58">
        <v>0</v>
      </c>
      <c r="L798" s="58">
        <v>0</v>
      </c>
      <c r="M798" s="58"/>
      <c r="N798" s="58"/>
      <c r="O798" s="58">
        <v>31</v>
      </c>
      <c r="P798" s="58">
        <v>0</v>
      </c>
      <c r="Q798" s="58">
        <v>0</v>
      </c>
      <c r="R798" s="58" t="s">
        <v>217</v>
      </c>
    </row>
    <row r="799" spans="1:18" x14ac:dyDescent="0.25">
      <c r="A799" s="58" t="s">
        <v>42</v>
      </c>
      <c r="B799" s="58" t="s">
        <v>216</v>
      </c>
      <c r="C799" s="58" t="s">
        <v>203</v>
      </c>
      <c r="D799" s="58" t="s">
        <v>137</v>
      </c>
      <c r="E799" s="58"/>
      <c r="F799" s="58"/>
      <c r="G799" s="58" t="s">
        <v>157</v>
      </c>
      <c r="H799" s="58">
        <v>5</v>
      </c>
      <c r="I799" s="58">
        <v>54</v>
      </c>
      <c r="J799" s="58">
        <v>33</v>
      </c>
      <c r="K799" s="58">
        <v>2</v>
      </c>
      <c r="L799" s="58">
        <v>0</v>
      </c>
      <c r="M799" s="58"/>
      <c r="N799" s="58"/>
      <c r="O799" s="58">
        <v>62</v>
      </c>
      <c r="P799" s="58">
        <v>0</v>
      </c>
      <c r="Q799" s="58">
        <v>0</v>
      </c>
      <c r="R799" s="58" t="s">
        <v>217</v>
      </c>
    </row>
    <row r="800" spans="1:18" x14ac:dyDescent="0.25">
      <c r="A800" s="58" t="s">
        <v>42</v>
      </c>
      <c r="B800" s="58" t="s">
        <v>216</v>
      </c>
      <c r="C800" s="58" t="s">
        <v>203</v>
      </c>
      <c r="D800" s="58" t="s">
        <v>137</v>
      </c>
      <c r="E800" s="58"/>
      <c r="F800" s="58"/>
      <c r="G800" s="58" t="s">
        <v>157</v>
      </c>
      <c r="H800" s="58">
        <v>6</v>
      </c>
      <c r="I800" s="58">
        <v>95</v>
      </c>
      <c r="J800" s="58">
        <v>34</v>
      </c>
      <c r="K800" s="58">
        <v>2</v>
      </c>
      <c r="L800" s="58">
        <v>2</v>
      </c>
      <c r="M800" s="58"/>
      <c r="N800" s="58"/>
      <c r="O800" s="58">
        <v>235</v>
      </c>
      <c r="P800" s="58">
        <v>0</v>
      </c>
      <c r="Q800" s="58">
        <v>0</v>
      </c>
      <c r="R800" s="58" t="s">
        <v>217</v>
      </c>
    </row>
    <row r="801" spans="1:18" x14ac:dyDescent="0.25">
      <c r="A801" s="58" t="s">
        <v>42</v>
      </c>
      <c r="B801" s="58" t="s">
        <v>216</v>
      </c>
      <c r="C801" s="58" t="s">
        <v>203</v>
      </c>
      <c r="D801" s="58" t="s">
        <v>137</v>
      </c>
      <c r="E801" s="58"/>
      <c r="F801" s="58"/>
      <c r="G801" s="58" t="s">
        <v>157</v>
      </c>
      <c r="H801" s="58">
        <v>7</v>
      </c>
      <c r="I801" s="58">
        <v>117</v>
      </c>
      <c r="J801" s="58">
        <v>44</v>
      </c>
      <c r="K801" s="58">
        <v>0</v>
      </c>
      <c r="L801" s="58">
        <v>1</v>
      </c>
      <c r="M801" s="58"/>
      <c r="N801" s="58"/>
      <c r="O801" s="58">
        <v>627</v>
      </c>
      <c r="P801" s="58">
        <v>6</v>
      </c>
      <c r="Q801" s="58">
        <v>0</v>
      </c>
      <c r="R801" s="58" t="s">
        <v>217</v>
      </c>
    </row>
    <row r="802" spans="1:18" x14ac:dyDescent="0.25">
      <c r="A802" s="58" t="s">
        <v>42</v>
      </c>
      <c r="B802" s="58" t="s">
        <v>216</v>
      </c>
      <c r="C802" s="58" t="s">
        <v>203</v>
      </c>
      <c r="D802" s="58" t="s">
        <v>137</v>
      </c>
      <c r="E802" s="58"/>
      <c r="F802" s="58"/>
      <c r="G802" s="58" t="s">
        <v>157</v>
      </c>
      <c r="H802" s="58">
        <v>8</v>
      </c>
      <c r="I802" s="58">
        <v>156</v>
      </c>
      <c r="J802" s="58">
        <v>56</v>
      </c>
      <c r="K802" s="58">
        <v>0</v>
      </c>
      <c r="L802" s="58">
        <v>1</v>
      </c>
      <c r="M802" s="58"/>
      <c r="N802" s="58"/>
      <c r="O802" s="58">
        <v>425</v>
      </c>
      <c r="P802" s="58">
        <v>6</v>
      </c>
      <c r="Q802" s="58">
        <v>0</v>
      </c>
      <c r="R802" s="58" t="s">
        <v>217</v>
      </c>
    </row>
    <row r="803" spans="1:18" x14ac:dyDescent="0.25">
      <c r="A803" s="58" t="s">
        <v>42</v>
      </c>
      <c r="B803" s="58" t="s">
        <v>216</v>
      </c>
      <c r="C803" s="58" t="s">
        <v>203</v>
      </c>
      <c r="D803" s="58" t="s">
        <v>137</v>
      </c>
      <c r="E803" s="58"/>
      <c r="F803" s="58"/>
      <c r="G803" s="58" t="s">
        <v>157</v>
      </c>
      <c r="H803" s="58">
        <v>9</v>
      </c>
      <c r="I803" s="58">
        <v>213</v>
      </c>
      <c r="J803" s="58">
        <v>73</v>
      </c>
      <c r="K803" s="58">
        <v>0</v>
      </c>
      <c r="L803" s="58">
        <v>5</v>
      </c>
      <c r="M803" s="58"/>
      <c r="N803" s="58"/>
      <c r="O803" s="58">
        <v>432</v>
      </c>
      <c r="P803" s="58">
        <v>8</v>
      </c>
      <c r="Q803" s="58">
        <v>0</v>
      </c>
      <c r="R803" s="58" t="s">
        <v>217</v>
      </c>
    </row>
    <row r="804" spans="1:18" x14ac:dyDescent="0.25">
      <c r="A804" s="58" t="s">
        <v>42</v>
      </c>
      <c r="B804" s="58" t="s">
        <v>216</v>
      </c>
      <c r="C804" s="58" t="s">
        <v>203</v>
      </c>
      <c r="D804" s="58" t="s">
        <v>137</v>
      </c>
      <c r="E804" s="58"/>
      <c r="F804" s="58"/>
      <c r="G804" s="58" t="s">
        <v>157</v>
      </c>
      <c r="H804" s="58">
        <v>10</v>
      </c>
      <c r="I804" s="58">
        <v>157</v>
      </c>
      <c r="J804" s="58">
        <v>55</v>
      </c>
      <c r="K804" s="58">
        <v>0</v>
      </c>
      <c r="L804" s="58">
        <v>5</v>
      </c>
      <c r="M804" s="58"/>
      <c r="N804" s="58"/>
      <c r="O804" s="58">
        <v>425</v>
      </c>
      <c r="P804" s="58">
        <v>2</v>
      </c>
      <c r="Q804" s="58">
        <v>0</v>
      </c>
      <c r="R804" s="58" t="s">
        <v>217</v>
      </c>
    </row>
    <row r="805" spans="1:18" x14ac:dyDescent="0.25">
      <c r="A805" s="58" t="s">
        <v>42</v>
      </c>
      <c r="B805" s="58" t="s">
        <v>216</v>
      </c>
      <c r="C805" s="58" t="s">
        <v>203</v>
      </c>
      <c r="D805" s="58" t="s">
        <v>137</v>
      </c>
      <c r="E805" s="58"/>
      <c r="F805" s="58"/>
      <c r="G805" s="58" t="s">
        <v>157</v>
      </c>
      <c r="H805" s="58">
        <v>11</v>
      </c>
      <c r="I805" s="58">
        <v>201</v>
      </c>
      <c r="J805" s="58">
        <v>48</v>
      </c>
      <c r="K805" s="58">
        <v>0</v>
      </c>
      <c r="L805" s="58">
        <v>1</v>
      </c>
      <c r="M805" s="58"/>
      <c r="N805" s="58"/>
      <c r="O805" s="58">
        <v>364</v>
      </c>
      <c r="P805" s="58">
        <v>3</v>
      </c>
      <c r="Q805" s="58">
        <v>0</v>
      </c>
      <c r="R805" s="58" t="s">
        <v>217</v>
      </c>
    </row>
    <row r="806" spans="1:18" x14ac:dyDescent="0.25">
      <c r="A806" s="58" t="s">
        <v>42</v>
      </c>
      <c r="B806" s="58" t="s">
        <v>216</v>
      </c>
      <c r="C806" s="58" t="s">
        <v>203</v>
      </c>
      <c r="D806" s="58" t="s">
        <v>137</v>
      </c>
      <c r="E806" s="58"/>
      <c r="F806" s="58"/>
      <c r="G806" s="58" t="s">
        <v>157</v>
      </c>
      <c r="H806" s="58">
        <v>12</v>
      </c>
      <c r="I806" s="58">
        <v>209</v>
      </c>
      <c r="J806" s="58">
        <v>58</v>
      </c>
      <c r="K806" s="58">
        <v>0</v>
      </c>
      <c r="L806" s="58">
        <v>3</v>
      </c>
      <c r="M806" s="58"/>
      <c r="N806" s="58"/>
      <c r="O806" s="58">
        <v>318</v>
      </c>
      <c r="P806" s="58">
        <v>4</v>
      </c>
      <c r="Q806" s="58">
        <v>0</v>
      </c>
      <c r="R806" s="58" t="s">
        <v>217</v>
      </c>
    </row>
    <row r="807" spans="1:18" x14ac:dyDescent="0.25">
      <c r="A807" s="58" t="s">
        <v>42</v>
      </c>
      <c r="B807" s="58" t="s">
        <v>216</v>
      </c>
      <c r="C807" s="58" t="s">
        <v>203</v>
      </c>
      <c r="D807" s="58" t="s">
        <v>137</v>
      </c>
      <c r="E807" s="58"/>
      <c r="F807" s="58"/>
      <c r="G807" s="58" t="s">
        <v>157</v>
      </c>
      <c r="H807" s="58">
        <v>13</v>
      </c>
      <c r="I807" s="58">
        <v>179</v>
      </c>
      <c r="J807" s="58">
        <v>47</v>
      </c>
      <c r="K807" s="58">
        <v>0</v>
      </c>
      <c r="L807" s="58">
        <v>2</v>
      </c>
      <c r="M807" s="58"/>
      <c r="N807" s="58"/>
      <c r="O807" s="58">
        <v>324</v>
      </c>
      <c r="P807" s="58">
        <v>2</v>
      </c>
      <c r="Q807" s="58">
        <v>0</v>
      </c>
      <c r="R807" s="58" t="s">
        <v>217</v>
      </c>
    </row>
    <row r="808" spans="1:18" x14ac:dyDescent="0.25">
      <c r="A808" s="58" t="s">
        <v>42</v>
      </c>
      <c r="B808" s="58" t="s">
        <v>216</v>
      </c>
      <c r="C808" s="58" t="s">
        <v>203</v>
      </c>
      <c r="D808" s="58" t="s">
        <v>137</v>
      </c>
      <c r="E808" s="58"/>
      <c r="F808" s="58"/>
      <c r="G808" s="58" t="s">
        <v>157</v>
      </c>
      <c r="H808" s="58">
        <v>14</v>
      </c>
      <c r="I808" s="58">
        <v>145</v>
      </c>
      <c r="J808" s="58">
        <v>52</v>
      </c>
      <c r="K808" s="58">
        <v>0</v>
      </c>
      <c r="L808" s="58">
        <v>7</v>
      </c>
      <c r="M808" s="58"/>
      <c r="N808" s="58"/>
      <c r="O808" s="58">
        <v>374</v>
      </c>
      <c r="P808" s="58">
        <v>2</v>
      </c>
      <c r="Q808" s="58">
        <v>0</v>
      </c>
      <c r="R808" s="58" t="s">
        <v>217</v>
      </c>
    </row>
    <row r="809" spans="1:18" x14ac:dyDescent="0.25">
      <c r="A809" s="58" t="s">
        <v>42</v>
      </c>
      <c r="B809" s="58" t="s">
        <v>216</v>
      </c>
      <c r="C809" s="58" t="s">
        <v>203</v>
      </c>
      <c r="D809" s="58" t="s">
        <v>137</v>
      </c>
      <c r="E809" s="58"/>
      <c r="F809" s="58"/>
      <c r="G809" s="58" t="s">
        <v>157</v>
      </c>
      <c r="H809" s="58">
        <v>15</v>
      </c>
      <c r="I809" s="58">
        <v>145</v>
      </c>
      <c r="J809" s="58">
        <v>35</v>
      </c>
      <c r="K809" s="58">
        <v>0</v>
      </c>
      <c r="L809" s="58">
        <v>1</v>
      </c>
      <c r="M809" s="58"/>
      <c r="N809" s="58"/>
      <c r="O809" s="58">
        <v>453</v>
      </c>
      <c r="P809" s="58">
        <v>4</v>
      </c>
      <c r="Q809" s="58">
        <v>0</v>
      </c>
      <c r="R809" s="58" t="s">
        <v>217</v>
      </c>
    </row>
    <row r="810" spans="1:18" x14ac:dyDescent="0.25">
      <c r="A810" s="58" t="s">
        <v>42</v>
      </c>
      <c r="B810" s="58" t="s">
        <v>216</v>
      </c>
      <c r="C810" s="58" t="s">
        <v>203</v>
      </c>
      <c r="D810" s="58" t="s">
        <v>137</v>
      </c>
      <c r="E810" s="58"/>
      <c r="F810" s="58"/>
      <c r="G810" s="58" t="s">
        <v>157</v>
      </c>
      <c r="H810" s="58">
        <v>16</v>
      </c>
      <c r="I810" s="58">
        <v>84</v>
      </c>
      <c r="J810" s="58">
        <v>44</v>
      </c>
      <c r="K810" s="58">
        <v>0</v>
      </c>
      <c r="L810" s="58">
        <v>4</v>
      </c>
      <c r="M810" s="58"/>
      <c r="N810" s="58"/>
      <c r="O810" s="58">
        <v>540</v>
      </c>
      <c r="P810" s="58">
        <v>8</v>
      </c>
      <c r="Q810" s="58">
        <v>0</v>
      </c>
      <c r="R810" s="58" t="s">
        <v>217</v>
      </c>
    </row>
    <row r="811" spans="1:18" x14ac:dyDescent="0.25">
      <c r="A811" s="58" t="s">
        <v>42</v>
      </c>
      <c r="B811" s="58" t="s">
        <v>216</v>
      </c>
      <c r="C811" s="58" t="s">
        <v>203</v>
      </c>
      <c r="D811" s="58" t="s">
        <v>137</v>
      </c>
      <c r="E811" s="58"/>
      <c r="F811" s="58"/>
      <c r="G811" s="58" t="s">
        <v>157</v>
      </c>
      <c r="H811" s="58">
        <v>17</v>
      </c>
      <c r="I811" s="58">
        <v>53</v>
      </c>
      <c r="J811" s="58">
        <v>68</v>
      </c>
      <c r="K811" s="58">
        <v>0</v>
      </c>
      <c r="L811" s="58">
        <v>0</v>
      </c>
      <c r="M811" s="58"/>
      <c r="N811" s="58"/>
      <c r="O811" s="58">
        <v>690</v>
      </c>
      <c r="P811" s="58">
        <v>9</v>
      </c>
      <c r="Q811" s="58">
        <v>0</v>
      </c>
      <c r="R811" s="58" t="s">
        <v>217</v>
      </c>
    </row>
    <row r="812" spans="1:18" x14ac:dyDescent="0.25">
      <c r="A812" s="58" t="s">
        <v>42</v>
      </c>
      <c r="B812" s="58" t="s">
        <v>216</v>
      </c>
      <c r="C812" s="58" t="s">
        <v>203</v>
      </c>
      <c r="D812" s="58" t="s">
        <v>137</v>
      </c>
      <c r="E812" s="58"/>
      <c r="F812" s="58"/>
      <c r="G812" s="58" t="s">
        <v>157</v>
      </c>
      <c r="H812" s="58">
        <v>18</v>
      </c>
      <c r="I812" s="58">
        <v>43</v>
      </c>
      <c r="J812" s="58">
        <v>42</v>
      </c>
      <c r="K812" s="58">
        <v>0</v>
      </c>
      <c r="L812" s="58">
        <v>4</v>
      </c>
      <c r="M812" s="58"/>
      <c r="N812" s="58"/>
      <c r="O812" s="58">
        <v>419</v>
      </c>
      <c r="P812" s="58">
        <v>12</v>
      </c>
      <c r="Q812" s="58">
        <v>0</v>
      </c>
      <c r="R812" s="58" t="s">
        <v>217</v>
      </c>
    </row>
    <row r="813" spans="1:18" x14ac:dyDescent="0.25">
      <c r="A813" s="58" t="s">
        <v>42</v>
      </c>
      <c r="B813" s="58" t="s">
        <v>216</v>
      </c>
      <c r="C813" s="58" t="s">
        <v>203</v>
      </c>
      <c r="D813" s="58" t="s">
        <v>137</v>
      </c>
      <c r="E813" s="58"/>
      <c r="F813" s="58"/>
      <c r="G813" s="58" t="s">
        <v>157</v>
      </c>
      <c r="H813" s="58">
        <v>19</v>
      </c>
      <c r="I813" s="58">
        <v>42</v>
      </c>
      <c r="J813" s="58">
        <v>37</v>
      </c>
      <c r="K813" s="58">
        <v>0</v>
      </c>
      <c r="L813" s="58">
        <v>0</v>
      </c>
      <c r="M813" s="58"/>
      <c r="N813" s="58"/>
      <c r="O813" s="58">
        <v>255</v>
      </c>
      <c r="P813" s="58">
        <v>10</v>
      </c>
      <c r="Q813" s="58">
        <v>0</v>
      </c>
      <c r="R813" s="58" t="s">
        <v>217</v>
      </c>
    </row>
    <row r="814" spans="1:18" x14ac:dyDescent="0.25">
      <c r="A814" s="58" t="s">
        <v>42</v>
      </c>
      <c r="B814" s="58" t="s">
        <v>216</v>
      </c>
      <c r="C814" s="58" t="s">
        <v>203</v>
      </c>
      <c r="D814" s="58" t="s">
        <v>137</v>
      </c>
      <c r="E814" s="58"/>
      <c r="F814" s="58"/>
      <c r="G814" s="58" t="s">
        <v>157</v>
      </c>
      <c r="H814" s="58">
        <v>20</v>
      </c>
      <c r="I814" s="58">
        <v>43</v>
      </c>
      <c r="J814" s="58">
        <v>7</v>
      </c>
      <c r="K814" s="58">
        <v>0</v>
      </c>
      <c r="L814" s="58">
        <v>0</v>
      </c>
      <c r="M814" s="58"/>
      <c r="N814" s="58"/>
      <c r="O814" s="58">
        <v>211</v>
      </c>
      <c r="P814" s="58">
        <v>6</v>
      </c>
      <c r="Q814" s="58">
        <v>0</v>
      </c>
      <c r="R814" s="58" t="s">
        <v>217</v>
      </c>
    </row>
    <row r="815" spans="1:18" x14ac:dyDescent="0.25">
      <c r="A815" s="58" t="s">
        <v>42</v>
      </c>
      <c r="B815" s="58" t="s">
        <v>216</v>
      </c>
      <c r="C815" s="58" t="s">
        <v>203</v>
      </c>
      <c r="D815" s="58" t="s">
        <v>137</v>
      </c>
      <c r="E815" s="58"/>
      <c r="F815" s="58"/>
      <c r="G815" s="58" t="s">
        <v>157</v>
      </c>
      <c r="H815" s="58">
        <v>21</v>
      </c>
      <c r="I815" s="58">
        <v>49</v>
      </c>
      <c r="J815" s="58">
        <v>9</v>
      </c>
      <c r="K815" s="58">
        <v>0</v>
      </c>
      <c r="L815" s="58">
        <v>0</v>
      </c>
      <c r="M815" s="58"/>
      <c r="N815" s="58"/>
      <c r="O815" s="58">
        <v>142</v>
      </c>
      <c r="P815" s="58">
        <v>3</v>
      </c>
      <c r="Q815" s="58">
        <v>0</v>
      </c>
      <c r="R815" s="58" t="s">
        <v>217</v>
      </c>
    </row>
    <row r="816" spans="1:18" x14ac:dyDescent="0.25">
      <c r="A816" s="58" t="s">
        <v>42</v>
      </c>
      <c r="B816" s="58" t="s">
        <v>216</v>
      </c>
      <c r="C816" s="58" t="s">
        <v>203</v>
      </c>
      <c r="D816" s="58" t="s">
        <v>137</v>
      </c>
      <c r="E816" s="58"/>
      <c r="F816" s="58"/>
      <c r="G816" s="58" t="s">
        <v>157</v>
      </c>
      <c r="H816" s="58">
        <v>22</v>
      </c>
      <c r="I816" s="58">
        <v>41</v>
      </c>
      <c r="J816" s="58">
        <v>10</v>
      </c>
      <c r="K816" s="58">
        <v>0</v>
      </c>
      <c r="L816" s="58">
        <v>0</v>
      </c>
      <c r="M816" s="58"/>
      <c r="N816" s="58"/>
      <c r="O816" s="58">
        <v>122</v>
      </c>
      <c r="P816" s="58">
        <v>0</v>
      </c>
      <c r="Q816" s="58">
        <v>0</v>
      </c>
      <c r="R816" s="58" t="s">
        <v>217</v>
      </c>
    </row>
    <row r="817" spans="1:18" x14ac:dyDescent="0.25">
      <c r="A817" s="58" t="s">
        <v>42</v>
      </c>
      <c r="B817" s="58" t="s">
        <v>216</v>
      </c>
      <c r="C817" s="58" t="s">
        <v>203</v>
      </c>
      <c r="D817" s="58" t="s">
        <v>137</v>
      </c>
      <c r="E817" s="58"/>
      <c r="F817" s="58"/>
      <c r="G817" s="58" t="s">
        <v>157</v>
      </c>
      <c r="H817" s="58">
        <v>23</v>
      </c>
      <c r="I817" s="58">
        <v>28</v>
      </c>
      <c r="J817" s="58">
        <v>3</v>
      </c>
      <c r="K817" s="58">
        <v>0</v>
      </c>
      <c r="L817" s="58">
        <v>0</v>
      </c>
      <c r="M817" s="58"/>
      <c r="N817" s="58"/>
      <c r="O817" s="58">
        <v>88</v>
      </c>
      <c r="P817" s="58">
        <v>0</v>
      </c>
      <c r="Q817" s="58">
        <v>0</v>
      </c>
      <c r="R817" s="58" t="s">
        <v>217</v>
      </c>
    </row>
    <row r="818" spans="1:18" x14ac:dyDescent="0.25">
      <c r="A818" s="58" t="s">
        <v>42</v>
      </c>
      <c r="B818" s="58" t="s">
        <v>216</v>
      </c>
      <c r="C818" s="58" t="s">
        <v>203</v>
      </c>
      <c r="D818" s="58" t="s">
        <v>135</v>
      </c>
      <c r="E818" s="58"/>
      <c r="F818" s="58"/>
      <c r="G818" s="58" t="s">
        <v>159</v>
      </c>
      <c r="H818" s="58">
        <v>0</v>
      </c>
      <c r="I818" s="58">
        <v>16</v>
      </c>
      <c r="J818" s="58">
        <v>8</v>
      </c>
      <c r="K818" s="58">
        <v>0</v>
      </c>
      <c r="L818" s="58">
        <v>0</v>
      </c>
      <c r="M818" s="58"/>
      <c r="N818" s="58"/>
      <c r="O818" s="58">
        <v>76</v>
      </c>
      <c r="P818" s="58">
        <v>4</v>
      </c>
      <c r="Q818" s="58">
        <v>0</v>
      </c>
      <c r="R818" s="58" t="s">
        <v>217</v>
      </c>
    </row>
    <row r="819" spans="1:18" x14ac:dyDescent="0.25">
      <c r="A819" s="58" t="s">
        <v>42</v>
      </c>
      <c r="B819" s="58" t="s">
        <v>216</v>
      </c>
      <c r="C819" s="58" t="s">
        <v>203</v>
      </c>
      <c r="D819" s="58" t="s">
        <v>135</v>
      </c>
      <c r="E819" s="58"/>
      <c r="F819" s="58"/>
      <c r="G819" s="58" t="s">
        <v>159</v>
      </c>
      <c r="H819" s="58">
        <v>1</v>
      </c>
      <c r="I819" s="58">
        <v>33</v>
      </c>
      <c r="J819" s="58">
        <v>6</v>
      </c>
      <c r="K819" s="58">
        <v>0</v>
      </c>
      <c r="L819" s="58">
        <v>0</v>
      </c>
      <c r="M819" s="58"/>
      <c r="N819" s="58"/>
      <c r="O819" s="58">
        <v>64</v>
      </c>
      <c r="P819" s="58">
        <v>14</v>
      </c>
      <c r="Q819" s="58">
        <v>0</v>
      </c>
      <c r="R819" s="58" t="s">
        <v>217</v>
      </c>
    </row>
    <row r="820" spans="1:18" x14ac:dyDescent="0.25">
      <c r="A820" s="58" t="s">
        <v>42</v>
      </c>
      <c r="B820" s="58" t="s">
        <v>216</v>
      </c>
      <c r="C820" s="58" t="s">
        <v>203</v>
      </c>
      <c r="D820" s="58" t="s">
        <v>135</v>
      </c>
      <c r="E820" s="58"/>
      <c r="F820" s="58"/>
      <c r="G820" s="58" t="s">
        <v>159</v>
      </c>
      <c r="H820" s="58">
        <v>2</v>
      </c>
      <c r="I820" s="58">
        <v>47</v>
      </c>
      <c r="J820" s="58">
        <v>3</v>
      </c>
      <c r="K820" s="58">
        <v>0</v>
      </c>
      <c r="L820" s="58">
        <v>0</v>
      </c>
      <c r="M820" s="58"/>
      <c r="N820" s="58"/>
      <c r="O820" s="58">
        <v>50</v>
      </c>
      <c r="P820" s="58">
        <v>2</v>
      </c>
      <c r="Q820" s="58">
        <v>0</v>
      </c>
      <c r="R820" s="58" t="s">
        <v>217</v>
      </c>
    </row>
    <row r="821" spans="1:18" x14ac:dyDescent="0.25">
      <c r="A821" s="58" t="s">
        <v>42</v>
      </c>
      <c r="B821" s="58" t="s">
        <v>216</v>
      </c>
      <c r="C821" s="58" t="s">
        <v>203</v>
      </c>
      <c r="D821" s="58" t="s">
        <v>135</v>
      </c>
      <c r="E821" s="58"/>
      <c r="F821" s="58"/>
      <c r="G821" s="58" t="s">
        <v>159</v>
      </c>
      <c r="H821" s="58">
        <v>3</v>
      </c>
      <c r="I821" s="58">
        <v>35</v>
      </c>
      <c r="J821" s="58">
        <v>5</v>
      </c>
      <c r="K821" s="58">
        <v>0</v>
      </c>
      <c r="L821" s="58">
        <v>0</v>
      </c>
      <c r="M821" s="58"/>
      <c r="N821" s="58"/>
      <c r="O821" s="58">
        <v>21</v>
      </c>
      <c r="P821" s="58">
        <v>6</v>
      </c>
      <c r="Q821" s="58">
        <v>0</v>
      </c>
      <c r="R821" s="58" t="s">
        <v>217</v>
      </c>
    </row>
    <row r="822" spans="1:18" x14ac:dyDescent="0.25">
      <c r="A822" s="58" t="s">
        <v>42</v>
      </c>
      <c r="B822" s="58" t="s">
        <v>216</v>
      </c>
      <c r="C822" s="58" t="s">
        <v>203</v>
      </c>
      <c r="D822" s="58" t="s">
        <v>135</v>
      </c>
      <c r="E822" s="58"/>
      <c r="F822" s="58"/>
      <c r="G822" s="58" t="s">
        <v>159</v>
      </c>
      <c r="H822" s="58">
        <v>4</v>
      </c>
      <c r="I822" s="58">
        <v>34</v>
      </c>
      <c r="J822" s="58">
        <v>8</v>
      </c>
      <c r="K822" s="58">
        <v>0</v>
      </c>
      <c r="L822" s="58">
        <v>0</v>
      </c>
      <c r="M822" s="58"/>
      <c r="N822" s="58"/>
      <c r="O822" s="58">
        <v>29</v>
      </c>
      <c r="P822" s="58">
        <v>7</v>
      </c>
      <c r="Q822" s="58">
        <v>0</v>
      </c>
      <c r="R822" s="58" t="s">
        <v>217</v>
      </c>
    </row>
    <row r="823" spans="1:18" x14ac:dyDescent="0.25">
      <c r="A823" s="58" t="s">
        <v>42</v>
      </c>
      <c r="B823" s="58" t="s">
        <v>216</v>
      </c>
      <c r="C823" s="58" t="s">
        <v>203</v>
      </c>
      <c r="D823" s="58" t="s">
        <v>135</v>
      </c>
      <c r="E823" s="58"/>
      <c r="F823" s="58"/>
      <c r="G823" s="58" t="s">
        <v>159</v>
      </c>
      <c r="H823" s="58">
        <v>5</v>
      </c>
      <c r="I823" s="58">
        <v>32</v>
      </c>
      <c r="J823" s="58">
        <v>11</v>
      </c>
      <c r="K823" s="58">
        <v>0</v>
      </c>
      <c r="L823" s="58">
        <v>0</v>
      </c>
      <c r="M823" s="58"/>
      <c r="N823" s="58"/>
      <c r="O823" s="58">
        <v>124</v>
      </c>
      <c r="P823" s="58">
        <v>6</v>
      </c>
      <c r="Q823" s="58">
        <v>0</v>
      </c>
      <c r="R823" s="58" t="s">
        <v>217</v>
      </c>
    </row>
    <row r="824" spans="1:18" x14ac:dyDescent="0.25">
      <c r="A824" s="58" t="s">
        <v>42</v>
      </c>
      <c r="B824" s="58" t="s">
        <v>216</v>
      </c>
      <c r="C824" s="58" t="s">
        <v>203</v>
      </c>
      <c r="D824" s="58" t="s">
        <v>135</v>
      </c>
      <c r="E824" s="58"/>
      <c r="F824" s="58"/>
      <c r="G824" s="58" t="s">
        <v>159</v>
      </c>
      <c r="H824" s="58">
        <v>6</v>
      </c>
      <c r="I824" s="58">
        <v>56</v>
      </c>
      <c r="J824" s="58">
        <v>29</v>
      </c>
      <c r="K824" s="58">
        <v>0</v>
      </c>
      <c r="L824" s="58">
        <v>0</v>
      </c>
      <c r="M824" s="58"/>
      <c r="N824" s="58"/>
      <c r="O824" s="58">
        <v>336</v>
      </c>
      <c r="P824" s="58">
        <v>20</v>
      </c>
      <c r="Q824" s="58">
        <v>0</v>
      </c>
      <c r="R824" s="58" t="s">
        <v>217</v>
      </c>
    </row>
    <row r="825" spans="1:18" x14ac:dyDescent="0.25">
      <c r="A825" s="58" t="s">
        <v>42</v>
      </c>
      <c r="B825" s="58" t="s">
        <v>216</v>
      </c>
      <c r="C825" s="58" t="s">
        <v>203</v>
      </c>
      <c r="D825" s="58" t="s">
        <v>135</v>
      </c>
      <c r="E825" s="58"/>
      <c r="F825" s="58"/>
      <c r="G825" s="58" t="s">
        <v>159</v>
      </c>
      <c r="H825" s="58">
        <v>7</v>
      </c>
      <c r="I825" s="58">
        <v>82</v>
      </c>
      <c r="J825" s="58">
        <v>13</v>
      </c>
      <c r="K825" s="58">
        <v>0</v>
      </c>
      <c r="L825" s="58">
        <v>0</v>
      </c>
      <c r="M825" s="58"/>
      <c r="N825" s="58"/>
      <c r="O825" s="58">
        <v>550</v>
      </c>
      <c r="P825" s="58">
        <v>68</v>
      </c>
      <c r="Q825" s="58">
        <v>0</v>
      </c>
      <c r="R825" s="58" t="s">
        <v>217</v>
      </c>
    </row>
    <row r="826" spans="1:18" x14ac:dyDescent="0.25">
      <c r="A826" s="58" t="s">
        <v>42</v>
      </c>
      <c r="B826" s="58" t="s">
        <v>216</v>
      </c>
      <c r="C826" s="58" t="s">
        <v>203</v>
      </c>
      <c r="D826" s="58" t="s">
        <v>135</v>
      </c>
      <c r="E826" s="58"/>
      <c r="F826" s="58"/>
      <c r="G826" s="58" t="s">
        <v>159</v>
      </c>
      <c r="H826" s="58">
        <v>8</v>
      </c>
      <c r="I826" s="58">
        <v>101</v>
      </c>
      <c r="J826" s="58">
        <v>22</v>
      </c>
      <c r="K826" s="58">
        <v>0</v>
      </c>
      <c r="L826" s="58">
        <v>0</v>
      </c>
      <c r="M826" s="58"/>
      <c r="N826" s="58"/>
      <c r="O826" s="58">
        <v>443</v>
      </c>
      <c r="P826" s="58">
        <v>53</v>
      </c>
      <c r="Q826" s="58">
        <v>0</v>
      </c>
      <c r="R826" s="58" t="s">
        <v>217</v>
      </c>
    </row>
    <row r="827" spans="1:18" x14ac:dyDescent="0.25">
      <c r="A827" s="58" t="s">
        <v>42</v>
      </c>
      <c r="B827" s="58" t="s">
        <v>216</v>
      </c>
      <c r="C827" s="58" t="s">
        <v>203</v>
      </c>
      <c r="D827" s="58" t="s">
        <v>135</v>
      </c>
      <c r="E827" s="58"/>
      <c r="F827" s="58"/>
      <c r="G827" s="58" t="s">
        <v>159</v>
      </c>
      <c r="H827" s="58">
        <v>9</v>
      </c>
      <c r="I827" s="58">
        <v>111</v>
      </c>
      <c r="J827" s="58">
        <v>27</v>
      </c>
      <c r="K827" s="58">
        <v>0</v>
      </c>
      <c r="L827" s="58">
        <v>0</v>
      </c>
      <c r="M827" s="58"/>
      <c r="N827" s="58"/>
      <c r="O827" s="58">
        <v>618</v>
      </c>
      <c r="P827" s="58">
        <v>91</v>
      </c>
      <c r="Q827" s="58">
        <v>0</v>
      </c>
      <c r="R827" s="58" t="s">
        <v>217</v>
      </c>
    </row>
    <row r="828" spans="1:18" x14ac:dyDescent="0.25">
      <c r="A828" s="58" t="s">
        <v>42</v>
      </c>
      <c r="B828" s="58" t="s">
        <v>216</v>
      </c>
      <c r="C828" s="58" t="s">
        <v>203</v>
      </c>
      <c r="D828" s="58" t="s">
        <v>135</v>
      </c>
      <c r="E828" s="58"/>
      <c r="F828" s="58"/>
      <c r="G828" s="58" t="s">
        <v>159</v>
      </c>
      <c r="H828" s="58">
        <v>10</v>
      </c>
      <c r="I828" s="58">
        <v>121</v>
      </c>
      <c r="J828" s="58">
        <v>22</v>
      </c>
      <c r="K828" s="58">
        <v>1</v>
      </c>
      <c r="L828" s="58">
        <v>1</v>
      </c>
      <c r="M828" s="58"/>
      <c r="N828" s="58"/>
      <c r="O828" s="58">
        <v>733</v>
      </c>
      <c r="P828" s="58">
        <v>53</v>
      </c>
      <c r="Q828" s="58">
        <v>0</v>
      </c>
      <c r="R828" s="58" t="s">
        <v>217</v>
      </c>
    </row>
    <row r="829" spans="1:18" x14ac:dyDescent="0.25">
      <c r="A829" s="58" t="s">
        <v>42</v>
      </c>
      <c r="B829" s="58" t="s">
        <v>216</v>
      </c>
      <c r="C829" s="58" t="s">
        <v>203</v>
      </c>
      <c r="D829" s="58" t="s">
        <v>135</v>
      </c>
      <c r="E829" s="58"/>
      <c r="F829" s="58"/>
      <c r="G829" s="58" t="s">
        <v>159</v>
      </c>
      <c r="H829" s="58">
        <v>11</v>
      </c>
      <c r="I829" s="58">
        <v>101</v>
      </c>
      <c r="J829" s="58">
        <v>36</v>
      </c>
      <c r="K829" s="58">
        <v>0</v>
      </c>
      <c r="L829" s="58">
        <v>3</v>
      </c>
      <c r="M829" s="58"/>
      <c r="N829" s="58"/>
      <c r="O829" s="58">
        <v>687</v>
      </c>
      <c r="P829" s="58">
        <v>50</v>
      </c>
      <c r="Q829" s="58">
        <v>0</v>
      </c>
      <c r="R829" s="58" t="s">
        <v>217</v>
      </c>
    </row>
    <row r="830" spans="1:18" x14ac:dyDescent="0.25">
      <c r="A830" s="58" t="s">
        <v>42</v>
      </c>
      <c r="B830" s="58" t="s">
        <v>216</v>
      </c>
      <c r="C830" s="58" t="s">
        <v>203</v>
      </c>
      <c r="D830" s="58" t="s">
        <v>135</v>
      </c>
      <c r="E830" s="58"/>
      <c r="F830" s="58"/>
      <c r="G830" s="58" t="s">
        <v>159</v>
      </c>
      <c r="H830" s="58">
        <v>12</v>
      </c>
      <c r="I830" s="58">
        <v>89</v>
      </c>
      <c r="J830" s="58">
        <v>23</v>
      </c>
      <c r="K830" s="58">
        <v>0</v>
      </c>
      <c r="L830" s="58">
        <v>0</v>
      </c>
      <c r="M830" s="58"/>
      <c r="N830" s="58"/>
      <c r="O830" s="58">
        <v>644</v>
      </c>
      <c r="P830" s="58">
        <v>22</v>
      </c>
      <c r="Q830" s="58">
        <v>0</v>
      </c>
      <c r="R830" s="58" t="s">
        <v>217</v>
      </c>
    </row>
    <row r="831" spans="1:18" x14ac:dyDescent="0.25">
      <c r="A831" s="58" t="s">
        <v>42</v>
      </c>
      <c r="B831" s="58" t="s">
        <v>216</v>
      </c>
      <c r="C831" s="58" t="s">
        <v>203</v>
      </c>
      <c r="D831" s="58" t="s">
        <v>135</v>
      </c>
      <c r="E831" s="58"/>
      <c r="F831" s="58"/>
      <c r="G831" s="58" t="s">
        <v>159</v>
      </c>
      <c r="H831" s="58">
        <v>13</v>
      </c>
      <c r="I831" s="58">
        <v>84</v>
      </c>
      <c r="J831" s="58">
        <v>28</v>
      </c>
      <c r="K831" s="58">
        <v>0</v>
      </c>
      <c r="L831" s="58">
        <v>0</v>
      </c>
      <c r="M831" s="58"/>
      <c r="N831" s="58"/>
      <c r="O831" s="58">
        <v>630</v>
      </c>
      <c r="P831" s="58">
        <v>24</v>
      </c>
      <c r="Q831" s="58">
        <v>0</v>
      </c>
      <c r="R831" s="58" t="s">
        <v>217</v>
      </c>
    </row>
    <row r="832" spans="1:18" x14ac:dyDescent="0.25">
      <c r="A832" s="58" t="s">
        <v>42</v>
      </c>
      <c r="B832" s="58" t="s">
        <v>216</v>
      </c>
      <c r="C832" s="58" t="s">
        <v>203</v>
      </c>
      <c r="D832" s="58" t="s">
        <v>135</v>
      </c>
      <c r="E832" s="58"/>
      <c r="F832" s="58"/>
      <c r="G832" s="58" t="s">
        <v>159</v>
      </c>
      <c r="H832" s="58">
        <v>14</v>
      </c>
      <c r="I832" s="58">
        <v>90</v>
      </c>
      <c r="J832" s="58">
        <v>23</v>
      </c>
      <c r="K832" s="58">
        <v>0</v>
      </c>
      <c r="L832" s="58">
        <v>0</v>
      </c>
      <c r="M832" s="58"/>
      <c r="N832" s="58"/>
      <c r="O832" s="58">
        <v>684</v>
      </c>
      <c r="P832" s="58">
        <v>24</v>
      </c>
      <c r="Q832" s="58">
        <v>0</v>
      </c>
      <c r="R832" s="58" t="s">
        <v>217</v>
      </c>
    </row>
    <row r="833" spans="1:18" x14ac:dyDescent="0.25">
      <c r="A833" s="58" t="s">
        <v>42</v>
      </c>
      <c r="B833" s="58" t="s">
        <v>216</v>
      </c>
      <c r="C833" s="58" t="s">
        <v>203</v>
      </c>
      <c r="D833" s="58" t="s">
        <v>135</v>
      </c>
      <c r="E833" s="58"/>
      <c r="F833" s="58"/>
      <c r="G833" s="58" t="s">
        <v>159</v>
      </c>
      <c r="H833" s="58">
        <v>15</v>
      </c>
      <c r="I833" s="58">
        <v>79</v>
      </c>
      <c r="J833" s="58">
        <v>27</v>
      </c>
      <c r="K833" s="58">
        <v>0</v>
      </c>
      <c r="L833" s="58">
        <v>0</v>
      </c>
      <c r="M833" s="58"/>
      <c r="N833" s="58"/>
      <c r="O833" s="58">
        <v>678</v>
      </c>
      <c r="P833" s="58">
        <v>26</v>
      </c>
      <c r="Q833" s="58">
        <v>0</v>
      </c>
      <c r="R833" s="58" t="s">
        <v>217</v>
      </c>
    </row>
    <row r="834" spans="1:18" x14ac:dyDescent="0.25">
      <c r="A834" s="58" t="s">
        <v>42</v>
      </c>
      <c r="B834" s="58" t="s">
        <v>216</v>
      </c>
      <c r="C834" s="58" t="s">
        <v>203</v>
      </c>
      <c r="D834" s="58" t="s">
        <v>135</v>
      </c>
      <c r="E834" s="58"/>
      <c r="F834" s="58"/>
      <c r="G834" s="58" t="s">
        <v>159</v>
      </c>
      <c r="H834" s="58">
        <v>16</v>
      </c>
      <c r="I834" s="58">
        <v>76</v>
      </c>
      <c r="J834" s="58">
        <v>25</v>
      </c>
      <c r="K834" s="58">
        <v>0</v>
      </c>
      <c r="L834" s="58">
        <v>4</v>
      </c>
      <c r="M834" s="58"/>
      <c r="N834" s="58"/>
      <c r="O834" s="58">
        <v>741</v>
      </c>
      <c r="P834" s="58">
        <v>40</v>
      </c>
      <c r="Q834" s="58">
        <v>0</v>
      </c>
      <c r="R834" s="58" t="s">
        <v>217</v>
      </c>
    </row>
    <row r="835" spans="1:18" x14ac:dyDescent="0.25">
      <c r="A835" s="58" t="s">
        <v>42</v>
      </c>
      <c r="B835" s="58" t="s">
        <v>216</v>
      </c>
      <c r="C835" s="58" t="s">
        <v>203</v>
      </c>
      <c r="D835" s="58" t="s">
        <v>135</v>
      </c>
      <c r="E835" s="58"/>
      <c r="F835" s="58"/>
      <c r="G835" s="58" t="s">
        <v>159</v>
      </c>
      <c r="H835" s="58">
        <v>17</v>
      </c>
      <c r="I835" s="58">
        <v>41</v>
      </c>
      <c r="J835" s="58">
        <v>18</v>
      </c>
      <c r="K835" s="58">
        <v>2</v>
      </c>
      <c r="L835" s="58">
        <v>1</v>
      </c>
      <c r="M835" s="58"/>
      <c r="N835" s="58"/>
      <c r="O835" s="58">
        <v>719</v>
      </c>
      <c r="P835" s="58">
        <v>27</v>
      </c>
      <c r="Q835" s="58">
        <v>0</v>
      </c>
      <c r="R835" s="58" t="s">
        <v>217</v>
      </c>
    </row>
    <row r="836" spans="1:18" x14ac:dyDescent="0.25">
      <c r="A836" s="58" t="s">
        <v>42</v>
      </c>
      <c r="B836" s="58" t="s">
        <v>216</v>
      </c>
      <c r="C836" s="58" t="s">
        <v>203</v>
      </c>
      <c r="D836" s="58" t="s">
        <v>135</v>
      </c>
      <c r="E836" s="58"/>
      <c r="F836" s="58"/>
      <c r="G836" s="58" t="s">
        <v>159</v>
      </c>
      <c r="H836" s="58">
        <v>18</v>
      </c>
      <c r="I836" s="58">
        <v>30</v>
      </c>
      <c r="J836" s="58">
        <v>11</v>
      </c>
      <c r="K836" s="58">
        <v>0</v>
      </c>
      <c r="L836" s="58">
        <v>2</v>
      </c>
      <c r="M836" s="58"/>
      <c r="N836" s="58"/>
      <c r="O836" s="58">
        <v>541</v>
      </c>
      <c r="P836" s="58">
        <v>25</v>
      </c>
      <c r="Q836" s="58">
        <v>0</v>
      </c>
      <c r="R836" s="58" t="s">
        <v>217</v>
      </c>
    </row>
    <row r="837" spans="1:18" x14ac:dyDescent="0.25">
      <c r="A837" s="58" t="s">
        <v>42</v>
      </c>
      <c r="B837" s="58" t="s">
        <v>216</v>
      </c>
      <c r="C837" s="58" t="s">
        <v>203</v>
      </c>
      <c r="D837" s="58" t="s">
        <v>135</v>
      </c>
      <c r="E837" s="58"/>
      <c r="F837" s="58"/>
      <c r="G837" s="58" t="s">
        <v>159</v>
      </c>
      <c r="H837" s="58">
        <v>19</v>
      </c>
      <c r="I837" s="58">
        <v>57</v>
      </c>
      <c r="J837" s="58">
        <v>9</v>
      </c>
      <c r="K837" s="58">
        <v>0</v>
      </c>
      <c r="L837" s="58">
        <v>4</v>
      </c>
      <c r="M837" s="58"/>
      <c r="N837" s="58"/>
      <c r="O837" s="58">
        <v>483</v>
      </c>
      <c r="P837" s="58">
        <v>35</v>
      </c>
      <c r="Q837" s="58">
        <v>0</v>
      </c>
      <c r="R837" s="58" t="s">
        <v>217</v>
      </c>
    </row>
    <row r="838" spans="1:18" x14ac:dyDescent="0.25">
      <c r="A838" s="58" t="s">
        <v>42</v>
      </c>
      <c r="B838" s="58" t="s">
        <v>216</v>
      </c>
      <c r="C838" s="58" t="s">
        <v>203</v>
      </c>
      <c r="D838" s="58" t="s">
        <v>135</v>
      </c>
      <c r="E838" s="58"/>
      <c r="F838" s="58"/>
      <c r="G838" s="58" t="s">
        <v>159</v>
      </c>
      <c r="H838" s="58">
        <v>20</v>
      </c>
      <c r="I838" s="58">
        <v>34</v>
      </c>
      <c r="J838" s="58">
        <v>8</v>
      </c>
      <c r="K838" s="58">
        <v>0</v>
      </c>
      <c r="L838" s="58">
        <v>5</v>
      </c>
      <c r="M838" s="58"/>
      <c r="N838" s="58"/>
      <c r="O838" s="58">
        <v>331</v>
      </c>
      <c r="P838" s="58">
        <v>13</v>
      </c>
      <c r="Q838" s="58">
        <v>0</v>
      </c>
      <c r="R838" s="58" t="s">
        <v>217</v>
      </c>
    </row>
    <row r="839" spans="1:18" x14ac:dyDescent="0.25">
      <c r="A839" s="58" t="s">
        <v>42</v>
      </c>
      <c r="B839" s="58" t="s">
        <v>216</v>
      </c>
      <c r="C839" s="58" t="s">
        <v>203</v>
      </c>
      <c r="D839" s="58" t="s">
        <v>135</v>
      </c>
      <c r="E839" s="58"/>
      <c r="F839" s="58"/>
      <c r="G839" s="58" t="s">
        <v>159</v>
      </c>
      <c r="H839" s="58">
        <v>21</v>
      </c>
      <c r="I839" s="58">
        <v>17</v>
      </c>
      <c r="J839" s="58">
        <v>8</v>
      </c>
      <c r="K839" s="58">
        <v>0</v>
      </c>
      <c r="L839" s="58">
        <v>4</v>
      </c>
      <c r="M839" s="58"/>
      <c r="N839" s="58"/>
      <c r="O839" s="58">
        <v>203</v>
      </c>
      <c r="P839" s="58">
        <v>21</v>
      </c>
      <c r="Q839" s="58">
        <v>0</v>
      </c>
      <c r="R839" s="58" t="s">
        <v>217</v>
      </c>
    </row>
    <row r="840" spans="1:18" x14ac:dyDescent="0.25">
      <c r="A840" s="58" t="s">
        <v>42</v>
      </c>
      <c r="B840" s="58" t="s">
        <v>216</v>
      </c>
      <c r="C840" s="58" t="s">
        <v>203</v>
      </c>
      <c r="D840" s="58" t="s">
        <v>135</v>
      </c>
      <c r="E840" s="58"/>
      <c r="F840" s="58"/>
      <c r="G840" s="58" t="s">
        <v>159</v>
      </c>
      <c r="H840" s="58">
        <v>22</v>
      </c>
      <c r="I840" s="58">
        <v>28</v>
      </c>
      <c r="J840" s="58">
        <v>6</v>
      </c>
      <c r="K840" s="58">
        <v>0</v>
      </c>
      <c r="L840" s="58">
        <v>0</v>
      </c>
      <c r="M840" s="58"/>
      <c r="N840" s="58"/>
      <c r="O840" s="58">
        <v>150</v>
      </c>
      <c r="P840" s="58">
        <v>8</v>
      </c>
      <c r="Q840" s="58">
        <v>0</v>
      </c>
      <c r="R840" s="58" t="s">
        <v>217</v>
      </c>
    </row>
    <row r="841" spans="1:18" x14ac:dyDescent="0.25">
      <c r="A841" s="58" t="s">
        <v>42</v>
      </c>
      <c r="B841" s="58" t="s">
        <v>216</v>
      </c>
      <c r="C841" s="58" t="s">
        <v>203</v>
      </c>
      <c r="D841" s="58" t="s">
        <v>135</v>
      </c>
      <c r="E841" s="58"/>
      <c r="F841" s="58"/>
      <c r="G841" s="58" t="s">
        <v>159</v>
      </c>
      <c r="H841" s="58">
        <v>23</v>
      </c>
      <c r="I841" s="58">
        <v>13</v>
      </c>
      <c r="J841" s="58">
        <v>1</v>
      </c>
      <c r="K841" s="58">
        <v>0</v>
      </c>
      <c r="L841" s="58">
        <v>0</v>
      </c>
      <c r="M841" s="58"/>
      <c r="N841" s="58"/>
      <c r="O841" s="58">
        <v>119</v>
      </c>
      <c r="P841" s="58">
        <v>10</v>
      </c>
      <c r="Q841" s="58">
        <v>0</v>
      </c>
      <c r="R841" s="58" t="s">
        <v>217</v>
      </c>
    </row>
    <row r="842" spans="1:18" x14ac:dyDescent="0.25">
      <c r="A842" s="58" t="s">
        <v>42</v>
      </c>
      <c r="B842" s="58" t="s">
        <v>216</v>
      </c>
      <c r="C842" s="58" t="s">
        <v>203</v>
      </c>
      <c r="D842" s="58" t="s">
        <v>135</v>
      </c>
      <c r="E842" s="58"/>
      <c r="F842" s="58"/>
      <c r="G842" s="58" t="s">
        <v>157</v>
      </c>
      <c r="H842" s="58">
        <v>0</v>
      </c>
      <c r="I842" s="58">
        <v>17</v>
      </c>
      <c r="J842" s="58">
        <v>11</v>
      </c>
      <c r="K842" s="58">
        <v>0</v>
      </c>
      <c r="L842" s="58">
        <v>0</v>
      </c>
      <c r="M842" s="58"/>
      <c r="N842" s="58"/>
      <c r="O842" s="58">
        <v>33</v>
      </c>
      <c r="P842" s="58">
        <v>0</v>
      </c>
      <c r="Q842" s="58">
        <v>0</v>
      </c>
      <c r="R842" s="58" t="s">
        <v>217</v>
      </c>
    </row>
    <row r="843" spans="1:18" x14ac:dyDescent="0.25">
      <c r="A843" s="58" t="s">
        <v>42</v>
      </c>
      <c r="B843" s="58" t="s">
        <v>216</v>
      </c>
      <c r="C843" s="58" t="s">
        <v>203</v>
      </c>
      <c r="D843" s="58" t="s">
        <v>135</v>
      </c>
      <c r="E843" s="58"/>
      <c r="F843" s="58"/>
      <c r="G843" s="58" t="s">
        <v>157</v>
      </c>
      <c r="H843" s="58">
        <v>1</v>
      </c>
      <c r="I843" s="58">
        <v>24</v>
      </c>
      <c r="J843" s="58">
        <v>13</v>
      </c>
      <c r="K843" s="58">
        <v>0</v>
      </c>
      <c r="L843" s="58">
        <v>0</v>
      </c>
      <c r="M843" s="58"/>
      <c r="N843" s="58"/>
      <c r="O843" s="58">
        <v>19</v>
      </c>
      <c r="P843" s="58">
        <v>0</v>
      </c>
      <c r="Q843" s="58">
        <v>0</v>
      </c>
      <c r="R843" s="58" t="s">
        <v>217</v>
      </c>
    </row>
    <row r="844" spans="1:18" x14ac:dyDescent="0.25">
      <c r="A844" s="58" t="s">
        <v>42</v>
      </c>
      <c r="B844" s="58" t="s">
        <v>216</v>
      </c>
      <c r="C844" s="58" t="s">
        <v>203</v>
      </c>
      <c r="D844" s="58" t="s">
        <v>135</v>
      </c>
      <c r="E844" s="58"/>
      <c r="F844" s="58"/>
      <c r="G844" s="58" t="s">
        <v>157</v>
      </c>
      <c r="H844" s="58">
        <v>2</v>
      </c>
      <c r="I844" s="58">
        <v>30</v>
      </c>
      <c r="J844" s="58">
        <v>13</v>
      </c>
      <c r="K844" s="58">
        <v>0</v>
      </c>
      <c r="L844" s="58">
        <v>0</v>
      </c>
      <c r="M844" s="58"/>
      <c r="N844" s="58"/>
      <c r="O844" s="58">
        <v>21</v>
      </c>
      <c r="P844" s="58">
        <v>0</v>
      </c>
      <c r="Q844" s="58">
        <v>0</v>
      </c>
      <c r="R844" s="58" t="s">
        <v>217</v>
      </c>
    </row>
    <row r="845" spans="1:18" x14ac:dyDescent="0.25">
      <c r="A845" s="58" t="s">
        <v>42</v>
      </c>
      <c r="B845" s="58" t="s">
        <v>216</v>
      </c>
      <c r="C845" s="58" t="s">
        <v>203</v>
      </c>
      <c r="D845" s="58" t="s">
        <v>135</v>
      </c>
      <c r="E845" s="58"/>
      <c r="F845" s="58"/>
      <c r="G845" s="58" t="s">
        <v>157</v>
      </c>
      <c r="H845" s="58">
        <v>3</v>
      </c>
      <c r="I845" s="58">
        <v>30</v>
      </c>
      <c r="J845" s="58">
        <v>7</v>
      </c>
      <c r="K845" s="58">
        <v>0</v>
      </c>
      <c r="L845" s="58">
        <v>0</v>
      </c>
      <c r="M845" s="58"/>
      <c r="N845" s="58"/>
      <c r="O845" s="58">
        <v>17</v>
      </c>
      <c r="P845" s="58">
        <v>0</v>
      </c>
      <c r="Q845" s="58">
        <v>0</v>
      </c>
      <c r="R845" s="58" t="s">
        <v>217</v>
      </c>
    </row>
    <row r="846" spans="1:18" x14ac:dyDescent="0.25">
      <c r="A846" s="58" t="s">
        <v>42</v>
      </c>
      <c r="B846" s="58" t="s">
        <v>216</v>
      </c>
      <c r="C846" s="58" t="s">
        <v>203</v>
      </c>
      <c r="D846" s="58" t="s">
        <v>135</v>
      </c>
      <c r="E846" s="58"/>
      <c r="F846" s="58"/>
      <c r="G846" s="58" t="s">
        <v>157</v>
      </c>
      <c r="H846" s="58">
        <v>4</v>
      </c>
      <c r="I846" s="58">
        <v>34</v>
      </c>
      <c r="J846" s="58">
        <v>7</v>
      </c>
      <c r="K846" s="58">
        <v>0</v>
      </c>
      <c r="L846" s="58">
        <v>0</v>
      </c>
      <c r="M846" s="58"/>
      <c r="N846" s="58"/>
      <c r="O846" s="58">
        <v>27</v>
      </c>
      <c r="P846" s="58">
        <v>0</v>
      </c>
      <c r="Q846" s="58">
        <v>0</v>
      </c>
      <c r="R846" s="58" t="s">
        <v>217</v>
      </c>
    </row>
    <row r="847" spans="1:18" x14ac:dyDescent="0.25">
      <c r="A847" s="58" t="s">
        <v>42</v>
      </c>
      <c r="B847" s="58" t="s">
        <v>216</v>
      </c>
      <c r="C847" s="58" t="s">
        <v>203</v>
      </c>
      <c r="D847" s="58" t="s">
        <v>135</v>
      </c>
      <c r="E847" s="58"/>
      <c r="F847" s="58"/>
      <c r="G847" s="58" t="s">
        <v>157</v>
      </c>
      <c r="H847" s="58">
        <v>5</v>
      </c>
      <c r="I847" s="58">
        <v>34</v>
      </c>
      <c r="J847" s="58">
        <v>38</v>
      </c>
      <c r="K847" s="58">
        <v>0</v>
      </c>
      <c r="L847" s="58">
        <v>2</v>
      </c>
      <c r="M847" s="58"/>
      <c r="N847" s="58"/>
      <c r="O847" s="58">
        <v>90</v>
      </c>
      <c r="P847" s="58">
        <v>3</v>
      </c>
      <c r="Q847" s="58">
        <v>0</v>
      </c>
      <c r="R847" s="58" t="s">
        <v>217</v>
      </c>
    </row>
    <row r="848" spans="1:18" x14ac:dyDescent="0.25">
      <c r="A848" s="58" t="s">
        <v>42</v>
      </c>
      <c r="B848" s="58" t="s">
        <v>216</v>
      </c>
      <c r="C848" s="58" t="s">
        <v>203</v>
      </c>
      <c r="D848" s="58" t="s">
        <v>135</v>
      </c>
      <c r="E848" s="58"/>
      <c r="F848" s="58"/>
      <c r="G848" s="58" t="s">
        <v>157</v>
      </c>
      <c r="H848" s="58">
        <v>6</v>
      </c>
      <c r="I848" s="58">
        <v>71</v>
      </c>
      <c r="J848" s="58">
        <v>63</v>
      </c>
      <c r="K848" s="58">
        <v>0</v>
      </c>
      <c r="L848" s="58">
        <v>1</v>
      </c>
      <c r="M848" s="58"/>
      <c r="N848" s="58"/>
      <c r="O848" s="58">
        <v>375</v>
      </c>
      <c r="P848" s="58">
        <v>2</v>
      </c>
      <c r="Q848" s="58">
        <v>0</v>
      </c>
      <c r="R848" s="58" t="s">
        <v>217</v>
      </c>
    </row>
    <row r="849" spans="1:18" x14ac:dyDescent="0.25">
      <c r="A849" s="58" t="s">
        <v>42</v>
      </c>
      <c r="B849" s="58" t="s">
        <v>216</v>
      </c>
      <c r="C849" s="58" t="s">
        <v>203</v>
      </c>
      <c r="D849" s="58" t="s">
        <v>135</v>
      </c>
      <c r="E849" s="58"/>
      <c r="F849" s="58"/>
      <c r="G849" s="58" t="s">
        <v>157</v>
      </c>
      <c r="H849" s="58">
        <v>7</v>
      </c>
      <c r="I849" s="58">
        <v>134</v>
      </c>
      <c r="J849" s="58">
        <v>79</v>
      </c>
      <c r="K849" s="58">
        <v>0</v>
      </c>
      <c r="L849" s="58">
        <v>0</v>
      </c>
      <c r="M849" s="58"/>
      <c r="N849" s="58"/>
      <c r="O849" s="58">
        <v>846</v>
      </c>
      <c r="P849" s="58">
        <v>10</v>
      </c>
      <c r="Q849" s="58">
        <v>0</v>
      </c>
      <c r="R849" s="58" t="s">
        <v>217</v>
      </c>
    </row>
    <row r="850" spans="1:18" x14ac:dyDescent="0.25">
      <c r="A850" s="58" t="s">
        <v>42</v>
      </c>
      <c r="B850" s="58" t="s">
        <v>216</v>
      </c>
      <c r="C850" s="58" t="s">
        <v>203</v>
      </c>
      <c r="D850" s="58" t="s">
        <v>135</v>
      </c>
      <c r="E850" s="58"/>
      <c r="F850" s="58"/>
      <c r="G850" s="58" t="s">
        <v>157</v>
      </c>
      <c r="H850" s="58">
        <v>8</v>
      </c>
      <c r="I850" s="58">
        <v>120</v>
      </c>
      <c r="J850" s="58">
        <v>78</v>
      </c>
      <c r="K850" s="58">
        <v>0</v>
      </c>
      <c r="L850" s="58">
        <v>3</v>
      </c>
      <c r="M850" s="58"/>
      <c r="N850" s="58"/>
      <c r="O850" s="58">
        <v>575</v>
      </c>
      <c r="P850" s="58">
        <v>5</v>
      </c>
      <c r="Q850" s="58">
        <v>0</v>
      </c>
      <c r="R850" s="58" t="s">
        <v>217</v>
      </c>
    </row>
    <row r="851" spans="1:18" x14ac:dyDescent="0.25">
      <c r="A851" s="58" t="s">
        <v>42</v>
      </c>
      <c r="B851" s="58" t="s">
        <v>216</v>
      </c>
      <c r="C851" s="58" t="s">
        <v>203</v>
      </c>
      <c r="D851" s="58" t="s">
        <v>135</v>
      </c>
      <c r="E851" s="58"/>
      <c r="F851" s="58"/>
      <c r="G851" s="58" t="s">
        <v>157</v>
      </c>
      <c r="H851" s="58">
        <v>9</v>
      </c>
      <c r="I851" s="58">
        <v>165</v>
      </c>
      <c r="J851" s="58">
        <v>71</v>
      </c>
      <c r="K851" s="58">
        <v>0</v>
      </c>
      <c r="L851" s="58">
        <v>2</v>
      </c>
      <c r="M851" s="58"/>
      <c r="N851" s="58"/>
      <c r="O851" s="58">
        <v>436</v>
      </c>
      <c r="P851" s="58">
        <v>12</v>
      </c>
      <c r="Q851" s="58">
        <v>0</v>
      </c>
      <c r="R851" s="58" t="s">
        <v>217</v>
      </c>
    </row>
    <row r="852" spans="1:18" x14ac:dyDescent="0.25">
      <c r="A852" s="58" t="s">
        <v>42</v>
      </c>
      <c r="B852" s="58" t="s">
        <v>216</v>
      </c>
      <c r="C852" s="58" t="s">
        <v>203</v>
      </c>
      <c r="D852" s="58" t="s">
        <v>135</v>
      </c>
      <c r="E852" s="58"/>
      <c r="F852" s="58"/>
      <c r="G852" s="58" t="s">
        <v>157</v>
      </c>
      <c r="H852" s="58">
        <v>10</v>
      </c>
      <c r="I852" s="58">
        <v>185</v>
      </c>
      <c r="J852" s="58">
        <v>97</v>
      </c>
      <c r="K852" s="58">
        <v>0</v>
      </c>
      <c r="L852" s="58">
        <v>2</v>
      </c>
      <c r="M852" s="58"/>
      <c r="N852" s="58"/>
      <c r="O852" s="58">
        <v>472</v>
      </c>
      <c r="P852" s="58">
        <v>6</v>
      </c>
      <c r="Q852" s="58">
        <v>0</v>
      </c>
      <c r="R852" s="58" t="s">
        <v>217</v>
      </c>
    </row>
    <row r="853" spans="1:18" x14ac:dyDescent="0.25">
      <c r="A853" s="58" t="s">
        <v>42</v>
      </c>
      <c r="B853" s="58" t="s">
        <v>216</v>
      </c>
      <c r="C853" s="58" t="s">
        <v>203</v>
      </c>
      <c r="D853" s="58" t="s">
        <v>135</v>
      </c>
      <c r="E853" s="58"/>
      <c r="F853" s="58"/>
      <c r="G853" s="58" t="s">
        <v>157</v>
      </c>
      <c r="H853" s="58">
        <v>11</v>
      </c>
      <c r="I853" s="58">
        <v>171</v>
      </c>
      <c r="J853" s="58">
        <v>118</v>
      </c>
      <c r="K853" s="58">
        <v>0</v>
      </c>
      <c r="L853" s="58">
        <v>4</v>
      </c>
      <c r="M853" s="58"/>
      <c r="N853" s="58"/>
      <c r="O853" s="58">
        <v>467</v>
      </c>
      <c r="P853" s="58">
        <v>3</v>
      </c>
      <c r="Q853" s="58">
        <v>0</v>
      </c>
      <c r="R853" s="58" t="s">
        <v>217</v>
      </c>
    </row>
    <row r="854" spans="1:18" x14ac:dyDescent="0.25">
      <c r="A854" s="58" t="s">
        <v>42</v>
      </c>
      <c r="B854" s="58" t="s">
        <v>216</v>
      </c>
      <c r="C854" s="58" t="s">
        <v>203</v>
      </c>
      <c r="D854" s="58" t="s">
        <v>135</v>
      </c>
      <c r="E854" s="58"/>
      <c r="F854" s="58"/>
      <c r="G854" s="58" t="s">
        <v>157</v>
      </c>
      <c r="H854" s="58">
        <v>12</v>
      </c>
      <c r="I854" s="58">
        <v>154</v>
      </c>
      <c r="J854" s="58">
        <v>116</v>
      </c>
      <c r="K854" s="58">
        <v>0</v>
      </c>
      <c r="L854" s="58">
        <v>3</v>
      </c>
      <c r="M854" s="58"/>
      <c r="N854" s="58"/>
      <c r="O854" s="58">
        <v>399</v>
      </c>
      <c r="P854" s="58">
        <v>7</v>
      </c>
      <c r="Q854" s="58">
        <v>0</v>
      </c>
      <c r="R854" s="58" t="s">
        <v>217</v>
      </c>
    </row>
    <row r="855" spans="1:18" x14ac:dyDescent="0.25">
      <c r="A855" s="58" t="s">
        <v>42</v>
      </c>
      <c r="B855" s="58" t="s">
        <v>216</v>
      </c>
      <c r="C855" s="58" t="s">
        <v>203</v>
      </c>
      <c r="D855" s="58" t="s">
        <v>135</v>
      </c>
      <c r="E855" s="58"/>
      <c r="F855" s="58"/>
      <c r="G855" s="58" t="s">
        <v>157</v>
      </c>
      <c r="H855" s="58">
        <v>13</v>
      </c>
      <c r="I855" s="58">
        <v>179</v>
      </c>
      <c r="J855" s="58">
        <v>105</v>
      </c>
      <c r="K855" s="58">
        <v>0</v>
      </c>
      <c r="L855" s="58">
        <v>1</v>
      </c>
      <c r="M855" s="58"/>
      <c r="N855" s="58"/>
      <c r="O855" s="58">
        <v>418</v>
      </c>
      <c r="P855" s="58">
        <v>8</v>
      </c>
      <c r="Q855" s="58">
        <v>0</v>
      </c>
      <c r="R855" s="58" t="s">
        <v>217</v>
      </c>
    </row>
    <row r="856" spans="1:18" x14ac:dyDescent="0.25">
      <c r="A856" s="58" t="s">
        <v>42</v>
      </c>
      <c r="B856" s="58" t="s">
        <v>216</v>
      </c>
      <c r="C856" s="58" t="s">
        <v>203</v>
      </c>
      <c r="D856" s="58" t="s">
        <v>135</v>
      </c>
      <c r="E856" s="58"/>
      <c r="F856" s="58"/>
      <c r="G856" s="58" t="s">
        <v>157</v>
      </c>
      <c r="H856" s="58">
        <v>14</v>
      </c>
      <c r="I856" s="58">
        <v>159</v>
      </c>
      <c r="J856" s="58">
        <v>81</v>
      </c>
      <c r="K856" s="58">
        <v>0</v>
      </c>
      <c r="L856" s="58">
        <v>2</v>
      </c>
      <c r="M856" s="58"/>
      <c r="N856" s="58"/>
      <c r="O856" s="58">
        <v>428</v>
      </c>
      <c r="P856" s="58">
        <v>6</v>
      </c>
      <c r="Q856" s="58">
        <v>0</v>
      </c>
      <c r="R856" s="58" t="s">
        <v>217</v>
      </c>
    </row>
    <row r="857" spans="1:18" x14ac:dyDescent="0.25">
      <c r="A857" s="58" t="s">
        <v>42</v>
      </c>
      <c r="B857" s="58" t="s">
        <v>216</v>
      </c>
      <c r="C857" s="58" t="s">
        <v>203</v>
      </c>
      <c r="D857" s="58" t="s">
        <v>135</v>
      </c>
      <c r="E857" s="58"/>
      <c r="F857" s="58"/>
      <c r="G857" s="58" t="s">
        <v>157</v>
      </c>
      <c r="H857" s="58">
        <v>15</v>
      </c>
      <c r="I857" s="58">
        <v>120</v>
      </c>
      <c r="J857" s="58">
        <v>100</v>
      </c>
      <c r="K857" s="58">
        <v>0</v>
      </c>
      <c r="L857" s="58">
        <v>3</v>
      </c>
      <c r="M857" s="58"/>
      <c r="N857" s="58"/>
      <c r="O857" s="58">
        <v>452</v>
      </c>
      <c r="P857" s="58">
        <v>6</v>
      </c>
      <c r="Q857" s="58">
        <v>0</v>
      </c>
      <c r="R857" s="58" t="s">
        <v>217</v>
      </c>
    </row>
    <row r="858" spans="1:18" x14ac:dyDescent="0.25">
      <c r="A858" s="58" t="s">
        <v>42</v>
      </c>
      <c r="B858" s="58" t="s">
        <v>216</v>
      </c>
      <c r="C858" s="58" t="s">
        <v>203</v>
      </c>
      <c r="D858" s="58" t="s">
        <v>135</v>
      </c>
      <c r="E858" s="58"/>
      <c r="F858" s="58"/>
      <c r="G858" s="58" t="s">
        <v>157</v>
      </c>
      <c r="H858" s="58">
        <v>16</v>
      </c>
      <c r="I858" s="58">
        <v>94</v>
      </c>
      <c r="J858" s="58">
        <v>72</v>
      </c>
      <c r="K858" s="58">
        <v>0</v>
      </c>
      <c r="L858" s="58">
        <v>3</v>
      </c>
      <c r="M858" s="58"/>
      <c r="N858" s="58"/>
      <c r="O858" s="58">
        <v>551</v>
      </c>
      <c r="P858" s="58">
        <v>15</v>
      </c>
      <c r="Q858" s="58">
        <v>0</v>
      </c>
      <c r="R858" s="58" t="s">
        <v>217</v>
      </c>
    </row>
    <row r="859" spans="1:18" x14ac:dyDescent="0.25">
      <c r="A859" s="58" t="s">
        <v>42</v>
      </c>
      <c r="B859" s="58" t="s">
        <v>216</v>
      </c>
      <c r="C859" s="58" t="s">
        <v>203</v>
      </c>
      <c r="D859" s="58" t="s">
        <v>135</v>
      </c>
      <c r="E859" s="58"/>
      <c r="F859" s="58"/>
      <c r="G859" s="58" t="s">
        <v>157</v>
      </c>
      <c r="H859" s="58">
        <v>17</v>
      </c>
      <c r="I859" s="58">
        <v>65</v>
      </c>
      <c r="J859" s="58">
        <v>58</v>
      </c>
      <c r="K859" s="58">
        <v>0</v>
      </c>
      <c r="L859" s="58">
        <v>2</v>
      </c>
      <c r="M859" s="58"/>
      <c r="N859" s="58"/>
      <c r="O859" s="58">
        <v>668</v>
      </c>
      <c r="P859" s="58">
        <v>12</v>
      </c>
      <c r="Q859" s="58">
        <v>0</v>
      </c>
      <c r="R859" s="58" t="s">
        <v>217</v>
      </c>
    </row>
    <row r="860" spans="1:18" x14ac:dyDescent="0.25">
      <c r="A860" s="58" t="s">
        <v>42</v>
      </c>
      <c r="B860" s="58" t="s">
        <v>216</v>
      </c>
      <c r="C860" s="58" t="s">
        <v>203</v>
      </c>
      <c r="D860" s="58" t="s">
        <v>135</v>
      </c>
      <c r="E860" s="58"/>
      <c r="F860" s="58"/>
      <c r="G860" s="58" t="s">
        <v>157</v>
      </c>
      <c r="H860" s="58">
        <v>18</v>
      </c>
      <c r="I860" s="58">
        <v>50</v>
      </c>
      <c r="J860" s="58">
        <v>44</v>
      </c>
      <c r="K860" s="58">
        <v>0</v>
      </c>
      <c r="L860" s="58">
        <v>3</v>
      </c>
      <c r="M860" s="58"/>
      <c r="N860" s="58"/>
      <c r="O860" s="58">
        <v>426</v>
      </c>
      <c r="P860" s="58">
        <v>11</v>
      </c>
      <c r="Q860" s="58">
        <v>0</v>
      </c>
      <c r="R860" s="58" t="s">
        <v>217</v>
      </c>
    </row>
    <row r="861" spans="1:18" x14ac:dyDescent="0.25">
      <c r="A861" s="58" t="s">
        <v>42</v>
      </c>
      <c r="B861" s="58" t="s">
        <v>216</v>
      </c>
      <c r="C861" s="58" t="s">
        <v>203</v>
      </c>
      <c r="D861" s="58" t="s">
        <v>135</v>
      </c>
      <c r="E861" s="58"/>
      <c r="F861" s="58"/>
      <c r="G861" s="58" t="s">
        <v>157</v>
      </c>
      <c r="H861" s="58">
        <v>19</v>
      </c>
      <c r="I861" s="58">
        <v>28</v>
      </c>
      <c r="J861" s="58">
        <v>43</v>
      </c>
      <c r="K861" s="58">
        <v>0</v>
      </c>
      <c r="L861" s="58">
        <v>0</v>
      </c>
      <c r="M861" s="58"/>
      <c r="N861" s="58"/>
      <c r="O861" s="58">
        <v>381</v>
      </c>
      <c r="P861" s="58">
        <v>12</v>
      </c>
      <c r="Q861" s="58">
        <v>0</v>
      </c>
      <c r="R861" s="58" t="s">
        <v>217</v>
      </c>
    </row>
    <row r="862" spans="1:18" x14ac:dyDescent="0.25">
      <c r="A862" s="58" t="s">
        <v>42</v>
      </c>
      <c r="B862" s="58" t="s">
        <v>216</v>
      </c>
      <c r="C862" s="58" t="s">
        <v>203</v>
      </c>
      <c r="D862" s="58" t="s">
        <v>135</v>
      </c>
      <c r="E862" s="58"/>
      <c r="F862" s="58"/>
      <c r="G862" s="58" t="s">
        <v>157</v>
      </c>
      <c r="H862" s="58">
        <v>20</v>
      </c>
      <c r="I862" s="58">
        <v>38</v>
      </c>
      <c r="J862" s="58">
        <v>28</v>
      </c>
      <c r="K862" s="58">
        <v>0</v>
      </c>
      <c r="L862" s="58">
        <v>0</v>
      </c>
      <c r="M862" s="58"/>
      <c r="N862" s="58"/>
      <c r="O862" s="58">
        <v>212</v>
      </c>
      <c r="P862" s="58">
        <v>5</v>
      </c>
      <c r="Q862" s="58">
        <v>0</v>
      </c>
      <c r="R862" s="58" t="s">
        <v>217</v>
      </c>
    </row>
    <row r="863" spans="1:18" x14ac:dyDescent="0.25">
      <c r="A863" s="58" t="s">
        <v>42</v>
      </c>
      <c r="B863" s="58" t="s">
        <v>216</v>
      </c>
      <c r="C863" s="58" t="s">
        <v>203</v>
      </c>
      <c r="D863" s="58" t="s">
        <v>135</v>
      </c>
      <c r="E863" s="58"/>
      <c r="F863" s="58"/>
      <c r="G863" s="58" t="s">
        <v>157</v>
      </c>
      <c r="H863" s="58">
        <v>21</v>
      </c>
      <c r="I863" s="58">
        <v>59</v>
      </c>
      <c r="J863" s="58">
        <v>36</v>
      </c>
      <c r="K863" s="58">
        <v>0</v>
      </c>
      <c r="L863" s="58">
        <v>0</v>
      </c>
      <c r="M863" s="58"/>
      <c r="N863" s="58"/>
      <c r="O863" s="58">
        <v>170</v>
      </c>
      <c r="P863" s="58">
        <v>6</v>
      </c>
      <c r="Q863" s="58">
        <v>0</v>
      </c>
      <c r="R863" s="58" t="s">
        <v>217</v>
      </c>
    </row>
    <row r="864" spans="1:18" x14ac:dyDescent="0.25">
      <c r="A864" s="58" t="s">
        <v>42</v>
      </c>
      <c r="B864" s="58" t="s">
        <v>216</v>
      </c>
      <c r="C864" s="58" t="s">
        <v>203</v>
      </c>
      <c r="D864" s="58" t="s">
        <v>135</v>
      </c>
      <c r="E864" s="58"/>
      <c r="F864" s="58"/>
      <c r="G864" s="58" t="s">
        <v>157</v>
      </c>
      <c r="H864" s="58">
        <v>22</v>
      </c>
      <c r="I864" s="58">
        <v>43</v>
      </c>
      <c r="J864" s="58">
        <v>5</v>
      </c>
      <c r="K864" s="58">
        <v>0</v>
      </c>
      <c r="L864" s="58">
        <v>0</v>
      </c>
      <c r="M864" s="58"/>
      <c r="N864" s="58"/>
      <c r="O864" s="58">
        <v>131</v>
      </c>
      <c r="P864" s="58">
        <v>8</v>
      </c>
      <c r="Q864" s="58">
        <v>0</v>
      </c>
      <c r="R864" s="58" t="s">
        <v>217</v>
      </c>
    </row>
    <row r="865" spans="1:18" x14ac:dyDescent="0.25">
      <c r="A865" s="58" t="s">
        <v>42</v>
      </c>
      <c r="B865" s="58" t="s">
        <v>216</v>
      </c>
      <c r="C865" s="58" t="s">
        <v>203</v>
      </c>
      <c r="D865" s="58" t="s">
        <v>135</v>
      </c>
      <c r="E865" s="58"/>
      <c r="F865" s="58"/>
      <c r="G865" s="58" t="s">
        <v>157</v>
      </c>
      <c r="H865" s="58">
        <v>23</v>
      </c>
      <c r="I865" s="58">
        <v>17</v>
      </c>
      <c r="J865" s="58">
        <v>1</v>
      </c>
      <c r="K865" s="58">
        <v>0</v>
      </c>
      <c r="L865" s="58">
        <v>0</v>
      </c>
      <c r="M865" s="58"/>
      <c r="N865" s="58"/>
      <c r="O865" s="58">
        <v>67</v>
      </c>
      <c r="P865" s="58">
        <v>1</v>
      </c>
      <c r="Q865" s="58">
        <v>0</v>
      </c>
      <c r="R865" s="58" t="s">
        <v>217</v>
      </c>
    </row>
    <row r="866" spans="1:18" x14ac:dyDescent="0.25">
      <c r="A866" s="58" t="s">
        <v>42</v>
      </c>
      <c r="B866" s="58" t="s">
        <v>216</v>
      </c>
      <c r="C866" s="58" t="s">
        <v>205</v>
      </c>
      <c r="D866" s="58" t="s">
        <v>137</v>
      </c>
      <c r="E866" s="58"/>
      <c r="F866" s="58"/>
      <c r="G866" s="58" t="s">
        <v>159</v>
      </c>
      <c r="H866" s="58">
        <v>0</v>
      </c>
      <c r="I866" s="58">
        <v>0</v>
      </c>
      <c r="J866" s="58">
        <v>0</v>
      </c>
      <c r="K866" s="58">
        <v>0</v>
      </c>
      <c r="L866" s="58">
        <v>0</v>
      </c>
      <c r="M866" s="58"/>
      <c r="N866" s="58"/>
      <c r="O866" s="58">
        <v>10</v>
      </c>
      <c r="P866" s="58">
        <v>10</v>
      </c>
      <c r="Q866" s="58">
        <v>2</v>
      </c>
      <c r="R866" s="58" t="s">
        <v>217</v>
      </c>
    </row>
    <row r="867" spans="1:18" x14ac:dyDescent="0.25">
      <c r="A867" s="58" t="s">
        <v>42</v>
      </c>
      <c r="B867" s="58" t="s">
        <v>216</v>
      </c>
      <c r="C867" s="58" t="s">
        <v>205</v>
      </c>
      <c r="D867" s="58" t="s">
        <v>137</v>
      </c>
      <c r="E867" s="58"/>
      <c r="F867" s="58"/>
      <c r="G867" s="58" t="s">
        <v>159</v>
      </c>
      <c r="H867" s="58">
        <v>1</v>
      </c>
      <c r="I867" s="58">
        <v>0</v>
      </c>
      <c r="J867" s="58">
        <v>0</v>
      </c>
      <c r="K867" s="58">
        <v>0</v>
      </c>
      <c r="L867" s="58">
        <v>0</v>
      </c>
      <c r="M867" s="58"/>
      <c r="N867" s="58"/>
      <c r="O867" s="58">
        <v>8</v>
      </c>
      <c r="P867" s="58">
        <v>15</v>
      </c>
      <c r="Q867" s="58">
        <v>1</v>
      </c>
      <c r="R867" s="58" t="s">
        <v>217</v>
      </c>
    </row>
    <row r="868" spans="1:18" x14ac:dyDescent="0.25">
      <c r="A868" s="58" t="s">
        <v>42</v>
      </c>
      <c r="B868" s="58" t="s">
        <v>216</v>
      </c>
      <c r="C868" s="58" t="s">
        <v>205</v>
      </c>
      <c r="D868" s="58" t="s">
        <v>137</v>
      </c>
      <c r="E868" s="58"/>
      <c r="F868" s="58"/>
      <c r="G868" s="58" t="s">
        <v>159</v>
      </c>
      <c r="H868" s="58">
        <v>2</v>
      </c>
      <c r="I868" s="58">
        <v>0</v>
      </c>
      <c r="J868" s="58">
        <v>0</v>
      </c>
      <c r="K868" s="58">
        <v>0</v>
      </c>
      <c r="L868" s="58">
        <v>0</v>
      </c>
      <c r="M868" s="58"/>
      <c r="N868" s="58"/>
      <c r="O868" s="58">
        <v>8</v>
      </c>
      <c r="P868" s="58">
        <v>27</v>
      </c>
      <c r="Q868" s="58">
        <v>2</v>
      </c>
      <c r="R868" s="58" t="s">
        <v>217</v>
      </c>
    </row>
    <row r="869" spans="1:18" x14ac:dyDescent="0.25">
      <c r="A869" s="58" t="s">
        <v>42</v>
      </c>
      <c r="B869" s="58" t="s">
        <v>216</v>
      </c>
      <c r="C869" s="58" t="s">
        <v>205</v>
      </c>
      <c r="D869" s="58" t="s">
        <v>137</v>
      </c>
      <c r="E869" s="58"/>
      <c r="F869" s="58"/>
      <c r="G869" s="58" t="s">
        <v>159</v>
      </c>
      <c r="H869" s="58">
        <v>3</v>
      </c>
      <c r="I869" s="58">
        <v>0</v>
      </c>
      <c r="J869" s="58">
        <v>0</v>
      </c>
      <c r="K869" s="58">
        <v>0</v>
      </c>
      <c r="L869" s="58">
        <v>0</v>
      </c>
      <c r="M869" s="58"/>
      <c r="N869" s="58"/>
      <c r="O869" s="58">
        <v>2</v>
      </c>
      <c r="P869" s="58">
        <v>20</v>
      </c>
      <c r="Q869" s="58">
        <v>1</v>
      </c>
      <c r="R869" s="58" t="s">
        <v>217</v>
      </c>
    </row>
    <row r="870" spans="1:18" x14ac:dyDescent="0.25">
      <c r="A870" s="58" t="s">
        <v>42</v>
      </c>
      <c r="B870" s="58" t="s">
        <v>216</v>
      </c>
      <c r="C870" s="58" t="s">
        <v>205</v>
      </c>
      <c r="D870" s="58" t="s">
        <v>137</v>
      </c>
      <c r="E870" s="58"/>
      <c r="F870" s="58"/>
      <c r="G870" s="58" t="s">
        <v>159</v>
      </c>
      <c r="H870" s="58">
        <v>4</v>
      </c>
      <c r="I870" s="58">
        <v>0</v>
      </c>
      <c r="J870" s="58">
        <v>0</v>
      </c>
      <c r="K870" s="58">
        <v>0</v>
      </c>
      <c r="L870" s="58">
        <v>0</v>
      </c>
      <c r="M870" s="58"/>
      <c r="N870" s="58"/>
      <c r="O870" s="58">
        <v>11</v>
      </c>
      <c r="P870" s="58">
        <v>22</v>
      </c>
      <c r="Q870" s="58">
        <v>2</v>
      </c>
      <c r="R870" s="58" t="s">
        <v>217</v>
      </c>
    </row>
    <row r="871" spans="1:18" x14ac:dyDescent="0.25">
      <c r="A871" s="58" t="s">
        <v>42</v>
      </c>
      <c r="B871" s="58" t="s">
        <v>216</v>
      </c>
      <c r="C871" s="58" t="s">
        <v>205</v>
      </c>
      <c r="D871" s="58" t="s">
        <v>137</v>
      </c>
      <c r="E871" s="58"/>
      <c r="F871" s="58"/>
      <c r="G871" s="58" t="s">
        <v>159</v>
      </c>
      <c r="H871" s="58">
        <v>5</v>
      </c>
      <c r="I871" s="58">
        <v>0</v>
      </c>
      <c r="J871" s="58">
        <v>0</v>
      </c>
      <c r="K871" s="58">
        <v>0</v>
      </c>
      <c r="L871" s="58">
        <v>0</v>
      </c>
      <c r="M871" s="58"/>
      <c r="N871" s="58"/>
      <c r="O871" s="58">
        <v>22</v>
      </c>
      <c r="P871" s="58">
        <v>22</v>
      </c>
      <c r="Q871" s="58">
        <v>25</v>
      </c>
      <c r="R871" s="58" t="s">
        <v>217</v>
      </c>
    </row>
    <row r="872" spans="1:18" x14ac:dyDescent="0.25">
      <c r="A872" s="58" t="s">
        <v>42</v>
      </c>
      <c r="B872" s="58" t="s">
        <v>216</v>
      </c>
      <c r="C872" s="58" t="s">
        <v>205</v>
      </c>
      <c r="D872" s="58" t="s">
        <v>137</v>
      </c>
      <c r="E872" s="58"/>
      <c r="F872" s="58"/>
      <c r="G872" s="58" t="s">
        <v>159</v>
      </c>
      <c r="H872" s="58">
        <v>6</v>
      </c>
      <c r="I872" s="58">
        <v>0</v>
      </c>
      <c r="J872" s="58">
        <v>1</v>
      </c>
      <c r="K872" s="58">
        <v>0</v>
      </c>
      <c r="L872" s="58">
        <v>1</v>
      </c>
      <c r="M872" s="58"/>
      <c r="N872" s="58"/>
      <c r="O872" s="58">
        <v>33</v>
      </c>
      <c r="P872" s="58">
        <v>23</v>
      </c>
      <c r="Q872" s="58">
        <v>1</v>
      </c>
      <c r="R872" s="58" t="s">
        <v>217</v>
      </c>
    </row>
    <row r="873" spans="1:18" x14ac:dyDescent="0.25">
      <c r="A873" s="58" t="s">
        <v>42</v>
      </c>
      <c r="B873" s="58" t="s">
        <v>216</v>
      </c>
      <c r="C873" s="58" t="s">
        <v>205</v>
      </c>
      <c r="D873" s="58" t="s">
        <v>137</v>
      </c>
      <c r="E873" s="58"/>
      <c r="F873" s="58"/>
      <c r="G873" s="58" t="s">
        <v>159</v>
      </c>
      <c r="H873" s="58">
        <v>7</v>
      </c>
      <c r="I873" s="58">
        <v>0</v>
      </c>
      <c r="J873" s="58">
        <v>2</v>
      </c>
      <c r="K873" s="58">
        <v>0</v>
      </c>
      <c r="L873" s="58">
        <v>1</v>
      </c>
      <c r="M873" s="58"/>
      <c r="N873" s="58"/>
      <c r="O873" s="58">
        <v>49</v>
      </c>
      <c r="P873" s="58">
        <v>30</v>
      </c>
      <c r="Q873" s="58">
        <v>1</v>
      </c>
      <c r="R873" s="58" t="s">
        <v>217</v>
      </c>
    </row>
    <row r="874" spans="1:18" x14ac:dyDescent="0.25">
      <c r="A874" s="58" t="s">
        <v>42</v>
      </c>
      <c r="B874" s="58" t="s">
        <v>216</v>
      </c>
      <c r="C874" s="58" t="s">
        <v>205</v>
      </c>
      <c r="D874" s="58" t="s">
        <v>137</v>
      </c>
      <c r="E874" s="58"/>
      <c r="F874" s="58"/>
      <c r="G874" s="58" t="s">
        <v>159</v>
      </c>
      <c r="H874" s="58">
        <v>8</v>
      </c>
      <c r="I874" s="58">
        <v>0</v>
      </c>
      <c r="J874" s="58">
        <v>2</v>
      </c>
      <c r="K874" s="58">
        <v>0</v>
      </c>
      <c r="L874" s="58">
        <v>0</v>
      </c>
      <c r="M874" s="58"/>
      <c r="N874" s="58"/>
      <c r="O874" s="58">
        <v>73</v>
      </c>
      <c r="P874" s="58">
        <v>29</v>
      </c>
      <c r="Q874" s="58">
        <v>1</v>
      </c>
      <c r="R874" s="58" t="s">
        <v>217</v>
      </c>
    </row>
    <row r="875" spans="1:18" x14ac:dyDescent="0.25">
      <c r="A875" s="58" t="s">
        <v>42</v>
      </c>
      <c r="B875" s="58" t="s">
        <v>216</v>
      </c>
      <c r="C875" s="58" t="s">
        <v>205</v>
      </c>
      <c r="D875" s="58" t="s">
        <v>137</v>
      </c>
      <c r="E875" s="58"/>
      <c r="F875" s="58"/>
      <c r="G875" s="58" t="s">
        <v>159</v>
      </c>
      <c r="H875" s="58">
        <v>9</v>
      </c>
      <c r="I875" s="58">
        <v>0</v>
      </c>
      <c r="J875" s="58">
        <v>2</v>
      </c>
      <c r="K875" s="58">
        <v>0</v>
      </c>
      <c r="L875" s="58">
        <v>1</v>
      </c>
      <c r="M875" s="58"/>
      <c r="N875" s="58"/>
      <c r="O875" s="58">
        <v>85</v>
      </c>
      <c r="P875" s="58">
        <v>29</v>
      </c>
      <c r="Q875" s="58">
        <v>3</v>
      </c>
      <c r="R875" s="58" t="s">
        <v>217</v>
      </c>
    </row>
    <row r="876" spans="1:18" x14ac:dyDescent="0.25">
      <c r="A876" s="58" t="s">
        <v>42</v>
      </c>
      <c r="B876" s="58" t="s">
        <v>216</v>
      </c>
      <c r="C876" s="58" t="s">
        <v>205</v>
      </c>
      <c r="D876" s="58" t="s">
        <v>137</v>
      </c>
      <c r="E876" s="58"/>
      <c r="F876" s="58"/>
      <c r="G876" s="58" t="s">
        <v>159</v>
      </c>
      <c r="H876" s="58">
        <v>10</v>
      </c>
      <c r="I876" s="58">
        <v>0</v>
      </c>
      <c r="J876" s="58">
        <v>1</v>
      </c>
      <c r="K876" s="58">
        <v>0</v>
      </c>
      <c r="L876" s="58">
        <v>0</v>
      </c>
      <c r="M876" s="58"/>
      <c r="N876" s="58"/>
      <c r="O876" s="58">
        <v>112</v>
      </c>
      <c r="P876" s="58">
        <v>47</v>
      </c>
      <c r="Q876" s="58">
        <v>0</v>
      </c>
      <c r="R876" s="58" t="s">
        <v>217</v>
      </c>
    </row>
    <row r="877" spans="1:18" x14ac:dyDescent="0.25">
      <c r="A877" s="58" t="s">
        <v>42</v>
      </c>
      <c r="B877" s="58" t="s">
        <v>216</v>
      </c>
      <c r="C877" s="58" t="s">
        <v>205</v>
      </c>
      <c r="D877" s="58" t="s">
        <v>137</v>
      </c>
      <c r="E877" s="58"/>
      <c r="F877" s="58"/>
      <c r="G877" s="58" t="s">
        <v>159</v>
      </c>
      <c r="H877" s="58">
        <v>11</v>
      </c>
      <c r="I877" s="58">
        <v>5</v>
      </c>
      <c r="J877" s="58">
        <v>3</v>
      </c>
      <c r="K877" s="58">
        <v>0</v>
      </c>
      <c r="L877" s="58">
        <v>0</v>
      </c>
      <c r="M877" s="58"/>
      <c r="N877" s="58"/>
      <c r="O877" s="58">
        <v>124</v>
      </c>
      <c r="P877" s="58">
        <v>43</v>
      </c>
      <c r="Q877" s="58">
        <v>2</v>
      </c>
      <c r="R877" s="58" t="s">
        <v>217</v>
      </c>
    </row>
    <row r="878" spans="1:18" x14ac:dyDescent="0.25">
      <c r="A878" s="58" t="s">
        <v>42</v>
      </c>
      <c r="B878" s="58" t="s">
        <v>216</v>
      </c>
      <c r="C878" s="58" t="s">
        <v>205</v>
      </c>
      <c r="D878" s="58" t="s">
        <v>137</v>
      </c>
      <c r="E878" s="58"/>
      <c r="F878" s="58"/>
      <c r="G878" s="58" t="s">
        <v>159</v>
      </c>
      <c r="H878" s="58">
        <v>12</v>
      </c>
      <c r="I878" s="58">
        <v>1</v>
      </c>
      <c r="J878" s="58">
        <v>3</v>
      </c>
      <c r="K878" s="58">
        <v>0</v>
      </c>
      <c r="L878" s="58">
        <v>0</v>
      </c>
      <c r="M878" s="58"/>
      <c r="N878" s="58"/>
      <c r="O878" s="58">
        <v>98</v>
      </c>
      <c r="P878" s="58">
        <v>43</v>
      </c>
      <c r="Q878" s="58">
        <v>3</v>
      </c>
      <c r="R878" s="58" t="s">
        <v>217</v>
      </c>
    </row>
    <row r="879" spans="1:18" x14ac:dyDescent="0.25">
      <c r="A879" s="58" t="s">
        <v>42</v>
      </c>
      <c r="B879" s="58" t="s">
        <v>216</v>
      </c>
      <c r="C879" s="58" t="s">
        <v>205</v>
      </c>
      <c r="D879" s="58" t="s">
        <v>137</v>
      </c>
      <c r="E879" s="58"/>
      <c r="F879" s="58"/>
      <c r="G879" s="58" t="s">
        <v>159</v>
      </c>
      <c r="H879" s="58">
        <v>13</v>
      </c>
      <c r="I879" s="58">
        <v>3</v>
      </c>
      <c r="J879" s="58">
        <v>4</v>
      </c>
      <c r="K879" s="58">
        <v>0</v>
      </c>
      <c r="L879" s="58">
        <v>0</v>
      </c>
      <c r="M879" s="58"/>
      <c r="N879" s="58"/>
      <c r="O879" s="58">
        <v>82</v>
      </c>
      <c r="P879" s="58">
        <v>46</v>
      </c>
      <c r="Q879" s="58">
        <v>2</v>
      </c>
      <c r="R879" s="58" t="s">
        <v>217</v>
      </c>
    </row>
    <row r="880" spans="1:18" x14ac:dyDescent="0.25">
      <c r="A880" s="58" t="s">
        <v>42</v>
      </c>
      <c r="B880" s="58" t="s">
        <v>216</v>
      </c>
      <c r="C880" s="58" t="s">
        <v>205</v>
      </c>
      <c r="D880" s="58" t="s">
        <v>137</v>
      </c>
      <c r="E880" s="58"/>
      <c r="F880" s="58"/>
      <c r="G880" s="58" t="s">
        <v>159</v>
      </c>
      <c r="H880" s="58">
        <v>14</v>
      </c>
      <c r="I880" s="58">
        <v>5</v>
      </c>
      <c r="J880" s="58">
        <v>8</v>
      </c>
      <c r="K880" s="58">
        <v>0</v>
      </c>
      <c r="L880" s="58">
        <v>0</v>
      </c>
      <c r="M880" s="58"/>
      <c r="N880" s="58"/>
      <c r="O880" s="58">
        <v>121</v>
      </c>
      <c r="P880" s="58">
        <v>50</v>
      </c>
      <c r="Q880" s="58">
        <v>0</v>
      </c>
      <c r="R880" s="58" t="s">
        <v>217</v>
      </c>
    </row>
    <row r="881" spans="1:18" x14ac:dyDescent="0.25">
      <c r="A881" s="58" t="s">
        <v>42</v>
      </c>
      <c r="B881" s="58" t="s">
        <v>216</v>
      </c>
      <c r="C881" s="58" t="s">
        <v>205</v>
      </c>
      <c r="D881" s="58" t="s">
        <v>137</v>
      </c>
      <c r="E881" s="58"/>
      <c r="F881" s="58"/>
      <c r="G881" s="58" t="s">
        <v>159</v>
      </c>
      <c r="H881" s="58">
        <v>15</v>
      </c>
      <c r="I881" s="58">
        <v>3</v>
      </c>
      <c r="J881" s="58">
        <v>0</v>
      </c>
      <c r="K881" s="58">
        <v>0</v>
      </c>
      <c r="L881" s="58">
        <v>0</v>
      </c>
      <c r="M881" s="58"/>
      <c r="N881" s="58"/>
      <c r="O881" s="58">
        <v>141</v>
      </c>
      <c r="P881" s="58">
        <v>57</v>
      </c>
      <c r="Q881" s="58">
        <v>1</v>
      </c>
      <c r="R881" s="58" t="s">
        <v>217</v>
      </c>
    </row>
    <row r="882" spans="1:18" x14ac:dyDescent="0.25">
      <c r="A882" s="58" t="s">
        <v>42</v>
      </c>
      <c r="B882" s="58" t="s">
        <v>216</v>
      </c>
      <c r="C882" s="58" t="s">
        <v>205</v>
      </c>
      <c r="D882" s="58" t="s">
        <v>137</v>
      </c>
      <c r="E882" s="58"/>
      <c r="F882" s="58"/>
      <c r="G882" s="58" t="s">
        <v>159</v>
      </c>
      <c r="H882" s="58">
        <v>16</v>
      </c>
      <c r="I882" s="58">
        <v>3</v>
      </c>
      <c r="J882" s="58">
        <v>3</v>
      </c>
      <c r="K882" s="58">
        <v>0</v>
      </c>
      <c r="L882" s="58">
        <v>0</v>
      </c>
      <c r="M882" s="58"/>
      <c r="N882" s="58"/>
      <c r="O882" s="58">
        <v>152</v>
      </c>
      <c r="P882" s="58">
        <v>68</v>
      </c>
      <c r="Q882" s="58">
        <v>2</v>
      </c>
      <c r="R882" s="58" t="s">
        <v>217</v>
      </c>
    </row>
    <row r="883" spans="1:18" x14ac:dyDescent="0.25">
      <c r="A883" s="58" t="s">
        <v>42</v>
      </c>
      <c r="B883" s="58" t="s">
        <v>216</v>
      </c>
      <c r="C883" s="58" t="s">
        <v>205</v>
      </c>
      <c r="D883" s="58" t="s">
        <v>137</v>
      </c>
      <c r="E883" s="58"/>
      <c r="F883" s="58"/>
      <c r="G883" s="58" t="s">
        <v>159</v>
      </c>
      <c r="H883" s="58">
        <v>17</v>
      </c>
      <c r="I883" s="58">
        <v>0</v>
      </c>
      <c r="J883" s="58">
        <v>3</v>
      </c>
      <c r="K883" s="58">
        <v>0</v>
      </c>
      <c r="L883" s="58">
        <v>0</v>
      </c>
      <c r="M883" s="58"/>
      <c r="N883" s="58"/>
      <c r="O883" s="58">
        <v>177</v>
      </c>
      <c r="P883" s="58">
        <v>85</v>
      </c>
      <c r="Q883" s="58">
        <v>4</v>
      </c>
      <c r="R883" s="58" t="s">
        <v>217</v>
      </c>
    </row>
    <row r="884" spans="1:18" x14ac:dyDescent="0.25">
      <c r="A884" s="58" t="s">
        <v>42</v>
      </c>
      <c r="B884" s="58" t="s">
        <v>216</v>
      </c>
      <c r="C884" s="58" t="s">
        <v>205</v>
      </c>
      <c r="D884" s="58" t="s">
        <v>137</v>
      </c>
      <c r="E884" s="58"/>
      <c r="F884" s="58"/>
      <c r="G884" s="58" t="s">
        <v>159</v>
      </c>
      <c r="H884" s="58">
        <v>18</v>
      </c>
      <c r="I884" s="58">
        <v>0</v>
      </c>
      <c r="J884" s="58">
        <v>0</v>
      </c>
      <c r="K884" s="58">
        <v>0</v>
      </c>
      <c r="L884" s="58">
        <v>0</v>
      </c>
      <c r="M884" s="58"/>
      <c r="N884" s="58"/>
      <c r="O884" s="58">
        <v>99</v>
      </c>
      <c r="P884" s="58">
        <v>71</v>
      </c>
      <c r="Q884" s="58">
        <v>6</v>
      </c>
      <c r="R884" s="58" t="s">
        <v>217</v>
      </c>
    </row>
    <row r="885" spans="1:18" x14ac:dyDescent="0.25">
      <c r="A885" s="58" t="s">
        <v>42</v>
      </c>
      <c r="B885" s="58" t="s">
        <v>216</v>
      </c>
      <c r="C885" s="58" t="s">
        <v>205</v>
      </c>
      <c r="D885" s="58" t="s">
        <v>137</v>
      </c>
      <c r="E885" s="58"/>
      <c r="F885" s="58"/>
      <c r="G885" s="58" t="s">
        <v>159</v>
      </c>
      <c r="H885" s="58">
        <v>19</v>
      </c>
      <c r="I885" s="58">
        <v>0</v>
      </c>
      <c r="J885" s="58">
        <v>2</v>
      </c>
      <c r="K885" s="58">
        <v>0</v>
      </c>
      <c r="L885" s="58">
        <v>0</v>
      </c>
      <c r="M885" s="58"/>
      <c r="N885" s="58"/>
      <c r="O885" s="58">
        <v>105</v>
      </c>
      <c r="P885" s="58">
        <v>52</v>
      </c>
      <c r="Q885" s="58">
        <v>3</v>
      </c>
      <c r="R885" s="58" t="s">
        <v>217</v>
      </c>
    </row>
    <row r="886" spans="1:18" x14ac:dyDescent="0.25">
      <c r="A886" s="58" t="s">
        <v>42</v>
      </c>
      <c r="B886" s="58" t="s">
        <v>216</v>
      </c>
      <c r="C886" s="58" t="s">
        <v>205</v>
      </c>
      <c r="D886" s="58" t="s">
        <v>137</v>
      </c>
      <c r="E886" s="58"/>
      <c r="F886" s="58"/>
      <c r="G886" s="58" t="s">
        <v>159</v>
      </c>
      <c r="H886" s="58">
        <v>20</v>
      </c>
      <c r="I886" s="58">
        <v>0</v>
      </c>
      <c r="J886" s="58">
        <v>2</v>
      </c>
      <c r="K886" s="58">
        <v>0</v>
      </c>
      <c r="L886" s="58">
        <v>0</v>
      </c>
      <c r="M886" s="58"/>
      <c r="N886" s="58"/>
      <c r="O886" s="58">
        <v>99</v>
      </c>
      <c r="P886" s="58">
        <v>59</v>
      </c>
      <c r="Q886" s="58">
        <v>0</v>
      </c>
      <c r="R886" s="58" t="s">
        <v>217</v>
      </c>
    </row>
    <row r="887" spans="1:18" x14ac:dyDescent="0.25">
      <c r="A887" s="58" t="s">
        <v>42</v>
      </c>
      <c r="B887" s="58" t="s">
        <v>216</v>
      </c>
      <c r="C887" s="58" t="s">
        <v>205</v>
      </c>
      <c r="D887" s="58" t="s">
        <v>137</v>
      </c>
      <c r="E887" s="58"/>
      <c r="F887" s="58"/>
      <c r="G887" s="58" t="s">
        <v>159</v>
      </c>
      <c r="H887" s="58">
        <v>21</v>
      </c>
      <c r="I887" s="58">
        <v>0</v>
      </c>
      <c r="J887" s="58">
        <v>3</v>
      </c>
      <c r="K887" s="58">
        <v>0</v>
      </c>
      <c r="L887" s="58">
        <v>0</v>
      </c>
      <c r="M887" s="58"/>
      <c r="N887" s="58"/>
      <c r="O887" s="58">
        <v>99</v>
      </c>
      <c r="P887" s="58">
        <v>52</v>
      </c>
      <c r="Q887" s="58">
        <v>2</v>
      </c>
      <c r="R887" s="58" t="s">
        <v>217</v>
      </c>
    </row>
    <row r="888" spans="1:18" x14ac:dyDescent="0.25">
      <c r="A888" s="58" t="s">
        <v>42</v>
      </c>
      <c r="B888" s="58" t="s">
        <v>216</v>
      </c>
      <c r="C888" s="58" t="s">
        <v>205</v>
      </c>
      <c r="D888" s="58" t="s">
        <v>137</v>
      </c>
      <c r="E888" s="58"/>
      <c r="F888" s="58"/>
      <c r="G888" s="58" t="s">
        <v>159</v>
      </c>
      <c r="H888" s="58">
        <v>22</v>
      </c>
      <c r="I888" s="58">
        <v>0</v>
      </c>
      <c r="J888" s="58">
        <v>0</v>
      </c>
      <c r="K888" s="58">
        <v>0</v>
      </c>
      <c r="L888" s="58">
        <v>0</v>
      </c>
      <c r="M888" s="58"/>
      <c r="N888" s="58"/>
      <c r="O888" s="58">
        <v>41</v>
      </c>
      <c r="P888" s="58">
        <v>28</v>
      </c>
      <c r="Q888" s="58">
        <v>0</v>
      </c>
      <c r="R888" s="58" t="s">
        <v>217</v>
      </c>
    </row>
    <row r="889" spans="1:18" x14ac:dyDescent="0.25">
      <c r="A889" s="58" t="s">
        <v>42</v>
      </c>
      <c r="B889" s="58" t="s">
        <v>216</v>
      </c>
      <c r="C889" s="58" t="s">
        <v>205</v>
      </c>
      <c r="D889" s="58" t="s">
        <v>137</v>
      </c>
      <c r="E889" s="58"/>
      <c r="F889" s="58"/>
      <c r="G889" s="58" t="s">
        <v>159</v>
      </c>
      <c r="H889" s="58">
        <v>23</v>
      </c>
      <c r="I889" s="58">
        <v>0</v>
      </c>
      <c r="J889" s="58">
        <v>0</v>
      </c>
      <c r="K889" s="58">
        <v>0</v>
      </c>
      <c r="L889" s="58">
        <v>0</v>
      </c>
      <c r="M889" s="58"/>
      <c r="N889" s="58"/>
      <c r="O889" s="58">
        <v>27</v>
      </c>
      <c r="P889" s="58">
        <v>23</v>
      </c>
      <c r="Q889" s="58">
        <v>0</v>
      </c>
      <c r="R889" s="58" t="s">
        <v>217</v>
      </c>
    </row>
    <row r="890" spans="1:18" x14ac:dyDescent="0.25">
      <c r="A890" s="58" t="s">
        <v>42</v>
      </c>
      <c r="B890" s="58" t="s">
        <v>216</v>
      </c>
      <c r="C890" s="58" t="s">
        <v>205</v>
      </c>
      <c r="D890" s="58" t="s">
        <v>137</v>
      </c>
      <c r="E890" s="58"/>
      <c r="F890" s="58"/>
      <c r="G890" s="58" t="s">
        <v>157</v>
      </c>
      <c r="H890" s="58">
        <v>0</v>
      </c>
      <c r="I890" s="58">
        <v>3</v>
      </c>
      <c r="J890" s="58">
        <v>2</v>
      </c>
      <c r="K890" s="58">
        <v>0</v>
      </c>
      <c r="L890" s="58">
        <v>0</v>
      </c>
      <c r="M890" s="58"/>
      <c r="N890" s="58"/>
      <c r="O890" s="58">
        <v>7</v>
      </c>
      <c r="P890" s="58">
        <v>9</v>
      </c>
      <c r="Q890" s="58">
        <v>0</v>
      </c>
      <c r="R890" s="58" t="s">
        <v>217</v>
      </c>
    </row>
    <row r="891" spans="1:18" x14ac:dyDescent="0.25">
      <c r="A891" s="58" t="s">
        <v>42</v>
      </c>
      <c r="B891" s="58" t="s">
        <v>216</v>
      </c>
      <c r="C891" s="58" t="s">
        <v>205</v>
      </c>
      <c r="D891" s="58" t="s">
        <v>137</v>
      </c>
      <c r="E891" s="58"/>
      <c r="F891" s="58"/>
      <c r="G891" s="58" t="s">
        <v>157</v>
      </c>
      <c r="H891" s="58">
        <v>1</v>
      </c>
      <c r="I891" s="58">
        <v>2</v>
      </c>
      <c r="J891" s="58">
        <v>1</v>
      </c>
      <c r="K891" s="58">
        <v>0</v>
      </c>
      <c r="L891" s="58">
        <v>0</v>
      </c>
      <c r="M891" s="58"/>
      <c r="N891" s="58"/>
      <c r="O891" s="58">
        <v>9</v>
      </c>
      <c r="P891" s="58">
        <v>7</v>
      </c>
      <c r="Q891" s="58">
        <v>0</v>
      </c>
      <c r="R891" s="58" t="s">
        <v>217</v>
      </c>
    </row>
    <row r="892" spans="1:18" x14ac:dyDescent="0.25">
      <c r="A892" s="58" t="s">
        <v>42</v>
      </c>
      <c r="B892" s="58" t="s">
        <v>216</v>
      </c>
      <c r="C892" s="58" t="s">
        <v>205</v>
      </c>
      <c r="D892" s="58" t="s">
        <v>137</v>
      </c>
      <c r="E892" s="58"/>
      <c r="F892" s="58"/>
      <c r="G892" s="58" t="s">
        <v>157</v>
      </c>
      <c r="H892" s="58">
        <v>2</v>
      </c>
      <c r="I892" s="58">
        <v>1</v>
      </c>
      <c r="J892" s="58">
        <v>2</v>
      </c>
      <c r="K892" s="58">
        <v>0</v>
      </c>
      <c r="L892" s="58">
        <v>0</v>
      </c>
      <c r="M892" s="58"/>
      <c r="N892" s="58"/>
      <c r="O892" s="58">
        <v>14</v>
      </c>
      <c r="P892" s="58">
        <v>4</v>
      </c>
      <c r="Q892" s="58">
        <v>0</v>
      </c>
      <c r="R892" s="58" t="s">
        <v>217</v>
      </c>
    </row>
    <row r="893" spans="1:18" x14ac:dyDescent="0.25">
      <c r="A893" s="58" t="s">
        <v>42</v>
      </c>
      <c r="B893" s="58" t="s">
        <v>216</v>
      </c>
      <c r="C893" s="58" t="s">
        <v>205</v>
      </c>
      <c r="D893" s="58" t="s">
        <v>137</v>
      </c>
      <c r="E893" s="58"/>
      <c r="F893" s="58"/>
      <c r="G893" s="58" t="s">
        <v>157</v>
      </c>
      <c r="H893" s="58">
        <v>3</v>
      </c>
      <c r="I893" s="58">
        <v>0</v>
      </c>
      <c r="J893" s="58">
        <v>2</v>
      </c>
      <c r="K893" s="58">
        <v>0</v>
      </c>
      <c r="L893" s="58">
        <v>0</v>
      </c>
      <c r="M893" s="58"/>
      <c r="N893" s="58"/>
      <c r="O893" s="58">
        <v>10</v>
      </c>
      <c r="P893" s="58">
        <v>6</v>
      </c>
      <c r="Q893" s="58">
        <v>0</v>
      </c>
      <c r="R893" s="58" t="s">
        <v>217</v>
      </c>
    </row>
    <row r="894" spans="1:18" x14ac:dyDescent="0.25">
      <c r="A894" s="58" t="s">
        <v>42</v>
      </c>
      <c r="B894" s="58" t="s">
        <v>216</v>
      </c>
      <c r="C894" s="58" t="s">
        <v>205</v>
      </c>
      <c r="D894" s="58" t="s">
        <v>137</v>
      </c>
      <c r="E894" s="58"/>
      <c r="F894" s="58"/>
      <c r="G894" s="58" t="s">
        <v>157</v>
      </c>
      <c r="H894" s="58">
        <v>4</v>
      </c>
      <c r="I894" s="58">
        <v>2</v>
      </c>
      <c r="J894" s="58">
        <v>3</v>
      </c>
      <c r="K894" s="58">
        <v>0</v>
      </c>
      <c r="L894" s="58">
        <v>0</v>
      </c>
      <c r="M894" s="58"/>
      <c r="N894" s="58"/>
      <c r="O894" s="58">
        <v>7</v>
      </c>
      <c r="P894" s="58">
        <v>2</v>
      </c>
      <c r="Q894" s="58">
        <v>0</v>
      </c>
      <c r="R894" s="58" t="s">
        <v>217</v>
      </c>
    </row>
    <row r="895" spans="1:18" x14ac:dyDescent="0.25">
      <c r="A895" s="58" t="s">
        <v>42</v>
      </c>
      <c r="B895" s="58" t="s">
        <v>216</v>
      </c>
      <c r="C895" s="58" t="s">
        <v>205</v>
      </c>
      <c r="D895" s="58" t="s">
        <v>137</v>
      </c>
      <c r="E895" s="58"/>
      <c r="F895" s="58"/>
      <c r="G895" s="58" t="s">
        <v>157</v>
      </c>
      <c r="H895" s="58">
        <v>5</v>
      </c>
      <c r="I895" s="58">
        <v>0</v>
      </c>
      <c r="J895" s="58">
        <v>0</v>
      </c>
      <c r="K895" s="58">
        <v>0</v>
      </c>
      <c r="L895" s="58">
        <v>0</v>
      </c>
      <c r="M895" s="58"/>
      <c r="N895" s="58"/>
      <c r="O895" s="58">
        <v>21</v>
      </c>
      <c r="P895" s="58">
        <v>10</v>
      </c>
      <c r="Q895" s="58">
        <v>0</v>
      </c>
      <c r="R895" s="58" t="s">
        <v>217</v>
      </c>
    </row>
    <row r="896" spans="1:18" x14ac:dyDescent="0.25">
      <c r="A896" s="58" t="s">
        <v>42</v>
      </c>
      <c r="B896" s="58" t="s">
        <v>216</v>
      </c>
      <c r="C896" s="58" t="s">
        <v>205</v>
      </c>
      <c r="D896" s="58" t="s">
        <v>137</v>
      </c>
      <c r="E896" s="58"/>
      <c r="F896" s="58"/>
      <c r="G896" s="58" t="s">
        <v>157</v>
      </c>
      <c r="H896" s="58">
        <v>6</v>
      </c>
      <c r="I896" s="58">
        <v>0</v>
      </c>
      <c r="J896" s="58">
        <v>0</v>
      </c>
      <c r="K896" s="58">
        <v>0</v>
      </c>
      <c r="L896" s="58">
        <v>0</v>
      </c>
      <c r="M896" s="58"/>
      <c r="N896" s="58"/>
      <c r="O896" s="58">
        <v>40</v>
      </c>
      <c r="P896" s="58">
        <v>26</v>
      </c>
      <c r="Q896" s="58">
        <v>0</v>
      </c>
      <c r="R896" s="58" t="s">
        <v>217</v>
      </c>
    </row>
    <row r="897" spans="1:18" x14ac:dyDescent="0.25">
      <c r="A897" s="58" t="s">
        <v>42</v>
      </c>
      <c r="B897" s="58" t="s">
        <v>216</v>
      </c>
      <c r="C897" s="58" t="s">
        <v>205</v>
      </c>
      <c r="D897" s="58" t="s">
        <v>137</v>
      </c>
      <c r="E897" s="58"/>
      <c r="F897" s="58"/>
      <c r="G897" s="58" t="s">
        <v>157</v>
      </c>
      <c r="H897" s="58">
        <v>7</v>
      </c>
      <c r="I897" s="58">
        <v>2</v>
      </c>
      <c r="J897" s="58">
        <v>5</v>
      </c>
      <c r="K897" s="58">
        <v>0</v>
      </c>
      <c r="L897" s="58">
        <v>1</v>
      </c>
      <c r="M897" s="58"/>
      <c r="N897" s="58"/>
      <c r="O897" s="58">
        <v>131</v>
      </c>
      <c r="P897" s="58">
        <v>71</v>
      </c>
      <c r="Q897" s="58">
        <v>1</v>
      </c>
      <c r="R897" s="58" t="s">
        <v>217</v>
      </c>
    </row>
    <row r="898" spans="1:18" x14ac:dyDescent="0.25">
      <c r="A898" s="58" t="s">
        <v>42</v>
      </c>
      <c r="B898" s="58" t="s">
        <v>216</v>
      </c>
      <c r="C898" s="58" t="s">
        <v>205</v>
      </c>
      <c r="D898" s="58" t="s">
        <v>137</v>
      </c>
      <c r="E898" s="58"/>
      <c r="F898" s="58"/>
      <c r="G898" s="58" t="s">
        <v>157</v>
      </c>
      <c r="H898" s="58">
        <v>8</v>
      </c>
      <c r="I898" s="58">
        <v>1</v>
      </c>
      <c r="J898" s="58">
        <v>2</v>
      </c>
      <c r="K898" s="58">
        <v>0</v>
      </c>
      <c r="L898" s="58">
        <v>0</v>
      </c>
      <c r="M898" s="58"/>
      <c r="N898" s="58"/>
      <c r="O898" s="58">
        <v>96</v>
      </c>
      <c r="P898" s="58">
        <v>34</v>
      </c>
      <c r="Q898" s="58">
        <v>2</v>
      </c>
      <c r="R898" s="58" t="s">
        <v>217</v>
      </c>
    </row>
    <row r="899" spans="1:18" x14ac:dyDescent="0.25">
      <c r="A899" s="58" t="s">
        <v>42</v>
      </c>
      <c r="B899" s="58" t="s">
        <v>216</v>
      </c>
      <c r="C899" s="58" t="s">
        <v>205</v>
      </c>
      <c r="D899" s="58" t="s">
        <v>137</v>
      </c>
      <c r="E899" s="58"/>
      <c r="F899" s="58"/>
      <c r="G899" s="58" t="s">
        <v>157</v>
      </c>
      <c r="H899" s="58">
        <v>9</v>
      </c>
      <c r="I899" s="58">
        <v>5</v>
      </c>
      <c r="J899" s="58">
        <v>1</v>
      </c>
      <c r="K899" s="58">
        <v>0</v>
      </c>
      <c r="L899" s="58">
        <v>3</v>
      </c>
      <c r="M899" s="58"/>
      <c r="N899" s="58"/>
      <c r="O899" s="58">
        <v>83</v>
      </c>
      <c r="P899" s="58">
        <v>23</v>
      </c>
      <c r="Q899" s="58">
        <v>2</v>
      </c>
      <c r="R899" s="58" t="s">
        <v>217</v>
      </c>
    </row>
    <row r="900" spans="1:18" x14ac:dyDescent="0.25">
      <c r="A900" s="58" t="s">
        <v>42</v>
      </c>
      <c r="B900" s="58" t="s">
        <v>216</v>
      </c>
      <c r="C900" s="58" t="s">
        <v>205</v>
      </c>
      <c r="D900" s="58" t="s">
        <v>137</v>
      </c>
      <c r="E900" s="58"/>
      <c r="F900" s="58"/>
      <c r="G900" s="58" t="s">
        <v>157</v>
      </c>
      <c r="H900" s="58">
        <v>10</v>
      </c>
      <c r="I900" s="58">
        <v>1</v>
      </c>
      <c r="J900" s="58">
        <v>3</v>
      </c>
      <c r="K900" s="58">
        <v>0</v>
      </c>
      <c r="L900" s="58">
        <v>0</v>
      </c>
      <c r="M900" s="58"/>
      <c r="N900" s="58"/>
      <c r="O900" s="58">
        <v>88</v>
      </c>
      <c r="P900" s="58">
        <v>24</v>
      </c>
      <c r="Q900" s="58">
        <v>4</v>
      </c>
      <c r="R900" s="58" t="s">
        <v>217</v>
      </c>
    </row>
    <row r="901" spans="1:18" x14ac:dyDescent="0.25">
      <c r="A901" s="58" t="s">
        <v>42</v>
      </c>
      <c r="B901" s="58" t="s">
        <v>216</v>
      </c>
      <c r="C901" s="58" t="s">
        <v>205</v>
      </c>
      <c r="D901" s="58" t="s">
        <v>137</v>
      </c>
      <c r="E901" s="58"/>
      <c r="F901" s="58"/>
      <c r="G901" s="58" t="s">
        <v>157</v>
      </c>
      <c r="H901" s="58">
        <v>11</v>
      </c>
      <c r="I901" s="58">
        <v>4</v>
      </c>
      <c r="J901" s="58">
        <v>3</v>
      </c>
      <c r="K901" s="58">
        <v>0</v>
      </c>
      <c r="L901" s="58">
        <v>3</v>
      </c>
      <c r="M901" s="58"/>
      <c r="N901" s="58"/>
      <c r="O901" s="58">
        <v>82</v>
      </c>
      <c r="P901" s="58">
        <v>17</v>
      </c>
      <c r="Q901" s="58">
        <v>4</v>
      </c>
      <c r="R901" s="58" t="s">
        <v>217</v>
      </c>
    </row>
    <row r="902" spans="1:18" x14ac:dyDescent="0.25">
      <c r="A902" s="58" t="s">
        <v>42</v>
      </c>
      <c r="B902" s="58" t="s">
        <v>216</v>
      </c>
      <c r="C902" s="58" t="s">
        <v>205</v>
      </c>
      <c r="D902" s="58" t="s">
        <v>137</v>
      </c>
      <c r="E902" s="58"/>
      <c r="F902" s="58"/>
      <c r="G902" s="58" t="s">
        <v>157</v>
      </c>
      <c r="H902" s="58">
        <v>12</v>
      </c>
      <c r="I902" s="58">
        <v>5</v>
      </c>
      <c r="J902" s="58">
        <v>4</v>
      </c>
      <c r="K902" s="58">
        <v>0</v>
      </c>
      <c r="L902" s="58">
        <v>2</v>
      </c>
      <c r="M902" s="58"/>
      <c r="N902" s="58"/>
      <c r="O902" s="58">
        <v>73</v>
      </c>
      <c r="P902" s="58">
        <v>24</v>
      </c>
      <c r="Q902" s="58">
        <v>0</v>
      </c>
      <c r="R902" s="58" t="s">
        <v>217</v>
      </c>
    </row>
    <row r="903" spans="1:18" x14ac:dyDescent="0.25">
      <c r="A903" s="58" t="s">
        <v>42</v>
      </c>
      <c r="B903" s="58" t="s">
        <v>216</v>
      </c>
      <c r="C903" s="58" t="s">
        <v>205</v>
      </c>
      <c r="D903" s="58" t="s">
        <v>137</v>
      </c>
      <c r="E903" s="58"/>
      <c r="F903" s="58"/>
      <c r="G903" s="58" t="s">
        <v>157</v>
      </c>
      <c r="H903" s="58">
        <v>13</v>
      </c>
      <c r="I903" s="58">
        <v>1</v>
      </c>
      <c r="J903" s="58">
        <v>7</v>
      </c>
      <c r="K903" s="58">
        <v>0</v>
      </c>
      <c r="L903" s="58">
        <v>1</v>
      </c>
      <c r="M903" s="58"/>
      <c r="N903" s="58"/>
      <c r="O903" s="58">
        <v>78</v>
      </c>
      <c r="P903" s="58">
        <v>20</v>
      </c>
      <c r="Q903" s="58">
        <v>2</v>
      </c>
      <c r="R903" s="58" t="s">
        <v>217</v>
      </c>
    </row>
    <row r="904" spans="1:18" x14ac:dyDescent="0.25">
      <c r="A904" s="58" t="s">
        <v>42</v>
      </c>
      <c r="B904" s="58" t="s">
        <v>216</v>
      </c>
      <c r="C904" s="58" t="s">
        <v>205</v>
      </c>
      <c r="D904" s="58" t="s">
        <v>137</v>
      </c>
      <c r="E904" s="58"/>
      <c r="F904" s="58"/>
      <c r="G904" s="58" t="s">
        <v>157</v>
      </c>
      <c r="H904" s="58">
        <v>14</v>
      </c>
      <c r="I904" s="58">
        <v>4</v>
      </c>
      <c r="J904" s="58">
        <v>5</v>
      </c>
      <c r="K904" s="58">
        <v>0</v>
      </c>
      <c r="L904" s="58">
        <v>2</v>
      </c>
      <c r="M904" s="58"/>
      <c r="N904" s="58"/>
      <c r="O904" s="58">
        <v>81</v>
      </c>
      <c r="P904" s="58">
        <v>15</v>
      </c>
      <c r="Q904" s="58">
        <v>2</v>
      </c>
      <c r="R904" s="58" t="s">
        <v>217</v>
      </c>
    </row>
    <row r="905" spans="1:18" x14ac:dyDescent="0.25">
      <c r="A905" s="58" t="s">
        <v>42</v>
      </c>
      <c r="B905" s="58" t="s">
        <v>216</v>
      </c>
      <c r="C905" s="58" t="s">
        <v>205</v>
      </c>
      <c r="D905" s="58" t="s">
        <v>137</v>
      </c>
      <c r="E905" s="58"/>
      <c r="F905" s="58"/>
      <c r="G905" s="58" t="s">
        <v>157</v>
      </c>
      <c r="H905" s="58">
        <v>15</v>
      </c>
      <c r="I905" s="58">
        <v>5</v>
      </c>
      <c r="J905" s="58">
        <v>6</v>
      </c>
      <c r="K905" s="58">
        <v>0</v>
      </c>
      <c r="L905" s="58">
        <v>2</v>
      </c>
      <c r="M905" s="58"/>
      <c r="N905" s="58"/>
      <c r="O905" s="58">
        <v>112</v>
      </c>
      <c r="P905" s="58">
        <v>34</v>
      </c>
      <c r="Q905" s="58">
        <v>1</v>
      </c>
      <c r="R905" s="58" t="s">
        <v>217</v>
      </c>
    </row>
    <row r="906" spans="1:18" x14ac:dyDescent="0.25">
      <c r="A906" s="58" t="s">
        <v>42</v>
      </c>
      <c r="B906" s="58" t="s">
        <v>216</v>
      </c>
      <c r="C906" s="58" t="s">
        <v>205</v>
      </c>
      <c r="D906" s="58" t="s">
        <v>137</v>
      </c>
      <c r="E906" s="58"/>
      <c r="F906" s="58"/>
      <c r="G906" s="58" t="s">
        <v>157</v>
      </c>
      <c r="H906" s="58">
        <v>16</v>
      </c>
      <c r="I906" s="58">
        <v>5</v>
      </c>
      <c r="J906" s="58">
        <v>3</v>
      </c>
      <c r="K906" s="58">
        <v>0</v>
      </c>
      <c r="L906" s="58">
        <v>1</v>
      </c>
      <c r="M906" s="58"/>
      <c r="N906" s="58"/>
      <c r="O906" s="58">
        <v>175</v>
      </c>
      <c r="P906" s="58">
        <v>66</v>
      </c>
      <c r="Q906" s="58">
        <v>3</v>
      </c>
      <c r="R906" s="58" t="s">
        <v>217</v>
      </c>
    </row>
    <row r="907" spans="1:18" x14ac:dyDescent="0.25">
      <c r="A907" s="58" t="s">
        <v>42</v>
      </c>
      <c r="B907" s="58" t="s">
        <v>216</v>
      </c>
      <c r="C907" s="58" t="s">
        <v>205</v>
      </c>
      <c r="D907" s="58" t="s">
        <v>137</v>
      </c>
      <c r="E907" s="58"/>
      <c r="F907" s="58"/>
      <c r="G907" s="58" t="s">
        <v>157</v>
      </c>
      <c r="H907" s="58">
        <v>17</v>
      </c>
      <c r="I907" s="58">
        <v>1</v>
      </c>
      <c r="J907" s="58">
        <v>2</v>
      </c>
      <c r="K907" s="58">
        <v>0</v>
      </c>
      <c r="L907" s="58">
        <v>0</v>
      </c>
      <c r="M907" s="58"/>
      <c r="N907" s="58"/>
      <c r="O907" s="58">
        <v>216</v>
      </c>
      <c r="P907" s="58">
        <v>89</v>
      </c>
      <c r="Q907" s="58">
        <v>0</v>
      </c>
      <c r="R907" s="58" t="s">
        <v>217</v>
      </c>
    </row>
    <row r="908" spans="1:18" x14ac:dyDescent="0.25">
      <c r="A908" s="58" t="s">
        <v>42</v>
      </c>
      <c r="B908" s="58" t="s">
        <v>216</v>
      </c>
      <c r="C908" s="58" t="s">
        <v>205</v>
      </c>
      <c r="D908" s="58" t="s">
        <v>137</v>
      </c>
      <c r="E908" s="58"/>
      <c r="F908" s="58"/>
      <c r="G908" s="58" t="s">
        <v>157</v>
      </c>
      <c r="H908" s="58">
        <v>18</v>
      </c>
      <c r="I908" s="58">
        <v>1</v>
      </c>
      <c r="J908" s="58">
        <v>1</v>
      </c>
      <c r="K908" s="58">
        <v>0</v>
      </c>
      <c r="L908" s="58">
        <v>1</v>
      </c>
      <c r="M908" s="58"/>
      <c r="N908" s="58"/>
      <c r="O908" s="58">
        <v>125</v>
      </c>
      <c r="P908" s="58">
        <v>55</v>
      </c>
      <c r="Q908" s="58">
        <v>1</v>
      </c>
      <c r="R908" s="58" t="s">
        <v>217</v>
      </c>
    </row>
    <row r="909" spans="1:18" x14ac:dyDescent="0.25">
      <c r="A909" s="58" t="s">
        <v>42</v>
      </c>
      <c r="B909" s="58" t="s">
        <v>216</v>
      </c>
      <c r="C909" s="58" t="s">
        <v>205</v>
      </c>
      <c r="D909" s="58" t="s">
        <v>137</v>
      </c>
      <c r="E909" s="58"/>
      <c r="F909" s="58"/>
      <c r="G909" s="58" t="s">
        <v>157</v>
      </c>
      <c r="H909" s="58">
        <v>19</v>
      </c>
      <c r="I909" s="58">
        <v>2</v>
      </c>
      <c r="J909" s="58">
        <v>1</v>
      </c>
      <c r="K909" s="58">
        <v>0</v>
      </c>
      <c r="L909" s="58">
        <v>0</v>
      </c>
      <c r="M909" s="58"/>
      <c r="N909" s="58"/>
      <c r="O909" s="58">
        <v>96</v>
      </c>
      <c r="P909" s="58">
        <v>16</v>
      </c>
      <c r="Q909" s="58">
        <v>2</v>
      </c>
      <c r="R909" s="58" t="s">
        <v>217</v>
      </c>
    </row>
    <row r="910" spans="1:18" x14ac:dyDescent="0.25">
      <c r="A910" s="58" t="s">
        <v>42</v>
      </c>
      <c r="B910" s="58" t="s">
        <v>216</v>
      </c>
      <c r="C910" s="58" t="s">
        <v>205</v>
      </c>
      <c r="D910" s="58" t="s">
        <v>137</v>
      </c>
      <c r="E910" s="58"/>
      <c r="F910" s="58"/>
      <c r="G910" s="58" t="s">
        <v>157</v>
      </c>
      <c r="H910" s="58">
        <v>20</v>
      </c>
      <c r="I910" s="58">
        <v>2</v>
      </c>
      <c r="J910" s="58">
        <v>3</v>
      </c>
      <c r="K910" s="58">
        <v>0</v>
      </c>
      <c r="L910" s="58">
        <v>0</v>
      </c>
      <c r="M910" s="58"/>
      <c r="N910" s="58"/>
      <c r="O910" s="58">
        <v>73</v>
      </c>
      <c r="P910" s="58">
        <v>13</v>
      </c>
      <c r="Q910" s="58">
        <v>1</v>
      </c>
      <c r="R910" s="58" t="s">
        <v>217</v>
      </c>
    </row>
    <row r="911" spans="1:18" x14ac:dyDescent="0.25">
      <c r="A911" s="58" t="s">
        <v>42</v>
      </c>
      <c r="B911" s="58" t="s">
        <v>216</v>
      </c>
      <c r="C911" s="58" t="s">
        <v>205</v>
      </c>
      <c r="D911" s="58" t="s">
        <v>137</v>
      </c>
      <c r="E911" s="58"/>
      <c r="F911" s="58"/>
      <c r="G911" s="58" t="s">
        <v>157</v>
      </c>
      <c r="H911" s="58">
        <v>21</v>
      </c>
      <c r="I911" s="58">
        <v>3</v>
      </c>
      <c r="J911" s="58">
        <v>1</v>
      </c>
      <c r="K911" s="58">
        <v>0</v>
      </c>
      <c r="L911" s="58">
        <v>0</v>
      </c>
      <c r="M911" s="58"/>
      <c r="N911" s="58"/>
      <c r="O911" s="58">
        <v>67</v>
      </c>
      <c r="P911" s="58">
        <v>15</v>
      </c>
      <c r="Q911" s="58">
        <v>3</v>
      </c>
      <c r="R911" s="58" t="s">
        <v>217</v>
      </c>
    </row>
    <row r="912" spans="1:18" x14ac:dyDescent="0.25">
      <c r="A912" s="58" t="s">
        <v>42</v>
      </c>
      <c r="B912" s="58" t="s">
        <v>216</v>
      </c>
      <c r="C912" s="58" t="s">
        <v>205</v>
      </c>
      <c r="D912" s="58" t="s">
        <v>137</v>
      </c>
      <c r="E912" s="58"/>
      <c r="F912" s="58"/>
      <c r="G912" s="58" t="s">
        <v>157</v>
      </c>
      <c r="H912" s="58">
        <v>22</v>
      </c>
      <c r="I912" s="58">
        <v>0</v>
      </c>
      <c r="J912" s="58">
        <v>0</v>
      </c>
      <c r="K912" s="58">
        <v>0</v>
      </c>
      <c r="L912" s="58">
        <v>0</v>
      </c>
      <c r="M912" s="58"/>
      <c r="N912" s="58"/>
      <c r="O912" s="58">
        <v>39</v>
      </c>
      <c r="P912" s="58">
        <v>14</v>
      </c>
      <c r="Q912" s="58">
        <v>0</v>
      </c>
      <c r="R912" s="58" t="s">
        <v>217</v>
      </c>
    </row>
    <row r="913" spans="1:18" x14ac:dyDescent="0.25">
      <c r="A913" s="58" t="s">
        <v>42</v>
      </c>
      <c r="B913" s="58" t="s">
        <v>216</v>
      </c>
      <c r="C913" s="58" t="s">
        <v>205</v>
      </c>
      <c r="D913" s="58" t="s">
        <v>137</v>
      </c>
      <c r="E913" s="58"/>
      <c r="F913" s="58"/>
      <c r="G913" s="58" t="s">
        <v>157</v>
      </c>
      <c r="H913" s="58">
        <v>23</v>
      </c>
      <c r="I913" s="58">
        <v>0</v>
      </c>
      <c r="J913" s="58">
        <v>0</v>
      </c>
      <c r="K913" s="58">
        <v>0</v>
      </c>
      <c r="L913" s="58">
        <v>0</v>
      </c>
      <c r="M913" s="58"/>
      <c r="N913" s="58"/>
      <c r="O913" s="58">
        <v>27</v>
      </c>
      <c r="P913" s="58">
        <v>7</v>
      </c>
      <c r="Q913" s="58">
        <v>0</v>
      </c>
      <c r="R913" s="58" t="s">
        <v>217</v>
      </c>
    </row>
    <row r="914" spans="1:18" x14ac:dyDescent="0.25">
      <c r="A914" s="58" t="s">
        <v>42</v>
      </c>
      <c r="B914" s="58" t="s">
        <v>216</v>
      </c>
      <c r="C914" s="58" t="s">
        <v>205</v>
      </c>
      <c r="D914" s="58" t="s">
        <v>135</v>
      </c>
      <c r="E914" s="58"/>
      <c r="F914" s="58"/>
      <c r="G914" s="58" t="s">
        <v>159</v>
      </c>
      <c r="H914" s="58">
        <v>0</v>
      </c>
      <c r="I914" s="58">
        <v>0</v>
      </c>
      <c r="J914" s="58">
        <v>0</v>
      </c>
      <c r="K914" s="58">
        <v>2</v>
      </c>
      <c r="L914" s="58">
        <v>0</v>
      </c>
      <c r="M914" s="58"/>
      <c r="N914" s="58"/>
      <c r="O914" s="58">
        <v>1</v>
      </c>
      <c r="P914" s="58">
        <v>5</v>
      </c>
      <c r="Q914" s="58">
        <v>0</v>
      </c>
      <c r="R914" s="58" t="s">
        <v>217</v>
      </c>
    </row>
    <row r="915" spans="1:18" x14ac:dyDescent="0.25">
      <c r="A915" s="58" t="s">
        <v>42</v>
      </c>
      <c r="B915" s="58" t="s">
        <v>216</v>
      </c>
      <c r="C915" s="58" t="s">
        <v>205</v>
      </c>
      <c r="D915" s="58" t="s">
        <v>135</v>
      </c>
      <c r="E915" s="58"/>
      <c r="F915" s="58"/>
      <c r="G915" s="58" t="s">
        <v>159</v>
      </c>
      <c r="H915" s="58">
        <v>1</v>
      </c>
      <c r="I915" s="58">
        <v>0</v>
      </c>
      <c r="J915" s="58">
        <v>0</v>
      </c>
      <c r="K915" s="58">
        <v>2</v>
      </c>
      <c r="L915" s="58">
        <v>0</v>
      </c>
      <c r="M915" s="58"/>
      <c r="N915" s="58"/>
      <c r="O915" s="58">
        <v>2</v>
      </c>
      <c r="P915" s="58">
        <v>5</v>
      </c>
      <c r="Q915" s="58">
        <v>0</v>
      </c>
      <c r="R915" s="58" t="s">
        <v>217</v>
      </c>
    </row>
    <row r="916" spans="1:18" x14ac:dyDescent="0.25">
      <c r="A916" s="58" t="s">
        <v>42</v>
      </c>
      <c r="B916" s="58" t="s">
        <v>216</v>
      </c>
      <c r="C916" s="58" t="s">
        <v>205</v>
      </c>
      <c r="D916" s="58" t="s">
        <v>135</v>
      </c>
      <c r="E916" s="58"/>
      <c r="F916" s="58"/>
      <c r="G916" s="58" t="s">
        <v>159</v>
      </c>
      <c r="H916" s="58">
        <v>2</v>
      </c>
      <c r="I916" s="58">
        <v>0</v>
      </c>
      <c r="J916" s="58">
        <v>0</v>
      </c>
      <c r="K916" s="58">
        <v>2</v>
      </c>
      <c r="L916" s="58">
        <v>0</v>
      </c>
      <c r="M916" s="58"/>
      <c r="N916" s="58"/>
      <c r="O916" s="58">
        <v>3</v>
      </c>
      <c r="P916" s="58">
        <v>1</v>
      </c>
      <c r="Q916" s="58">
        <v>0</v>
      </c>
      <c r="R916" s="58" t="s">
        <v>217</v>
      </c>
    </row>
    <row r="917" spans="1:18" x14ac:dyDescent="0.25">
      <c r="A917" s="58" t="s">
        <v>42</v>
      </c>
      <c r="B917" s="58" t="s">
        <v>216</v>
      </c>
      <c r="C917" s="58" t="s">
        <v>205</v>
      </c>
      <c r="D917" s="58" t="s">
        <v>135</v>
      </c>
      <c r="E917" s="58"/>
      <c r="F917" s="58"/>
      <c r="G917" s="58" t="s">
        <v>159</v>
      </c>
      <c r="H917" s="58">
        <v>3</v>
      </c>
      <c r="I917" s="58">
        <v>0</v>
      </c>
      <c r="J917" s="58">
        <v>0</v>
      </c>
      <c r="K917" s="58">
        <v>2</v>
      </c>
      <c r="L917" s="58">
        <v>0</v>
      </c>
      <c r="M917" s="58"/>
      <c r="N917" s="58"/>
      <c r="O917" s="58">
        <v>2</v>
      </c>
      <c r="P917" s="58">
        <v>2</v>
      </c>
      <c r="Q917" s="58">
        <v>0</v>
      </c>
      <c r="R917" s="58" t="s">
        <v>217</v>
      </c>
    </row>
    <row r="918" spans="1:18" x14ac:dyDescent="0.25">
      <c r="A918" s="58" t="s">
        <v>42</v>
      </c>
      <c r="B918" s="58" t="s">
        <v>216</v>
      </c>
      <c r="C918" s="58" t="s">
        <v>205</v>
      </c>
      <c r="D918" s="58" t="s">
        <v>135</v>
      </c>
      <c r="E918" s="58"/>
      <c r="F918" s="58"/>
      <c r="G918" s="58" t="s">
        <v>159</v>
      </c>
      <c r="H918" s="58">
        <v>4</v>
      </c>
      <c r="I918" s="58">
        <v>0</v>
      </c>
      <c r="J918" s="58">
        <v>0</v>
      </c>
      <c r="K918" s="58">
        <v>1</v>
      </c>
      <c r="L918" s="58">
        <v>0</v>
      </c>
      <c r="M918" s="58"/>
      <c r="N918" s="58"/>
      <c r="O918" s="58">
        <v>2</v>
      </c>
      <c r="P918" s="58">
        <v>6</v>
      </c>
      <c r="Q918" s="58">
        <v>0</v>
      </c>
      <c r="R918" s="58" t="s">
        <v>217</v>
      </c>
    </row>
    <row r="919" spans="1:18" x14ac:dyDescent="0.25">
      <c r="A919" s="58" t="s">
        <v>42</v>
      </c>
      <c r="B919" s="58" t="s">
        <v>216</v>
      </c>
      <c r="C919" s="58" t="s">
        <v>205</v>
      </c>
      <c r="D919" s="58" t="s">
        <v>135</v>
      </c>
      <c r="E919" s="58"/>
      <c r="F919" s="58"/>
      <c r="G919" s="58" t="s">
        <v>159</v>
      </c>
      <c r="H919" s="58">
        <v>5</v>
      </c>
      <c r="I919" s="58">
        <v>0</v>
      </c>
      <c r="J919" s="58">
        <v>0</v>
      </c>
      <c r="K919" s="58">
        <v>0</v>
      </c>
      <c r="L919" s="58">
        <v>0</v>
      </c>
      <c r="M919" s="58"/>
      <c r="N919" s="58"/>
      <c r="O919" s="58">
        <v>3</v>
      </c>
      <c r="P919" s="58">
        <v>12</v>
      </c>
      <c r="Q919" s="58">
        <v>2</v>
      </c>
      <c r="R919" s="58" t="s">
        <v>217</v>
      </c>
    </row>
    <row r="920" spans="1:18" x14ac:dyDescent="0.25">
      <c r="A920" s="58" t="s">
        <v>42</v>
      </c>
      <c r="B920" s="58" t="s">
        <v>216</v>
      </c>
      <c r="C920" s="58" t="s">
        <v>205</v>
      </c>
      <c r="D920" s="58" t="s">
        <v>135</v>
      </c>
      <c r="E920" s="58"/>
      <c r="F920" s="58"/>
      <c r="G920" s="58" t="s">
        <v>159</v>
      </c>
      <c r="H920" s="58">
        <v>6</v>
      </c>
      <c r="I920" s="58">
        <v>0</v>
      </c>
      <c r="J920" s="58">
        <v>0</v>
      </c>
      <c r="K920" s="58">
        <v>0</v>
      </c>
      <c r="L920" s="58">
        <v>0</v>
      </c>
      <c r="M920" s="58"/>
      <c r="N920" s="58"/>
      <c r="O920" s="58">
        <v>2</v>
      </c>
      <c r="P920" s="58">
        <v>53</v>
      </c>
      <c r="Q920" s="58">
        <v>9</v>
      </c>
      <c r="R920" s="58" t="s">
        <v>217</v>
      </c>
    </row>
    <row r="921" spans="1:18" x14ac:dyDescent="0.25">
      <c r="A921" s="58" t="s">
        <v>42</v>
      </c>
      <c r="B921" s="58" t="s">
        <v>216</v>
      </c>
      <c r="C921" s="58" t="s">
        <v>205</v>
      </c>
      <c r="D921" s="58" t="s">
        <v>135</v>
      </c>
      <c r="E921" s="58"/>
      <c r="F921" s="58"/>
      <c r="G921" s="58" t="s">
        <v>159</v>
      </c>
      <c r="H921" s="58">
        <v>7</v>
      </c>
      <c r="I921" s="58">
        <v>0</v>
      </c>
      <c r="J921" s="58">
        <v>0</v>
      </c>
      <c r="K921" s="58">
        <v>0</v>
      </c>
      <c r="L921" s="58">
        <v>0</v>
      </c>
      <c r="M921" s="58"/>
      <c r="N921" s="58"/>
      <c r="O921" s="58">
        <v>8</v>
      </c>
      <c r="P921" s="58">
        <v>58</v>
      </c>
      <c r="Q921" s="58">
        <v>3</v>
      </c>
      <c r="R921" s="58" t="s">
        <v>217</v>
      </c>
    </row>
    <row r="922" spans="1:18" x14ac:dyDescent="0.25">
      <c r="A922" s="58" t="s">
        <v>42</v>
      </c>
      <c r="B922" s="58" t="s">
        <v>216</v>
      </c>
      <c r="C922" s="58" t="s">
        <v>205</v>
      </c>
      <c r="D922" s="58" t="s">
        <v>135</v>
      </c>
      <c r="E922" s="58"/>
      <c r="F922" s="58"/>
      <c r="G922" s="58" t="s">
        <v>159</v>
      </c>
      <c r="H922" s="58">
        <v>8</v>
      </c>
      <c r="I922" s="58">
        <v>0</v>
      </c>
      <c r="J922" s="58">
        <v>0</v>
      </c>
      <c r="K922" s="58">
        <v>0</v>
      </c>
      <c r="L922" s="58">
        <v>0</v>
      </c>
      <c r="M922" s="58"/>
      <c r="N922" s="58"/>
      <c r="O922" s="58">
        <v>13</v>
      </c>
      <c r="P922" s="58">
        <v>56</v>
      </c>
      <c r="Q922" s="58">
        <v>7</v>
      </c>
      <c r="R922" s="58" t="s">
        <v>217</v>
      </c>
    </row>
    <row r="923" spans="1:18" x14ac:dyDescent="0.25">
      <c r="A923" s="58" t="s">
        <v>42</v>
      </c>
      <c r="B923" s="58" t="s">
        <v>216</v>
      </c>
      <c r="C923" s="58" t="s">
        <v>205</v>
      </c>
      <c r="D923" s="58" t="s">
        <v>135</v>
      </c>
      <c r="E923" s="58"/>
      <c r="F923" s="58"/>
      <c r="G923" s="58" t="s">
        <v>159</v>
      </c>
      <c r="H923" s="58">
        <v>9</v>
      </c>
      <c r="I923" s="58">
        <v>0</v>
      </c>
      <c r="J923" s="58">
        <v>0</v>
      </c>
      <c r="K923" s="58">
        <v>0</v>
      </c>
      <c r="L923" s="58">
        <v>0</v>
      </c>
      <c r="M923" s="58"/>
      <c r="N923" s="58"/>
      <c r="O923" s="58">
        <v>8</v>
      </c>
      <c r="P923" s="58">
        <v>56</v>
      </c>
      <c r="Q923" s="58">
        <v>5</v>
      </c>
      <c r="R923" s="58" t="s">
        <v>217</v>
      </c>
    </row>
    <row r="924" spans="1:18" x14ac:dyDescent="0.25">
      <c r="A924" s="58" t="s">
        <v>42</v>
      </c>
      <c r="B924" s="58" t="s">
        <v>216</v>
      </c>
      <c r="C924" s="58" t="s">
        <v>205</v>
      </c>
      <c r="D924" s="58" t="s">
        <v>135</v>
      </c>
      <c r="E924" s="58"/>
      <c r="F924" s="58"/>
      <c r="G924" s="58" t="s">
        <v>159</v>
      </c>
      <c r="H924" s="58">
        <v>10</v>
      </c>
      <c r="I924" s="58">
        <v>0</v>
      </c>
      <c r="J924" s="58">
        <v>0</v>
      </c>
      <c r="K924" s="58">
        <v>0</v>
      </c>
      <c r="L924" s="58">
        <v>0</v>
      </c>
      <c r="M924" s="58"/>
      <c r="N924" s="58"/>
      <c r="O924" s="58">
        <v>17</v>
      </c>
      <c r="P924" s="58">
        <v>37</v>
      </c>
      <c r="Q924" s="58">
        <v>6</v>
      </c>
      <c r="R924" s="58" t="s">
        <v>217</v>
      </c>
    </row>
    <row r="925" spans="1:18" x14ac:dyDescent="0.25">
      <c r="A925" s="58" t="s">
        <v>42</v>
      </c>
      <c r="B925" s="58" t="s">
        <v>216</v>
      </c>
      <c r="C925" s="58" t="s">
        <v>205</v>
      </c>
      <c r="D925" s="58" t="s">
        <v>135</v>
      </c>
      <c r="E925" s="58"/>
      <c r="F925" s="58"/>
      <c r="G925" s="58" t="s">
        <v>159</v>
      </c>
      <c r="H925" s="58">
        <v>11</v>
      </c>
      <c r="I925" s="58">
        <v>0</v>
      </c>
      <c r="J925" s="58">
        <v>0</v>
      </c>
      <c r="K925" s="58">
        <v>0</v>
      </c>
      <c r="L925" s="58">
        <v>0</v>
      </c>
      <c r="M925" s="58"/>
      <c r="N925" s="58"/>
      <c r="O925" s="58">
        <v>14</v>
      </c>
      <c r="P925" s="58">
        <v>49</v>
      </c>
      <c r="Q925" s="58">
        <v>0</v>
      </c>
      <c r="R925" s="58" t="s">
        <v>217</v>
      </c>
    </row>
    <row r="926" spans="1:18" x14ac:dyDescent="0.25">
      <c r="A926" s="58" t="s">
        <v>42</v>
      </c>
      <c r="B926" s="58" t="s">
        <v>216</v>
      </c>
      <c r="C926" s="58" t="s">
        <v>205</v>
      </c>
      <c r="D926" s="58" t="s">
        <v>135</v>
      </c>
      <c r="E926" s="58"/>
      <c r="F926" s="58"/>
      <c r="G926" s="58" t="s">
        <v>159</v>
      </c>
      <c r="H926" s="58">
        <v>12</v>
      </c>
      <c r="I926" s="58">
        <v>0</v>
      </c>
      <c r="J926" s="58">
        <v>0</v>
      </c>
      <c r="K926" s="58">
        <v>0</v>
      </c>
      <c r="L926" s="58">
        <v>0</v>
      </c>
      <c r="M926" s="58"/>
      <c r="N926" s="58"/>
      <c r="O926" s="58">
        <v>18</v>
      </c>
      <c r="P926" s="58">
        <v>40</v>
      </c>
      <c r="Q926" s="58">
        <v>5</v>
      </c>
      <c r="R926" s="58" t="s">
        <v>217</v>
      </c>
    </row>
    <row r="927" spans="1:18" x14ac:dyDescent="0.25">
      <c r="A927" s="58" t="s">
        <v>42</v>
      </c>
      <c r="B927" s="58" t="s">
        <v>216</v>
      </c>
      <c r="C927" s="58" t="s">
        <v>205</v>
      </c>
      <c r="D927" s="58" t="s">
        <v>135</v>
      </c>
      <c r="E927" s="58"/>
      <c r="F927" s="58"/>
      <c r="G927" s="58" t="s">
        <v>159</v>
      </c>
      <c r="H927" s="58">
        <v>13</v>
      </c>
      <c r="I927" s="58">
        <v>3</v>
      </c>
      <c r="J927" s="58">
        <v>0</v>
      </c>
      <c r="K927" s="58">
        <v>0</v>
      </c>
      <c r="L927" s="58">
        <v>0</v>
      </c>
      <c r="M927" s="58"/>
      <c r="N927" s="58"/>
      <c r="O927" s="58">
        <v>16</v>
      </c>
      <c r="P927" s="58">
        <v>40</v>
      </c>
      <c r="Q927" s="58">
        <v>20</v>
      </c>
      <c r="R927" s="58" t="s">
        <v>217</v>
      </c>
    </row>
    <row r="928" spans="1:18" x14ac:dyDescent="0.25">
      <c r="A928" s="58" t="s">
        <v>42</v>
      </c>
      <c r="B928" s="58" t="s">
        <v>216</v>
      </c>
      <c r="C928" s="58" t="s">
        <v>205</v>
      </c>
      <c r="D928" s="58" t="s">
        <v>135</v>
      </c>
      <c r="E928" s="58"/>
      <c r="F928" s="58"/>
      <c r="G928" s="58" t="s">
        <v>159</v>
      </c>
      <c r="H928" s="58">
        <v>14</v>
      </c>
      <c r="I928" s="58">
        <v>8</v>
      </c>
      <c r="J928" s="58">
        <v>0</v>
      </c>
      <c r="K928" s="58">
        <v>0</v>
      </c>
      <c r="L928" s="58">
        <v>0</v>
      </c>
      <c r="M928" s="58"/>
      <c r="N928" s="58"/>
      <c r="O928" s="58">
        <v>19</v>
      </c>
      <c r="P928" s="58">
        <v>44</v>
      </c>
      <c r="Q928" s="58">
        <v>4</v>
      </c>
      <c r="R928" s="58" t="s">
        <v>217</v>
      </c>
    </row>
    <row r="929" spans="1:18" x14ac:dyDescent="0.25">
      <c r="A929" s="58" t="s">
        <v>42</v>
      </c>
      <c r="B929" s="58" t="s">
        <v>216</v>
      </c>
      <c r="C929" s="58" t="s">
        <v>205</v>
      </c>
      <c r="D929" s="58" t="s">
        <v>135</v>
      </c>
      <c r="E929" s="58"/>
      <c r="F929" s="58"/>
      <c r="G929" s="58" t="s">
        <v>159</v>
      </c>
      <c r="H929" s="58">
        <v>15</v>
      </c>
      <c r="I929" s="58">
        <v>1</v>
      </c>
      <c r="J929" s="58">
        <v>0</v>
      </c>
      <c r="K929" s="58">
        <v>0</v>
      </c>
      <c r="L929" s="58">
        <v>0</v>
      </c>
      <c r="M929" s="58"/>
      <c r="N929" s="58"/>
      <c r="O929" s="58">
        <v>18</v>
      </c>
      <c r="P929" s="58">
        <v>52</v>
      </c>
      <c r="Q929" s="58">
        <v>5</v>
      </c>
      <c r="R929" s="58" t="s">
        <v>217</v>
      </c>
    </row>
    <row r="930" spans="1:18" x14ac:dyDescent="0.25">
      <c r="A930" s="58" t="s">
        <v>42</v>
      </c>
      <c r="B930" s="58" t="s">
        <v>216</v>
      </c>
      <c r="C930" s="58" t="s">
        <v>205</v>
      </c>
      <c r="D930" s="58" t="s">
        <v>135</v>
      </c>
      <c r="E930" s="58"/>
      <c r="F930" s="58"/>
      <c r="G930" s="58" t="s">
        <v>159</v>
      </c>
      <c r="H930" s="58">
        <v>16</v>
      </c>
      <c r="I930" s="58">
        <v>1</v>
      </c>
      <c r="J930" s="58">
        <v>0</v>
      </c>
      <c r="K930" s="58">
        <v>0</v>
      </c>
      <c r="L930" s="58">
        <v>0</v>
      </c>
      <c r="M930" s="58"/>
      <c r="N930" s="58"/>
      <c r="O930" s="58">
        <v>28</v>
      </c>
      <c r="P930" s="58">
        <v>57</v>
      </c>
      <c r="Q930" s="58">
        <v>7</v>
      </c>
      <c r="R930" s="58" t="s">
        <v>217</v>
      </c>
    </row>
    <row r="931" spans="1:18" x14ac:dyDescent="0.25">
      <c r="A931" s="58" t="s">
        <v>42</v>
      </c>
      <c r="B931" s="58" t="s">
        <v>216</v>
      </c>
      <c r="C931" s="58" t="s">
        <v>205</v>
      </c>
      <c r="D931" s="58" t="s">
        <v>135</v>
      </c>
      <c r="E931" s="58"/>
      <c r="F931" s="58"/>
      <c r="G931" s="58" t="s">
        <v>159</v>
      </c>
      <c r="H931" s="58">
        <v>17</v>
      </c>
      <c r="I931" s="58">
        <v>0</v>
      </c>
      <c r="J931" s="58">
        <v>0</v>
      </c>
      <c r="K931" s="58">
        <v>0</v>
      </c>
      <c r="L931" s="58">
        <v>0</v>
      </c>
      <c r="M931" s="58"/>
      <c r="N931" s="58"/>
      <c r="O931" s="58">
        <v>52</v>
      </c>
      <c r="P931" s="58">
        <v>80</v>
      </c>
      <c r="Q931" s="58">
        <v>3</v>
      </c>
      <c r="R931" s="58" t="s">
        <v>217</v>
      </c>
    </row>
    <row r="932" spans="1:18" x14ac:dyDescent="0.25">
      <c r="A932" s="58" t="s">
        <v>42</v>
      </c>
      <c r="B932" s="58" t="s">
        <v>216</v>
      </c>
      <c r="C932" s="58" t="s">
        <v>205</v>
      </c>
      <c r="D932" s="58" t="s">
        <v>135</v>
      </c>
      <c r="E932" s="58"/>
      <c r="F932" s="58"/>
      <c r="G932" s="58" t="s">
        <v>159</v>
      </c>
      <c r="H932" s="58">
        <v>18</v>
      </c>
      <c r="I932" s="58">
        <v>0</v>
      </c>
      <c r="J932" s="58">
        <v>0</v>
      </c>
      <c r="K932" s="58">
        <v>0</v>
      </c>
      <c r="L932" s="58">
        <v>0</v>
      </c>
      <c r="M932" s="58"/>
      <c r="N932" s="58"/>
      <c r="O932" s="58">
        <v>11</v>
      </c>
      <c r="P932" s="58">
        <v>77</v>
      </c>
      <c r="Q932" s="58">
        <v>0</v>
      </c>
      <c r="R932" s="58" t="s">
        <v>217</v>
      </c>
    </row>
    <row r="933" spans="1:18" x14ac:dyDescent="0.25">
      <c r="A933" s="58" t="s">
        <v>42</v>
      </c>
      <c r="B933" s="58" t="s">
        <v>216</v>
      </c>
      <c r="C933" s="58" t="s">
        <v>205</v>
      </c>
      <c r="D933" s="58" t="s">
        <v>135</v>
      </c>
      <c r="E933" s="58"/>
      <c r="F933" s="58"/>
      <c r="G933" s="58" t="s">
        <v>159</v>
      </c>
      <c r="H933" s="58">
        <v>19</v>
      </c>
      <c r="I933" s="58">
        <v>0</v>
      </c>
      <c r="J933" s="58">
        <v>0</v>
      </c>
      <c r="K933" s="58">
        <v>0</v>
      </c>
      <c r="L933" s="58">
        <v>0</v>
      </c>
      <c r="M933" s="58"/>
      <c r="N933" s="58"/>
      <c r="O933" s="58">
        <v>4</v>
      </c>
      <c r="P933" s="58">
        <v>50</v>
      </c>
      <c r="Q933" s="58">
        <v>0</v>
      </c>
      <c r="R933" s="58" t="s">
        <v>217</v>
      </c>
    </row>
    <row r="934" spans="1:18" x14ac:dyDescent="0.25">
      <c r="A934" s="58" t="s">
        <v>42</v>
      </c>
      <c r="B934" s="58" t="s">
        <v>216</v>
      </c>
      <c r="C934" s="58" t="s">
        <v>205</v>
      </c>
      <c r="D934" s="58" t="s">
        <v>135</v>
      </c>
      <c r="E934" s="58"/>
      <c r="F934" s="58"/>
      <c r="G934" s="58" t="s">
        <v>159</v>
      </c>
      <c r="H934" s="58">
        <v>20</v>
      </c>
      <c r="I934" s="58">
        <v>0</v>
      </c>
      <c r="J934" s="58">
        <v>0</v>
      </c>
      <c r="K934" s="58">
        <v>0</v>
      </c>
      <c r="L934" s="58">
        <v>0</v>
      </c>
      <c r="M934" s="58"/>
      <c r="N934" s="58"/>
      <c r="O934" s="58">
        <v>5</v>
      </c>
      <c r="P934" s="58">
        <v>32</v>
      </c>
      <c r="Q934" s="58">
        <v>0</v>
      </c>
      <c r="R934" s="58" t="s">
        <v>217</v>
      </c>
    </row>
    <row r="935" spans="1:18" x14ac:dyDescent="0.25">
      <c r="A935" s="58" t="s">
        <v>42</v>
      </c>
      <c r="B935" s="58" t="s">
        <v>216</v>
      </c>
      <c r="C935" s="58" t="s">
        <v>205</v>
      </c>
      <c r="D935" s="58" t="s">
        <v>135</v>
      </c>
      <c r="E935" s="58"/>
      <c r="F935" s="58"/>
      <c r="G935" s="58" t="s">
        <v>159</v>
      </c>
      <c r="H935" s="58">
        <v>21</v>
      </c>
      <c r="I935" s="58">
        <v>0</v>
      </c>
      <c r="J935" s="58">
        <v>0</v>
      </c>
      <c r="K935" s="58">
        <v>0</v>
      </c>
      <c r="L935" s="58">
        <v>0</v>
      </c>
      <c r="M935" s="58"/>
      <c r="N935" s="58"/>
      <c r="O935" s="58">
        <v>7</v>
      </c>
      <c r="P935" s="58">
        <v>31</v>
      </c>
      <c r="Q935" s="58">
        <v>0</v>
      </c>
      <c r="R935" s="58" t="s">
        <v>217</v>
      </c>
    </row>
    <row r="936" spans="1:18" x14ac:dyDescent="0.25">
      <c r="A936" s="58" t="s">
        <v>42</v>
      </c>
      <c r="B936" s="58" t="s">
        <v>216</v>
      </c>
      <c r="C936" s="58" t="s">
        <v>205</v>
      </c>
      <c r="D936" s="58" t="s">
        <v>135</v>
      </c>
      <c r="E936" s="58"/>
      <c r="F936" s="58"/>
      <c r="G936" s="58" t="s">
        <v>159</v>
      </c>
      <c r="H936" s="58">
        <v>22</v>
      </c>
      <c r="I936" s="58">
        <v>0</v>
      </c>
      <c r="J936" s="58">
        <v>0</v>
      </c>
      <c r="K936" s="58">
        <v>0</v>
      </c>
      <c r="L936" s="58">
        <v>0</v>
      </c>
      <c r="M936" s="58"/>
      <c r="N936" s="58"/>
      <c r="O936" s="58">
        <v>2</v>
      </c>
      <c r="P936" s="58">
        <v>18</v>
      </c>
      <c r="Q936" s="58">
        <v>0</v>
      </c>
      <c r="R936" s="58" t="s">
        <v>217</v>
      </c>
    </row>
    <row r="937" spans="1:18" x14ac:dyDescent="0.25">
      <c r="A937" s="58" t="s">
        <v>42</v>
      </c>
      <c r="B937" s="58" t="s">
        <v>216</v>
      </c>
      <c r="C937" s="58" t="s">
        <v>205</v>
      </c>
      <c r="D937" s="58" t="s">
        <v>135</v>
      </c>
      <c r="E937" s="58"/>
      <c r="F937" s="58"/>
      <c r="G937" s="58" t="s">
        <v>159</v>
      </c>
      <c r="H937" s="58">
        <v>23</v>
      </c>
      <c r="I937" s="58">
        <v>0</v>
      </c>
      <c r="J937" s="58">
        <v>0</v>
      </c>
      <c r="K937" s="58">
        <v>0</v>
      </c>
      <c r="L937" s="58">
        <v>0</v>
      </c>
      <c r="M937" s="58"/>
      <c r="N937" s="58"/>
      <c r="O937" s="58">
        <v>2</v>
      </c>
      <c r="P937" s="58">
        <v>9</v>
      </c>
      <c r="Q937" s="58">
        <v>0</v>
      </c>
      <c r="R937" s="58" t="s">
        <v>217</v>
      </c>
    </row>
    <row r="938" spans="1:18" x14ac:dyDescent="0.25">
      <c r="A938" s="58" t="s">
        <v>42</v>
      </c>
      <c r="B938" s="58" t="s">
        <v>216</v>
      </c>
      <c r="C938" s="58" t="s">
        <v>205</v>
      </c>
      <c r="D938" s="58" t="s">
        <v>135</v>
      </c>
      <c r="E938" s="58"/>
      <c r="F938" s="58"/>
      <c r="G938" s="58" t="s">
        <v>157</v>
      </c>
      <c r="H938" s="58">
        <v>0</v>
      </c>
      <c r="I938" s="58">
        <v>0</v>
      </c>
      <c r="J938" s="58">
        <v>0</v>
      </c>
      <c r="K938" s="58">
        <v>0</v>
      </c>
      <c r="L938" s="58">
        <v>0</v>
      </c>
      <c r="M938" s="58"/>
      <c r="N938" s="58"/>
      <c r="O938" s="58">
        <v>0</v>
      </c>
      <c r="P938" s="58">
        <v>6</v>
      </c>
      <c r="Q938" s="58">
        <v>0</v>
      </c>
      <c r="R938" s="58" t="s">
        <v>217</v>
      </c>
    </row>
    <row r="939" spans="1:18" x14ac:dyDescent="0.25">
      <c r="A939" s="58" t="s">
        <v>42</v>
      </c>
      <c r="B939" s="58" t="s">
        <v>216</v>
      </c>
      <c r="C939" s="58" t="s">
        <v>205</v>
      </c>
      <c r="D939" s="58" t="s">
        <v>135</v>
      </c>
      <c r="E939" s="58"/>
      <c r="F939" s="58"/>
      <c r="G939" s="58" t="s">
        <v>157</v>
      </c>
      <c r="H939" s="58">
        <v>1</v>
      </c>
      <c r="I939" s="58">
        <v>0</v>
      </c>
      <c r="J939" s="58">
        <v>0</v>
      </c>
      <c r="K939" s="58">
        <v>0</v>
      </c>
      <c r="L939" s="58">
        <v>0</v>
      </c>
      <c r="M939" s="58"/>
      <c r="N939" s="58"/>
      <c r="O939" s="58">
        <v>0</v>
      </c>
      <c r="P939" s="58">
        <v>8</v>
      </c>
      <c r="Q939" s="58">
        <v>0</v>
      </c>
      <c r="R939" s="58" t="s">
        <v>217</v>
      </c>
    </row>
    <row r="940" spans="1:18" x14ac:dyDescent="0.25">
      <c r="A940" s="58" t="s">
        <v>42</v>
      </c>
      <c r="B940" s="58" t="s">
        <v>216</v>
      </c>
      <c r="C940" s="58" t="s">
        <v>205</v>
      </c>
      <c r="D940" s="58" t="s">
        <v>135</v>
      </c>
      <c r="E940" s="58"/>
      <c r="F940" s="58"/>
      <c r="G940" s="58" t="s">
        <v>157</v>
      </c>
      <c r="H940" s="58">
        <v>2</v>
      </c>
      <c r="I940" s="58">
        <v>0</v>
      </c>
      <c r="J940" s="58">
        <v>0</v>
      </c>
      <c r="K940" s="58">
        <v>0</v>
      </c>
      <c r="L940" s="58">
        <v>0</v>
      </c>
      <c r="M940" s="58"/>
      <c r="N940" s="58"/>
      <c r="O940" s="58">
        <v>0</v>
      </c>
      <c r="P940" s="58">
        <v>11</v>
      </c>
      <c r="Q940" s="58">
        <v>0</v>
      </c>
      <c r="R940" s="58" t="s">
        <v>217</v>
      </c>
    </row>
    <row r="941" spans="1:18" x14ac:dyDescent="0.25">
      <c r="A941" s="58" t="s">
        <v>42</v>
      </c>
      <c r="B941" s="58" t="s">
        <v>216</v>
      </c>
      <c r="C941" s="58" t="s">
        <v>205</v>
      </c>
      <c r="D941" s="58" t="s">
        <v>135</v>
      </c>
      <c r="E941" s="58"/>
      <c r="F941" s="58"/>
      <c r="G941" s="58" t="s">
        <v>157</v>
      </c>
      <c r="H941" s="58">
        <v>3</v>
      </c>
      <c r="I941" s="58">
        <v>0</v>
      </c>
      <c r="J941" s="58">
        <v>0</v>
      </c>
      <c r="K941" s="58">
        <v>0</v>
      </c>
      <c r="L941" s="58">
        <v>0</v>
      </c>
      <c r="M941" s="58"/>
      <c r="N941" s="58"/>
      <c r="O941" s="58">
        <v>0</v>
      </c>
      <c r="P941" s="58">
        <v>8</v>
      </c>
      <c r="Q941" s="58">
        <v>0</v>
      </c>
      <c r="R941" s="58" t="s">
        <v>217</v>
      </c>
    </row>
    <row r="942" spans="1:18" x14ac:dyDescent="0.25">
      <c r="A942" s="58" t="s">
        <v>42</v>
      </c>
      <c r="B942" s="58" t="s">
        <v>216</v>
      </c>
      <c r="C942" s="58" t="s">
        <v>205</v>
      </c>
      <c r="D942" s="58" t="s">
        <v>135</v>
      </c>
      <c r="E942" s="58"/>
      <c r="F942" s="58"/>
      <c r="G942" s="58" t="s">
        <v>157</v>
      </c>
      <c r="H942" s="58">
        <v>4</v>
      </c>
      <c r="I942" s="58">
        <v>0</v>
      </c>
      <c r="J942" s="58">
        <v>0</v>
      </c>
      <c r="K942" s="58">
        <v>0</v>
      </c>
      <c r="L942" s="58">
        <v>0</v>
      </c>
      <c r="M942" s="58"/>
      <c r="N942" s="58"/>
      <c r="O942" s="58">
        <v>0</v>
      </c>
      <c r="P942" s="58">
        <v>7</v>
      </c>
      <c r="Q942" s="58">
        <v>0</v>
      </c>
      <c r="R942" s="58" t="s">
        <v>217</v>
      </c>
    </row>
    <row r="943" spans="1:18" x14ac:dyDescent="0.25">
      <c r="A943" s="58" t="s">
        <v>42</v>
      </c>
      <c r="B943" s="58" t="s">
        <v>216</v>
      </c>
      <c r="C943" s="58" t="s">
        <v>205</v>
      </c>
      <c r="D943" s="58" t="s">
        <v>135</v>
      </c>
      <c r="E943" s="58"/>
      <c r="F943" s="58"/>
      <c r="G943" s="58" t="s">
        <v>157</v>
      </c>
      <c r="H943" s="58">
        <v>5</v>
      </c>
      <c r="I943" s="58">
        <v>0</v>
      </c>
      <c r="J943" s="58">
        <v>0</v>
      </c>
      <c r="K943" s="58">
        <v>0</v>
      </c>
      <c r="L943" s="58">
        <v>0</v>
      </c>
      <c r="M943" s="58"/>
      <c r="N943" s="58"/>
      <c r="O943" s="58">
        <v>7</v>
      </c>
      <c r="P943" s="58">
        <v>54</v>
      </c>
      <c r="Q943" s="58">
        <v>1</v>
      </c>
      <c r="R943" s="58" t="s">
        <v>217</v>
      </c>
    </row>
    <row r="944" spans="1:18" x14ac:dyDescent="0.25">
      <c r="A944" s="58" t="s">
        <v>42</v>
      </c>
      <c r="B944" s="58" t="s">
        <v>216</v>
      </c>
      <c r="C944" s="58" t="s">
        <v>205</v>
      </c>
      <c r="D944" s="58" t="s">
        <v>135</v>
      </c>
      <c r="E944" s="58"/>
      <c r="F944" s="58"/>
      <c r="G944" s="58" t="s">
        <v>157</v>
      </c>
      <c r="H944" s="58">
        <v>6</v>
      </c>
      <c r="I944" s="58">
        <v>0</v>
      </c>
      <c r="J944" s="58">
        <v>0</v>
      </c>
      <c r="K944" s="58">
        <v>0</v>
      </c>
      <c r="L944" s="58">
        <v>0</v>
      </c>
      <c r="M944" s="58"/>
      <c r="N944" s="58"/>
      <c r="O944" s="58">
        <v>13</v>
      </c>
      <c r="P944" s="58">
        <v>46</v>
      </c>
      <c r="Q944" s="58">
        <v>3</v>
      </c>
      <c r="R944" s="58" t="s">
        <v>217</v>
      </c>
    </row>
    <row r="945" spans="1:18" x14ac:dyDescent="0.25">
      <c r="A945" s="58" t="s">
        <v>42</v>
      </c>
      <c r="B945" s="58" t="s">
        <v>216</v>
      </c>
      <c r="C945" s="58" t="s">
        <v>205</v>
      </c>
      <c r="D945" s="58" t="s">
        <v>135</v>
      </c>
      <c r="E945" s="58"/>
      <c r="F945" s="58"/>
      <c r="G945" s="58" t="s">
        <v>157</v>
      </c>
      <c r="H945" s="58">
        <v>7</v>
      </c>
      <c r="I945" s="58">
        <v>1</v>
      </c>
      <c r="J945" s="58">
        <v>0</v>
      </c>
      <c r="K945" s="58">
        <v>0</v>
      </c>
      <c r="L945" s="58">
        <v>0</v>
      </c>
      <c r="M945" s="58"/>
      <c r="N945" s="58"/>
      <c r="O945" s="58">
        <v>24</v>
      </c>
      <c r="P945" s="58">
        <v>82</v>
      </c>
      <c r="Q945" s="58">
        <v>0</v>
      </c>
      <c r="R945" s="58" t="s">
        <v>217</v>
      </c>
    </row>
    <row r="946" spans="1:18" x14ac:dyDescent="0.25">
      <c r="A946" s="58" t="s">
        <v>42</v>
      </c>
      <c r="B946" s="58" t="s">
        <v>216</v>
      </c>
      <c r="C946" s="58" t="s">
        <v>205</v>
      </c>
      <c r="D946" s="58" t="s">
        <v>135</v>
      </c>
      <c r="E946" s="58"/>
      <c r="F946" s="58"/>
      <c r="G946" s="58" t="s">
        <v>157</v>
      </c>
      <c r="H946" s="58">
        <v>8</v>
      </c>
      <c r="I946" s="58">
        <v>0</v>
      </c>
      <c r="J946" s="58">
        <v>1</v>
      </c>
      <c r="K946" s="58">
        <v>0</v>
      </c>
      <c r="L946" s="58">
        <v>0</v>
      </c>
      <c r="M946" s="58"/>
      <c r="N946" s="58"/>
      <c r="O946" s="58">
        <v>21</v>
      </c>
      <c r="P946" s="58">
        <v>20</v>
      </c>
      <c r="Q946" s="58">
        <v>1</v>
      </c>
      <c r="R946" s="58" t="s">
        <v>217</v>
      </c>
    </row>
    <row r="947" spans="1:18" x14ac:dyDescent="0.25">
      <c r="A947" s="58" t="s">
        <v>42</v>
      </c>
      <c r="B947" s="58" t="s">
        <v>216</v>
      </c>
      <c r="C947" s="58" t="s">
        <v>205</v>
      </c>
      <c r="D947" s="58" t="s">
        <v>135</v>
      </c>
      <c r="E947" s="58"/>
      <c r="F947" s="58"/>
      <c r="G947" s="58" t="s">
        <v>157</v>
      </c>
      <c r="H947" s="58">
        <v>9</v>
      </c>
      <c r="I947" s="58">
        <v>0</v>
      </c>
      <c r="J947" s="58">
        <v>1</v>
      </c>
      <c r="K947" s="58">
        <v>0</v>
      </c>
      <c r="L947" s="58">
        <v>0</v>
      </c>
      <c r="M947" s="58"/>
      <c r="N947" s="58"/>
      <c r="O947" s="58">
        <v>11</v>
      </c>
      <c r="P947" s="58">
        <v>29</v>
      </c>
      <c r="Q947" s="58">
        <v>0</v>
      </c>
      <c r="R947" s="58" t="s">
        <v>217</v>
      </c>
    </row>
    <row r="948" spans="1:18" x14ac:dyDescent="0.25">
      <c r="A948" s="58" t="s">
        <v>42</v>
      </c>
      <c r="B948" s="58" t="s">
        <v>216</v>
      </c>
      <c r="C948" s="58" t="s">
        <v>205</v>
      </c>
      <c r="D948" s="58" t="s">
        <v>135</v>
      </c>
      <c r="E948" s="58"/>
      <c r="F948" s="58"/>
      <c r="G948" s="58" t="s">
        <v>157</v>
      </c>
      <c r="H948" s="58">
        <v>10</v>
      </c>
      <c r="I948" s="58">
        <v>0</v>
      </c>
      <c r="J948" s="58">
        <v>0</v>
      </c>
      <c r="K948" s="58">
        <v>0</v>
      </c>
      <c r="L948" s="58">
        <v>0</v>
      </c>
      <c r="M948" s="58"/>
      <c r="N948" s="58"/>
      <c r="O948" s="58">
        <v>10</v>
      </c>
      <c r="P948" s="58">
        <v>35</v>
      </c>
      <c r="Q948" s="58">
        <v>0</v>
      </c>
      <c r="R948" s="58" t="s">
        <v>217</v>
      </c>
    </row>
    <row r="949" spans="1:18" x14ac:dyDescent="0.25">
      <c r="A949" s="58" t="s">
        <v>42</v>
      </c>
      <c r="B949" s="58" t="s">
        <v>216</v>
      </c>
      <c r="C949" s="58" t="s">
        <v>205</v>
      </c>
      <c r="D949" s="58" t="s">
        <v>135</v>
      </c>
      <c r="E949" s="58"/>
      <c r="F949" s="58"/>
      <c r="G949" s="58" t="s">
        <v>157</v>
      </c>
      <c r="H949" s="58">
        <v>11</v>
      </c>
      <c r="I949" s="58">
        <v>0</v>
      </c>
      <c r="J949" s="58">
        <v>1</v>
      </c>
      <c r="K949" s="58">
        <v>0</v>
      </c>
      <c r="L949" s="58">
        <v>0</v>
      </c>
      <c r="M949" s="58"/>
      <c r="N949" s="58"/>
      <c r="O949" s="58">
        <v>15</v>
      </c>
      <c r="P949" s="58">
        <v>40</v>
      </c>
      <c r="Q949" s="58">
        <v>0</v>
      </c>
      <c r="R949" s="58" t="s">
        <v>217</v>
      </c>
    </row>
    <row r="950" spans="1:18" x14ac:dyDescent="0.25">
      <c r="A950" s="58" t="s">
        <v>42</v>
      </c>
      <c r="B950" s="58" t="s">
        <v>216</v>
      </c>
      <c r="C950" s="58" t="s">
        <v>205</v>
      </c>
      <c r="D950" s="58" t="s">
        <v>135</v>
      </c>
      <c r="E950" s="58"/>
      <c r="F950" s="58"/>
      <c r="G950" s="58" t="s">
        <v>157</v>
      </c>
      <c r="H950" s="58">
        <v>12</v>
      </c>
      <c r="I950" s="58">
        <v>0</v>
      </c>
      <c r="J950" s="58">
        <v>2</v>
      </c>
      <c r="K950" s="58">
        <v>0</v>
      </c>
      <c r="L950" s="58">
        <v>0</v>
      </c>
      <c r="M950" s="58"/>
      <c r="N950" s="58"/>
      <c r="O950" s="58">
        <v>6</v>
      </c>
      <c r="P950" s="58">
        <v>17</v>
      </c>
      <c r="Q950" s="58">
        <v>0</v>
      </c>
      <c r="R950" s="58" t="s">
        <v>217</v>
      </c>
    </row>
    <row r="951" spans="1:18" x14ac:dyDescent="0.25">
      <c r="A951" s="58" t="s">
        <v>42</v>
      </c>
      <c r="B951" s="58" t="s">
        <v>216</v>
      </c>
      <c r="C951" s="58" t="s">
        <v>205</v>
      </c>
      <c r="D951" s="58" t="s">
        <v>135</v>
      </c>
      <c r="E951" s="58"/>
      <c r="F951" s="58"/>
      <c r="G951" s="58" t="s">
        <v>157</v>
      </c>
      <c r="H951" s="58">
        <v>13</v>
      </c>
      <c r="I951" s="58">
        <v>0</v>
      </c>
      <c r="J951" s="58">
        <v>1</v>
      </c>
      <c r="K951" s="58">
        <v>0</v>
      </c>
      <c r="L951" s="58">
        <v>0</v>
      </c>
      <c r="M951" s="58"/>
      <c r="N951" s="58"/>
      <c r="O951" s="58">
        <v>12</v>
      </c>
      <c r="P951" s="58">
        <v>24</v>
      </c>
      <c r="Q951" s="58">
        <v>0</v>
      </c>
      <c r="R951" s="58" t="s">
        <v>217</v>
      </c>
    </row>
    <row r="952" spans="1:18" x14ac:dyDescent="0.25">
      <c r="A952" s="58" t="s">
        <v>42</v>
      </c>
      <c r="B952" s="58" t="s">
        <v>216</v>
      </c>
      <c r="C952" s="58" t="s">
        <v>205</v>
      </c>
      <c r="D952" s="58" t="s">
        <v>135</v>
      </c>
      <c r="E952" s="58"/>
      <c r="F952" s="58"/>
      <c r="G952" s="58" t="s">
        <v>157</v>
      </c>
      <c r="H952" s="58">
        <v>14</v>
      </c>
      <c r="I952" s="58">
        <v>0</v>
      </c>
      <c r="J952" s="58">
        <v>3</v>
      </c>
      <c r="K952" s="58">
        <v>0</v>
      </c>
      <c r="L952" s="58">
        <v>0</v>
      </c>
      <c r="M952" s="58"/>
      <c r="N952" s="58"/>
      <c r="O952" s="58">
        <v>10</v>
      </c>
      <c r="P952" s="58">
        <v>17</v>
      </c>
      <c r="Q952" s="58">
        <v>0</v>
      </c>
      <c r="R952" s="58" t="s">
        <v>217</v>
      </c>
    </row>
    <row r="953" spans="1:18" x14ac:dyDescent="0.25">
      <c r="A953" s="58" t="s">
        <v>42</v>
      </c>
      <c r="B953" s="58" t="s">
        <v>216</v>
      </c>
      <c r="C953" s="58" t="s">
        <v>205</v>
      </c>
      <c r="D953" s="58" t="s">
        <v>135</v>
      </c>
      <c r="E953" s="58"/>
      <c r="F953" s="58"/>
      <c r="G953" s="58" t="s">
        <v>157</v>
      </c>
      <c r="H953" s="58">
        <v>15</v>
      </c>
      <c r="I953" s="58">
        <v>0</v>
      </c>
      <c r="J953" s="58">
        <v>1</v>
      </c>
      <c r="K953" s="58">
        <v>0</v>
      </c>
      <c r="L953" s="58">
        <v>0</v>
      </c>
      <c r="M953" s="58"/>
      <c r="N953" s="58"/>
      <c r="O953" s="58">
        <v>11</v>
      </c>
      <c r="P953" s="58">
        <v>29</v>
      </c>
      <c r="Q953" s="58">
        <v>0</v>
      </c>
      <c r="R953" s="58" t="s">
        <v>217</v>
      </c>
    </row>
    <row r="954" spans="1:18" x14ac:dyDescent="0.25">
      <c r="A954" s="58" t="s">
        <v>42</v>
      </c>
      <c r="B954" s="58" t="s">
        <v>216</v>
      </c>
      <c r="C954" s="58" t="s">
        <v>205</v>
      </c>
      <c r="D954" s="58" t="s">
        <v>135</v>
      </c>
      <c r="E954" s="58"/>
      <c r="F954" s="58"/>
      <c r="G954" s="58" t="s">
        <v>157</v>
      </c>
      <c r="H954" s="58">
        <v>16</v>
      </c>
      <c r="I954" s="58">
        <v>0</v>
      </c>
      <c r="J954" s="58">
        <v>0</v>
      </c>
      <c r="K954" s="58">
        <v>0</v>
      </c>
      <c r="L954" s="58">
        <v>0</v>
      </c>
      <c r="M954" s="58"/>
      <c r="N954" s="58"/>
      <c r="O954" s="58">
        <v>9</v>
      </c>
      <c r="P954" s="58">
        <v>35</v>
      </c>
      <c r="Q954" s="58">
        <v>0</v>
      </c>
      <c r="R954" s="58" t="s">
        <v>217</v>
      </c>
    </row>
    <row r="955" spans="1:18" x14ac:dyDescent="0.25">
      <c r="A955" s="58" t="s">
        <v>42</v>
      </c>
      <c r="B955" s="58" t="s">
        <v>216</v>
      </c>
      <c r="C955" s="58" t="s">
        <v>205</v>
      </c>
      <c r="D955" s="58" t="s">
        <v>135</v>
      </c>
      <c r="E955" s="58"/>
      <c r="F955" s="58"/>
      <c r="G955" s="58" t="s">
        <v>157</v>
      </c>
      <c r="H955" s="58">
        <v>17</v>
      </c>
      <c r="I955" s="58">
        <v>0</v>
      </c>
      <c r="J955" s="58">
        <v>0</v>
      </c>
      <c r="K955" s="58">
        <v>0</v>
      </c>
      <c r="L955" s="58">
        <v>1</v>
      </c>
      <c r="M955" s="58"/>
      <c r="N955" s="58"/>
      <c r="O955" s="58">
        <v>36</v>
      </c>
      <c r="P955" s="58">
        <v>92</v>
      </c>
      <c r="Q955" s="58">
        <v>2</v>
      </c>
      <c r="R955" s="58" t="s">
        <v>217</v>
      </c>
    </row>
    <row r="956" spans="1:18" x14ac:dyDescent="0.25">
      <c r="A956" s="58" t="s">
        <v>42</v>
      </c>
      <c r="B956" s="58" t="s">
        <v>216</v>
      </c>
      <c r="C956" s="58" t="s">
        <v>205</v>
      </c>
      <c r="D956" s="58" t="s">
        <v>135</v>
      </c>
      <c r="E956" s="58"/>
      <c r="F956" s="58"/>
      <c r="G956" s="58" t="s">
        <v>157</v>
      </c>
      <c r="H956" s="58">
        <v>18</v>
      </c>
      <c r="I956" s="58">
        <v>0</v>
      </c>
      <c r="J956" s="58">
        <v>1</v>
      </c>
      <c r="K956" s="58">
        <v>0</v>
      </c>
      <c r="L956" s="58">
        <v>0</v>
      </c>
      <c r="M956" s="58"/>
      <c r="N956" s="58"/>
      <c r="O956" s="58">
        <v>21</v>
      </c>
      <c r="P956" s="58">
        <v>58</v>
      </c>
      <c r="Q956" s="58">
        <v>0</v>
      </c>
      <c r="R956" s="58" t="s">
        <v>217</v>
      </c>
    </row>
    <row r="957" spans="1:18" x14ac:dyDescent="0.25">
      <c r="A957" s="58" t="s">
        <v>42</v>
      </c>
      <c r="B957" s="58" t="s">
        <v>216</v>
      </c>
      <c r="C957" s="58" t="s">
        <v>205</v>
      </c>
      <c r="D957" s="58" t="s">
        <v>135</v>
      </c>
      <c r="E957" s="58"/>
      <c r="F957" s="58"/>
      <c r="G957" s="58" t="s">
        <v>157</v>
      </c>
      <c r="H957" s="58">
        <v>19</v>
      </c>
      <c r="I957" s="58">
        <v>0</v>
      </c>
      <c r="J957" s="58">
        <v>0</v>
      </c>
      <c r="K957" s="58">
        <v>0</v>
      </c>
      <c r="L957" s="58">
        <v>0</v>
      </c>
      <c r="M957" s="58"/>
      <c r="N957" s="58"/>
      <c r="O957" s="58">
        <v>10</v>
      </c>
      <c r="P957" s="58">
        <v>23</v>
      </c>
      <c r="Q957" s="58">
        <v>0</v>
      </c>
      <c r="R957" s="58" t="s">
        <v>217</v>
      </c>
    </row>
    <row r="958" spans="1:18" x14ac:dyDescent="0.25">
      <c r="A958" s="58" t="s">
        <v>42</v>
      </c>
      <c r="B958" s="58" t="s">
        <v>216</v>
      </c>
      <c r="C958" s="58" t="s">
        <v>205</v>
      </c>
      <c r="D958" s="58" t="s">
        <v>135</v>
      </c>
      <c r="E958" s="58"/>
      <c r="F958" s="58"/>
      <c r="G958" s="58" t="s">
        <v>157</v>
      </c>
      <c r="H958" s="58">
        <v>20</v>
      </c>
      <c r="I958" s="58">
        <v>0</v>
      </c>
      <c r="J958" s="58">
        <v>0</v>
      </c>
      <c r="K958" s="58">
        <v>0</v>
      </c>
      <c r="L958" s="58">
        <v>0</v>
      </c>
      <c r="M958" s="58"/>
      <c r="N958" s="58"/>
      <c r="O958" s="58">
        <v>14</v>
      </c>
      <c r="P958" s="58">
        <v>32</v>
      </c>
      <c r="Q958" s="58">
        <v>0</v>
      </c>
      <c r="R958" s="58" t="s">
        <v>217</v>
      </c>
    </row>
    <row r="959" spans="1:18" x14ac:dyDescent="0.25">
      <c r="A959" s="58" t="s">
        <v>42</v>
      </c>
      <c r="B959" s="58" t="s">
        <v>216</v>
      </c>
      <c r="C959" s="58" t="s">
        <v>205</v>
      </c>
      <c r="D959" s="58" t="s">
        <v>135</v>
      </c>
      <c r="E959" s="58"/>
      <c r="F959" s="58"/>
      <c r="G959" s="58" t="s">
        <v>157</v>
      </c>
      <c r="H959" s="58">
        <v>21</v>
      </c>
      <c r="I959" s="58">
        <v>0</v>
      </c>
      <c r="J959" s="58">
        <v>0</v>
      </c>
      <c r="K959" s="58">
        <v>0</v>
      </c>
      <c r="L959" s="58">
        <v>0</v>
      </c>
      <c r="M959" s="58"/>
      <c r="N959" s="58"/>
      <c r="O959" s="58">
        <v>11</v>
      </c>
      <c r="P959" s="58">
        <v>28</v>
      </c>
      <c r="Q959" s="58">
        <v>0</v>
      </c>
      <c r="R959" s="58" t="s">
        <v>217</v>
      </c>
    </row>
    <row r="960" spans="1:18" x14ac:dyDescent="0.25">
      <c r="A960" s="58" t="s">
        <v>42</v>
      </c>
      <c r="B960" s="58" t="s">
        <v>216</v>
      </c>
      <c r="C960" s="58" t="s">
        <v>205</v>
      </c>
      <c r="D960" s="58" t="s">
        <v>135</v>
      </c>
      <c r="E960" s="58"/>
      <c r="F960" s="58"/>
      <c r="G960" s="58" t="s">
        <v>157</v>
      </c>
      <c r="H960" s="58">
        <v>22</v>
      </c>
      <c r="I960" s="58">
        <v>0</v>
      </c>
      <c r="J960" s="58">
        <v>0</v>
      </c>
      <c r="K960" s="58">
        <v>0</v>
      </c>
      <c r="L960" s="58">
        <v>0</v>
      </c>
      <c r="M960" s="58"/>
      <c r="N960" s="58"/>
      <c r="O960" s="58">
        <v>4</v>
      </c>
      <c r="P960" s="58">
        <v>5</v>
      </c>
      <c r="Q960" s="58">
        <v>0</v>
      </c>
      <c r="R960" s="58" t="s">
        <v>217</v>
      </c>
    </row>
    <row r="961" spans="1:18" x14ac:dyDescent="0.25">
      <c r="A961" s="58" t="s">
        <v>42</v>
      </c>
      <c r="B961" s="58" t="s">
        <v>216</v>
      </c>
      <c r="C961" s="58" t="s">
        <v>205</v>
      </c>
      <c r="D961" s="58" t="s">
        <v>135</v>
      </c>
      <c r="E961" s="58"/>
      <c r="F961" s="58"/>
      <c r="G961" s="58" t="s">
        <v>157</v>
      </c>
      <c r="H961" s="58">
        <v>23</v>
      </c>
      <c r="I961" s="58">
        <v>0</v>
      </c>
      <c r="J961" s="58">
        <v>0</v>
      </c>
      <c r="K961" s="58">
        <v>0</v>
      </c>
      <c r="L961" s="58">
        <v>0</v>
      </c>
      <c r="M961" s="58"/>
      <c r="N961" s="58"/>
      <c r="O961" s="58">
        <v>2</v>
      </c>
      <c r="P961" s="58">
        <v>5</v>
      </c>
      <c r="Q961" s="58">
        <v>0</v>
      </c>
      <c r="R961" s="58" t="s">
        <v>217</v>
      </c>
    </row>
    <row r="962" spans="1:18" x14ac:dyDescent="0.25">
      <c r="A962" s="58" t="s">
        <v>44</v>
      </c>
      <c r="B962" s="58" t="s">
        <v>218</v>
      </c>
      <c r="C962" s="58" t="s">
        <v>203</v>
      </c>
      <c r="D962" s="58" t="s">
        <v>137</v>
      </c>
      <c r="E962" s="58"/>
      <c r="F962" s="58"/>
      <c r="G962" s="58" t="s">
        <v>159</v>
      </c>
      <c r="H962" s="58">
        <v>0</v>
      </c>
      <c r="I962" s="58">
        <v>2</v>
      </c>
      <c r="J962" s="58">
        <v>4</v>
      </c>
      <c r="K962" s="58">
        <v>0</v>
      </c>
      <c r="L962" s="58">
        <v>0</v>
      </c>
      <c r="M962" s="58"/>
      <c r="N962" s="58"/>
      <c r="O962" s="58">
        <v>53</v>
      </c>
      <c r="P962" s="58">
        <v>40</v>
      </c>
      <c r="Q962" s="58">
        <v>0</v>
      </c>
      <c r="R962" s="58" t="s">
        <v>219</v>
      </c>
    </row>
    <row r="963" spans="1:18" x14ac:dyDescent="0.25">
      <c r="A963" s="58" t="s">
        <v>44</v>
      </c>
      <c r="B963" s="58" t="s">
        <v>218</v>
      </c>
      <c r="C963" s="58" t="s">
        <v>203</v>
      </c>
      <c r="D963" s="58" t="s">
        <v>137</v>
      </c>
      <c r="E963" s="58"/>
      <c r="F963" s="58"/>
      <c r="G963" s="58" t="s">
        <v>159</v>
      </c>
      <c r="H963" s="58">
        <v>1</v>
      </c>
      <c r="I963" s="58">
        <v>3</v>
      </c>
      <c r="J963" s="58">
        <v>5</v>
      </c>
      <c r="K963" s="58">
        <v>0</v>
      </c>
      <c r="L963" s="58">
        <v>0</v>
      </c>
      <c r="M963" s="58"/>
      <c r="N963" s="58"/>
      <c r="O963" s="58">
        <v>60</v>
      </c>
      <c r="P963" s="58">
        <v>13</v>
      </c>
      <c r="Q963" s="58">
        <v>2</v>
      </c>
      <c r="R963" s="58" t="s">
        <v>219</v>
      </c>
    </row>
    <row r="964" spans="1:18" x14ac:dyDescent="0.25">
      <c r="A964" s="58" t="s">
        <v>44</v>
      </c>
      <c r="B964" s="58" t="s">
        <v>218</v>
      </c>
      <c r="C964" s="58" t="s">
        <v>203</v>
      </c>
      <c r="D964" s="58" t="s">
        <v>137</v>
      </c>
      <c r="E964" s="58"/>
      <c r="F964" s="58"/>
      <c r="G964" s="58" t="s">
        <v>159</v>
      </c>
      <c r="H964" s="58">
        <v>2</v>
      </c>
      <c r="I964" s="58">
        <v>4</v>
      </c>
      <c r="J964" s="58">
        <v>3</v>
      </c>
      <c r="K964" s="58">
        <v>0</v>
      </c>
      <c r="L964" s="58">
        <v>0</v>
      </c>
      <c r="M964" s="58"/>
      <c r="N964" s="58"/>
      <c r="O964" s="58">
        <v>34</v>
      </c>
      <c r="P964" s="58">
        <v>11</v>
      </c>
      <c r="Q964" s="58">
        <v>0</v>
      </c>
      <c r="R964" s="58" t="s">
        <v>219</v>
      </c>
    </row>
    <row r="965" spans="1:18" x14ac:dyDescent="0.25">
      <c r="A965" s="58" t="s">
        <v>44</v>
      </c>
      <c r="B965" s="58" t="s">
        <v>218</v>
      </c>
      <c r="C965" s="58" t="s">
        <v>203</v>
      </c>
      <c r="D965" s="58" t="s">
        <v>137</v>
      </c>
      <c r="E965" s="58"/>
      <c r="F965" s="58"/>
      <c r="G965" s="58" t="s">
        <v>159</v>
      </c>
      <c r="H965" s="58">
        <v>3</v>
      </c>
      <c r="I965" s="58">
        <v>2</v>
      </c>
      <c r="J965" s="58">
        <v>1</v>
      </c>
      <c r="K965" s="58">
        <v>0</v>
      </c>
      <c r="L965" s="58">
        <v>0</v>
      </c>
      <c r="M965" s="58"/>
      <c r="N965" s="58"/>
      <c r="O965" s="58">
        <v>37</v>
      </c>
      <c r="P965" s="58">
        <v>11</v>
      </c>
      <c r="Q965" s="58">
        <v>3</v>
      </c>
      <c r="R965" s="58" t="s">
        <v>219</v>
      </c>
    </row>
    <row r="966" spans="1:18" x14ac:dyDescent="0.25">
      <c r="A966" s="58" t="s">
        <v>44</v>
      </c>
      <c r="B966" s="58" t="s">
        <v>218</v>
      </c>
      <c r="C966" s="58" t="s">
        <v>203</v>
      </c>
      <c r="D966" s="58" t="s">
        <v>137</v>
      </c>
      <c r="E966" s="58"/>
      <c r="F966" s="58"/>
      <c r="G966" s="58" t="s">
        <v>159</v>
      </c>
      <c r="H966" s="58">
        <v>4</v>
      </c>
      <c r="I966" s="58">
        <v>3</v>
      </c>
      <c r="J966" s="58">
        <v>5</v>
      </c>
      <c r="K966" s="58">
        <v>0</v>
      </c>
      <c r="L966" s="58">
        <v>0</v>
      </c>
      <c r="M966" s="58"/>
      <c r="N966" s="58"/>
      <c r="O966" s="58">
        <v>61</v>
      </c>
      <c r="P966" s="58">
        <v>26</v>
      </c>
      <c r="Q966" s="58">
        <v>2</v>
      </c>
      <c r="R966" s="58" t="s">
        <v>219</v>
      </c>
    </row>
    <row r="967" spans="1:18" x14ac:dyDescent="0.25">
      <c r="A967" s="58" t="s">
        <v>44</v>
      </c>
      <c r="B967" s="58" t="s">
        <v>218</v>
      </c>
      <c r="C967" s="58" t="s">
        <v>203</v>
      </c>
      <c r="D967" s="58" t="s">
        <v>137</v>
      </c>
      <c r="E967" s="58"/>
      <c r="F967" s="58"/>
      <c r="G967" s="58" t="s">
        <v>159</v>
      </c>
      <c r="H967" s="58">
        <v>5</v>
      </c>
      <c r="I967" s="58">
        <v>5</v>
      </c>
      <c r="J967" s="58">
        <v>7</v>
      </c>
      <c r="K967" s="58">
        <v>0</v>
      </c>
      <c r="L967" s="58">
        <v>0</v>
      </c>
      <c r="M967" s="58"/>
      <c r="N967" s="58"/>
      <c r="O967" s="58">
        <v>115</v>
      </c>
      <c r="P967" s="58">
        <v>62</v>
      </c>
      <c r="Q967" s="58">
        <v>3</v>
      </c>
      <c r="R967" s="58" t="s">
        <v>219</v>
      </c>
    </row>
    <row r="968" spans="1:18" x14ac:dyDescent="0.25">
      <c r="A968" s="58" t="s">
        <v>44</v>
      </c>
      <c r="B968" s="58" t="s">
        <v>218</v>
      </c>
      <c r="C968" s="58" t="s">
        <v>203</v>
      </c>
      <c r="D968" s="58" t="s">
        <v>137</v>
      </c>
      <c r="E968" s="58"/>
      <c r="F968" s="58"/>
      <c r="G968" s="58" t="s">
        <v>159</v>
      </c>
      <c r="H968" s="58">
        <v>6</v>
      </c>
      <c r="I968" s="58">
        <v>6</v>
      </c>
      <c r="J968" s="58">
        <v>15</v>
      </c>
      <c r="K968" s="58">
        <v>8</v>
      </c>
      <c r="L968" s="58">
        <v>2</v>
      </c>
      <c r="M968" s="58"/>
      <c r="N968" s="58"/>
      <c r="O968" s="58">
        <v>301</v>
      </c>
      <c r="P968" s="58">
        <v>172</v>
      </c>
      <c r="Q968" s="58">
        <v>8</v>
      </c>
      <c r="R968" s="58" t="s">
        <v>219</v>
      </c>
    </row>
    <row r="969" spans="1:18" x14ac:dyDescent="0.25">
      <c r="A969" s="58" t="s">
        <v>44</v>
      </c>
      <c r="B969" s="58" t="s">
        <v>218</v>
      </c>
      <c r="C969" s="58" t="s">
        <v>203</v>
      </c>
      <c r="D969" s="58" t="s">
        <v>137</v>
      </c>
      <c r="E969" s="58"/>
      <c r="F969" s="58"/>
      <c r="G969" s="58" t="s">
        <v>159</v>
      </c>
      <c r="H969" s="58">
        <v>7</v>
      </c>
      <c r="I969" s="58">
        <v>3</v>
      </c>
      <c r="J969" s="58">
        <v>24</v>
      </c>
      <c r="K969" s="58">
        <v>11</v>
      </c>
      <c r="L969" s="58">
        <v>4</v>
      </c>
      <c r="M969" s="58"/>
      <c r="N969" s="58"/>
      <c r="O969" s="58">
        <v>457</v>
      </c>
      <c r="P969" s="58">
        <v>248</v>
      </c>
      <c r="Q969" s="58">
        <v>5</v>
      </c>
      <c r="R969" s="58" t="s">
        <v>219</v>
      </c>
    </row>
    <row r="970" spans="1:18" x14ac:dyDescent="0.25">
      <c r="A970" s="58" t="s">
        <v>44</v>
      </c>
      <c r="B970" s="58" t="s">
        <v>218</v>
      </c>
      <c r="C970" s="58" t="s">
        <v>203</v>
      </c>
      <c r="D970" s="58" t="s">
        <v>137</v>
      </c>
      <c r="E970" s="58"/>
      <c r="F970" s="58"/>
      <c r="G970" s="58" t="s">
        <v>159</v>
      </c>
      <c r="H970" s="58">
        <v>8</v>
      </c>
      <c r="I970" s="58">
        <v>3</v>
      </c>
      <c r="J970" s="58">
        <v>16</v>
      </c>
      <c r="K970" s="58">
        <v>8</v>
      </c>
      <c r="L970" s="58">
        <v>5</v>
      </c>
      <c r="M970" s="58"/>
      <c r="N970" s="58"/>
      <c r="O970" s="58">
        <v>552</v>
      </c>
      <c r="P970" s="58">
        <v>182</v>
      </c>
      <c r="Q970" s="58">
        <v>12</v>
      </c>
      <c r="R970" s="58" t="s">
        <v>219</v>
      </c>
    </row>
    <row r="971" spans="1:18" x14ac:dyDescent="0.25">
      <c r="A971" s="58" t="s">
        <v>44</v>
      </c>
      <c r="B971" s="58" t="s">
        <v>218</v>
      </c>
      <c r="C971" s="58" t="s">
        <v>203</v>
      </c>
      <c r="D971" s="58" t="s">
        <v>137</v>
      </c>
      <c r="E971" s="58"/>
      <c r="F971" s="58"/>
      <c r="G971" s="58" t="s">
        <v>159</v>
      </c>
      <c r="H971" s="58">
        <v>9</v>
      </c>
      <c r="I971" s="58">
        <v>3</v>
      </c>
      <c r="J971" s="58">
        <v>19</v>
      </c>
      <c r="K971" s="58">
        <v>9</v>
      </c>
      <c r="L971" s="58">
        <v>8</v>
      </c>
      <c r="M971" s="58"/>
      <c r="N971" s="58"/>
      <c r="O971" s="58">
        <v>518</v>
      </c>
      <c r="P971" s="58">
        <v>200</v>
      </c>
      <c r="Q971" s="58">
        <v>14</v>
      </c>
      <c r="R971" s="58" t="s">
        <v>219</v>
      </c>
    </row>
    <row r="972" spans="1:18" x14ac:dyDescent="0.25">
      <c r="A972" s="58" t="s">
        <v>44</v>
      </c>
      <c r="B972" s="58" t="s">
        <v>218</v>
      </c>
      <c r="C972" s="58" t="s">
        <v>203</v>
      </c>
      <c r="D972" s="58" t="s">
        <v>137</v>
      </c>
      <c r="E972" s="58"/>
      <c r="F972" s="58"/>
      <c r="G972" s="58" t="s">
        <v>159</v>
      </c>
      <c r="H972" s="58">
        <v>10</v>
      </c>
      <c r="I972" s="58">
        <v>7</v>
      </c>
      <c r="J972" s="58">
        <v>17</v>
      </c>
      <c r="K972" s="58">
        <v>10</v>
      </c>
      <c r="L972" s="58">
        <v>8</v>
      </c>
      <c r="M972" s="58"/>
      <c r="N972" s="58"/>
      <c r="O972" s="58">
        <v>557</v>
      </c>
      <c r="P972" s="58">
        <v>201</v>
      </c>
      <c r="Q972" s="58">
        <v>25</v>
      </c>
      <c r="R972" s="58" t="s">
        <v>219</v>
      </c>
    </row>
    <row r="973" spans="1:18" x14ac:dyDescent="0.25">
      <c r="A973" s="58" t="s">
        <v>44</v>
      </c>
      <c r="B973" s="58" t="s">
        <v>218</v>
      </c>
      <c r="C973" s="58" t="s">
        <v>203</v>
      </c>
      <c r="D973" s="58" t="s">
        <v>137</v>
      </c>
      <c r="E973" s="58"/>
      <c r="F973" s="58"/>
      <c r="G973" s="58" t="s">
        <v>159</v>
      </c>
      <c r="H973" s="58">
        <v>11</v>
      </c>
      <c r="I973" s="58">
        <v>6</v>
      </c>
      <c r="J973" s="58">
        <v>15</v>
      </c>
      <c r="K973" s="58">
        <v>6</v>
      </c>
      <c r="L973" s="58">
        <v>7</v>
      </c>
      <c r="M973" s="58"/>
      <c r="N973" s="58"/>
      <c r="O973" s="58">
        <v>545</v>
      </c>
      <c r="P973" s="58">
        <v>180</v>
      </c>
      <c r="Q973" s="58">
        <v>5</v>
      </c>
      <c r="R973" s="58" t="s">
        <v>219</v>
      </c>
    </row>
    <row r="974" spans="1:18" x14ac:dyDescent="0.25">
      <c r="A974" s="58" t="s">
        <v>44</v>
      </c>
      <c r="B974" s="58" t="s">
        <v>218</v>
      </c>
      <c r="C974" s="58" t="s">
        <v>203</v>
      </c>
      <c r="D974" s="58" t="s">
        <v>137</v>
      </c>
      <c r="E974" s="58"/>
      <c r="F974" s="58"/>
      <c r="G974" s="58" t="s">
        <v>159</v>
      </c>
      <c r="H974" s="58">
        <v>12</v>
      </c>
      <c r="I974" s="58">
        <v>8</v>
      </c>
      <c r="J974" s="58">
        <v>14</v>
      </c>
      <c r="K974" s="58">
        <v>3</v>
      </c>
      <c r="L974" s="58">
        <v>0</v>
      </c>
      <c r="M974" s="58"/>
      <c r="N974" s="58"/>
      <c r="O974" s="58">
        <v>538</v>
      </c>
      <c r="P974" s="58">
        <v>175</v>
      </c>
      <c r="Q974" s="58">
        <v>8</v>
      </c>
      <c r="R974" s="58" t="s">
        <v>219</v>
      </c>
    </row>
    <row r="975" spans="1:18" x14ac:dyDescent="0.25">
      <c r="A975" s="58" t="s">
        <v>44</v>
      </c>
      <c r="B975" s="58" t="s">
        <v>218</v>
      </c>
      <c r="C975" s="58" t="s">
        <v>203</v>
      </c>
      <c r="D975" s="58" t="s">
        <v>137</v>
      </c>
      <c r="E975" s="58"/>
      <c r="F975" s="58"/>
      <c r="G975" s="58" t="s">
        <v>159</v>
      </c>
      <c r="H975" s="58">
        <v>13</v>
      </c>
      <c r="I975" s="58">
        <v>5</v>
      </c>
      <c r="J975" s="58">
        <v>11</v>
      </c>
      <c r="K975" s="58">
        <v>4</v>
      </c>
      <c r="L975" s="58">
        <v>0</v>
      </c>
      <c r="M975" s="58"/>
      <c r="N975" s="58"/>
      <c r="O975" s="58">
        <v>464</v>
      </c>
      <c r="P975" s="58">
        <v>162</v>
      </c>
      <c r="Q975" s="58">
        <v>4</v>
      </c>
      <c r="R975" s="58" t="s">
        <v>219</v>
      </c>
    </row>
    <row r="976" spans="1:18" x14ac:dyDescent="0.25">
      <c r="A976" s="58" t="s">
        <v>44</v>
      </c>
      <c r="B976" s="58" t="s">
        <v>218</v>
      </c>
      <c r="C976" s="58" t="s">
        <v>203</v>
      </c>
      <c r="D976" s="58" t="s">
        <v>137</v>
      </c>
      <c r="E976" s="58"/>
      <c r="F976" s="58"/>
      <c r="G976" s="58" t="s">
        <v>159</v>
      </c>
      <c r="H976" s="58">
        <v>14</v>
      </c>
      <c r="I976" s="58">
        <v>8</v>
      </c>
      <c r="J976" s="58">
        <v>16</v>
      </c>
      <c r="K976" s="58">
        <v>4</v>
      </c>
      <c r="L976" s="58">
        <v>0</v>
      </c>
      <c r="M976" s="58"/>
      <c r="N976" s="58"/>
      <c r="O976" s="58">
        <v>474</v>
      </c>
      <c r="P976" s="58">
        <v>158</v>
      </c>
      <c r="Q976" s="58">
        <v>6</v>
      </c>
      <c r="R976" s="58" t="s">
        <v>219</v>
      </c>
    </row>
    <row r="977" spans="1:18" x14ac:dyDescent="0.25">
      <c r="A977" s="58" t="s">
        <v>44</v>
      </c>
      <c r="B977" s="58" t="s">
        <v>218</v>
      </c>
      <c r="C977" s="58" t="s">
        <v>203</v>
      </c>
      <c r="D977" s="58" t="s">
        <v>137</v>
      </c>
      <c r="E977" s="58"/>
      <c r="F977" s="58"/>
      <c r="G977" s="58" t="s">
        <v>159</v>
      </c>
      <c r="H977" s="58">
        <v>15</v>
      </c>
      <c r="I977" s="58">
        <v>10</v>
      </c>
      <c r="J977" s="58">
        <v>16</v>
      </c>
      <c r="K977" s="58">
        <v>5</v>
      </c>
      <c r="L977" s="58">
        <v>0</v>
      </c>
      <c r="M977" s="58"/>
      <c r="N977" s="58"/>
      <c r="O977" s="58">
        <v>524</v>
      </c>
      <c r="P977" s="58">
        <v>181</v>
      </c>
      <c r="Q977" s="58">
        <v>16</v>
      </c>
      <c r="R977" s="58" t="s">
        <v>219</v>
      </c>
    </row>
    <row r="978" spans="1:18" x14ac:dyDescent="0.25">
      <c r="A978" s="58" t="s">
        <v>44</v>
      </c>
      <c r="B978" s="58" t="s">
        <v>218</v>
      </c>
      <c r="C978" s="58" t="s">
        <v>203</v>
      </c>
      <c r="D978" s="58" t="s">
        <v>137</v>
      </c>
      <c r="E978" s="58"/>
      <c r="F978" s="58"/>
      <c r="G978" s="58" t="s">
        <v>159</v>
      </c>
      <c r="H978" s="58">
        <v>16</v>
      </c>
      <c r="I978" s="58">
        <v>5</v>
      </c>
      <c r="J978" s="58">
        <v>10</v>
      </c>
      <c r="K978" s="58">
        <v>7</v>
      </c>
      <c r="L978" s="58">
        <v>1</v>
      </c>
      <c r="M978" s="58"/>
      <c r="N978" s="58"/>
      <c r="O978" s="58">
        <v>630</v>
      </c>
      <c r="P978" s="58">
        <v>254</v>
      </c>
      <c r="Q978" s="58">
        <v>20</v>
      </c>
      <c r="R978" s="58" t="s">
        <v>219</v>
      </c>
    </row>
    <row r="979" spans="1:18" x14ac:dyDescent="0.25">
      <c r="A979" s="58" t="s">
        <v>44</v>
      </c>
      <c r="B979" s="58" t="s">
        <v>218</v>
      </c>
      <c r="C979" s="58" t="s">
        <v>203</v>
      </c>
      <c r="D979" s="58" t="s">
        <v>137</v>
      </c>
      <c r="E979" s="58"/>
      <c r="F979" s="58"/>
      <c r="G979" s="58" t="s">
        <v>159</v>
      </c>
      <c r="H979" s="58">
        <v>17</v>
      </c>
      <c r="I979" s="58">
        <v>6</v>
      </c>
      <c r="J979" s="58">
        <v>4</v>
      </c>
      <c r="K979" s="58">
        <v>8</v>
      </c>
      <c r="L979" s="58">
        <v>3</v>
      </c>
      <c r="M979" s="58"/>
      <c r="N979" s="58"/>
      <c r="O979" s="58">
        <v>644</v>
      </c>
      <c r="P979" s="58">
        <v>289</v>
      </c>
      <c r="Q979" s="58">
        <v>5</v>
      </c>
      <c r="R979" s="58" t="s">
        <v>219</v>
      </c>
    </row>
    <row r="980" spans="1:18" x14ac:dyDescent="0.25">
      <c r="A980" s="58" t="s">
        <v>44</v>
      </c>
      <c r="B980" s="58" t="s">
        <v>218</v>
      </c>
      <c r="C980" s="58" t="s">
        <v>203</v>
      </c>
      <c r="D980" s="58" t="s">
        <v>137</v>
      </c>
      <c r="E980" s="58"/>
      <c r="F980" s="58"/>
      <c r="G980" s="58" t="s">
        <v>159</v>
      </c>
      <c r="H980" s="58">
        <v>18</v>
      </c>
      <c r="I980" s="58">
        <v>3</v>
      </c>
      <c r="J980" s="58">
        <v>4</v>
      </c>
      <c r="K980" s="58">
        <v>5</v>
      </c>
      <c r="L980" s="58">
        <v>2</v>
      </c>
      <c r="M980" s="58"/>
      <c r="N980" s="58"/>
      <c r="O980" s="58">
        <v>555</v>
      </c>
      <c r="P980" s="58">
        <v>361</v>
      </c>
      <c r="Q980" s="58">
        <v>7</v>
      </c>
      <c r="R980" s="58" t="s">
        <v>219</v>
      </c>
    </row>
    <row r="981" spans="1:18" x14ac:dyDescent="0.25">
      <c r="A981" s="58" t="s">
        <v>44</v>
      </c>
      <c r="B981" s="58" t="s">
        <v>218</v>
      </c>
      <c r="C981" s="58" t="s">
        <v>203</v>
      </c>
      <c r="D981" s="58" t="s">
        <v>137</v>
      </c>
      <c r="E981" s="58"/>
      <c r="F981" s="58"/>
      <c r="G981" s="58" t="s">
        <v>159</v>
      </c>
      <c r="H981" s="58">
        <v>19</v>
      </c>
      <c r="I981" s="58">
        <v>3</v>
      </c>
      <c r="J981" s="58">
        <v>3</v>
      </c>
      <c r="K981" s="58">
        <v>4</v>
      </c>
      <c r="L981" s="58">
        <v>1</v>
      </c>
      <c r="M981" s="58"/>
      <c r="N981" s="58"/>
      <c r="O981" s="58">
        <v>522</v>
      </c>
      <c r="P981" s="58">
        <v>259</v>
      </c>
      <c r="Q981" s="58">
        <v>5</v>
      </c>
      <c r="R981" s="58" t="s">
        <v>219</v>
      </c>
    </row>
    <row r="982" spans="1:18" x14ac:dyDescent="0.25">
      <c r="A982" s="58" t="s">
        <v>44</v>
      </c>
      <c r="B982" s="58" t="s">
        <v>218</v>
      </c>
      <c r="C982" s="58" t="s">
        <v>203</v>
      </c>
      <c r="D982" s="58" t="s">
        <v>137</v>
      </c>
      <c r="E982" s="58"/>
      <c r="F982" s="58"/>
      <c r="G982" s="58" t="s">
        <v>159</v>
      </c>
      <c r="H982" s="58">
        <v>20</v>
      </c>
      <c r="I982" s="58">
        <v>2</v>
      </c>
      <c r="J982" s="58">
        <v>4</v>
      </c>
      <c r="K982" s="58">
        <v>5</v>
      </c>
      <c r="L982" s="58">
        <v>1</v>
      </c>
      <c r="M982" s="58"/>
      <c r="N982" s="58"/>
      <c r="O982" s="58">
        <v>405</v>
      </c>
      <c r="P982" s="58">
        <v>245</v>
      </c>
      <c r="Q982" s="58">
        <v>4</v>
      </c>
      <c r="R982" s="58" t="s">
        <v>219</v>
      </c>
    </row>
    <row r="983" spans="1:18" x14ac:dyDescent="0.25">
      <c r="A983" s="58" t="s">
        <v>44</v>
      </c>
      <c r="B983" s="58" t="s">
        <v>218</v>
      </c>
      <c r="C983" s="58" t="s">
        <v>203</v>
      </c>
      <c r="D983" s="58" t="s">
        <v>137</v>
      </c>
      <c r="E983" s="58"/>
      <c r="F983" s="58"/>
      <c r="G983" s="58" t="s">
        <v>159</v>
      </c>
      <c r="H983" s="58">
        <v>21</v>
      </c>
      <c r="I983" s="58">
        <v>2</v>
      </c>
      <c r="J983" s="58">
        <v>3</v>
      </c>
      <c r="K983" s="58">
        <v>1</v>
      </c>
      <c r="L983" s="58">
        <v>1</v>
      </c>
      <c r="M983" s="58"/>
      <c r="N983" s="58"/>
      <c r="O983" s="58">
        <v>326</v>
      </c>
      <c r="P983" s="58">
        <v>116</v>
      </c>
      <c r="Q983" s="58">
        <v>5</v>
      </c>
      <c r="R983" s="58" t="s">
        <v>219</v>
      </c>
    </row>
    <row r="984" spans="1:18" x14ac:dyDescent="0.25">
      <c r="A984" s="58" t="s">
        <v>44</v>
      </c>
      <c r="B984" s="58" t="s">
        <v>218</v>
      </c>
      <c r="C984" s="58" t="s">
        <v>203</v>
      </c>
      <c r="D984" s="58" t="s">
        <v>137</v>
      </c>
      <c r="E984" s="58"/>
      <c r="F984" s="58"/>
      <c r="G984" s="58" t="s">
        <v>159</v>
      </c>
      <c r="H984" s="58">
        <v>22</v>
      </c>
      <c r="I984" s="58">
        <v>0</v>
      </c>
      <c r="J984" s="58">
        <v>8</v>
      </c>
      <c r="K984" s="58">
        <v>0</v>
      </c>
      <c r="L984" s="58">
        <v>0</v>
      </c>
      <c r="M984" s="58"/>
      <c r="N984" s="58"/>
      <c r="O984" s="58">
        <v>173</v>
      </c>
      <c r="P984" s="58">
        <v>72</v>
      </c>
      <c r="Q984" s="58">
        <v>0</v>
      </c>
      <c r="R984" s="58" t="s">
        <v>219</v>
      </c>
    </row>
    <row r="985" spans="1:18" x14ac:dyDescent="0.25">
      <c r="A985" s="58" t="s">
        <v>44</v>
      </c>
      <c r="B985" s="58" t="s">
        <v>218</v>
      </c>
      <c r="C985" s="58" t="s">
        <v>203</v>
      </c>
      <c r="D985" s="58" t="s">
        <v>137</v>
      </c>
      <c r="E985" s="58"/>
      <c r="F985" s="58"/>
      <c r="G985" s="58" t="s">
        <v>159</v>
      </c>
      <c r="H985" s="58">
        <v>23</v>
      </c>
      <c r="I985" s="58">
        <v>0</v>
      </c>
      <c r="J985" s="58">
        <v>2</v>
      </c>
      <c r="K985" s="58">
        <v>0</v>
      </c>
      <c r="L985" s="58">
        <v>0</v>
      </c>
      <c r="M985" s="58"/>
      <c r="N985" s="58"/>
      <c r="O985" s="58">
        <v>74</v>
      </c>
      <c r="P985" s="58">
        <v>42</v>
      </c>
      <c r="Q985" s="58">
        <v>0</v>
      </c>
      <c r="R985" s="58" t="s">
        <v>219</v>
      </c>
    </row>
    <row r="986" spans="1:18" x14ac:dyDescent="0.25">
      <c r="A986" s="58" t="s">
        <v>44</v>
      </c>
      <c r="B986" s="58" t="s">
        <v>218</v>
      </c>
      <c r="C986" s="58" t="s">
        <v>203</v>
      </c>
      <c r="D986" s="58" t="s">
        <v>137</v>
      </c>
      <c r="E986" s="58"/>
      <c r="F986" s="58"/>
      <c r="G986" s="58" t="s">
        <v>157</v>
      </c>
      <c r="H986" s="58">
        <v>0</v>
      </c>
      <c r="I986" s="58">
        <v>3</v>
      </c>
      <c r="J986" s="58">
        <v>2</v>
      </c>
      <c r="K986" s="58">
        <v>0</v>
      </c>
      <c r="L986" s="58">
        <v>0</v>
      </c>
      <c r="M986" s="58"/>
      <c r="N986" s="58"/>
      <c r="O986" s="58">
        <v>44</v>
      </c>
      <c r="P986" s="58">
        <v>42</v>
      </c>
      <c r="Q986" s="58">
        <v>1</v>
      </c>
      <c r="R986" s="58" t="s">
        <v>219</v>
      </c>
    </row>
    <row r="987" spans="1:18" x14ac:dyDescent="0.25">
      <c r="A987" s="58" t="s">
        <v>44</v>
      </c>
      <c r="B987" s="58" t="s">
        <v>218</v>
      </c>
      <c r="C987" s="58" t="s">
        <v>203</v>
      </c>
      <c r="D987" s="58" t="s">
        <v>137</v>
      </c>
      <c r="E987" s="58"/>
      <c r="F987" s="58"/>
      <c r="G987" s="58" t="s">
        <v>157</v>
      </c>
      <c r="H987" s="58">
        <v>1</v>
      </c>
      <c r="I987" s="58">
        <v>3</v>
      </c>
      <c r="J987" s="58">
        <v>2</v>
      </c>
      <c r="K987" s="58">
        <v>0</v>
      </c>
      <c r="L987" s="58">
        <v>0</v>
      </c>
      <c r="M987" s="58"/>
      <c r="N987" s="58"/>
      <c r="O987" s="58">
        <v>51</v>
      </c>
      <c r="P987" s="58">
        <v>36</v>
      </c>
      <c r="Q987" s="58">
        <v>1</v>
      </c>
      <c r="R987" s="58" t="s">
        <v>219</v>
      </c>
    </row>
    <row r="988" spans="1:18" x14ac:dyDescent="0.25">
      <c r="A988" s="58" t="s">
        <v>44</v>
      </c>
      <c r="B988" s="58" t="s">
        <v>218</v>
      </c>
      <c r="C988" s="58" t="s">
        <v>203</v>
      </c>
      <c r="D988" s="58" t="s">
        <v>137</v>
      </c>
      <c r="E988" s="58"/>
      <c r="F988" s="58"/>
      <c r="G988" s="58" t="s">
        <v>157</v>
      </c>
      <c r="H988" s="58">
        <v>2</v>
      </c>
      <c r="I988" s="58">
        <v>1</v>
      </c>
      <c r="J988" s="58">
        <v>2</v>
      </c>
      <c r="K988" s="58">
        <v>0</v>
      </c>
      <c r="L988" s="58">
        <v>0</v>
      </c>
      <c r="M988" s="58"/>
      <c r="N988" s="58"/>
      <c r="O988" s="58">
        <v>53</v>
      </c>
      <c r="P988" s="58">
        <v>16</v>
      </c>
      <c r="Q988" s="58">
        <v>1</v>
      </c>
      <c r="R988" s="58" t="s">
        <v>219</v>
      </c>
    </row>
    <row r="989" spans="1:18" x14ac:dyDescent="0.25">
      <c r="A989" s="58" t="s">
        <v>44</v>
      </c>
      <c r="B989" s="58" t="s">
        <v>218</v>
      </c>
      <c r="C989" s="58" t="s">
        <v>203</v>
      </c>
      <c r="D989" s="58" t="s">
        <v>137</v>
      </c>
      <c r="E989" s="58"/>
      <c r="F989" s="58"/>
      <c r="G989" s="58" t="s">
        <v>157</v>
      </c>
      <c r="H989" s="58">
        <v>3</v>
      </c>
      <c r="I989" s="58">
        <v>2</v>
      </c>
      <c r="J989" s="58">
        <v>4</v>
      </c>
      <c r="K989" s="58">
        <v>0</v>
      </c>
      <c r="L989" s="58">
        <v>0</v>
      </c>
      <c r="M989" s="58"/>
      <c r="N989" s="58"/>
      <c r="O989" s="58">
        <v>32</v>
      </c>
      <c r="P989" s="58">
        <v>12</v>
      </c>
      <c r="Q989" s="58">
        <v>2</v>
      </c>
      <c r="R989" s="58" t="s">
        <v>219</v>
      </c>
    </row>
    <row r="990" spans="1:18" x14ac:dyDescent="0.25">
      <c r="A990" s="58" t="s">
        <v>44</v>
      </c>
      <c r="B990" s="58" t="s">
        <v>218</v>
      </c>
      <c r="C990" s="58" t="s">
        <v>203</v>
      </c>
      <c r="D990" s="58" t="s">
        <v>137</v>
      </c>
      <c r="E990" s="58"/>
      <c r="F990" s="58"/>
      <c r="G990" s="58" t="s">
        <v>157</v>
      </c>
      <c r="H990" s="58">
        <v>4</v>
      </c>
      <c r="I990" s="58">
        <v>2</v>
      </c>
      <c r="J990" s="58">
        <v>3</v>
      </c>
      <c r="K990" s="58">
        <v>0</v>
      </c>
      <c r="L990" s="58">
        <v>0</v>
      </c>
      <c r="M990" s="58"/>
      <c r="N990" s="58"/>
      <c r="O990" s="58">
        <v>37</v>
      </c>
      <c r="P990" s="58">
        <v>16</v>
      </c>
      <c r="Q990" s="58">
        <v>2</v>
      </c>
      <c r="R990" s="58" t="s">
        <v>219</v>
      </c>
    </row>
    <row r="991" spans="1:18" x14ac:dyDescent="0.25">
      <c r="A991" s="58" t="s">
        <v>44</v>
      </c>
      <c r="B991" s="58" t="s">
        <v>218</v>
      </c>
      <c r="C991" s="58" t="s">
        <v>203</v>
      </c>
      <c r="D991" s="58" t="s">
        <v>137</v>
      </c>
      <c r="E991" s="58"/>
      <c r="F991" s="58"/>
      <c r="G991" s="58" t="s">
        <v>157</v>
      </c>
      <c r="H991" s="58">
        <v>5</v>
      </c>
      <c r="I991" s="58">
        <v>2</v>
      </c>
      <c r="J991" s="58">
        <v>5</v>
      </c>
      <c r="K991" s="58">
        <v>4</v>
      </c>
      <c r="L991" s="58">
        <v>1</v>
      </c>
      <c r="M991" s="58"/>
      <c r="N991" s="58"/>
      <c r="O991" s="58">
        <v>86</v>
      </c>
      <c r="P991" s="58">
        <v>28</v>
      </c>
      <c r="Q991" s="58">
        <v>0</v>
      </c>
      <c r="R991" s="58" t="s">
        <v>219</v>
      </c>
    </row>
    <row r="992" spans="1:18" x14ac:dyDescent="0.25">
      <c r="A992" s="58" t="s">
        <v>44</v>
      </c>
      <c r="B992" s="58" t="s">
        <v>218</v>
      </c>
      <c r="C992" s="58" t="s">
        <v>203</v>
      </c>
      <c r="D992" s="58" t="s">
        <v>137</v>
      </c>
      <c r="E992" s="58"/>
      <c r="F992" s="58"/>
      <c r="G992" s="58" t="s">
        <v>157</v>
      </c>
      <c r="H992" s="58">
        <v>6</v>
      </c>
      <c r="I992" s="58">
        <v>4</v>
      </c>
      <c r="J992" s="58">
        <v>4</v>
      </c>
      <c r="K992" s="58">
        <v>5</v>
      </c>
      <c r="L992" s="58">
        <v>4</v>
      </c>
      <c r="M992" s="58"/>
      <c r="N992" s="58"/>
      <c r="O992" s="58">
        <v>275</v>
      </c>
      <c r="P992" s="58">
        <v>155</v>
      </c>
      <c r="Q992" s="58">
        <v>0</v>
      </c>
      <c r="R992" s="58" t="s">
        <v>219</v>
      </c>
    </row>
    <row r="993" spans="1:18" x14ac:dyDescent="0.25">
      <c r="A993" s="58" t="s">
        <v>44</v>
      </c>
      <c r="B993" s="58" t="s">
        <v>218</v>
      </c>
      <c r="C993" s="58" t="s">
        <v>203</v>
      </c>
      <c r="D993" s="58" t="s">
        <v>137</v>
      </c>
      <c r="E993" s="58"/>
      <c r="F993" s="58"/>
      <c r="G993" s="58" t="s">
        <v>157</v>
      </c>
      <c r="H993" s="58">
        <v>7</v>
      </c>
      <c r="I993" s="58">
        <v>3</v>
      </c>
      <c r="J993" s="58">
        <v>23</v>
      </c>
      <c r="K993" s="58">
        <v>12</v>
      </c>
      <c r="L993" s="58">
        <v>8</v>
      </c>
      <c r="M993" s="58"/>
      <c r="N993" s="58"/>
      <c r="O993" s="58">
        <v>760</v>
      </c>
      <c r="P993" s="58">
        <v>469</v>
      </c>
      <c r="Q993" s="58">
        <v>3</v>
      </c>
      <c r="R993" s="58" t="s">
        <v>219</v>
      </c>
    </row>
    <row r="994" spans="1:18" x14ac:dyDescent="0.25">
      <c r="A994" s="58" t="s">
        <v>44</v>
      </c>
      <c r="B994" s="58" t="s">
        <v>218</v>
      </c>
      <c r="C994" s="58" t="s">
        <v>203</v>
      </c>
      <c r="D994" s="58" t="s">
        <v>137</v>
      </c>
      <c r="E994" s="58"/>
      <c r="F994" s="58"/>
      <c r="G994" s="58" t="s">
        <v>157</v>
      </c>
      <c r="H994" s="58">
        <v>8</v>
      </c>
      <c r="I994" s="58">
        <v>5</v>
      </c>
      <c r="J994" s="58">
        <v>38</v>
      </c>
      <c r="K994" s="58">
        <v>5</v>
      </c>
      <c r="L994" s="58">
        <v>5</v>
      </c>
      <c r="M994" s="58"/>
      <c r="N994" s="58"/>
      <c r="O994" s="58">
        <v>538</v>
      </c>
      <c r="P994" s="58">
        <v>202</v>
      </c>
      <c r="Q994" s="58">
        <v>2</v>
      </c>
      <c r="R994" s="58" t="s">
        <v>219</v>
      </c>
    </row>
    <row r="995" spans="1:18" x14ac:dyDescent="0.25">
      <c r="A995" s="58" t="s">
        <v>44</v>
      </c>
      <c r="B995" s="58" t="s">
        <v>218</v>
      </c>
      <c r="C995" s="58" t="s">
        <v>203</v>
      </c>
      <c r="D995" s="58" t="s">
        <v>137</v>
      </c>
      <c r="E995" s="58"/>
      <c r="F995" s="58"/>
      <c r="G995" s="58" t="s">
        <v>157</v>
      </c>
      <c r="H995" s="58">
        <v>9</v>
      </c>
      <c r="I995" s="58">
        <v>2</v>
      </c>
      <c r="J995" s="58">
        <v>44</v>
      </c>
      <c r="K995" s="58">
        <v>8</v>
      </c>
      <c r="L995" s="58">
        <v>2</v>
      </c>
      <c r="M995" s="58"/>
      <c r="N995" s="58"/>
      <c r="O995" s="58">
        <v>437</v>
      </c>
      <c r="P995" s="58">
        <v>155</v>
      </c>
      <c r="Q995" s="58">
        <v>17</v>
      </c>
      <c r="R995" s="58" t="s">
        <v>219</v>
      </c>
    </row>
    <row r="996" spans="1:18" x14ac:dyDescent="0.25">
      <c r="A996" s="58" t="s">
        <v>44</v>
      </c>
      <c r="B996" s="58" t="s">
        <v>218</v>
      </c>
      <c r="C996" s="58" t="s">
        <v>203</v>
      </c>
      <c r="D996" s="58" t="s">
        <v>137</v>
      </c>
      <c r="E996" s="58"/>
      <c r="F996" s="58"/>
      <c r="G996" s="58" t="s">
        <v>157</v>
      </c>
      <c r="H996" s="58">
        <v>10</v>
      </c>
      <c r="I996" s="58">
        <v>6</v>
      </c>
      <c r="J996" s="58">
        <v>31</v>
      </c>
      <c r="K996" s="58">
        <v>7</v>
      </c>
      <c r="L996" s="58">
        <v>1</v>
      </c>
      <c r="M996" s="58"/>
      <c r="N996" s="58"/>
      <c r="O996" s="58">
        <v>413</v>
      </c>
      <c r="P996" s="58">
        <v>150</v>
      </c>
      <c r="Q996" s="58">
        <v>5</v>
      </c>
      <c r="R996" s="58" t="s">
        <v>219</v>
      </c>
    </row>
    <row r="997" spans="1:18" x14ac:dyDescent="0.25">
      <c r="A997" s="58" t="s">
        <v>44</v>
      </c>
      <c r="B997" s="58" t="s">
        <v>218</v>
      </c>
      <c r="C997" s="58" t="s">
        <v>203</v>
      </c>
      <c r="D997" s="58" t="s">
        <v>137</v>
      </c>
      <c r="E997" s="58"/>
      <c r="F997" s="58"/>
      <c r="G997" s="58" t="s">
        <v>157</v>
      </c>
      <c r="H997" s="58">
        <v>11</v>
      </c>
      <c r="I997" s="58">
        <v>3</v>
      </c>
      <c r="J997" s="58">
        <v>31</v>
      </c>
      <c r="K997" s="58">
        <v>9</v>
      </c>
      <c r="L997" s="58">
        <v>3</v>
      </c>
      <c r="M997" s="58"/>
      <c r="N997" s="58"/>
      <c r="O997" s="58">
        <v>369</v>
      </c>
      <c r="P997" s="58">
        <v>136</v>
      </c>
      <c r="Q997" s="58">
        <v>2</v>
      </c>
      <c r="R997" s="58" t="s">
        <v>219</v>
      </c>
    </row>
    <row r="998" spans="1:18" x14ac:dyDescent="0.25">
      <c r="A998" s="58" t="s">
        <v>44</v>
      </c>
      <c r="B998" s="58" t="s">
        <v>218</v>
      </c>
      <c r="C998" s="58" t="s">
        <v>203</v>
      </c>
      <c r="D998" s="58" t="s">
        <v>137</v>
      </c>
      <c r="E998" s="58"/>
      <c r="F998" s="58"/>
      <c r="G998" s="58" t="s">
        <v>157</v>
      </c>
      <c r="H998" s="58">
        <v>12</v>
      </c>
      <c r="I998" s="58">
        <v>1</v>
      </c>
      <c r="J998" s="58">
        <v>32</v>
      </c>
      <c r="K998" s="58">
        <v>13</v>
      </c>
      <c r="L998" s="58">
        <v>2</v>
      </c>
      <c r="M998" s="58"/>
      <c r="N998" s="58"/>
      <c r="O998" s="58">
        <v>339</v>
      </c>
      <c r="P998" s="58">
        <v>108</v>
      </c>
      <c r="Q998" s="58">
        <v>5</v>
      </c>
      <c r="R998" s="58" t="s">
        <v>219</v>
      </c>
    </row>
    <row r="999" spans="1:18" x14ac:dyDescent="0.25">
      <c r="A999" s="58" t="s">
        <v>44</v>
      </c>
      <c r="B999" s="58" t="s">
        <v>218</v>
      </c>
      <c r="C999" s="58" t="s">
        <v>203</v>
      </c>
      <c r="D999" s="58" t="s">
        <v>137</v>
      </c>
      <c r="E999" s="58"/>
      <c r="F999" s="58"/>
      <c r="G999" s="58" t="s">
        <v>157</v>
      </c>
      <c r="H999" s="58">
        <v>13</v>
      </c>
      <c r="I999" s="58">
        <v>5</v>
      </c>
      <c r="J999" s="58">
        <v>39</v>
      </c>
      <c r="K999" s="58">
        <v>8</v>
      </c>
      <c r="L999" s="58">
        <v>3</v>
      </c>
      <c r="M999" s="58"/>
      <c r="N999" s="58"/>
      <c r="O999" s="58">
        <v>386</v>
      </c>
      <c r="P999" s="58">
        <v>104</v>
      </c>
      <c r="Q999" s="58">
        <v>3</v>
      </c>
      <c r="R999" s="58" t="s">
        <v>219</v>
      </c>
    </row>
    <row r="1000" spans="1:18" x14ac:dyDescent="0.25">
      <c r="A1000" s="58" t="s">
        <v>44</v>
      </c>
      <c r="B1000" s="58" t="s">
        <v>218</v>
      </c>
      <c r="C1000" s="58" t="s">
        <v>203</v>
      </c>
      <c r="D1000" s="58" t="s">
        <v>137</v>
      </c>
      <c r="E1000" s="58"/>
      <c r="F1000" s="58"/>
      <c r="G1000" s="58" t="s">
        <v>157</v>
      </c>
      <c r="H1000" s="58">
        <v>14</v>
      </c>
      <c r="I1000" s="58">
        <v>3</v>
      </c>
      <c r="J1000" s="58">
        <v>63</v>
      </c>
      <c r="K1000" s="58">
        <v>4</v>
      </c>
      <c r="L1000" s="58">
        <v>3</v>
      </c>
      <c r="M1000" s="58"/>
      <c r="N1000" s="58"/>
      <c r="O1000" s="58">
        <v>484</v>
      </c>
      <c r="P1000" s="58">
        <v>107</v>
      </c>
      <c r="Q1000" s="58">
        <v>3</v>
      </c>
      <c r="R1000" s="58" t="s">
        <v>219</v>
      </c>
    </row>
    <row r="1001" spans="1:18" x14ac:dyDescent="0.25">
      <c r="A1001" s="58" t="s">
        <v>44</v>
      </c>
      <c r="B1001" s="58" t="s">
        <v>218</v>
      </c>
      <c r="C1001" s="58" t="s">
        <v>203</v>
      </c>
      <c r="D1001" s="58" t="s">
        <v>137</v>
      </c>
      <c r="E1001" s="58"/>
      <c r="F1001" s="58"/>
      <c r="G1001" s="58" t="s">
        <v>157</v>
      </c>
      <c r="H1001" s="58">
        <v>15</v>
      </c>
      <c r="I1001" s="58">
        <v>4</v>
      </c>
      <c r="J1001" s="58">
        <v>42</v>
      </c>
      <c r="K1001" s="58">
        <v>4</v>
      </c>
      <c r="L1001" s="58">
        <v>2</v>
      </c>
      <c r="M1001" s="58"/>
      <c r="N1001" s="58"/>
      <c r="O1001" s="58">
        <v>473</v>
      </c>
      <c r="P1001" s="58">
        <v>149</v>
      </c>
      <c r="Q1001" s="58">
        <v>3</v>
      </c>
      <c r="R1001" s="58" t="s">
        <v>219</v>
      </c>
    </row>
    <row r="1002" spans="1:18" x14ac:dyDescent="0.25">
      <c r="A1002" s="58" t="s">
        <v>44</v>
      </c>
      <c r="B1002" s="58" t="s">
        <v>218</v>
      </c>
      <c r="C1002" s="58" t="s">
        <v>203</v>
      </c>
      <c r="D1002" s="58" t="s">
        <v>137</v>
      </c>
      <c r="E1002" s="58"/>
      <c r="F1002" s="58"/>
      <c r="G1002" s="58" t="s">
        <v>157</v>
      </c>
      <c r="H1002" s="58">
        <v>16</v>
      </c>
      <c r="I1002" s="58">
        <v>6</v>
      </c>
      <c r="J1002" s="58">
        <v>33</v>
      </c>
      <c r="K1002" s="58">
        <v>1</v>
      </c>
      <c r="L1002" s="58">
        <v>1</v>
      </c>
      <c r="M1002" s="58"/>
      <c r="N1002" s="58"/>
      <c r="O1002" s="58">
        <v>600</v>
      </c>
      <c r="P1002" s="58">
        <v>196</v>
      </c>
      <c r="Q1002" s="58">
        <v>4</v>
      </c>
      <c r="R1002" s="58" t="s">
        <v>219</v>
      </c>
    </row>
    <row r="1003" spans="1:18" x14ac:dyDescent="0.25">
      <c r="A1003" s="58" t="s">
        <v>44</v>
      </c>
      <c r="B1003" s="58" t="s">
        <v>218</v>
      </c>
      <c r="C1003" s="58" t="s">
        <v>203</v>
      </c>
      <c r="D1003" s="58" t="s">
        <v>137</v>
      </c>
      <c r="E1003" s="58"/>
      <c r="F1003" s="58"/>
      <c r="G1003" s="58" t="s">
        <v>157</v>
      </c>
      <c r="H1003" s="58">
        <v>17</v>
      </c>
      <c r="I1003" s="58">
        <v>10</v>
      </c>
      <c r="J1003" s="58">
        <v>20</v>
      </c>
      <c r="K1003" s="58">
        <v>9</v>
      </c>
      <c r="L1003" s="58">
        <v>11</v>
      </c>
      <c r="M1003" s="58"/>
      <c r="N1003" s="58"/>
      <c r="O1003" s="58">
        <v>845</v>
      </c>
      <c r="P1003" s="58">
        <v>406</v>
      </c>
      <c r="Q1003" s="58">
        <v>1</v>
      </c>
      <c r="R1003" s="58" t="s">
        <v>219</v>
      </c>
    </row>
    <row r="1004" spans="1:18" x14ac:dyDescent="0.25">
      <c r="A1004" s="58" t="s">
        <v>44</v>
      </c>
      <c r="B1004" s="58" t="s">
        <v>218</v>
      </c>
      <c r="C1004" s="58" t="s">
        <v>203</v>
      </c>
      <c r="D1004" s="58" t="s">
        <v>137</v>
      </c>
      <c r="E1004" s="58"/>
      <c r="F1004" s="58"/>
      <c r="G1004" s="58" t="s">
        <v>157</v>
      </c>
      <c r="H1004" s="58">
        <v>18</v>
      </c>
      <c r="I1004" s="58">
        <v>8</v>
      </c>
      <c r="J1004" s="58">
        <v>13</v>
      </c>
      <c r="K1004" s="58">
        <v>7</v>
      </c>
      <c r="L1004" s="58">
        <v>4</v>
      </c>
      <c r="M1004" s="58"/>
      <c r="N1004" s="58"/>
      <c r="O1004" s="58">
        <v>613</v>
      </c>
      <c r="P1004" s="58">
        <v>327</v>
      </c>
      <c r="Q1004" s="58">
        <v>6</v>
      </c>
      <c r="R1004" s="58" t="s">
        <v>219</v>
      </c>
    </row>
    <row r="1005" spans="1:18" x14ac:dyDescent="0.25">
      <c r="A1005" s="58" t="s">
        <v>44</v>
      </c>
      <c r="B1005" s="58" t="s">
        <v>218</v>
      </c>
      <c r="C1005" s="58" t="s">
        <v>203</v>
      </c>
      <c r="D1005" s="58" t="s">
        <v>137</v>
      </c>
      <c r="E1005" s="58"/>
      <c r="F1005" s="58"/>
      <c r="G1005" s="58" t="s">
        <v>157</v>
      </c>
      <c r="H1005" s="58">
        <v>19</v>
      </c>
      <c r="I1005" s="58">
        <v>1</v>
      </c>
      <c r="J1005" s="58">
        <v>9</v>
      </c>
      <c r="K1005" s="58">
        <v>7</v>
      </c>
      <c r="L1005" s="58">
        <v>0</v>
      </c>
      <c r="M1005" s="58"/>
      <c r="N1005" s="58"/>
      <c r="O1005" s="58">
        <v>403</v>
      </c>
      <c r="P1005" s="58">
        <v>188</v>
      </c>
      <c r="Q1005" s="58">
        <v>0</v>
      </c>
      <c r="R1005" s="58" t="s">
        <v>219</v>
      </c>
    </row>
    <row r="1006" spans="1:18" x14ac:dyDescent="0.25">
      <c r="A1006" s="58" t="s">
        <v>44</v>
      </c>
      <c r="B1006" s="58" t="s">
        <v>218</v>
      </c>
      <c r="C1006" s="58" t="s">
        <v>203</v>
      </c>
      <c r="D1006" s="58" t="s">
        <v>137</v>
      </c>
      <c r="E1006" s="58"/>
      <c r="F1006" s="58"/>
      <c r="G1006" s="58" t="s">
        <v>157</v>
      </c>
      <c r="H1006" s="58">
        <v>20</v>
      </c>
      <c r="I1006" s="58">
        <v>2</v>
      </c>
      <c r="J1006" s="58">
        <v>10</v>
      </c>
      <c r="K1006" s="58">
        <v>6</v>
      </c>
      <c r="L1006" s="58">
        <v>0</v>
      </c>
      <c r="M1006" s="58"/>
      <c r="N1006" s="58"/>
      <c r="O1006" s="58">
        <v>283</v>
      </c>
      <c r="P1006" s="58">
        <v>145</v>
      </c>
      <c r="Q1006" s="58">
        <v>0</v>
      </c>
      <c r="R1006" s="58" t="s">
        <v>219</v>
      </c>
    </row>
    <row r="1007" spans="1:18" x14ac:dyDescent="0.25">
      <c r="A1007" s="58" t="s">
        <v>44</v>
      </c>
      <c r="B1007" s="58" t="s">
        <v>218</v>
      </c>
      <c r="C1007" s="58" t="s">
        <v>203</v>
      </c>
      <c r="D1007" s="58" t="s">
        <v>137</v>
      </c>
      <c r="E1007" s="58"/>
      <c r="F1007" s="58"/>
      <c r="G1007" s="58" t="s">
        <v>157</v>
      </c>
      <c r="H1007" s="58">
        <v>21</v>
      </c>
      <c r="I1007" s="58">
        <v>2</v>
      </c>
      <c r="J1007" s="58">
        <v>11</v>
      </c>
      <c r="K1007" s="58">
        <v>5</v>
      </c>
      <c r="L1007" s="58">
        <v>0</v>
      </c>
      <c r="M1007" s="58"/>
      <c r="N1007" s="58"/>
      <c r="O1007" s="58">
        <v>279</v>
      </c>
      <c r="P1007" s="58">
        <v>108</v>
      </c>
      <c r="Q1007" s="58">
        <v>0</v>
      </c>
      <c r="R1007" s="58" t="s">
        <v>219</v>
      </c>
    </row>
    <row r="1008" spans="1:18" x14ac:dyDescent="0.25">
      <c r="A1008" s="58" t="s">
        <v>44</v>
      </c>
      <c r="B1008" s="58" t="s">
        <v>218</v>
      </c>
      <c r="C1008" s="58" t="s">
        <v>203</v>
      </c>
      <c r="D1008" s="58" t="s">
        <v>137</v>
      </c>
      <c r="E1008" s="58"/>
      <c r="F1008" s="58"/>
      <c r="G1008" s="58" t="s">
        <v>157</v>
      </c>
      <c r="H1008" s="58">
        <v>22</v>
      </c>
      <c r="I1008" s="58">
        <v>0</v>
      </c>
      <c r="J1008" s="58">
        <v>8</v>
      </c>
      <c r="K1008" s="58">
        <v>0</v>
      </c>
      <c r="L1008" s="58">
        <v>3</v>
      </c>
      <c r="M1008" s="58"/>
      <c r="N1008" s="58"/>
      <c r="O1008" s="58">
        <v>193</v>
      </c>
      <c r="P1008" s="58">
        <v>76</v>
      </c>
      <c r="Q1008" s="58">
        <v>0</v>
      </c>
      <c r="R1008" s="58" t="s">
        <v>219</v>
      </c>
    </row>
    <row r="1009" spans="1:18" x14ac:dyDescent="0.25">
      <c r="A1009" s="58" t="s">
        <v>44</v>
      </c>
      <c r="B1009" s="58" t="s">
        <v>218</v>
      </c>
      <c r="C1009" s="58" t="s">
        <v>203</v>
      </c>
      <c r="D1009" s="58" t="s">
        <v>137</v>
      </c>
      <c r="E1009" s="58"/>
      <c r="F1009" s="58"/>
      <c r="G1009" s="58" t="s">
        <v>157</v>
      </c>
      <c r="H1009" s="58">
        <v>23</v>
      </c>
      <c r="I1009" s="58">
        <v>0</v>
      </c>
      <c r="J1009" s="58">
        <v>1</v>
      </c>
      <c r="K1009" s="58">
        <v>0</v>
      </c>
      <c r="L1009" s="58">
        <v>0</v>
      </c>
      <c r="M1009" s="58"/>
      <c r="N1009" s="58"/>
      <c r="O1009" s="58">
        <v>56</v>
      </c>
      <c r="P1009" s="58">
        <v>53</v>
      </c>
      <c r="Q1009" s="58">
        <v>0</v>
      </c>
      <c r="R1009" s="58" t="s">
        <v>219</v>
      </c>
    </row>
    <row r="1010" spans="1:18" x14ac:dyDescent="0.25">
      <c r="A1010" s="58" t="s">
        <v>44</v>
      </c>
      <c r="B1010" s="58" t="s">
        <v>218</v>
      </c>
      <c r="C1010" s="58" t="s">
        <v>203</v>
      </c>
      <c r="D1010" s="58" t="s">
        <v>135</v>
      </c>
      <c r="E1010" s="58"/>
      <c r="F1010" s="58"/>
      <c r="G1010" s="58" t="s">
        <v>159</v>
      </c>
      <c r="H1010" s="58">
        <v>0</v>
      </c>
      <c r="I1010" s="58">
        <v>1</v>
      </c>
      <c r="J1010" s="58">
        <v>1</v>
      </c>
      <c r="K1010" s="58">
        <v>0</v>
      </c>
      <c r="L1010" s="58">
        <v>0</v>
      </c>
      <c r="M1010" s="58"/>
      <c r="N1010" s="58"/>
      <c r="O1010" s="58">
        <v>77</v>
      </c>
      <c r="P1010" s="58">
        <v>47</v>
      </c>
      <c r="Q1010" s="58">
        <v>3</v>
      </c>
      <c r="R1010" s="58" t="s">
        <v>219</v>
      </c>
    </row>
    <row r="1011" spans="1:18" x14ac:dyDescent="0.25">
      <c r="A1011" s="58" t="s">
        <v>44</v>
      </c>
      <c r="B1011" s="58" t="s">
        <v>218</v>
      </c>
      <c r="C1011" s="58" t="s">
        <v>203</v>
      </c>
      <c r="D1011" s="58" t="s">
        <v>135</v>
      </c>
      <c r="E1011" s="58"/>
      <c r="F1011" s="58"/>
      <c r="G1011" s="58" t="s">
        <v>159</v>
      </c>
      <c r="H1011" s="58">
        <v>1</v>
      </c>
      <c r="I1011" s="58">
        <v>0</v>
      </c>
      <c r="J1011" s="58">
        <v>0</v>
      </c>
      <c r="K1011" s="58">
        <v>0</v>
      </c>
      <c r="L1011" s="58">
        <v>0</v>
      </c>
      <c r="M1011" s="58"/>
      <c r="N1011" s="58"/>
      <c r="O1011" s="58">
        <v>46</v>
      </c>
      <c r="P1011" s="58">
        <v>37</v>
      </c>
      <c r="Q1011" s="58">
        <v>5</v>
      </c>
      <c r="R1011" s="58" t="s">
        <v>219</v>
      </c>
    </row>
    <row r="1012" spans="1:18" x14ac:dyDescent="0.25">
      <c r="A1012" s="58" t="s">
        <v>44</v>
      </c>
      <c r="B1012" s="58" t="s">
        <v>218</v>
      </c>
      <c r="C1012" s="58" t="s">
        <v>203</v>
      </c>
      <c r="D1012" s="58" t="s">
        <v>135</v>
      </c>
      <c r="E1012" s="58"/>
      <c r="F1012" s="58"/>
      <c r="G1012" s="58" t="s">
        <v>159</v>
      </c>
      <c r="H1012" s="58">
        <v>2</v>
      </c>
      <c r="I1012" s="58">
        <v>2</v>
      </c>
      <c r="J1012" s="58">
        <v>2</v>
      </c>
      <c r="K1012" s="58">
        <v>0</v>
      </c>
      <c r="L1012" s="58">
        <v>0</v>
      </c>
      <c r="M1012" s="58"/>
      <c r="N1012" s="58"/>
      <c r="O1012" s="58">
        <v>59</v>
      </c>
      <c r="P1012" s="58">
        <v>17</v>
      </c>
      <c r="Q1012" s="58">
        <v>2</v>
      </c>
      <c r="R1012" s="58" t="s">
        <v>219</v>
      </c>
    </row>
    <row r="1013" spans="1:18" x14ac:dyDescent="0.25">
      <c r="A1013" s="58" t="s">
        <v>44</v>
      </c>
      <c r="B1013" s="58" t="s">
        <v>218</v>
      </c>
      <c r="C1013" s="58" t="s">
        <v>203</v>
      </c>
      <c r="D1013" s="58" t="s">
        <v>135</v>
      </c>
      <c r="E1013" s="58"/>
      <c r="F1013" s="58"/>
      <c r="G1013" s="58" t="s">
        <v>159</v>
      </c>
      <c r="H1013" s="58">
        <v>3</v>
      </c>
      <c r="I1013" s="58">
        <v>2</v>
      </c>
      <c r="J1013" s="58">
        <v>2</v>
      </c>
      <c r="K1013" s="58">
        <v>0</v>
      </c>
      <c r="L1013" s="58">
        <v>0</v>
      </c>
      <c r="M1013" s="58"/>
      <c r="N1013" s="58"/>
      <c r="O1013" s="58">
        <v>46</v>
      </c>
      <c r="P1013" s="58">
        <v>20</v>
      </c>
      <c r="Q1013" s="58">
        <v>1</v>
      </c>
      <c r="R1013" s="58" t="s">
        <v>219</v>
      </c>
    </row>
    <row r="1014" spans="1:18" x14ac:dyDescent="0.25">
      <c r="A1014" s="58" t="s">
        <v>44</v>
      </c>
      <c r="B1014" s="58" t="s">
        <v>218</v>
      </c>
      <c r="C1014" s="58" t="s">
        <v>203</v>
      </c>
      <c r="D1014" s="58" t="s">
        <v>135</v>
      </c>
      <c r="E1014" s="58"/>
      <c r="F1014" s="58"/>
      <c r="G1014" s="58" t="s">
        <v>159</v>
      </c>
      <c r="H1014" s="58">
        <v>4</v>
      </c>
      <c r="I1014" s="58">
        <v>2</v>
      </c>
      <c r="J1014" s="58">
        <v>2</v>
      </c>
      <c r="K1014" s="58">
        <v>0</v>
      </c>
      <c r="L1014" s="58">
        <v>0</v>
      </c>
      <c r="M1014" s="58"/>
      <c r="N1014" s="58"/>
      <c r="O1014" s="58">
        <v>44</v>
      </c>
      <c r="P1014" s="58">
        <v>28</v>
      </c>
      <c r="Q1014" s="58">
        <v>2</v>
      </c>
      <c r="R1014" s="58" t="s">
        <v>219</v>
      </c>
    </row>
    <row r="1015" spans="1:18" x14ac:dyDescent="0.25">
      <c r="A1015" s="58" t="s">
        <v>44</v>
      </c>
      <c r="B1015" s="58" t="s">
        <v>218</v>
      </c>
      <c r="C1015" s="58" t="s">
        <v>203</v>
      </c>
      <c r="D1015" s="58" t="s">
        <v>135</v>
      </c>
      <c r="E1015" s="58"/>
      <c r="F1015" s="58"/>
      <c r="G1015" s="58" t="s">
        <v>159</v>
      </c>
      <c r="H1015" s="58">
        <v>5</v>
      </c>
      <c r="I1015" s="58">
        <v>1</v>
      </c>
      <c r="J1015" s="58">
        <v>1</v>
      </c>
      <c r="K1015" s="58">
        <v>0</v>
      </c>
      <c r="L1015" s="58">
        <v>0</v>
      </c>
      <c r="M1015" s="58"/>
      <c r="N1015" s="58"/>
      <c r="O1015" s="58">
        <v>63</v>
      </c>
      <c r="P1015" s="58">
        <v>49</v>
      </c>
      <c r="Q1015" s="58">
        <v>11</v>
      </c>
      <c r="R1015" s="58" t="s">
        <v>219</v>
      </c>
    </row>
    <row r="1016" spans="1:18" x14ac:dyDescent="0.25">
      <c r="A1016" s="58" t="s">
        <v>44</v>
      </c>
      <c r="B1016" s="58" t="s">
        <v>218</v>
      </c>
      <c r="C1016" s="58" t="s">
        <v>203</v>
      </c>
      <c r="D1016" s="58" t="s">
        <v>135</v>
      </c>
      <c r="E1016" s="58"/>
      <c r="F1016" s="58"/>
      <c r="G1016" s="58" t="s">
        <v>159</v>
      </c>
      <c r="H1016" s="58">
        <v>6</v>
      </c>
      <c r="I1016" s="58">
        <v>6</v>
      </c>
      <c r="J1016" s="58">
        <v>3</v>
      </c>
      <c r="K1016" s="58">
        <v>3</v>
      </c>
      <c r="L1016" s="58">
        <v>4</v>
      </c>
      <c r="M1016" s="58"/>
      <c r="N1016" s="58"/>
      <c r="O1016" s="58">
        <v>180</v>
      </c>
      <c r="P1016" s="58">
        <v>132</v>
      </c>
      <c r="Q1016" s="58">
        <v>20</v>
      </c>
      <c r="R1016" s="58" t="s">
        <v>219</v>
      </c>
    </row>
    <row r="1017" spans="1:18" x14ac:dyDescent="0.25">
      <c r="A1017" s="58" t="s">
        <v>44</v>
      </c>
      <c r="B1017" s="58" t="s">
        <v>218</v>
      </c>
      <c r="C1017" s="58" t="s">
        <v>203</v>
      </c>
      <c r="D1017" s="58" t="s">
        <v>135</v>
      </c>
      <c r="E1017" s="58"/>
      <c r="F1017" s="58"/>
      <c r="G1017" s="58" t="s">
        <v>159</v>
      </c>
      <c r="H1017" s="58">
        <v>7</v>
      </c>
      <c r="I1017" s="58">
        <v>6</v>
      </c>
      <c r="J1017" s="58">
        <v>7</v>
      </c>
      <c r="K1017" s="58">
        <v>4</v>
      </c>
      <c r="L1017" s="58">
        <v>6</v>
      </c>
      <c r="M1017" s="58"/>
      <c r="N1017" s="58"/>
      <c r="O1017" s="58">
        <v>407</v>
      </c>
      <c r="P1017" s="58">
        <v>231</v>
      </c>
      <c r="Q1017" s="58">
        <v>23</v>
      </c>
      <c r="R1017" s="58" t="s">
        <v>219</v>
      </c>
    </row>
    <row r="1018" spans="1:18" x14ac:dyDescent="0.25">
      <c r="A1018" s="58" t="s">
        <v>44</v>
      </c>
      <c r="B1018" s="58" t="s">
        <v>218</v>
      </c>
      <c r="C1018" s="58" t="s">
        <v>203</v>
      </c>
      <c r="D1018" s="58" t="s">
        <v>135</v>
      </c>
      <c r="E1018" s="58"/>
      <c r="F1018" s="58"/>
      <c r="G1018" s="58" t="s">
        <v>159</v>
      </c>
      <c r="H1018" s="58">
        <v>8</v>
      </c>
      <c r="I1018" s="58">
        <v>5</v>
      </c>
      <c r="J1018" s="58">
        <v>5</v>
      </c>
      <c r="K1018" s="58">
        <v>4</v>
      </c>
      <c r="L1018" s="58">
        <v>4</v>
      </c>
      <c r="M1018" s="58"/>
      <c r="N1018" s="58"/>
      <c r="O1018" s="58">
        <v>407</v>
      </c>
      <c r="P1018" s="58">
        <v>205</v>
      </c>
      <c r="Q1018" s="58">
        <v>24</v>
      </c>
      <c r="R1018" s="58" t="s">
        <v>219</v>
      </c>
    </row>
    <row r="1019" spans="1:18" x14ac:dyDescent="0.25">
      <c r="A1019" s="58" t="s">
        <v>44</v>
      </c>
      <c r="B1019" s="58" t="s">
        <v>218</v>
      </c>
      <c r="C1019" s="58" t="s">
        <v>203</v>
      </c>
      <c r="D1019" s="58" t="s">
        <v>135</v>
      </c>
      <c r="E1019" s="58"/>
      <c r="F1019" s="58"/>
      <c r="G1019" s="58" t="s">
        <v>159</v>
      </c>
      <c r="H1019" s="58">
        <v>9</v>
      </c>
      <c r="I1019" s="58">
        <v>5</v>
      </c>
      <c r="J1019" s="58">
        <v>6</v>
      </c>
      <c r="K1019" s="58">
        <v>3</v>
      </c>
      <c r="L1019" s="58">
        <v>2</v>
      </c>
      <c r="M1019" s="58"/>
      <c r="N1019" s="58"/>
      <c r="O1019" s="58">
        <v>417</v>
      </c>
      <c r="P1019" s="58">
        <v>183</v>
      </c>
      <c r="Q1019" s="58">
        <v>25</v>
      </c>
      <c r="R1019" s="58" t="s">
        <v>219</v>
      </c>
    </row>
    <row r="1020" spans="1:18" x14ac:dyDescent="0.25">
      <c r="A1020" s="58" t="s">
        <v>44</v>
      </c>
      <c r="B1020" s="58" t="s">
        <v>218</v>
      </c>
      <c r="C1020" s="58" t="s">
        <v>203</v>
      </c>
      <c r="D1020" s="58" t="s">
        <v>135</v>
      </c>
      <c r="E1020" s="58"/>
      <c r="F1020" s="58"/>
      <c r="G1020" s="58" t="s">
        <v>159</v>
      </c>
      <c r="H1020" s="58">
        <v>10</v>
      </c>
      <c r="I1020" s="58">
        <v>7</v>
      </c>
      <c r="J1020" s="58">
        <v>9</v>
      </c>
      <c r="K1020" s="58">
        <v>8</v>
      </c>
      <c r="L1020" s="58">
        <v>1</v>
      </c>
      <c r="M1020" s="58"/>
      <c r="N1020" s="58"/>
      <c r="O1020" s="58">
        <v>525</v>
      </c>
      <c r="P1020" s="58">
        <v>199</v>
      </c>
      <c r="Q1020" s="58">
        <v>3</v>
      </c>
      <c r="R1020" s="58" t="s">
        <v>219</v>
      </c>
    </row>
    <row r="1021" spans="1:18" x14ac:dyDescent="0.25">
      <c r="A1021" s="58" t="s">
        <v>44</v>
      </c>
      <c r="B1021" s="58" t="s">
        <v>218</v>
      </c>
      <c r="C1021" s="58" t="s">
        <v>203</v>
      </c>
      <c r="D1021" s="58" t="s">
        <v>135</v>
      </c>
      <c r="E1021" s="58"/>
      <c r="F1021" s="58"/>
      <c r="G1021" s="58" t="s">
        <v>159</v>
      </c>
      <c r="H1021" s="58">
        <v>11</v>
      </c>
      <c r="I1021" s="58">
        <v>8</v>
      </c>
      <c r="J1021" s="58">
        <v>11</v>
      </c>
      <c r="K1021" s="58">
        <v>7</v>
      </c>
      <c r="L1021" s="58">
        <v>1</v>
      </c>
      <c r="M1021" s="58"/>
      <c r="N1021" s="58"/>
      <c r="O1021" s="58">
        <v>494</v>
      </c>
      <c r="P1021" s="58">
        <v>172</v>
      </c>
      <c r="Q1021" s="58">
        <v>1</v>
      </c>
      <c r="R1021" s="58" t="s">
        <v>219</v>
      </c>
    </row>
    <row r="1022" spans="1:18" x14ac:dyDescent="0.25">
      <c r="A1022" s="58" t="s">
        <v>44</v>
      </c>
      <c r="B1022" s="58" t="s">
        <v>218</v>
      </c>
      <c r="C1022" s="58" t="s">
        <v>203</v>
      </c>
      <c r="D1022" s="58" t="s">
        <v>135</v>
      </c>
      <c r="E1022" s="58"/>
      <c r="F1022" s="58"/>
      <c r="G1022" s="58" t="s">
        <v>159</v>
      </c>
      <c r="H1022" s="58">
        <v>12</v>
      </c>
      <c r="I1022" s="58">
        <v>4</v>
      </c>
      <c r="J1022" s="58">
        <v>10</v>
      </c>
      <c r="K1022" s="58">
        <v>2</v>
      </c>
      <c r="L1022" s="58">
        <v>6</v>
      </c>
      <c r="M1022" s="58"/>
      <c r="N1022" s="58"/>
      <c r="O1022" s="58">
        <v>452</v>
      </c>
      <c r="P1022" s="58">
        <v>137</v>
      </c>
      <c r="Q1022" s="58">
        <v>0</v>
      </c>
      <c r="R1022" s="58" t="s">
        <v>219</v>
      </c>
    </row>
    <row r="1023" spans="1:18" x14ac:dyDescent="0.25">
      <c r="A1023" s="58" t="s">
        <v>44</v>
      </c>
      <c r="B1023" s="58" t="s">
        <v>218</v>
      </c>
      <c r="C1023" s="58" t="s">
        <v>203</v>
      </c>
      <c r="D1023" s="58" t="s">
        <v>135</v>
      </c>
      <c r="E1023" s="58"/>
      <c r="F1023" s="58"/>
      <c r="G1023" s="58" t="s">
        <v>159</v>
      </c>
      <c r="H1023" s="58">
        <v>13</v>
      </c>
      <c r="I1023" s="58">
        <v>3</v>
      </c>
      <c r="J1023" s="58">
        <v>13</v>
      </c>
      <c r="K1023" s="58">
        <v>5</v>
      </c>
      <c r="L1023" s="58">
        <v>2</v>
      </c>
      <c r="M1023" s="58"/>
      <c r="N1023" s="58"/>
      <c r="O1023" s="58">
        <v>448</v>
      </c>
      <c r="P1023" s="58">
        <v>153</v>
      </c>
      <c r="Q1023" s="58">
        <v>0</v>
      </c>
      <c r="R1023" s="58" t="s">
        <v>219</v>
      </c>
    </row>
    <row r="1024" spans="1:18" x14ac:dyDescent="0.25">
      <c r="A1024" s="58" t="s">
        <v>44</v>
      </c>
      <c r="B1024" s="58" t="s">
        <v>218</v>
      </c>
      <c r="C1024" s="58" t="s">
        <v>203</v>
      </c>
      <c r="D1024" s="58" t="s">
        <v>135</v>
      </c>
      <c r="E1024" s="58"/>
      <c r="F1024" s="58"/>
      <c r="G1024" s="58" t="s">
        <v>159</v>
      </c>
      <c r="H1024" s="58">
        <v>14</v>
      </c>
      <c r="I1024" s="58">
        <v>3</v>
      </c>
      <c r="J1024" s="58">
        <v>18</v>
      </c>
      <c r="K1024" s="58">
        <v>5</v>
      </c>
      <c r="L1024" s="58">
        <v>5</v>
      </c>
      <c r="M1024" s="58"/>
      <c r="N1024" s="58"/>
      <c r="O1024" s="58">
        <v>457</v>
      </c>
      <c r="P1024" s="58">
        <v>184</v>
      </c>
      <c r="Q1024" s="58">
        <v>0</v>
      </c>
      <c r="R1024" s="58" t="s">
        <v>219</v>
      </c>
    </row>
    <row r="1025" spans="1:18" x14ac:dyDescent="0.25">
      <c r="A1025" s="58" t="s">
        <v>44</v>
      </c>
      <c r="B1025" s="58" t="s">
        <v>218</v>
      </c>
      <c r="C1025" s="58" t="s">
        <v>203</v>
      </c>
      <c r="D1025" s="58" t="s">
        <v>135</v>
      </c>
      <c r="E1025" s="58"/>
      <c r="F1025" s="58"/>
      <c r="G1025" s="58" t="s">
        <v>159</v>
      </c>
      <c r="H1025" s="58">
        <v>15</v>
      </c>
      <c r="I1025" s="58">
        <v>3</v>
      </c>
      <c r="J1025" s="58">
        <v>14</v>
      </c>
      <c r="K1025" s="58">
        <v>3</v>
      </c>
      <c r="L1025" s="58">
        <v>2</v>
      </c>
      <c r="M1025" s="58"/>
      <c r="N1025" s="58"/>
      <c r="O1025" s="58">
        <v>490</v>
      </c>
      <c r="P1025" s="58">
        <v>192</v>
      </c>
      <c r="Q1025" s="58">
        <v>0</v>
      </c>
      <c r="R1025" s="58" t="s">
        <v>219</v>
      </c>
    </row>
    <row r="1026" spans="1:18" x14ac:dyDescent="0.25">
      <c r="A1026" s="58" t="s">
        <v>44</v>
      </c>
      <c r="B1026" s="58" t="s">
        <v>218</v>
      </c>
      <c r="C1026" s="58" t="s">
        <v>203</v>
      </c>
      <c r="D1026" s="58" t="s">
        <v>135</v>
      </c>
      <c r="E1026" s="58"/>
      <c r="F1026" s="58"/>
      <c r="G1026" s="58" t="s">
        <v>159</v>
      </c>
      <c r="H1026" s="58">
        <v>16</v>
      </c>
      <c r="I1026" s="58">
        <v>12</v>
      </c>
      <c r="J1026" s="58">
        <v>2</v>
      </c>
      <c r="K1026" s="58">
        <v>6</v>
      </c>
      <c r="L1026" s="58">
        <v>0</v>
      </c>
      <c r="M1026" s="58"/>
      <c r="N1026" s="58"/>
      <c r="O1026" s="58">
        <v>601</v>
      </c>
      <c r="P1026" s="58">
        <v>234</v>
      </c>
      <c r="Q1026" s="58">
        <v>5</v>
      </c>
      <c r="R1026" s="58" t="s">
        <v>219</v>
      </c>
    </row>
    <row r="1027" spans="1:18" x14ac:dyDescent="0.25">
      <c r="A1027" s="58" t="s">
        <v>44</v>
      </c>
      <c r="B1027" s="58" t="s">
        <v>218</v>
      </c>
      <c r="C1027" s="58" t="s">
        <v>203</v>
      </c>
      <c r="D1027" s="58" t="s">
        <v>135</v>
      </c>
      <c r="E1027" s="58"/>
      <c r="F1027" s="58"/>
      <c r="G1027" s="58" t="s">
        <v>159</v>
      </c>
      <c r="H1027" s="58">
        <v>17</v>
      </c>
      <c r="I1027" s="58">
        <v>5</v>
      </c>
      <c r="J1027" s="58">
        <v>12</v>
      </c>
      <c r="K1027" s="58">
        <v>7</v>
      </c>
      <c r="L1027" s="58">
        <v>0</v>
      </c>
      <c r="M1027" s="58"/>
      <c r="N1027" s="58"/>
      <c r="O1027" s="58">
        <v>665</v>
      </c>
      <c r="P1027" s="58">
        <v>356</v>
      </c>
      <c r="Q1027" s="58">
        <v>8</v>
      </c>
      <c r="R1027" s="58" t="s">
        <v>219</v>
      </c>
    </row>
    <row r="1028" spans="1:18" x14ac:dyDescent="0.25">
      <c r="A1028" s="58" t="s">
        <v>44</v>
      </c>
      <c r="B1028" s="58" t="s">
        <v>218</v>
      </c>
      <c r="C1028" s="58" t="s">
        <v>203</v>
      </c>
      <c r="D1028" s="58" t="s">
        <v>135</v>
      </c>
      <c r="E1028" s="58"/>
      <c r="F1028" s="58"/>
      <c r="G1028" s="58" t="s">
        <v>159</v>
      </c>
      <c r="H1028" s="58">
        <v>18</v>
      </c>
      <c r="I1028" s="58">
        <v>4</v>
      </c>
      <c r="J1028" s="58">
        <v>2</v>
      </c>
      <c r="K1028" s="58">
        <v>1</v>
      </c>
      <c r="L1028" s="58">
        <v>3</v>
      </c>
      <c r="M1028" s="58"/>
      <c r="N1028" s="58"/>
      <c r="O1028" s="58">
        <v>569</v>
      </c>
      <c r="P1028" s="58">
        <v>250</v>
      </c>
      <c r="Q1028" s="58">
        <v>3</v>
      </c>
      <c r="R1028" s="58" t="s">
        <v>219</v>
      </c>
    </row>
    <row r="1029" spans="1:18" x14ac:dyDescent="0.25">
      <c r="A1029" s="58" t="s">
        <v>44</v>
      </c>
      <c r="B1029" s="58" t="s">
        <v>218</v>
      </c>
      <c r="C1029" s="58" t="s">
        <v>203</v>
      </c>
      <c r="D1029" s="58" t="s">
        <v>135</v>
      </c>
      <c r="E1029" s="58"/>
      <c r="F1029" s="58"/>
      <c r="G1029" s="58" t="s">
        <v>159</v>
      </c>
      <c r="H1029" s="58">
        <v>19</v>
      </c>
      <c r="I1029" s="58">
        <v>5</v>
      </c>
      <c r="J1029" s="58">
        <v>1</v>
      </c>
      <c r="K1029" s="58">
        <v>2</v>
      </c>
      <c r="L1029" s="58">
        <v>4</v>
      </c>
      <c r="M1029" s="58"/>
      <c r="N1029" s="58"/>
      <c r="O1029" s="58">
        <v>408</v>
      </c>
      <c r="P1029" s="58">
        <v>243</v>
      </c>
      <c r="Q1029" s="58">
        <v>1</v>
      </c>
      <c r="R1029" s="58" t="s">
        <v>219</v>
      </c>
    </row>
    <row r="1030" spans="1:18" x14ac:dyDescent="0.25">
      <c r="A1030" s="58" t="s">
        <v>44</v>
      </c>
      <c r="B1030" s="58" t="s">
        <v>218</v>
      </c>
      <c r="C1030" s="58" t="s">
        <v>203</v>
      </c>
      <c r="D1030" s="58" t="s">
        <v>135</v>
      </c>
      <c r="E1030" s="58"/>
      <c r="F1030" s="58"/>
      <c r="G1030" s="58" t="s">
        <v>159</v>
      </c>
      <c r="H1030" s="58">
        <v>20</v>
      </c>
      <c r="I1030" s="58">
        <v>4</v>
      </c>
      <c r="J1030" s="58">
        <v>2</v>
      </c>
      <c r="K1030" s="58">
        <v>1</v>
      </c>
      <c r="L1030" s="58">
        <v>5</v>
      </c>
      <c r="M1030" s="58"/>
      <c r="N1030" s="58"/>
      <c r="O1030" s="58">
        <v>389</v>
      </c>
      <c r="P1030" s="58">
        <v>194</v>
      </c>
      <c r="Q1030" s="58">
        <v>6</v>
      </c>
      <c r="R1030" s="58" t="s">
        <v>219</v>
      </c>
    </row>
    <row r="1031" spans="1:18" x14ac:dyDescent="0.25">
      <c r="A1031" s="58" t="s">
        <v>44</v>
      </c>
      <c r="B1031" s="58" t="s">
        <v>218</v>
      </c>
      <c r="C1031" s="58" t="s">
        <v>203</v>
      </c>
      <c r="D1031" s="58" t="s">
        <v>135</v>
      </c>
      <c r="E1031" s="58"/>
      <c r="F1031" s="58"/>
      <c r="G1031" s="58" t="s">
        <v>159</v>
      </c>
      <c r="H1031" s="58">
        <v>21</v>
      </c>
      <c r="I1031" s="58">
        <v>3</v>
      </c>
      <c r="J1031" s="58">
        <v>2</v>
      </c>
      <c r="K1031" s="58">
        <v>4</v>
      </c>
      <c r="L1031" s="58">
        <v>5</v>
      </c>
      <c r="M1031" s="58"/>
      <c r="N1031" s="58"/>
      <c r="O1031" s="58">
        <v>402</v>
      </c>
      <c r="P1031" s="58">
        <v>175</v>
      </c>
      <c r="Q1031" s="58">
        <v>1</v>
      </c>
      <c r="R1031" s="58" t="s">
        <v>219</v>
      </c>
    </row>
    <row r="1032" spans="1:18" x14ac:dyDescent="0.25">
      <c r="A1032" s="58" t="s">
        <v>44</v>
      </c>
      <c r="B1032" s="58" t="s">
        <v>218</v>
      </c>
      <c r="C1032" s="58" t="s">
        <v>203</v>
      </c>
      <c r="D1032" s="58" t="s">
        <v>135</v>
      </c>
      <c r="E1032" s="58"/>
      <c r="F1032" s="58"/>
      <c r="G1032" s="58" t="s">
        <v>159</v>
      </c>
      <c r="H1032" s="58">
        <v>22</v>
      </c>
      <c r="I1032" s="58">
        <v>0</v>
      </c>
      <c r="J1032" s="58">
        <v>0</v>
      </c>
      <c r="K1032" s="58">
        <v>0</v>
      </c>
      <c r="L1032" s="58">
        <v>0</v>
      </c>
      <c r="M1032" s="58"/>
      <c r="N1032" s="58"/>
      <c r="O1032" s="58">
        <v>234</v>
      </c>
      <c r="P1032" s="58">
        <v>124</v>
      </c>
      <c r="Q1032" s="58">
        <v>0</v>
      </c>
      <c r="R1032" s="58" t="s">
        <v>219</v>
      </c>
    </row>
    <row r="1033" spans="1:18" x14ac:dyDescent="0.25">
      <c r="A1033" s="58" t="s">
        <v>44</v>
      </c>
      <c r="B1033" s="58" t="s">
        <v>218</v>
      </c>
      <c r="C1033" s="58" t="s">
        <v>203</v>
      </c>
      <c r="D1033" s="58" t="s">
        <v>135</v>
      </c>
      <c r="E1033" s="58"/>
      <c r="F1033" s="58"/>
      <c r="G1033" s="58" t="s">
        <v>159</v>
      </c>
      <c r="H1033" s="58">
        <v>23</v>
      </c>
      <c r="I1033" s="58">
        <v>0</v>
      </c>
      <c r="J1033" s="58">
        <v>0</v>
      </c>
      <c r="K1033" s="58">
        <v>0</v>
      </c>
      <c r="L1033" s="58">
        <v>0</v>
      </c>
      <c r="M1033" s="58"/>
      <c r="N1033" s="58"/>
      <c r="O1033" s="58">
        <v>140</v>
      </c>
      <c r="P1033" s="58">
        <v>54</v>
      </c>
      <c r="Q1033" s="58">
        <v>0</v>
      </c>
      <c r="R1033" s="58" t="s">
        <v>219</v>
      </c>
    </row>
    <row r="1034" spans="1:18" x14ac:dyDescent="0.25">
      <c r="A1034" s="58" t="s">
        <v>44</v>
      </c>
      <c r="B1034" s="58" t="s">
        <v>218</v>
      </c>
      <c r="C1034" s="58" t="s">
        <v>203</v>
      </c>
      <c r="D1034" s="58" t="s">
        <v>135</v>
      </c>
      <c r="E1034" s="58"/>
      <c r="F1034" s="58"/>
      <c r="G1034" s="58" t="s">
        <v>157</v>
      </c>
      <c r="H1034" s="58">
        <v>0</v>
      </c>
      <c r="I1034" s="58">
        <v>2</v>
      </c>
      <c r="J1034" s="58">
        <v>1</v>
      </c>
      <c r="K1034" s="58">
        <v>0</v>
      </c>
      <c r="L1034" s="58">
        <v>1</v>
      </c>
      <c r="M1034" s="58"/>
      <c r="N1034" s="58"/>
      <c r="O1034" s="58">
        <v>37</v>
      </c>
      <c r="P1034" s="58">
        <v>17</v>
      </c>
      <c r="Q1034" s="58">
        <v>3</v>
      </c>
      <c r="R1034" s="58" t="s">
        <v>219</v>
      </c>
    </row>
    <row r="1035" spans="1:18" x14ac:dyDescent="0.25">
      <c r="A1035" s="58" t="s">
        <v>44</v>
      </c>
      <c r="B1035" s="58" t="s">
        <v>218</v>
      </c>
      <c r="C1035" s="58" t="s">
        <v>203</v>
      </c>
      <c r="D1035" s="58" t="s">
        <v>135</v>
      </c>
      <c r="E1035" s="58"/>
      <c r="F1035" s="58"/>
      <c r="G1035" s="58" t="s">
        <v>157</v>
      </c>
      <c r="H1035" s="58">
        <v>1</v>
      </c>
      <c r="I1035" s="58">
        <v>1</v>
      </c>
      <c r="J1035" s="58">
        <v>2</v>
      </c>
      <c r="K1035" s="58">
        <v>0</v>
      </c>
      <c r="L1035" s="58">
        <v>1</v>
      </c>
      <c r="M1035" s="58"/>
      <c r="N1035" s="58"/>
      <c r="O1035" s="58">
        <v>33</v>
      </c>
      <c r="P1035" s="58">
        <v>1</v>
      </c>
      <c r="Q1035" s="58">
        <v>2</v>
      </c>
      <c r="R1035" s="58" t="s">
        <v>219</v>
      </c>
    </row>
    <row r="1036" spans="1:18" x14ac:dyDescent="0.25">
      <c r="A1036" s="58" t="s">
        <v>44</v>
      </c>
      <c r="B1036" s="58" t="s">
        <v>218</v>
      </c>
      <c r="C1036" s="58" t="s">
        <v>203</v>
      </c>
      <c r="D1036" s="58" t="s">
        <v>135</v>
      </c>
      <c r="E1036" s="58"/>
      <c r="F1036" s="58"/>
      <c r="G1036" s="58" t="s">
        <v>157</v>
      </c>
      <c r="H1036" s="58">
        <v>2</v>
      </c>
      <c r="I1036" s="58">
        <v>1</v>
      </c>
      <c r="J1036" s="58">
        <v>4</v>
      </c>
      <c r="K1036" s="58">
        <v>0</v>
      </c>
      <c r="L1036" s="58">
        <v>3</v>
      </c>
      <c r="M1036" s="58"/>
      <c r="N1036" s="58"/>
      <c r="O1036" s="58">
        <v>29</v>
      </c>
      <c r="P1036" s="58">
        <v>12</v>
      </c>
      <c r="Q1036" s="58">
        <v>1</v>
      </c>
      <c r="R1036" s="58" t="s">
        <v>219</v>
      </c>
    </row>
    <row r="1037" spans="1:18" x14ac:dyDescent="0.25">
      <c r="A1037" s="58" t="s">
        <v>44</v>
      </c>
      <c r="B1037" s="58" t="s">
        <v>218</v>
      </c>
      <c r="C1037" s="58" t="s">
        <v>203</v>
      </c>
      <c r="D1037" s="58" t="s">
        <v>135</v>
      </c>
      <c r="E1037" s="58"/>
      <c r="F1037" s="58"/>
      <c r="G1037" s="58" t="s">
        <v>157</v>
      </c>
      <c r="H1037" s="58">
        <v>3</v>
      </c>
      <c r="I1037" s="58">
        <v>2</v>
      </c>
      <c r="J1037" s="58">
        <v>7</v>
      </c>
      <c r="K1037" s="58">
        <v>0</v>
      </c>
      <c r="L1037" s="58">
        <v>2</v>
      </c>
      <c r="M1037" s="58"/>
      <c r="N1037" s="58"/>
      <c r="O1037" s="58">
        <v>32</v>
      </c>
      <c r="P1037" s="58">
        <v>10</v>
      </c>
      <c r="Q1037" s="58">
        <v>3</v>
      </c>
      <c r="R1037" s="58" t="s">
        <v>219</v>
      </c>
    </row>
    <row r="1038" spans="1:18" x14ac:dyDescent="0.25">
      <c r="A1038" s="58" t="s">
        <v>44</v>
      </c>
      <c r="B1038" s="58" t="s">
        <v>218</v>
      </c>
      <c r="C1038" s="58" t="s">
        <v>203</v>
      </c>
      <c r="D1038" s="58" t="s">
        <v>135</v>
      </c>
      <c r="E1038" s="58"/>
      <c r="F1038" s="58"/>
      <c r="G1038" s="58" t="s">
        <v>157</v>
      </c>
      <c r="H1038" s="58">
        <v>4</v>
      </c>
      <c r="I1038" s="58">
        <v>3</v>
      </c>
      <c r="J1038" s="58">
        <v>2</v>
      </c>
      <c r="K1038" s="58">
        <v>0</v>
      </c>
      <c r="L1038" s="58">
        <v>2</v>
      </c>
      <c r="M1038" s="58"/>
      <c r="N1038" s="58"/>
      <c r="O1038" s="58">
        <v>41</v>
      </c>
      <c r="P1038" s="58">
        <v>25</v>
      </c>
      <c r="Q1038" s="58">
        <v>1</v>
      </c>
      <c r="R1038" s="58" t="s">
        <v>219</v>
      </c>
    </row>
    <row r="1039" spans="1:18" x14ac:dyDescent="0.25">
      <c r="A1039" s="58" t="s">
        <v>44</v>
      </c>
      <c r="B1039" s="58" t="s">
        <v>218</v>
      </c>
      <c r="C1039" s="58" t="s">
        <v>203</v>
      </c>
      <c r="D1039" s="58" t="s">
        <v>135</v>
      </c>
      <c r="E1039" s="58"/>
      <c r="F1039" s="58"/>
      <c r="G1039" s="58" t="s">
        <v>157</v>
      </c>
      <c r="H1039" s="58">
        <v>5</v>
      </c>
      <c r="I1039" s="58">
        <v>4</v>
      </c>
      <c r="J1039" s="58">
        <v>18</v>
      </c>
      <c r="K1039" s="58">
        <v>4</v>
      </c>
      <c r="L1039" s="58">
        <v>15</v>
      </c>
      <c r="M1039" s="58"/>
      <c r="N1039" s="58"/>
      <c r="O1039" s="58">
        <v>113</v>
      </c>
      <c r="P1039" s="58">
        <v>63</v>
      </c>
      <c r="Q1039" s="58">
        <v>0</v>
      </c>
      <c r="R1039" s="58" t="s">
        <v>219</v>
      </c>
    </row>
    <row r="1040" spans="1:18" x14ac:dyDescent="0.25">
      <c r="A1040" s="58" t="s">
        <v>44</v>
      </c>
      <c r="B1040" s="58" t="s">
        <v>218</v>
      </c>
      <c r="C1040" s="58" t="s">
        <v>203</v>
      </c>
      <c r="D1040" s="58" t="s">
        <v>135</v>
      </c>
      <c r="E1040" s="58"/>
      <c r="F1040" s="58"/>
      <c r="G1040" s="58" t="s">
        <v>157</v>
      </c>
      <c r="H1040" s="58">
        <v>6</v>
      </c>
      <c r="I1040" s="58">
        <v>1</v>
      </c>
      <c r="J1040" s="58">
        <v>16</v>
      </c>
      <c r="K1040" s="58">
        <v>10</v>
      </c>
      <c r="L1040" s="58">
        <v>17</v>
      </c>
      <c r="M1040" s="58"/>
      <c r="N1040" s="58"/>
      <c r="O1040" s="58">
        <v>392</v>
      </c>
      <c r="P1040" s="58">
        <v>235</v>
      </c>
      <c r="Q1040" s="58">
        <v>3</v>
      </c>
      <c r="R1040" s="58" t="s">
        <v>219</v>
      </c>
    </row>
    <row r="1041" spans="1:18" x14ac:dyDescent="0.25">
      <c r="A1041" s="58" t="s">
        <v>44</v>
      </c>
      <c r="B1041" s="58" t="s">
        <v>218</v>
      </c>
      <c r="C1041" s="58" t="s">
        <v>203</v>
      </c>
      <c r="D1041" s="58" t="s">
        <v>135</v>
      </c>
      <c r="E1041" s="58"/>
      <c r="F1041" s="58"/>
      <c r="G1041" s="58" t="s">
        <v>157</v>
      </c>
      <c r="H1041" s="58">
        <v>7</v>
      </c>
      <c r="I1041" s="58">
        <v>8</v>
      </c>
      <c r="J1041" s="58">
        <v>27</v>
      </c>
      <c r="K1041" s="58">
        <v>8</v>
      </c>
      <c r="L1041" s="58">
        <v>1</v>
      </c>
      <c r="M1041" s="58"/>
      <c r="N1041" s="58"/>
      <c r="O1041" s="58">
        <v>957</v>
      </c>
      <c r="P1041" s="58">
        <v>526</v>
      </c>
      <c r="Q1041" s="58">
        <v>4</v>
      </c>
      <c r="R1041" s="58" t="s">
        <v>219</v>
      </c>
    </row>
    <row r="1042" spans="1:18" x14ac:dyDescent="0.25">
      <c r="A1042" s="58" t="s">
        <v>44</v>
      </c>
      <c r="B1042" s="58" t="s">
        <v>218</v>
      </c>
      <c r="C1042" s="58" t="s">
        <v>203</v>
      </c>
      <c r="D1042" s="58" t="s">
        <v>135</v>
      </c>
      <c r="E1042" s="58"/>
      <c r="F1042" s="58"/>
      <c r="G1042" s="58" t="s">
        <v>157</v>
      </c>
      <c r="H1042" s="58">
        <v>8</v>
      </c>
      <c r="I1042" s="58">
        <v>7</v>
      </c>
      <c r="J1042" s="58">
        <v>36</v>
      </c>
      <c r="K1042" s="58">
        <v>11</v>
      </c>
      <c r="L1042" s="58">
        <v>7</v>
      </c>
      <c r="M1042" s="58"/>
      <c r="N1042" s="58"/>
      <c r="O1042" s="58">
        <v>640</v>
      </c>
      <c r="P1042" s="58">
        <v>167</v>
      </c>
      <c r="Q1042" s="58">
        <v>7</v>
      </c>
      <c r="R1042" s="58" t="s">
        <v>219</v>
      </c>
    </row>
    <row r="1043" spans="1:18" x14ac:dyDescent="0.25">
      <c r="A1043" s="58" t="s">
        <v>44</v>
      </c>
      <c r="B1043" s="58" t="s">
        <v>218</v>
      </c>
      <c r="C1043" s="58" t="s">
        <v>203</v>
      </c>
      <c r="D1043" s="58" t="s">
        <v>135</v>
      </c>
      <c r="E1043" s="58"/>
      <c r="F1043" s="58"/>
      <c r="G1043" s="58" t="s">
        <v>157</v>
      </c>
      <c r="H1043" s="58">
        <v>9</v>
      </c>
      <c r="I1043" s="58">
        <v>8</v>
      </c>
      <c r="J1043" s="58">
        <v>25</v>
      </c>
      <c r="K1043" s="58">
        <v>3</v>
      </c>
      <c r="L1043" s="58">
        <v>5</v>
      </c>
      <c r="M1043" s="58"/>
      <c r="N1043" s="58"/>
      <c r="O1043" s="58">
        <v>473</v>
      </c>
      <c r="P1043" s="58">
        <v>149</v>
      </c>
      <c r="Q1043" s="58">
        <v>3</v>
      </c>
      <c r="R1043" s="58" t="s">
        <v>219</v>
      </c>
    </row>
    <row r="1044" spans="1:18" x14ac:dyDescent="0.25">
      <c r="A1044" s="58" t="s">
        <v>44</v>
      </c>
      <c r="B1044" s="58" t="s">
        <v>218</v>
      </c>
      <c r="C1044" s="58" t="s">
        <v>203</v>
      </c>
      <c r="D1044" s="58" t="s">
        <v>135</v>
      </c>
      <c r="E1044" s="58"/>
      <c r="F1044" s="58"/>
      <c r="G1044" s="58" t="s">
        <v>157</v>
      </c>
      <c r="H1044" s="58">
        <v>10</v>
      </c>
      <c r="I1044" s="58">
        <v>12</v>
      </c>
      <c r="J1044" s="58">
        <v>47</v>
      </c>
      <c r="K1044" s="58">
        <v>3</v>
      </c>
      <c r="L1044" s="58">
        <v>4</v>
      </c>
      <c r="M1044" s="58"/>
      <c r="N1044" s="58"/>
      <c r="O1044" s="58">
        <v>502</v>
      </c>
      <c r="P1044" s="58">
        <v>139</v>
      </c>
      <c r="Q1044" s="58">
        <v>2</v>
      </c>
      <c r="R1044" s="58" t="s">
        <v>219</v>
      </c>
    </row>
    <row r="1045" spans="1:18" x14ac:dyDescent="0.25">
      <c r="A1045" s="58" t="s">
        <v>44</v>
      </c>
      <c r="B1045" s="58" t="s">
        <v>218</v>
      </c>
      <c r="C1045" s="58" t="s">
        <v>203</v>
      </c>
      <c r="D1045" s="58" t="s">
        <v>135</v>
      </c>
      <c r="E1045" s="58"/>
      <c r="F1045" s="58"/>
      <c r="G1045" s="58" t="s">
        <v>157</v>
      </c>
      <c r="H1045" s="58">
        <v>11</v>
      </c>
      <c r="I1045" s="58">
        <v>12</v>
      </c>
      <c r="J1045" s="58">
        <v>29</v>
      </c>
      <c r="K1045" s="58">
        <v>4</v>
      </c>
      <c r="L1045" s="58">
        <v>4</v>
      </c>
      <c r="M1045" s="58"/>
      <c r="N1045" s="58"/>
      <c r="O1045" s="58">
        <v>499</v>
      </c>
      <c r="P1045" s="58">
        <v>135</v>
      </c>
      <c r="Q1045" s="58">
        <v>0</v>
      </c>
      <c r="R1045" s="58" t="s">
        <v>219</v>
      </c>
    </row>
    <row r="1046" spans="1:18" x14ac:dyDescent="0.25">
      <c r="A1046" s="58" t="s">
        <v>44</v>
      </c>
      <c r="B1046" s="58" t="s">
        <v>218</v>
      </c>
      <c r="C1046" s="58" t="s">
        <v>203</v>
      </c>
      <c r="D1046" s="58" t="s">
        <v>135</v>
      </c>
      <c r="E1046" s="58"/>
      <c r="F1046" s="58"/>
      <c r="G1046" s="58" t="s">
        <v>157</v>
      </c>
      <c r="H1046" s="58">
        <v>12</v>
      </c>
      <c r="I1046" s="58">
        <v>13</v>
      </c>
      <c r="J1046" s="58">
        <v>21</v>
      </c>
      <c r="K1046" s="58">
        <v>2</v>
      </c>
      <c r="L1046" s="58">
        <v>3</v>
      </c>
      <c r="M1046" s="58"/>
      <c r="N1046" s="58"/>
      <c r="O1046" s="58">
        <v>443</v>
      </c>
      <c r="P1046" s="58">
        <v>94</v>
      </c>
      <c r="Q1046" s="58">
        <v>2</v>
      </c>
      <c r="R1046" s="58" t="s">
        <v>219</v>
      </c>
    </row>
    <row r="1047" spans="1:18" x14ac:dyDescent="0.25">
      <c r="A1047" s="58" t="s">
        <v>44</v>
      </c>
      <c r="B1047" s="58" t="s">
        <v>218</v>
      </c>
      <c r="C1047" s="58" t="s">
        <v>203</v>
      </c>
      <c r="D1047" s="58" t="s">
        <v>135</v>
      </c>
      <c r="E1047" s="58"/>
      <c r="F1047" s="58"/>
      <c r="G1047" s="58" t="s">
        <v>157</v>
      </c>
      <c r="H1047" s="58">
        <v>13</v>
      </c>
      <c r="I1047" s="58">
        <v>10</v>
      </c>
      <c r="J1047" s="58">
        <v>38</v>
      </c>
      <c r="K1047" s="58">
        <v>4</v>
      </c>
      <c r="L1047" s="58">
        <v>4</v>
      </c>
      <c r="M1047" s="58"/>
      <c r="N1047" s="58"/>
      <c r="O1047" s="58">
        <v>504</v>
      </c>
      <c r="P1047" s="58">
        <v>120</v>
      </c>
      <c r="Q1047" s="58">
        <v>1</v>
      </c>
      <c r="R1047" s="58" t="s">
        <v>219</v>
      </c>
    </row>
    <row r="1048" spans="1:18" x14ac:dyDescent="0.25">
      <c r="A1048" s="58" t="s">
        <v>44</v>
      </c>
      <c r="B1048" s="58" t="s">
        <v>218</v>
      </c>
      <c r="C1048" s="58" t="s">
        <v>203</v>
      </c>
      <c r="D1048" s="58" t="s">
        <v>135</v>
      </c>
      <c r="E1048" s="58"/>
      <c r="F1048" s="58"/>
      <c r="G1048" s="58" t="s">
        <v>157</v>
      </c>
      <c r="H1048" s="58">
        <v>14</v>
      </c>
      <c r="I1048" s="58">
        <v>6</v>
      </c>
      <c r="J1048" s="58">
        <v>22</v>
      </c>
      <c r="K1048" s="58">
        <v>2</v>
      </c>
      <c r="L1048" s="58">
        <v>3</v>
      </c>
      <c r="M1048" s="58"/>
      <c r="N1048" s="58"/>
      <c r="O1048" s="58">
        <v>514</v>
      </c>
      <c r="P1048" s="58">
        <v>127</v>
      </c>
      <c r="Q1048" s="58">
        <v>2</v>
      </c>
      <c r="R1048" s="58" t="s">
        <v>219</v>
      </c>
    </row>
    <row r="1049" spans="1:18" x14ac:dyDescent="0.25">
      <c r="A1049" s="58" t="s">
        <v>44</v>
      </c>
      <c r="B1049" s="58" t="s">
        <v>218</v>
      </c>
      <c r="C1049" s="58" t="s">
        <v>203</v>
      </c>
      <c r="D1049" s="58" t="s">
        <v>135</v>
      </c>
      <c r="E1049" s="58"/>
      <c r="F1049" s="58"/>
      <c r="G1049" s="58" t="s">
        <v>157</v>
      </c>
      <c r="H1049" s="58">
        <v>15</v>
      </c>
      <c r="I1049" s="58">
        <v>11</v>
      </c>
      <c r="J1049" s="58">
        <v>35</v>
      </c>
      <c r="K1049" s="58">
        <v>4</v>
      </c>
      <c r="L1049" s="58">
        <v>0</v>
      </c>
      <c r="M1049" s="58"/>
      <c r="N1049" s="58"/>
      <c r="O1049" s="58">
        <v>523</v>
      </c>
      <c r="P1049" s="58">
        <v>185</v>
      </c>
      <c r="Q1049" s="58">
        <v>3</v>
      </c>
      <c r="R1049" s="58" t="s">
        <v>219</v>
      </c>
    </row>
    <row r="1050" spans="1:18" x14ac:dyDescent="0.25">
      <c r="A1050" s="58" t="s">
        <v>44</v>
      </c>
      <c r="B1050" s="58" t="s">
        <v>218</v>
      </c>
      <c r="C1050" s="58" t="s">
        <v>203</v>
      </c>
      <c r="D1050" s="58" t="s">
        <v>135</v>
      </c>
      <c r="E1050" s="58"/>
      <c r="F1050" s="58"/>
      <c r="G1050" s="58" t="s">
        <v>157</v>
      </c>
      <c r="H1050" s="58">
        <v>16</v>
      </c>
      <c r="I1050" s="58">
        <v>6</v>
      </c>
      <c r="J1050" s="58">
        <v>39</v>
      </c>
      <c r="K1050" s="58">
        <v>5</v>
      </c>
      <c r="L1050" s="58">
        <v>5</v>
      </c>
      <c r="M1050" s="58"/>
      <c r="N1050" s="58"/>
      <c r="O1050" s="58">
        <v>649</v>
      </c>
      <c r="P1050" s="58">
        <v>297</v>
      </c>
      <c r="Q1050" s="58">
        <v>2</v>
      </c>
      <c r="R1050" s="58" t="s">
        <v>219</v>
      </c>
    </row>
    <row r="1051" spans="1:18" x14ac:dyDescent="0.25">
      <c r="A1051" s="58" t="s">
        <v>44</v>
      </c>
      <c r="B1051" s="58" t="s">
        <v>218</v>
      </c>
      <c r="C1051" s="58" t="s">
        <v>203</v>
      </c>
      <c r="D1051" s="58" t="s">
        <v>135</v>
      </c>
      <c r="E1051" s="58"/>
      <c r="F1051" s="58"/>
      <c r="G1051" s="58" t="s">
        <v>157</v>
      </c>
      <c r="H1051" s="58">
        <v>17</v>
      </c>
      <c r="I1051" s="58">
        <v>2</v>
      </c>
      <c r="J1051" s="58">
        <v>20</v>
      </c>
      <c r="K1051" s="58">
        <v>5</v>
      </c>
      <c r="L1051" s="58">
        <v>8</v>
      </c>
      <c r="M1051" s="58"/>
      <c r="N1051" s="58"/>
      <c r="O1051" s="58">
        <v>804</v>
      </c>
      <c r="P1051" s="58">
        <v>468</v>
      </c>
      <c r="Q1051" s="58">
        <v>8</v>
      </c>
      <c r="R1051" s="58" t="s">
        <v>219</v>
      </c>
    </row>
    <row r="1052" spans="1:18" x14ac:dyDescent="0.25">
      <c r="A1052" s="58" t="s">
        <v>44</v>
      </c>
      <c r="B1052" s="58" t="s">
        <v>218</v>
      </c>
      <c r="C1052" s="58" t="s">
        <v>203</v>
      </c>
      <c r="D1052" s="58" t="s">
        <v>135</v>
      </c>
      <c r="E1052" s="58"/>
      <c r="F1052" s="58"/>
      <c r="G1052" s="58" t="s">
        <v>157</v>
      </c>
      <c r="H1052" s="58">
        <v>18</v>
      </c>
      <c r="I1052" s="58">
        <v>3</v>
      </c>
      <c r="J1052" s="58">
        <v>10</v>
      </c>
      <c r="K1052" s="58">
        <v>11</v>
      </c>
      <c r="L1052" s="58">
        <v>3</v>
      </c>
      <c r="M1052" s="58"/>
      <c r="N1052" s="58"/>
      <c r="O1052" s="58">
        <v>497</v>
      </c>
      <c r="P1052" s="58">
        <v>245</v>
      </c>
      <c r="Q1052" s="58">
        <v>4</v>
      </c>
      <c r="R1052" s="58" t="s">
        <v>219</v>
      </c>
    </row>
    <row r="1053" spans="1:18" x14ac:dyDescent="0.25">
      <c r="A1053" s="58" t="s">
        <v>44</v>
      </c>
      <c r="B1053" s="58" t="s">
        <v>218</v>
      </c>
      <c r="C1053" s="58" t="s">
        <v>203</v>
      </c>
      <c r="D1053" s="58" t="s">
        <v>135</v>
      </c>
      <c r="E1053" s="58"/>
      <c r="F1053" s="58"/>
      <c r="G1053" s="58" t="s">
        <v>157</v>
      </c>
      <c r="H1053" s="58">
        <v>19</v>
      </c>
      <c r="I1053" s="58">
        <v>1</v>
      </c>
      <c r="J1053" s="58">
        <v>8</v>
      </c>
      <c r="K1053" s="58">
        <v>7</v>
      </c>
      <c r="L1053" s="58">
        <v>0</v>
      </c>
      <c r="M1053" s="58"/>
      <c r="N1053" s="58"/>
      <c r="O1053" s="58">
        <v>362</v>
      </c>
      <c r="P1053" s="58">
        <v>194</v>
      </c>
      <c r="Q1053" s="58">
        <v>1</v>
      </c>
      <c r="R1053" s="58" t="s">
        <v>219</v>
      </c>
    </row>
    <row r="1054" spans="1:18" x14ac:dyDescent="0.25">
      <c r="A1054" s="58" t="s">
        <v>44</v>
      </c>
      <c r="B1054" s="58" t="s">
        <v>218</v>
      </c>
      <c r="C1054" s="58" t="s">
        <v>203</v>
      </c>
      <c r="D1054" s="58" t="s">
        <v>135</v>
      </c>
      <c r="E1054" s="58"/>
      <c r="F1054" s="58"/>
      <c r="G1054" s="58" t="s">
        <v>157</v>
      </c>
      <c r="H1054" s="58">
        <v>20</v>
      </c>
      <c r="I1054" s="58">
        <v>2</v>
      </c>
      <c r="J1054" s="58">
        <v>2</v>
      </c>
      <c r="K1054" s="58">
        <v>4</v>
      </c>
      <c r="L1054" s="58">
        <v>0</v>
      </c>
      <c r="M1054" s="58"/>
      <c r="N1054" s="58"/>
      <c r="O1054" s="58">
        <v>257</v>
      </c>
      <c r="P1054" s="58">
        <v>187</v>
      </c>
      <c r="Q1054" s="58">
        <v>1</v>
      </c>
      <c r="R1054" s="58" t="s">
        <v>219</v>
      </c>
    </row>
    <row r="1055" spans="1:18" x14ac:dyDescent="0.25">
      <c r="A1055" s="58" t="s">
        <v>44</v>
      </c>
      <c r="B1055" s="58" t="s">
        <v>218</v>
      </c>
      <c r="C1055" s="58" t="s">
        <v>203</v>
      </c>
      <c r="D1055" s="58" t="s">
        <v>135</v>
      </c>
      <c r="E1055" s="58"/>
      <c r="F1055" s="58"/>
      <c r="G1055" s="58" t="s">
        <v>157</v>
      </c>
      <c r="H1055" s="58">
        <v>21</v>
      </c>
      <c r="I1055" s="58">
        <v>3</v>
      </c>
      <c r="J1055" s="58">
        <v>7</v>
      </c>
      <c r="K1055" s="58">
        <v>5</v>
      </c>
      <c r="L1055" s="58">
        <v>0</v>
      </c>
      <c r="M1055" s="58"/>
      <c r="N1055" s="58"/>
      <c r="O1055" s="58">
        <v>244</v>
      </c>
      <c r="P1055" s="58">
        <v>120</v>
      </c>
      <c r="Q1055" s="58">
        <v>2</v>
      </c>
      <c r="R1055" s="58" t="s">
        <v>219</v>
      </c>
    </row>
    <row r="1056" spans="1:18" x14ac:dyDescent="0.25">
      <c r="A1056" s="58" t="s">
        <v>44</v>
      </c>
      <c r="B1056" s="58" t="s">
        <v>218</v>
      </c>
      <c r="C1056" s="58" t="s">
        <v>203</v>
      </c>
      <c r="D1056" s="58" t="s">
        <v>135</v>
      </c>
      <c r="E1056" s="58"/>
      <c r="F1056" s="58"/>
      <c r="G1056" s="58" t="s">
        <v>157</v>
      </c>
      <c r="H1056" s="58">
        <v>22</v>
      </c>
      <c r="I1056" s="58">
        <v>4</v>
      </c>
      <c r="J1056" s="58">
        <v>0</v>
      </c>
      <c r="K1056" s="58">
        <v>4</v>
      </c>
      <c r="L1056" s="58">
        <v>0</v>
      </c>
      <c r="M1056" s="58"/>
      <c r="N1056" s="58"/>
      <c r="O1056" s="58">
        <v>140</v>
      </c>
      <c r="P1056" s="58">
        <v>88</v>
      </c>
      <c r="Q1056" s="58">
        <v>0</v>
      </c>
      <c r="R1056" s="58" t="s">
        <v>219</v>
      </c>
    </row>
    <row r="1057" spans="1:18" x14ac:dyDescent="0.25">
      <c r="A1057" s="58" t="s">
        <v>44</v>
      </c>
      <c r="B1057" s="58" t="s">
        <v>218</v>
      </c>
      <c r="C1057" s="58" t="s">
        <v>203</v>
      </c>
      <c r="D1057" s="58" t="s">
        <v>135</v>
      </c>
      <c r="E1057" s="58"/>
      <c r="F1057" s="58"/>
      <c r="G1057" s="58" t="s">
        <v>157</v>
      </c>
      <c r="H1057" s="58">
        <v>23</v>
      </c>
      <c r="I1057" s="58">
        <v>0</v>
      </c>
      <c r="J1057" s="58">
        <v>0</v>
      </c>
      <c r="K1057" s="58">
        <v>1</v>
      </c>
      <c r="L1057" s="58">
        <v>0</v>
      </c>
      <c r="M1057" s="58"/>
      <c r="N1057" s="58"/>
      <c r="O1057" s="58">
        <v>100</v>
      </c>
      <c r="P1057" s="58">
        <v>57</v>
      </c>
      <c r="Q1057" s="58">
        <v>0</v>
      </c>
      <c r="R1057" s="58" t="s">
        <v>219</v>
      </c>
    </row>
    <row r="1058" spans="1:18" x14ac:dyDescent="0.25">
      <c r="A1058" s="58" t="s">
        <v>49</v>
      </c>
      <c r="B1058" s="58" t="s">
        <v>220</v>
      </c>
      <c r="C1058" s="58" t="s">
        <v>203</v>
      </c>
      <c r="D1058" s="58" t="s">
        <v>137</v>
      </c>
      <c r="E1058" s="58"/>
      <c r="F1058" s="58"/>
      <c r="G1058" s="58" t="s">
        <v>159</v>
      </c>
      <c r="H1058" s="58">
        <v>0</v>
      </c>
      <c r="I1058" s="58">
        <v>17</v>
      </c>
      <c r="J1058" s="58">
        <v>8</v>
      </c>
      <c r="K1058" s="58">
        <v>0</v>
      </c>
      <c r="L1058" s="58">
        <v>0</v>
      </c>
      <c r="M1058" s="58"/>
      <c r="N1058" s="58"/>
      <c r="O1058" s="58">
        <v>98</v>
      </c>
      <c r="P1058" s="58">
        <v>3</v>
      </c>
      <c r="Q1058" s="58">
        <v>0</v>
      </c>
      <c r="R1058" s="58" t="s">
        <v>221</v>
      </c>
    </row>
    <row r="1059" spans="1:18" x14ac:dyDescent="0.25">
      <c r="A1059" s="58" t="s">
        <v>49</v>
      </c>
      <c r="B1059" s="58" t="s">
        <v>220</v>
      </c>
      <c r="C1059" s="58" t="s">
        <v>203</v>
      </c>
      <c r="D1059" s="58" t="s">
        <v>137</v>
      </c>
      <c r="E1059" s="58"/>
      <c r="F1059" s="58"/>
      <c r="G1059" s="58" t="s">
        <v>159</v>
      </c>
      <c r="H1059" s="58">
        <v>1</v>
      </c>
      <c r="I1059" s="58">
        <v>26</v>
      </c>
      <c r="J1059" s="58">
        <v>10</v>
      </c>
      <c r="K1059" s="58">
        <v>0</v>
      </c>
      <c r="L1059" s="58">
        <v>0</v>
      </c>
      <c r="M1059" s="58"/>
      <c r="N1059" s="58"/>
      <c r="O1059" s="58">
        <v>67</v>
      </c>
      <c r="P1059" s="58">
        <v>3</v>
      </c>
      <c r="Q1059" s="58">
        <v>0</v>
      </c>
      <c r="R1059" s="58" t="s">
        <v>221</v>
      </c>
    </row>
    <row r="1060" spans="1:18" x14ac:dyDescent="0.25">
      <c r="A1060" s="58" t="s">
        <v>49</v>
      </c>
      <c r="B1060" s="58" t="s">
        <v>220</v>
      </c>
      <c r="C1060" s="58" t="s">
        <v>203</v>
      </c>
      <c r="D1060" s="58" t="s">
        <v>137</v>
      </c>
      <c r="E1060" s="58"/>
      <c r="F1060" s="58"/>
      <c r="G1060" s="58" t="s">
        <v>159</v>
      </c>
      <c r="H1060" s="58">
        <v>2</v>
      </c>
      <c r="I1060" s="58">
        <v>29</v>
      </c>
      <c r="J1060" s="58">
        <v>10</v>
      </c>
      <c r="K1060" s="58">
        <v>0</v>
      </c>
      <c r="L1060" s="58">
        <v>0</v>
      </c>
      <c r="M1060" s="58"/>
      <c r="N1060" s="58"/>
      <c r="O1060" s="58">
        <v>46</v>
      </c>
      <c r="P1060" s="58">
        <v>2</v>
      </c>
      <c r="Q1060" s="58">
        <v>0</v>
      </c>
      <c r="R1060" s="58" t="s">
        <v>221</v>
      </c>
    </row>
    <row r="1061" spans="1:18" x14ac:dyDescent="0.25">
      <c r="A1061" s="58" t="s">
        <v>49</v>
      </c>
      <c r="B1061" s="58" t="s">
        <v>220</v>
      </c>
      <c r="C1061" s="58" t="s">
        <v>203</v>
      </c>
      <c r="D1061" s="58" t="s">
        <v>137</v>
      </c>
      <c r="E1061" s="58"/>
      <c r="F1061" s="58"/>
      <c r="G1061" s="58" t="s">
        <v>159</v>
      </c>
      <c r="H1061" s="58">
        <v>3</v>
      </c>
      <c r="I1061" s="58">
        <v>34</v>
      </c>
      <c r="J1061" s="58">
        <v>10</v>
      </c>
      <c r="K1061" s="58">
        <v>0</v>
      </c>
      <c r="L1061" s="58">
        <v>0</v>
      </c>
      <c r="M1061" s="58"/>
      <c r="N1061" s="58"/>
      <c r="O1061" s="58">
        <v>53</v>
      </c>
      <c r="P1061" s="58">
        <v>5</v>
      </c>
      <c r="Q1061" s="58">
        <v>0</v>
      </c>
      <c r="R1061" s="58" t="s">
        <v>221</v>
      </c>
    </row>
    <row r="1062" spans="1:18" x14ac:dyDescent="0.25">
      <c r="A1062" s="58" t="s">
        <v>49</v>
      </c>
      <c r="B1062" s="58" t="s">
        <v>220</v>
      </c>
      <c r="C1062" s="58" t="s">
        <v>203</v>
      </c>
      <c r="D1062" s="58" t="s">
        <v>137</v>
      </c>
      <c r="E1062" s="58"/>
      <c r="F1062" s="58"/>
      <c r="G1062" s="58" t="s">
        <v>159</v>
      </c>
      <c r="H1062" s="58">
        <v>4</v>
      </c>
      <c r="I1062" s="58">
        <v>33</v>
      </c>
      <c r="J1062" s="58">
        <v>9</v>
      </c>
      <c r="K1062" s="58">
        <v>0</v>
      </c>
      <c r="L1062" s="58">
        <v>0</v>
      </c>
      <c r="M1062" s="58"/>
      <c r="N1062" s="58"/>
      <c r="O1062" s="58">
        <v>65</v>
      </c>
      <c r="P1062" s="58">
        <v>5</v>
      </c>
      <c r="Q1062" s="58">
        <v>0</v>
      </c>
      <c r="R1062" s="58" t="s">
        <v>221</v>
      </c>
    </row>
    <row r="1063" spans="1:18" x14ac:dyDescent="0.25">
      <c r="A1063" s="58" t="s">
        <v>49</v>
      </c>
      <c r="B1063" s="58" t="s">
        <v>220</v>
      </c>
      <c r="C1063" s="58" t="s">
        <v>203</v>
      </c>
      <c r="D1063" s="58" t="s">
        <v>137</v>
      </c>
      <c r="E1063" s="58"/>
      <c r="F1063" s="58"/>
      <c r="G1063" s="58" t="s">
        <v>159</v>
      </c>
      <c r="H1063" s="58">
        <v>5</v>
      </c>
      <c r="I1063" s="58">
        <v>26</v>
      </c>
      <c r="J1063" s="58">
        <v>10</v>
      </c>
      <c r="K1063" s="58">
        <v>0</v>
      </c>
      <c r="L1063" s="58">
        <v>0</v>
      </c>
      <c r="M1063" s="58"/>
      <c r="N1063" s="58"/>
      <c r="O1063" s="58">
        <v>100</v>
      </c>
      <c r="P1063" s="58">
        <v>6</v>
      </c>
      <c r="Q1063" s="58">
        <v>0</v>
      </c>
      <c r="R1063" s="58" t="s">
        <v>221</v>
      </c>
    </row>
    <row r="1064" spans="1:18" x14ac:dyDescent="0.25">
      <c r="A1064" s="58" t="s">
        <v>49</v>
      </c>
      <c r="B1064" s="58" t="s">
        <v>220</v>
      </c>
      <c r="C1064" s="58" t="s">
        <v>203</v>
      </c>
      <c r="D1064" s="58" t="s">
        <v>137</v>
      </c>
      <c r="E1064" s="58"/>
      <c r="F1064" s="58"/>
      <c r="G1064" s="58" t="s">
        <v>159</v>
      </c>
      <c r="H1064" s="58">
        <v>6</v>
      </c>
      <c r="I1064" s="58">
        <v>49</v>
      </c>
      <c r="J1064" s="58">
        <v>27</v>
      </c>
      <c r="K1064" s="58">
        <v>0</v>
      </c>
      <c r="L1064" s="58">
        <v>3</v>
      </c>
      <c r="M1064" s="58"/>
      <c r="N1064" s="58"/>
      <c r="O1064" s="58">
        <v>245</v>
      </c>
      <c r="P1064" s="58">
        <v>16</v>
      </c>
      <c r="Q1064" s="58">
        <v>0</v>
      </c>
      <c r="R1064" s="58" t="s">
        <v>221</v>
      </c>
    </row>
    <row r="1065" spans="1:18" x14ac:dyDescent="0.25">
      <c r="A1065" s="58" t="s">
        <v>49</v>
      </c>
      <c r="B1065" s="58" t="s">
        <v>220</v>
      </c>
      <c r="C1065" s="58" t="s">
        <v>203</v>
      </c>
      <c r="D1065" s="58" t="s">
        <v>137</v>
      </c>
      <c r="E1065" s="58"/>
      <c r="F1065" s="58"/>
      <c r="G1065" s="58" t="s">
        <v>159</v>
      </c>
      <c r="H1065" s="58">
        <v>7</v>
      </c>
      <c r="I1065" s="58">
        <v>83</v>
      </c>
      <c r="J1065" s="58">
        <v>35</v>
      </c>
      <c r="K1065" s="58">
        <v>0</v>
      </c>
      <c r="L1065" s="58">
        <v>3</v>
      </c>
      <c r="M1065" s="58"/>
      <c r="N1065" s="58"/>
      <c r="O1065" s="58">
        <v>466</v>
      </c>
      <c r="P1065" s="58">
        <v>24</v>
      </c>
      <c r="Q1065" s="58">
        <v>0</v>
      </c>
      <c r="R1065" s="58" t="s">
        <v>221</v>
      </c>
    </row>
    <row r="1066" spans="1:18" x14ac:dyDescent="0.25">
      <c r="A1066" s="58" t="s">
        <v>49</v>
      </c>
      <c r="B1066" s="58" t="s">
        <v>220</v>
      </c>
      <c r="C1066" s="58" t="s">
        <v>203</v>
      </c>
      <c r="D1066" s="58" t="s">
        <v>137</v>
      </c>
      <c r="E1066" s="58"/>
      <c r="F1066" s="58"/>
      <c r="G1066" s="58" t="s">
        <v>159</v>
      </c>
      <c r="H1066" s="58">
        <v>8</v>
      </c>
      <c r="I1066" s="58">
        <v>86</v>
      </c>
      <c r="J1066" s="58">
        <v>32</v>
      </c>
      <c r="K1066" s="58">
        <v>0</v>
      </c>
      <c r="L1066" s="58">
        <v>2</v>
      </c>
      <c r="M1066" s="58"/>
      <c r="N1066" s="58"/>
      <c r="O1066" s="58">
        <v>551</v>
      </c>
      <c r="P1066" s="58">
        <v>14</v>
      </c>
      <c r="Q1066" s="58">
        <v>0</v>
      </c>
      <c r="R1066" s="58" t="s">
        <v>221</v>
      </c>
    </row>
    <row r="1067" spans="1:18" x14ac:dyDescent="0.25">
      <c r="A1067" s="58" t="s">
        <v>49</v>
      </c>
      <c r="B1067" s="58" t="s">
        <v>220</v>
      </c>
      <c r="C1067" s="58" t="s">
        <v>203</v>
      </c>
      <c r="D1067" s="58" t="s">
        <v>137</v>
      </c>
      <c r="E1067" s="58"/>
      <c r="F1067" s="58"/>
      <c r="G1067" s="58" t="s">
        <v>159</v>
      </c>
      <c r="H1067" s="58">
        <v>9</v>
      </c>
      <c r="I1067" s="58">
        <v>120</v>
      </c>
      <c r="J1067" s="58">
        <v>31</v>
      </c>
      <c r="K1067" s="58">
        <v>0</v>
      </c>
      <c r="L1067" s="58">
        <v>1</v>
      </c>
      <c r="M1067" s="58"/>
      <c r="N1067" s="58"/>
      <c r="O1067" s="58">
        <v>442</v>
      </c>
      <c r="P1067" s="58">
        <v>16</v>
      </c>
      <c r="Q1067" s="58">
        <v>0</v>
      </c>
      <c r="R1067" s="58" t="s">
        <v>221</v>
      </c>
    </row>
    <row r="1068" spans="1:18" x14ac:dyDescent="0.25">
      <c r="A1068" s="58" t="s">
        <v>49</v>
      </c>
      <c r="B1068" s="58" t="s">
        <v>220</v>
      </c>
      <c r="C1068" s="58" t="s">
        <v>203</v>
      </c>
      <c r="D1068" s="58" t="s">
        <v>137</v>
      </c>
      <c r="E1068" s="58"/>
      <c r="F1068" s="58"/>
      <c r="G1068" s="58" t="s">
        <v>159</v>
      </c>
      <c r="H1068" s="58">
        <v>10</v>
      </c>
      <c r="I1068" s="58">
        <v>140</v>
      </c>
      <c r="J1068" s="58">
        <v>27</v>
      </c>
      <c r="K1068" s="58">
        <v>0</v>
      </c>
      <c r="L1068" s="58">
        <v>1</v>
      </c>
      <c r="M1068" s="58"/>
      <c r="N1068" s="58"/>
      <c r="O1068" s="58">
        <v>613</v>
      </c>
      <c r="P1068" s="58">
        <v>17</v>
      </c>
      <c r="Q1068" s="58">
        <v>0</v>
      </c>
      <c r="R1068" s="58" t="s">
        <v>221</v>
      </c>
    </row>
    <row r="1069" spans="1:18" x14ac:dyDescent="0.25">
      <c r="A1069" s="58" t="s">
        <v>49</v>
      </c>
      <c r="B1069" s="58" t="s">
        <v>220</v>
      </c>
      <c r="C1069" s="58" t="s">
        <v>203</v>
      </c>
      <c r="D1069" s="58" t="s">
        <v>137</v>
      </c>
      <c r="E1069" s="58"/>
      <c r="F1069" s="58"/>
      <c r="G1069" s="58" t="s">
        <v>159</v>
      </c>
      <c r="H1069" s="58">
        <v>11</v>
      </c>
      <c r="I1069" s="58">
        <v>145</v>
      </c>
      <c r="J1069" s="58">
        <v>34</v>
      </c>
      <c r="K1069" s="58">
        <v>0</v>
      </c>
      <c r="L1069" s="58">
        <v>2</v>
      </c>
      <c r="M1069" s="58"/>
      <c r="N1069" s="58"/>
      <c r="O1069" s="58">
        <v>615</v>
      </c>
      <c r="P1069" s="58">
        <v>25</v>
      </c>
      <c r="Q1069" s="58">
        <v>0</v>
      </c>
      <c r="R1069" s="58" t="s">
        <v>221</v>
      </c>
    </row>
    <row r="1070" spans="1:18" x14ac:dyDescent="0.25">
      <c r="A1070" s="58" t="s">
        <v>49</v>
      </c>
      <c r="B1070" s="58" t="s">
        <v>220</v>
      </c>
      <c r="C1070" s="58" t="s">
        <v>203</v>
      </c>
      <c r="D1070" s="58" t="s">
        <v>137</v>
      </c>
      <c r="E1070" s="58"/>
      <c r="F1070" s="58"/>
      <c r="G1070" s="58" t="s">
        <v>159</v>
      </c>
      <c r="H1070" s="58">
        <v>12</v>
      </c>
      <c r="I1070" s="58">
        <v>149</v>
      </c>
      <c r="J1070" s="58">
        <v>22</v>
      </c>
      <c r="K1070" s="58">
        <v>0</v>
      </c>
      <c r="L1070" s="58">
        <v>0</v>
      </c>
      <c r="M1070" s="58"/>
      <c r="N1070" s="58"/>
      <c r="O1070" s="58">
        <v>620</v>
      </c>
      <c r="P1070" s="58">
        <v>15</v>
      </c>
      <c r="Q1070" s="58">
        <v>0</v>
      </c>
      <c r="R1070" s="58" t="s">
        <v>221</v>
      </c>
    </row>
    <row r="1071" spans="1:18" x14ac:dyDescent="0.25">
      <c r="A1071" s="58" t="s">
        <v>49</v>
      </c>
      <c r="B1071" s="58" t="s">
        <v>220</v>
      </c>
      <c r="C1071" s="58" t="s">
        <v>203</v>
      </c>
      <c r="D1071" s="58" t="s">
        <v>137</v>
      </c>
      <c r="E1071" s="58"/>
      <c r="F1071" s="58"/>
      <c r="G1071" s="58" t="s">
        <v>159</v>
      </c>
      <c r="H1071" s="58">
        <v>13</v>
      </c>
      <c r="I1071" s="58">
        <v>105</v>
      </c>
      <c r="J1071" s="58">
        <v>28</v>
      </c>
      <c r="K1071" s="58">
        <v>0</v>
      </c>
      <c r="L1071" s="58">
        <v>0</v>
      </c>
      <c r="M1071" s="58"/>
      <c r="N1071" s="58"/>
      <c r="O1071" s="58">
        <v>648</v>
      </c>
      <c r="P1071" s="58">
        <v>23</v>
      </c>
      <c r="Q1071" s="58">
        <v>0</v>
      </c>
      <c r="R1071" s="58" t="s">
        <v>221</v>
      </c>
    </row>
    <row r="1072" spans="1:18" x14ac:dyDescent="0.25">
      <c r="A1072" s="58" t="s">
        <v>49</v>
      </c>
      <c r="B1072" s="58" t="s">
        <v>220</v>
      </c>
      <c r="C1072" s="58" t="s">
        <v>203</v>
      </c>
      <c r="D1072" s="58" t="s">
        <v>137</v>
      </c>
      <c r="E1072" s="58"/>
      <c r="F1072" s="58"/>
      <c r="G1072" s="58" t="s">
        <v>159</v>
      </c>
      <c r="H1072" s="58">
        <v>14</v>
      </c>
      <c r="I1072" s="58">
        <v>101</v>
      </c>
      <c r="J1072" s="58">
        <v>19</v>
      </c>
      <c r="K1072" s="58">
        <v>0</v>
      </c>
      <c r="L1072" s="58">
        <v>0</v>
      </c>
      <c r="M1072" s="58"/>
      <c r="N1072" s="58"/>
      <c r="O1072" s="58">
        <v>794</v>
      </c>
      <c r="P1072" s="58">
        <v>22</v>
      </c>
      <c r="Q1072" s="58">
        <v>0</v>
      </c>
      <c r="R1072" s="58" t="s">
        <v>221</v>
      </c>
    </row>
    <row r="1073" spans="1:18" x14ac:dyDescent="0.25">
      <c r="A1073" s="58" t="s">
        <v>49</v>
      </c>
      <c r="B1073" s="58" t="s">
        <v>220</v>
      </c>
      <c r="C1073" s="58" t="s">
        <v>203</v>
      </c>
      <c r="D1073" s="58" t="s">
        <v>137</v>
      </c>
      <c r="E1073" s="58"/>
      <c r="F1073" s="58"/>
      <c r="G1073" s="58" t="s">
        <v>159</v>
      </c>
      <c r="H1073" s="58">
        <v>15</v>
      </c>
      <c r="I1073" s="58">
        <v>92</v>
      </c>
      <c r="J1073" s="58">
        <v>35</v>
      </c>
      <c r="K1073" s="58">
        <v>0</v>
      </c>
      <c r="L1073" s="58">
        <v>0</v>
      </c>
      <c r="M1073" s="58"/>
      <c r="N1073" s="58"/>
      <c r="O1073" s="58">
        <v>804</v>
      </c>
      <c r="P1073" s="58">
        <v>44</v>
      </c>
      <c r="Q1073" s="58">
        <v>0</v>
      </c>
      <c r="R1073" s="58" t="s">
        <v>221</v>
      </c>
    </row>
    <row r="1074" spans="1:18" x14ac:dyDescent="0.25">
      <c r="A1074" s="58" t="s">
        <v>49</v>
      </c>
      <c r="B1074" s="58" t="s">
        <v>220</v>
      </c>
      <c r="C1074" s="58" t="s">
        <v>203</v>
      </c>
      <c r="D1074" s="58" t="s">
        <v>137</v>
      </c>
      <c r="E1074" s="58"/>
      <c r="F1074" s="58"/>
      <c r="G1074" s="58" t="s">
        <v>159</v>
      </c>
      <c r="H1074" s="58">
        <v>16</v>
      </c>
      <c r="I1074" s="58">
        <v>64</v>
      </c>
      <c r="J1074" s="58">
        <v>26</v>
      </c>
      <c r="K1074" s="58">
        <v>0</v>
      </c>
      <c r="L1074" s="58">
        <v>9</v>
      </c>
      <c r="M1074" s="58"/>
      <c r="N1074" s="58"/>
      <c r="O1074" s="58">
        <v>881</v>
      </c>
      <c r="P1074" s="58">
        <v>31</v>
      </c>
      <c r="Q1074" s="58">
        <v>0</v>
      </c>
      <c r="R1074" s="58" t="s">
        <v>221</v>
      </c>
    </row>
    <row r="1075" spans="1:18" x14ac:dyDescent="0.25">
      <c r="A1075" s="58" t="s">
        <v>49</v>
      </c>
      <c r="B1075" s="58" t="s">
        <v>220</v>
      </c>
      <c r="C1075" s="58" t="s">
        <v>203</v>
      </c>
      <c r="D1075" s="58" t="s">
        <v>137</v>
      </c>
      <c r="E1075" s="58"/>
      <c r="F1075" s="58"/>
      <c r="G1075" s="58" t="s">
        <v>159</v>
      </c>
      <c r="H1075" s="58">
        <v>17</v>
      </c>
      <c r="I1075" s="58">
        <v>50</v>
      </c>
      <c r="J1075" s="58">
        <v>30</v>
      </c>
      <c r="K1075" s="58">
        <v>0</v>
      </c>
      <c r="L1075" s="58">
        <v>4</v>
      </c>
      <c r="M1075" s="58"/>
      <c r="N1075" s="58"/>
      <c r="O1075" s="58">
        <v>947</v>
      </c>
      <c r="P1075" s="58">
        <v>35</v>
      </c>
      <c r="Q1075" s="58">
        <v>0</v>
      </c>
      <c r="R1075" s="58" t="s">
        <v>221</v>
      </c>
    </row>
    <row r="1076" spans="1:18" x14ac:dyDescent="0.25">
      <c r="A1076" s="58" t="s">
        <v>49</v>
      </c>
      <c r="B1076" s="58" t="s">
        <v>220</v>
      </c>
      <c r="C1076" s="58" t="s">
        <v>203</v>
      </c>
      <c r="D1076" s="58" t="s">
        <v>137</v>
      </c>
      <c r="E1076" s="58"/>
      <c r="F1076" s="58"/>
      <c r="G1076" s="58" t="s">
        <v>159</v>
      </c>
      <c r="H1076" s="58">
        <v>18</v>
      </c>
      <c r="I1076" s="58">
        <v>36</v>
      </c>
      <c r="J1076" s="58">
        <v>25</v>
      </c>
      <c r="K1076" s="58">
        <v>0</v>
      </c>
      <c r="L1076" s="58">
        <v>3</v>
      </c>
      <c r="M1076" s="58"/>
      <c r="N1076" s="58"/>
      <c r="O1076" s="58">
        <v>726</v>
      </c>
      <c r="P1076" s="58">
        <v>23</v>
      </c>
      <c r="Q1076" s="58">
        <v>0</v>
      </c>
      <c r="R1076" s="58" t="s">
        <v>221</v>
      </c>
    </row>
    <row r="1077" spans="1:18" x14ac:dyDescent="0.25">
      <c r="A1077" s="58" t="s">
        <v>49</v>
      </c>
      <c r="B1077" s="58" t="s">
        <v>220</v>
      </c>
      <c r="C1077" s="58" t="s">
        <v>203</v>
      </c>
      <c r="D1077" s="58" t="s">
        <v>137</v>
      </c>
      <c r="E1077" s="58"/>
      <c r="F1077" s="58"/>
      <c r="G1077" s="58" t="s">
        <v>159</v>
      </c>
      <c r="H1077" s="58">
        <v>19</v>
      </c>
      <c r="I1077" s="58">
        <v>49</v>
      </c>
      <c r="J1077" s="58">
        <v>23</v>
      </c>
      <c r="K1077" s="58">
        <v>0</v>
      </c>
      <c r="L1077" s="58">
        <v>2</v>
      </c>
      <c r="M1077" s="58"/>
      <c r="N1077" s="58"/>
      <c r="O1077" s="58">
        <v>630</v>
      </c>
      <c r="P1077" s="58">
        <v>22</v>
      </c>
      <c r="Q1077" s="58">
        <v>0</v>
      </c>
      <c r="R1077" s="58" t="s">
        <v>221</v>
      </c>
    </row>
    <row r="1078" spans="1:18" x14ac:dyDescent="0.25">
      <c r="A1078" s="58" t="s">
        <v>49</v>
      </c>
      <c r="B1078" s="58" t="s">
        <v>220</v>
      </c>
      <c r="C1078" s="58" t="s">
        <v>203</v>
      </c>
      <c r="D1078" s="58" t="s">
        <v>137</v>
      </c>
      <c r="E1078" s="58"/>
      <c r="F1078" s="58"/>
      <c r="G1078" s="58" t="s">
        <v>159</v>
      </c>
      <c r="H1078" s="58">
        <v>20</v>
      </c>
      <c r="I1078" s="58">
        <v>34</v>
      </c>
      <c r="J1078" s="58">
        <v>25</v>
      </c>
      <c r="K1078" s="58">
        <v>0</v>
      </c>
      <c r="L1078" s="58">
        <v>1</v>
      </c>
      <c r="M1078" s="58"/>
      <c r="N1078" s="58"/>
      <c r="O1078" s="58">
        <v>549</v>
      </c>
      <c r="P1078" s="58">
        <v>8</v>
      </c>
      <c r="Q1078" s="58">
        <v>0</v>
      </c>
      <c r="R1078" s="58" t="s">
        <v>221</v>
      </c>
    </row>
    <row r="1079" spans="1:18" x14ac:dyDescent="0.25">
      <c r="A1079" s="58" t="s">
        <v>49</v>
      </c>
      <c r="B1079" s="58" t="s">
        <v>220</v>
      </c>
      <c r="C1079" s="58" t="s">
        <v>203</v>
      </c>
      <c r="D1079" s="58" t="s">
        <v>137</v>
      </c>
      <c r="E1079" s="58"/>
      <c r="F1079" s="58"/>
      <c r="G1079" s="58" t="s">
        <v>159</v>
      </c>
      <c r="H1079" s="58">
        <v>21</v>
      </c>
      <c r="I1079" s="58">
        <v>17</v>
      </c>
      <c r="J1079" s="58">
        <v>15</v>
      </c>
      <c r="K1079" s="58">
        <v>0</v>
      </c>
      <c r="L1079" s="58">
        <v>4</v>
      </c>
      <c r="M1079" s="58"/>
      <c r="N1079" s="58"/>
      <c r="O1079" s="58">
        <v>331</v>
      </c>
      <c r="P1079" s="58">
        <v>9</v>
      </c>
      <c r="Q1079" s="58">
        <v>0</v>
      </c>
      <c r="R1079" s="58" t="s">
        <v>221</v>
      </c>
    </row>
    <row r="1080" spans="1:18" x14ac:dyDescent="0.25">
      <c r="A1080" s="58" t="s">
        <v>49</v>
      </c>
      <c r="B1080" s="58" t="s">
        <v>220</v>
      </c>
      <c r="C1080" s="58" t="s">
        <v>203</v>
      </c>
      <c r="D1080" s="58" t="s">
        <v>137</v>
      </c>
      <c r="E1080" s="58"/>
      <c r="F1080" s="58"/>
      <c r="G1080" s="58" t="s">
        <v>159</v>
      </c>
      <c r="H1080" s="58">
        <v>22</v>
      </c>
      <c r="I1080" s="58">
        <v>17</v>
      </c>
      <c r="J1080" s="58">
        <v>6</v>
      </c>
      <c r="K1080" s="58">
        <v>0</v>
      </c>
      <c r="L1080" s="58">
        <v>0</v>
      </c>
      <c r="M1080" s="58"/>
      <c r="N1080" s="58"/>
      <c r="O1080" s="58">
        <v>178</v>
      </c>
      <c r="P1080" s="58">
        <v>15</v>
      </c>
      <c r="Q1080" s="58">
        <v>0</v>
      </c>
      <c r="R1080" s="58" t="s">
        <v>221</v>
      </c>
    </row>
    <row r="1081" spans="1:18" x14ac:dyDescent="0.25">
      <c r="A1081" s="58" t="s">
        <v>49</v>
      </c>
      <c r="B1081" s="58" t="s">
        <v>220</v>
      </c>
      <c r="C1081" s="58" t="s">
        <v>203</v>
      </c>
      <c r="D1081" s="58" t="s">
        <v>137</v>
      </c>
      <c r="E1081" s="58"/>
      <c r="F1081" s="58"/>
      <c r="G1081" s="58" t="s">
        <v>159</v>
      </c>
      <c r="H1081" s="58">
        <v>23</v>
      </c>
      <c r="I1081" s="58">
        <v>19</v>
      </c>
      <c r="J1081" s="58">
        <v>2</v>
      </c>
      <c r="K1081" s="58">
        <v>0</v>
      </c>
      <c r="L1081" s="58">
        <v>0</v>
      </c>
      <c r="M1081" s="58"/>
      <c r="N1081" s="58"/>
      <c r="O1081" s="58">
        <v>127</v>
      </c>
      <c r="P1081" s="58">
        <v>4</v>
      </c>
      <c r="Q1081" s="58">
        <v>0</v>
      </c>
      <c r="R1081" s="58" t="s">
        <v>221</v>
      </c>
    </row>
    <row r="1082" spans="1:18" x14ac:dyDescent="0.25">
      <c r="A1082" s="58" t="s">
        <v>49</v>
      </c>
      <c r="B1082" s="58" t="s">
        <v>220</v>
      </c>
      <c r="C1082" s="58" t="s">
        <v>203</v>
      </c>
      <c r="D1082" s="58" t="s">
        <v>137</v>
      </c>
      <c r="E1082" s="58"/>
      <c r="F1082" s="58"/>
      <c r="G1082" s="58" t="s">
        <v>157</v>
      </c>
      <c r="H1082" s="58">
        <v>0</v>
      </c>
      <c r="I1082" s="58">
        <v>38</v>
      </c>
      <c r="J1082" s="58">
        <v>8</v>
      </c>
      <c r="K1082" s="58">
        <v>0</v>
      </c>
      <c r="L1082" s="58">
        <v>0</v>
      </c>
      <c r="M1082" s="58"/>
      <c r="N1082" s="58"/>
      <c r="O1082" s="58">
        <v>55</v>
      </c>
      <c r="P1082" s="58">
        <v>2</v>
      </c>
      <c r="Q1082" s="58">
        <v>0</v>
      </c>
      <c r="R1082" s="58" t="s">
        <v>221</v>
      </c>
    </row>
    <row r="1083" spans="1:18" x14ac:dyDescent="0.25">
      <c r="A1083" s="58" t="s">
        <v>49</v>
      </c>
      <c r="B1083" s="58" t="s">
        <v>220</v>
      </c>
      <c r="C1083" s="58" t="s">
        <v>203</v>
      </c>
      <c r="D1083" s="58" t="s">
        <v>137</v>
      </c>
      <c r="E1083" s="58"/>
      <c r="F1083" s="58"/>
      <c r="G1083" s="58" t="s">
        <v>157</v>
      </c>
      <c r="H1083" s="58">
        <v>1</v>
      </c>
      <c r="I1083" s="58">
        <v>53</v>
      </c>
      <c r="J1083" s="58">
        <v>7</v>
      </c>
      <c r="K1083" s="58">
        <v>0</v>
      </c>
      <c r="L1083" s="58">
        <v>0</v>
      </c>
      <c r="M1083" s="58"/>
      <c r="N1083" s="58"/>
      <c r="O1083" s="58">
        <v>34</v>
      </c>
      <c r="P1083" s="58">
        <v>1</v>
      </c>
      <c r="Q1083" s="58">
        <v>0</v>
      </c>
      <c r="R1083" s="58" t="s">
        <v>221</v>
      </c>
    </row>
    <row r="1084" spans="1:18" x14ac:dyDescent="0.25">
      <c r="A1084" s="58" t="s">
        <v>49</v>
      </c>
      <c r="B1084" s="58" t="s">
        <v>220</v>
      </c>
      <c r="C1084" s="58" t="s">
        <v>203</v>
      </c>
      <c r="D1084" s="58" t="s">
        <v>137</v>
      </c>
      <c r="E1084" s="58"/>
      <c r="F1084" s="58"/>
      <c r="G1084" s="58" t="s">
        <v>157</v>
      </c>
      <c r="H1084" s="58">
        <v>2</v>
      </c>
      <c r="I1084" s="58">
        <v>51</v>
      </c>
      <c r="J1084" s="58">
        <v>11</v>
      </c>
      <c r="K1084" s="58">
        <v>0</v>
      </c>
      <c r="L1084" s="58">
        <v>0</v>
      </c>
      <c r="M1084" s="58"/>
      <c r="N1084" s="58"/>
      <c r="O1084" s="58">
        <v>31</v>
      </c>
      <c r="P1084" s="58">
        <v>2</v>
      </c>
      <c r="Q1084" s="58">
        <v>0</v>
      </c>
      <c r="R1084" s="58" t="s">
        <v>221</v>
      </c>
    </row>
    <row r="1085" spans="1:18" x14ac:dyDescent="0.25">
      <c r="A1085" s="58" t="s">
        <v>49</v>
      </c>
      <c r="B1085" s="58" t="s">
        <v>220</v>
      </c>
      <c r="C1085" s="58" t="s">
        <v>203</v>
      </c>
      <c r="D1085" s="58" t="s">
        <v>137</v>
      </c>
      <c r="E1085" s="58"/>
      <c r="F1085" s="58"/>
      <c r="G1085" s="58" t="s">
        <v>157</v>
      </c>
      <c r="H1085" s="58">
        <v>3</v>
      </c>
      <c r="I1085" s="58">
        <v>73</v>
      </c>
      <c r="J1085" s="58">
        <v>12</v>
      </c>
      <c r="K1085" s="58">
        <v>0</v>
      </c>
      <c r="L1085" s="58">
        <v>0</v>
      </c>
      <c r="M1085" s="58"/>
      <c r="N1085" s="58"/>
      <c r="O1085" s="58">
        <v>31</v>
      </c>
      <c r="P1085" s="58">
        <v>2</v>
      </c>
      <c r="Q1085" s="58">
        <v>0</v>
      </c>
      <c r="R1085" s="58" t="s">
        <v>221</v>
      </c>
    </row>
    <row r="1086" spans="1:18" x14ac:dyDescent="0.25">
      <c r="A1086" s="58" t="s">
        <v>49</v>
      </c>
      <c r="B1086" s="58" t="s">
        <v>220</v>
      </c>
      <c r="C1086" s="58" t="s">
        <v>203</v>
      </c>
      <c r="D1086" s="58" t="s">
        <v>137</v>
      </c>
      <c r="E1086" s="58"/>
      <c r="F1086" s="58"/>
      <c r="G1086" s="58" t="s">
        <v>157</v>
      </c>
      <c r="H1086" s="58">
        <v>4</v>
      </c>
      <c r="I1086" s="58">
        <v>59</v>
      </c>
      <c r="J1086" s="58">
        <v>11</v>
      </c>
      <c r="K1086" s="58">
        <v>0</v>
      </c>
      <c r="L1086" s="58">
        <v>0</v>
      </c>
      <c r="M1086" s="58"/>
      <c r="N1086" s="58"/>
      <c r="O1086" s="58">
        <v>46</v>
      </c>
      <c r="P1086" s="58">
        <v>1</v>
      </c>
      <c r="Q1086" s="58">
        <v>0</v>
      </c>
      <c r="R1086" s="58" t="s">
        <v>221</v>
      </c>
    </row>
    <row r="1087" spans="1:18" x14ac:dyDescent="0.25">
      <c r="A1087" s="58" t="s">
        <v>49</v>
      </c>
      <c r="B1087" s="58" t="s">
        <v>220</v>
      </c>
      <c r="C1087" s="58" t="s">
        <v>203</v>
      </c>
      <c r="D1087" s="58" t="s">
        <v>137</v>
      </c>
      <c r="E1087" s="58"/>
      <c r="F1087" s="58"/>
      <c r="G1087" s="58" t="s">
        <v>157</v>
      </c>
      <c r="H1087" s="58">
        <v>5</v>
      </c>
      <c r="I1087" s="58">
        <v>72</v>
      </c>
      <c r="J1087" s="58">
        <v>34</v>
      </c>
      <c r="K1087" s="58">
        <v>0</v>
      </c>
      <c r="L1087" s="58">
        <v>0</v>
      </c>
      <c r="M1087" s="58"/>
      <c r="N1087" s="58"/>
      <c r="O1087" s="58">
        <v>110</v>
      </c>
      <c r="P1087" s="58">
        <v>0</v>
      </c>
      <c r="Q1087" s="58">
        <v>0</v>
      </c>
      <c r="R1087" s="58" t="s">
        <v>221</v>
      </c>
    </row>
    <row r="1088" spans="1:18" x14ac:dyDescent="0.25">
      <c r="A1088" s="58" t="s">
        <v>49</v>
      </c>
      <c r="B1088" s="58" t="s">
        <v>220</v>
      </c>
      <c r="C1088" s="58" t="s">
        <v>203</v>
      </c>
      <c r="D1088" s="58" t="s">
        <v>137</v>
      </c>
      <c r="E1088" s="58"/>
      <c r="F1088" s="58"/>
      <c r="G1088" s="58" t="s">
        <v>157</v>
      </c>
      <c r="H1088" s="58">
        <v>6</v>
      </c>
      <c r="I1088" s="58">
        <v>147</v>
      </c>
      <c r="J1088" s="58">
        <v>48</v>
      </c>
      <c r="K1088" s="58">
        <v>0</v>
      </c>
      <c r="L1088" s="58">
        <v>0</v>
      </c>
      <c r="M1088" s="58"/>
      <c r="N1088" s="58"/>
      <c r="O1088" s="58">
        <v>405</v>
      </c>
      <c r="P1088" s="58">
        <v>0</v>
      </c>
      <c r="Q1088" s="58">
        <v>0</v>
      </c>
      <c r="R1088" s="58" t="s">
        <v>221</v>
      </c>
    </row>
    <row r="1089" spans="1:18" x14ac:dyDescent="0.25">
      <c r="A1089" s="58" t="s">
        <v>49</v>
      </c>
      <c r="B1089" s="58" t="s">
        <v>220</v>
      </c>
      <c r="C1089" s="58" t="s">
        <v>203</v>
      </c>
      <c r="D1089" s="58" t="s">
        <v>137</v>
      </c>
      <c r="E1089" s="58"/>
      <c r="F1089" s="58"/>
      <c r="G1089" s="58" t="s">
        <v>157</v>
      </c>
      <c r="H1089" s="58">
        <v>7</v>
      </c>
      <c r="I1089" s="58">
        <v>202</v>
      </c>
      <c r="J1089" s="58">
        <v>88</v>
      </c>
      <c r="K1089" s="58">
        <v>1</v>
      </c>
      <c r="L1089" s="58">
        <v>1</v>
      </c>
      <c r="M1089" s="58"/>
      <c r="N1089" s="58"/>
      <c r="O1089" s="58">
        <v>877</v>
      </c>
      <c r="P1089" s="58">
        <v>12</v>
      </c>
      <c r="Q1089" s="58">
        <v>0</v>
      </c>
      <c r="R1089" s="58" t="s">
        <v>221</v>
      </c>
    </row>
    <row r="1090" spans="1:18" x14ac:dyDescent="0.25">
      <c r="A1090" s="58" t="s">
        <v>49</v>
      </c>
      <c r="B1090" s="58" t="s">
        <v>220</v>
      </c>
      <c r="C1090" s="58" t="s">
        <v>203</v>
      </c>
      <c r="D1090" s="58" t="s">
        <v>137</v>
      </c>
      <c r="E1090" s="58"/>
      <c r="F1090" s="58"/>
      <c r="G1090" s="58" t="s">
        <v>157</v>
      </c>
      <c r="H1090" s="58">
        <v>8</v>
      </c>
      <c r="I1090" s="58">
        <v>184</v>
      </c>
      <c r="J1090" s="58">
        <v>105</v>
      </c>
      <c r="K1090" s="58">
        <v>0</v>
      </c>
      <c r="L1090" s="58">
        <v>2</v>
      </c>
      <c r="M1090" s="58"/>
      <c r="N1090" s="58"/>
      <c r="O1090" s="58">
        <v>606</v>
      </c>
      <c r="P1090" s="58">
        <v>6</v>
      </c>
      <c r="Q1090" s="58">
        <v>0</v>
      </c>
      <c r="R1090" s="58" t="s">
        <v>221</v>
      </c>
    </row>
    <row r="1091" spans="1:18" x14ac:dyDescent="0.25">
      <c r="A1091" s="58" t="s">
        <v>49</v>
      </c>
      <c r="B1091" s="58" t="s">
        <v>220</v>
      </c>
      <c r="C1091" s="58" t="s">
        <v>203</v>
      </c>
      <c r="D1091" s="58" t="s">
        <v>137</v>
      </c>
      <c r="E1091" s="58"/>
      <c r="F1091" s="58"/>
      <c r="G1091" s="58" t="s">
        <v>157</v>
      </c>
      <c r="H1091" s="58">
        <v>9</v>
      </c>
      <c r="I1091" s="58">
        <v>264</v>
      </c>
      <c r="J1091" s="58">
        <v>123</v>
      </c>
      <c r="K1091" s="58">
        <v>0</v>
      </c>
      <c r="L1091" s="58">
        <v>1</v>
      </c>
      <c r="M1091" s="58"/>
      <c r="N1091" s="58"/>
      <c r="O1091" s="58">
        <v>452</v>
      </c>
      <c r="P1091" s="58">
        <v>3</v>
      </c>
      <c r="Q1091" s="58">
        <v>0</v>
      </c>
      <c r="R1091" s="58" t="s">
        <v>221</v>
      </c>
    </row>
    <row r="1092" spans="1:18" x14ac:dyDescent="0.25">
      <c r="A1092" s="58" t="s">
        <v>49</v>
      </c>
      <c r="B1092" s="58" t="s">
        <v>220</v>
      </c>
      <c r="C1092" s="58" t="s">
        <v>203</v>
      </c>
      <c r="D1092" s="58" t="s">
        <v>137</v>
      </c>
      <c r="E1092" s="58"/>
      <c r="F1092" s="58"/>
      <c r="G1092" s="58" t="s">
        <v>157</v>
      </c>
      <c r="H1092" s="58">
        <v>10</v>
      </c>
      <c r="I1092" s="58">
        <v>278</v>
      </c>
      <c r="J1092" s="58">
        <v>117</v>
      </c>
      <c r="K1092" s="58">
        <v>0</v>
      </c>
      <c r="L1092" s="58">
        <v>2</v>
      </c>
      <c r="M1092" s="58"/>
      <c r="N1092" s="58"/>
      <c r="O1092" s="58">
        <v>441</v>
      </c>
      <c r="P1092" s="58">
        <v>7</v>
      </c>
      <c r="Q1092" s="58">
        <v>0</v>
      </c>
      <c r="R1092" s="58" t="s">
        <v>221</v>
      </c>
    </row>
    <row r="1093" spans="1:18" x14ac:dyDescent="0.25">
      <c r="A1093" s="58" t="s">
        <v>49</v>
      </c>
      <c r="B1093" s="58" t="s">
        <v>220</v>
      </c>
      <c r="C1093" s="58" t="s">
        <v>203</v>
      </c>
      <c r="D1093" s="58" t="s">
        <v>137</v>
      </c>
      <c r="E1093" s="58"/>
      <c r="F1093" s="58"/>
      <c r="G1093" s="58" t="s">
        <v>157</v>
      </c>
      <c r="H1093" s="58">
        <v>11</v>
      </c>
      <c r="I1093" s="58">
        <v>265</v>
      </c>
      <c r="J1093" s="58">
        <v>120</v>
      </c>
      <c r="K1093" s="58">
        <v>0</v>
      </c>
      <c r="L1093" s="58">
        <v>2</v>
      </c>
      <c r="M1093" s="58"/>
      <c r="N1093" s="58"/>
      <c r="O1093" s="58">
        <v>488</v>
      </c>
      <c r="P1093" s="58">
        <v>9</v>
      </c>
      <c r="Q1093" s="58">
        <v>0</v>
      </c>
      <c r="R1093" s="58" t="s">
        <v>221</v>
      </c>
    </row>
    <row r="1094" spans="1:18" x14ac:dyDescent="0.25">
      <c r="A1094" s="58" t="s">
        <v>49</v>
      </c>
      <c r="B1094" s="58" t="s">
        <v>220</v>
      </c>
      <c r="C1094" s="58" t="s">
        <v>203</v>
      </c>
      <c r="D1094" s="58" t="s">
        <v>137</v>
      </c>
      <c r="E1094" s="58"/>
      <c r="F1094" s="58"/>
      <c r="G1094" s="58" t="s">
        <v>157</v>
      </c>
      <c r="H1094" s="58">
        <v>12</v>
      </c>
      <c r="I1094" s="58">
        <v>202</v>
      </c>
      <c r="J1094" s="58">
        <v>103</v>
      </c>
      <c r="K1094" s="58">
        <v>0</v>
      </c>
      <c r="L1094" s="58">
        <v>2</v>
      </c>
      <c r="M1094" s="58"/>
      <c r="N1094" s="58"/>
      <c r="O1094" s="58">
        <v>501</v>
      </c>
      <c r="P1094" s="58">
        <v>8</v>
      </c>
      <c r="Q1094" s="58">
        <v>0</v>
      </c>
      <c r="R1094" s="58" t="s">
        <v>221</v>
      </c>
    </row>
    <row r="1095" spans="1:18" x14ac:dyDescent="0.25">
      <c r="A1095" s="58" t="s">
        <v>49</v>
      </c>
      <c r="B1095" s="58" t="s">
        <v>220</v>
      </c>
      <c r="C1095" s="58" t="s">
        <v>203</v>
      </c>
      <c r="D1095" s="58" t="s">
        <v>137</v>
      </c>
      <c r="E1095" s="58"/>
      <c r="F1095" s="58"/>
      <c r="G1095" s="58" t="s">
        <v>157</v>
      </c>
      <c r="H1095" s="58">
        <v>13</v>
      </c>
      <c r="I1095" s="58">
        <v>211</v>
      </c>
      <c r="J1095" s="58">
        <v>114</v>
      </c>
      <c r="K1095" s="58">
        <v>0</v>
      </c>
      <c r="L1095" s="58">
        <v>1</v>
      </c>
      <c r="M1095" s="58"/>
      <c r="N1095" s="58"/>
      <c r="O1095" s="58">
        <v>545</v>
      </c>
      <c r="P1095" s="58">
        <v>11</v>
      </c>
      <c r="Q1095" s="58">
        <v>0</v>
      </c>
      <c r="R1095" s="58" t="s">
        <v>221</v>
      </c>
    </row>
    <row r="1096" spans="1:18" x14ac:dyDescent="0.25">
      <c r="A1096" s="58" t="s">
        <v>49</v>
      </c>
      <c r="B1096" s="58" t="s">
        <v>220</v>
      </c>
      <c r="C1096" s="58" t="s">
        <v>203</v>
      </c>
      <c r="D1096" s="58" t="s">
        <v>137</v>
      </c>
      <c r="E1096" s="58"/>
      <c r="F1096" s="58"/>
      <c r="G1096" s="58" t="s">
        <v>157</v>
      </c>
      <c r="H1096" s="58">
        <v>14</v>
      </c>
      <c r="I1096" s="58">
        <v>214</v>
      </c>
      <c r="J1096" s="58">
        <v>135</v>
      </c>
      <c r="K1096" s="58">
        <v>0</v>
      </c>
      <c r="L1096" s="58">
        <v>1</v>
      </c>
      <c r="M1096" s="58"/>
      <c r="N1096" s="58"/>
      <c r="O1096" s="58">
        <v>634</v>
      </c>
      <c r="P1096" s="58">
        <v>6</v>
      </c>
      <c r="Q1096" s="58">
        <v>0</v>
      </c>
      <c r="R1096" s="58" t="s">
        <v>221</v>
      </c>
    </row>
    <row r="1097" spans="1:18" x14ac:dyDescent="0.25">
      <c r="A1097" s="58" t="s">
        <v>49</v>
      </c>
      <c r="B1097" s="58" t="s">
        <v>220</v>
      </c>
      <c r="C1097" s="58" t="s">
        <v>203</v>
      </c>
      <c r="D1097" s="58" t="s">
        <v>137</v>
      </c>
      <c r="E1097" s="58"/>
      <c r="F1097" s="58"/>
      <c r="G1097" s="58" t="s">
        <v>157</v>
      </c>
      <c r="H1097" s="58">
        <v>15</v>
      </c>
      <c r="I1097" s="58">
        <v>248</v>
      </c>
      <c r="J1097" s="58">
        <v>108</v>
      </c>
      <c r="K1097" s="58">
        <v>0</v>
      </c>
      <c r="L1097" s="58">
        <v>3</v>
      </c>
      <c r="M1097" s="58"/>
      <c r="N1097" s="58"/>
      <c r="O1097" s="58">
        <v>691</v>
      </c>
      <c r="P1097" s="58">
        <v>3</v>
      </c>
      <c r="Q1097" s="58">
        <v>0</v>
      </c>
      <c r="R1097" s="58" t="s">
        <v>221</v>
      </c>
    </row>
    <row r="1098" spans="1:18" x14ac:dyDescent="0.25">
      <c r="A1098" s="58" t="s">
        <v>49</v>
      </c>
      <c r="B1098" s="58" t="s">
        <v>220</v>
      </c>
      <c r="C1098" s="58" t="s">
        <v>203</v>
      </c>
      <c r="D1098" s="58" t="s">
        <v>137</v>
      </c>
      <c r="E1098" s="58"/>
      <c r="F1098" s="58"/>
      <c r="G1098" s="58" t="s">
        <v>157</v>
      </c>
      <c r="H1098" s="58">
        <v>16</v>
      </c>
      <c r="I1098" s="58">
        <v>179</v>
      </c>
      <c r="J1098" s="58">
        <v>118</v>
      </c>
      <c r="K1098" s="58">
        <v>0</v>
      </c>
      <c r="L1098" s="58">
        <v>0</v>
      </c>
      <c r="M1098" s="58"/>
      <c r="N1098" s="58"/>
      <c r="O1098" s="58">
        <v>838</v>
      </c>
      <c r="P1098" s="58">
        <v>6</v>
      </c>
      <c r="Q1098" s="58">
        <v>0</v>
      </c>
      <c r="R1098" s="58" t="s">
        <v>221</v>
      </c>
    </row>
    <row r="1099" spans="1:18" x14ac:dyDescent="0.25">
      <c r="A1099" s="58" t="s">
        <v>49</v>
      </c>
      <c r="B1099" s="58" t="s">
        <v>220</v>
      </c>
      <c r="C1099" s="58" t="s">
        <v>203</v>
      </c>
      <c r="D1099" s="58" t="s">
        <v>137</v>
      </c>
      <c r="E1099" s="58"/>
      <c r="F1099" s="58"/>
      <c r="G1099" s="58" t="s">
        <v>157</v>
      </c>
      <c r="H1099" s="58">
        <v>17</v>
      </c>
      <c r="I1099" s="58">
        <v>120</v>
      </c>
      <c r="J1099" s="58">
        <v>63</v>
      </c>
      <c r="K1099" s="58">
        <v>0</v>
      </c>
      <c r="L1099" s="58">
        <v>0</v>
      </c>
      <c r="M1099" s="58"/>
      <c r="N1099" s="58"/>
      <c r="O1099" s="58">
        <v>1031</v>
      </c>
      <c r="P1099" s="58">
        <v>16</v>
      </c>
      <c r="Q1099" s="58">
        <v>0</v>
      </c>
      <c r="R1099" s="58" t="s">
        <v>221</v>
      </c>
    </row>
    <row r="1100" spans="1:18" x14ac:dyDescent="0.25">
      <c r="A1100" s="58" t="s">
        <v>49</v>
      </c>
      <c r="B1100" s="58" t="s">
        <v>220</v>
      </c>
      <c r="C1100" s="58" t="s">
        <v>203</v>
      </c>
      <c r="D1100" s="58" t="s">
        <v>137</v>
      </c>
      <c r="E1100" s="58"/>
      <c r="F1100" s="58"/>
      <c r="G1100" s="58" t="s">
        <v>157</v>
      </c>
      <c r="H1100" s="58">
        <v>18</v>
      </c>
      <c r="I1100" s="58">
        <v>82</v>
      </c>
      <c r="J1100" s="58">
        <v>43</v>
      </c>
      <c r="K1100" s="58">
        <v>0</v>
      </c>
      <c r="L1100" s="58">
        <v>3</v>
      </c>
      <c r="M1100" s="58"/>
      <c r="N1100" s="58"/>
      <c r="O1100" s="58">
        <v>636</v>
      </c>
      <c r="P1100" s="58">
        <v>10</v>
      </c>
      <c r="Q1100" s="58">
        <v>0</v>
      </c>
      <c r="R1100" s="58" t="s">
        <v>221</v>
      </c>
    </row>
    <row r="1101" spans="1:18" x14ac:dyDescent="0.25">
      <c r="A1101" s="58" t="s">
        <v>49</v>
      </c>
      <c r="B1101" s="58" t="s">
        <v>220</v>
      </c>
      <c r="C1101" s="58" t="s">
        <v>203</v>
      </c>
      <c r="D1101" s="58" t="s">
        <v>137</v>
      </c>
      <c r="E1101" s="58"/>
      <c r="F1101" s="58"/>
      <c r="G1101" s="58" t="s">
        <v>157</v>
      </c>
      <c r="H1101" s="58">
        <v>19</v>
      </c>
      <c r="I1101" s="58">
        <v>40</v>
      </c>
      <c r="J1101" s="58">
        <v>38</v>
      </c>
      <c r="K1101" s="58">
        <v>0</v>
      </c>
      <c r="L1101" s="58">
        <v>0</v>
      </c>
      <c r="M1101" s="58"/>
      <c r="N1101" s="58"/>
      <c r="O1101" s="58">
        <v>409</v>
      </c>
      <c r="P1101" s="58">
        <v>3</v>
      </c>
      <c r="Q1101" s="58">
        <v>0</v>
      </c>
      <c r="R1101" s="58" t="s">
        <v>221</v>
      </c>
    </row>
    <row r="1102" spans="1:18" x14ac:dyDescent="0.25">
      <c r="A1102" s="58" t="s">
        <v>49</v>
      </c>
      <c r="B1102" s="58" t="s">
        <v>220</v>
      </c>
      <c r="C1102" s="58" t="s">
        <v>203</v>
      </c>
      <c r="D1102" s="58" t="s">
        <v>137</v>
      </c>
      <c r="E1102" s="58"/>
      <c r="F1102" s="58"/>
      <c r="G1102" s="58" t="s">
        <v>157</v>
      </c>
      <c r="H1102" s="58">
        <v>20</v>
      </c>
      <c r="I1102" s="58">
        <v>35</v>
      </c>
      <c r="J1102" s="58">
        <v>25</v>
      </c>
      <c r="K1102" s="58">
        <v>0</v>
      </c>
      <c r="L1102" s="58">
        <v>0</v>
      </c>
      <c r="M1102" s="58"/>
      <c r="N1102" s="58"/>
      <c r="O1102" s="58">
        <v>250</v>
      </c>
      <c r="P1102" s="58">
        <v>5</v>
      </c>
      <c r="Q1102" s="58">
        <v>0</v>
      </c>
      <c r="R1102" s="58" t="s">
        <v>221</v>
      </c>
    </row>
    <row r="1103" spans="1:18" x14ac:dyDescent="0.25">
      <c r="A1103" s="58" t="s">
        <v>49</v>
      </c>
      <c r="B1103" s="58" t="s">
        <v>220</v>
      </c>
      <c r="C1103" s="58" t="s">
        <v>203</v>
      </c>
      <c r="D1103" s="58" t="s">
        <v>137</v>
      </c>
      <c r="E1103" s="58"/>
      <c r="F1103" s="58"/>
      <c r="G1103" s="58" t="s">
        <v>157</v>
      </c>
      <c r="H1103" s="58">
        <v>21</v>
      </c>
      <c r="I1103" s="58">
        <v>26</v>
      </c>
      <c r="J1103" s="58">
        <v>5</v>
      </c>
      <c r="K1103" s="58">
        <v>0</v>
      </c>
      <c r="L1103" s="58">
        <v>0</v>
      </c>
      <c r="M1103" s="58"/>
      <c r="N1103" s="58"/>
      <c r="O1103" s="58">
        <v>146</v>
      </c>
      <c r="P1103" s="58">
        <v>5</v>
      </c>
      <c r="Q1103" s="58">
        <v>0</v>
      </c>
      <c r="R1103" s="58" t="s">
        <v>221</v>
      </c>
    </row>
    <row r="1104" spans="1:18" x14ac:dyDescent="0.25">
      <c r="A1104" s="58" t="s">
        <v>49</v>
      </c>
      <c r="B1104" s="58" t="s">
        <v>220</v>
      </c>
      <c r="C1104" s="58" t="s">
        <v>203</v>
      </c>
      <c r="D1104" s="58" t="s">
        <v>137</v>
      </c>
      <c r="E1104" s="58"/>
      <c r="F1104" s="58"/>
      <c r="G1104" s="58" t="s">
        <v>157</v>
      </c>
      <c r="H1104" s="58">
        <v>22</v>
      </c>
      <c r="I1104" s="58">
        <v>27</v>
      </c>
      <c r="J1104" s="58">
        <v>7</v>
      </c>
      <c r="K1104" s="58">
        <v>0</v>
      </c>
      <c r="L1104" s="58">
        <v>0</v>
      </c>
      <c r="M1104" s="58"/>
      <c r="N1104" s="58"/>
      <c r="O1104" s="58">
        <v>119</v>
      </c>
      <c r="P1104" s="58">
        <v>0</v>
      </c>
      <c r="Q1104" s="58">
        <v>0</v>
      </c>
      <c r="R1104" s="58" t="s">
        <v>221</v>
      </c>
    </row>
    <row r="1105" spans="1:18" x14ac:dyDescent="0.25">
      <c r="A1105" s="58" t="s">
        <v>49</v>
      </c>
      <c r="B1105" s="58" t="s">
        <v>220</v>
      </c>
      <c r="C1105" s="58" t="s">
        <v>203</v>
      </c>
      <c r="D1105" s="58" t="s">
        <v>137</v>
      </c>
      <c r="E1105" s="58"/>
      <c r="F1105" s="58"/>
      <c r="G1105" s="58" t="s">
        <v>157</v>
      </c>
      <c r="H1105" s="58">
        <v>23</v>
      </c>
      <c r="I1105" s="58">
        <v>21</v>
      </c>
      <c r="J1105" s="58">
        <v>5</v>
      </c>
      <c r="K1105" s="58">
        <v>0</v>
      </c>
      <c r="L1105" s="58">
        <v>0</v>
      </c>
      <c r="M1105" s="58"/>
      <c r="N1105" s="58"/>
      <c r="O1105" s="58">
        <v>49</v>
      </c>
      <c r="P1105" s="58">
        <v>0</v>
      </c>
      <c r="Q1105" s="58">
        <v>0</v>
      </c>
      <c r="R1105" s="58" t="s">
        <v>221</v>
      </c>
    </row>
    <row r="1106" spans="1:18" x14ac:dyDescent="0.25">
      <c r="A1106" s="58" t="s">
        <v>49</v>
      </c>
      <c r="B1106" s="58" t="s">
        <v>220</v>
      </c>
      <c r="C1106" s="58" t="s">
        <v>203</v>
      </c>
      <c r="D1106" s="58" t="s">
        <v>135</v>
      </c>
      <c r="E1106" s="58"/>
      <c r="F1106" s="58"/>
      <c r="G1106" s="58" t="s">
        <v>159</v>
      </c>
      <c r="H1106" s="58">
        <v>0</v>
      </c>
      <c r="I1106" s="58">
        <v>39</v>
      </c>
      <c r="J1106" s="58">
        <v>7</v>
      </c>
      <c r="K1106" s="58">
        <v>0</v>
      </c>
      <c r="L1106" s="58">
        <v>1</v>
      </c>
      <c r="M1106" s="58"/>
      <c r="N1106" s="58"/>
      <c r="O1106" s="58">
        <v>101</v>
      </c>
      <c r="P1106" s="58">
        <v>9</v>
      </c>
      <c r="Q1106" s="58">
        <v>0</v>
      </c>
      <c r="R1106" s="58" t="s">
        <v>221</v>
      </c>
    </row>
    <row r="1107" spans="1:18" x14ac:dyDescent="0.25">
      <c r="A1107" s="58" t="s">
        <v>49</v>
      </c>
      <c r="B1107" s="58" t="s">
        <v>220</v>
      </c>
      <c r="C1107" s="58" t="s">
        <v>203</v>
      </c>
      <c r="D1107" s="58" t="s">
        <v>135</v>
      </c>
      <c r="E1107" s="58"/>
      <c r="F1107" s="58"/>
      <c r="G1107" s="58" t="s">
        <v>159</v>
      </c>
      <c r="H1107" s="58">
        <v>1</v>
      </c>
      <c r="I1107" s="58">
        <v>37</v>
      </c>
      <c r="J1107" s="58">
        <v>8</v>
      </c>
      <c r="K1107" s="58">
        <v>0</v>
      </c>
      <c r="L1107" s="58">
        <v>1</v>
      </c>
      <c r="M1107" s="58"/>
      <c r="N1107" s="58"/>
      <c r="O1107" s="58">
        <v>99</v>
      </c>
      <c r="P1107" s="58">
        <v>6</v>
      </c>
      <c r="Q1107" s="58">
        <v>0</v>
      </c>
      <c r="R1107" s="58" t="s">
        <v>221</v>
      </c>
    </row>
    <row r="1108" spans="1:18" x14ac:dyDescent="0.25">
      <c r="A1108" s="58" t="s">
        <v>49</v>
      </c>
      <c r="B1108" s="58" t="s">
        <v>220</v>
      </c>
      <c r="C1108" s="58" t="s">
        <v>203</v>
      </c>
      <c r="D1108" s="58" t="s">
        <v>135</v>
      </c>
      <c r="E1108" s="58"/>
      <c r="F1108" s="58"/>
      <c r="G1108" s="58" t="s">
        <v>159</v>
      </c>
      <c r="H1108" s="58">
        <v>2</v>
      </c>
      <c r="I1108" s="58">
        <v>47</v>
      </c>
      <c r="J1108" s="58">
        <v>5</v>
      </c>
      <c r="K1108" s="58">
        <v>0</v>
      </c>
      <c r="L1108" s="58">
        <v>3</v>
      </c>
      <c r="M1108" s="58"/>
      <c r="N1108" s="58"/>
      <c r="O1108" s="58">
        <v>39</v>
      </c>
      <c r="P1108" s="58">
        <v>20</v>
      </c>
      <c r="Q1108" s="58">
        <v>0</v>
      </c>
      <c r="R1108" s="58" t="s">
        <v>221</v>
      </c>
    </row>
    <row r="1109" spans="1:18" x14ac:dyDescent="0.25">
      <c r="A1109" s="58" t="s">
        <v>49</v>
      </c>
      <c r="B1109" s="58" t="s">
        <v>220</v>
      </c>
      <c r="C1109" s="58" t="s">
        <v>203</v>
      </c>
      <c r="D1109" s="58" t="s">
        <v>135</v>
      </c>
      <c r="E1109" s="58"/>
      <c r="F1109" s="58"/>
      <c r="G1109" s="58" t="s">
        <v>159</v>
      </c>
      <c r="H1109" s="58">
        <v>3</v>
      </c>
      <c r="I1109" s="58">
        <v>65</v>
      </c>
      <c r="J1109" s="58">
        <v>7</v>
      </c>
      <c r="K1109" s="58">
        <v>0</v>
      </c>
      <c r="L1109" s="58">
        <v>1</v>
      </c>
      <c r="M1109" s="58"/>
      <c r="N1109" s="58"/>
      <c r="O1109" s="58">
        <v>63</v>
      </c>
      <c r="P1109" s="58">
        <v>7</v>
      </c>
      <c r="Q1109" s="58">
        <v>0</v>
      </c>
      <c r="R1109" s="58" t="s">
        <v>221</v>
      </c>
    </row>
    <row r="1110" spans="1:18" x14ac:dyDescent="0.25">
      <c r="A1110" s="58" t="s">
        <v>49</v>
      </c>
      <c r="B1110" s="58" t="s">
        <v>220</v>
      </c>
      <c r="C1110" s="58" t="s">
        <v>203</v>
      </c>
      <c r="D1110" s="58" t="s">
        <v>135</v>
      </c>
      <c r="E1110" s="58"/>
      <c r="F1110" s="58"/>
      <c r="G1110" s="58" t="s">
        <v>159</v>
      </c>
      <c r="H1110" s="58">
        <v>4</v>
      </c>
      <c r="I1110" s="58">
        <v>49</v>
      </c>
      <c r="J1110" s="58">
        <v>12</v>
      </c>
      <c r="K1110" s="58">
        <v>0</v>
      </c>
      <c r="L1110" s="58">
        <v>2</v>
      </c>
      <c r="M1110" s="58"/>
      <c r="N1110" s="58"/>
      <c r="O1110" s="58">
        <v>111</v>
      </c>
      <c r="P1110" s="58">
        <v>12</v>
      </c>
      <c r="Q1110" s="58">
        <v>0</v>
      </c>
      <c r="R1110" s="58" t="s">
        <v>221</v>
      </c>
    </row>
    <row r="1111" spans="1:18" x14ac:dyDescent="0.25">
      <c r="A1111" s="58" t="s">
        <v>49</v>
      </c>
      <c r="B1111" s="58" t="s">
        <v>220</v>
      </c>
      <c r="C1111" s="58" t="s">
        <v>203</v>
      </c>
      <c r="D1111" s="58" t="s">
        <v>135</v>
      </c>
      <c r="E1111" s="58"/>
      <c r="F1111" s="58"/>
      <c r="G1111" s="58" t="s">
        <v>159</v>
      </c>
      <c r="H1111" s="58">
        <v>5</v>
      </c>
      <c r="I1111" s="58">
        <v>53</v>
      </c>
      <c r="J1111" s="58">
        <v>30</v>
      </c>
      <c r="K1111" s="58">
        <v>0</v>
      </c>
      <c r="L1111" s="58">
        <v>2</v>
      </c>
      <c r="M1111" s="58"/>
      <c r="N1111" s="58"/>
      <c r="O1111" s="58">
        <v>153</v>
      </c>
      <c r="P1111" s="58">
        <v>11</v>
      </c>
      <c r="Q1111" s="58">
        <v>0</v>
      </c>
      <c r="R1111" s="58" t="s">
        <v>221</v>
      </c>
    </row>
    <row r="1112" spans="1:18" x14ac:dyDescent="0.25">
      <c r="A1112" s="58" t="s">
        <v>49</v>
      </c>
      <c r="B1112" s="58" t="s">
        <v>220</v>
      </c>
      <c r="C1112" s="58" t="s">
        <v>203</v>
      </c>
      <c r="D1112" s="58" t="s">
        <v>135</v>
      </c>
      <c r="E1112" s="58"/>
      <c r="F1112" s="58"/>
      <c r="G1112" s="58" t="s">
        <v>159</v>
      </c>
      <c r="H1112" s="58">
        <v>6</v>
      </c>
      <c r="I1112" s="58">
        <v>69</v>
      </c>
      <c r="J1112" s="58">
        <v>42</v>
      </c>
      <c r="K1112" s="58">
        <v>0</v>
      </c>
      <c r="L1112" s="58">
        <v>5</v>
      </c>
      <c r="M1112" s="58"/>
      <c r="N1112" s="58"/>
      <c r="O1112" s="58">
        <v>374</v>
      </c>
      <c r="P1112" s="58">
        <v>23</v>
      </c>
      <c r="Q1112" s="58">
        <v>0</v>
      </c>
      <c r="R1112" s="58" t="s">
        <v>221</v>
      </c>
    </row>
    <row r="1113" spans="1:18" x14ac:dyDescent="0.25">
      <c r="A1113" s="58" t="s">
        <v>49</v>
      </c>
      <c r="B1113" s="58" t="s">
        <v>220</v>
      </c>
      <c r="C1113" s="58" t="s">
        <v>203</v>
      </c>
      <c r="D1113" s="58" t="s">
        <v>135</v>
      </c>
      <c r="E1113" s="58"/>
      <c r="F1113" s="58"/>
      <c r="G1113" s="58" t="s">
        <v>159</v>
      </c>
      <c r="H1113" s="58">
        <v>7</v>
      </c>
      <c r="I1113" s="58">
        <v>92</v>
      </c>
      <c r="J1113" s="58">
        <v>46</v>
      </c>
      <c r="K1113" s="58">
        <v>0</v>
      </c>
      <c r="L1113" s="58">
        <v>3</v>
      </c>
      <c r="M1113" s="58"/>
      <c r="N1113" s="58"/>
      <c r="O1113" s="58">
        <v>711</v>
      </c>
      <c r="P1113" s="58">
        <v>51</v>
      </c>
      <c r="Q1113" s="58">
        <v>0</v>
      </c>
      <c r="R1113" s="58" t="s">
        <v>221</v>
      </c>
    </row>
    <row r="1114" spans="1:18" x14ac:dyDescent="0.25">
      <c r="A1114" s="58" t="s">
        <v>49</v>
      </c>
      <c r="B1114" s="58" t="s">
        <v>220</v>
      </c>
      <c r="C1114" s="58" t="s">
        <v>203</v>
      </c>
      <c r="D1114" s="58" t="s">
        <v>135</v>
      </c>
      <c r="E1114" s="58"/>
      <c r="F1114" s="58"/>
      <c r="G1114" s="58" t="s">
        <v>159</v>
      </c>
      <c r="H1114" s="58">
        <v>8</v>
      </c>
      <c r="I1114" s="58">
        <v>180</v>
      </c>
      <c r="J1114" s="58">
        <v>35</v>
      </c>
      <c r="K1114" s="58">
        <v>0</v>
      </c>
      <c r="L1114" s="58">
        <v>10</v>
      </c>
      <c r="M1114" s="58"/>
      <c r="N1114" s="58"/>
      <c r="O1114" s="58">
        <v>760</v>
      </c>
      <c r="P1114" s="58">
        <v>66</v>
      </c>
      <c r="Q1114" s="58">
        <v>0</v>
      </c>
      <c r="R1114" s="58" t="s">
        <v>221</v>
      </c>
    </row>
    <row r="1115" spans="1:18" x14ac:dyDescent="0.25">
      <c r="A1115" s="58" t="s">
        <v>49</v>
      </c>
      <c r="B1115" s="58" t="s">
        <v>220</v>
      </c>
      <c r="C1115" s="58" t="s">
        <v>203</v>
      </c>
      <c r="D1115" s="58" t="s">
        <v>135</v>
      </c>
      <c r="E1115" s="58"/>
      <c r="F1115" s="58"/>
      <c r="G1115" s="58" t="s">
        <v>159</v>
      </c>
      <c r="H1115" s="58">
        <v>9</v>
      </c>
      <c r="I1115" s="58">
        <v>185</v>
      </c>
      <c r="J1115" s="58">
        <v>27</v>
      </c>
      <c r="K1115" s="58">
        <v>0</v>
      </c>
      <c r="L1115" s="58">
        <v>12</v>
      </c>
      <c r="M1115" s="58"/>
      <c r="N1115" s="58"/>
      <c r="O1115" s="58">
        <v>865</v>
      </c>
      <c r="P1115" s="58">
        <v>67</v>
      </c>
      <c r="Q1115" s="58">
        <v>0</v>
      </c>
      <c r="R1115" s="58" t="s">
        <v>221</v>
      </c>
    </row>
    <row r="1116" spans="1:18" x14ac:dyDescent="0.25">
      <c r="A1116" s="58" t="s">
        <v>49</v>
      </c>
      <c r="B1116" s="58" t="s">
        <v>220</v>
      </c>
      <c r="C1116" s="58" t="s">
        <v>203</v>
      </c>
      <c r="D1116" s="58" t="s">
        <v>135</v>
      </c>
      <c r="E1116" s="58"/>
      <c r="F1116" s="58"/>
      <c r="G1116" s="58" t="s">
        <v>159</v>
      </c>
      <c r="H1116" s="58">
        <v>10</v>
      </c>
      <c r="I1116" s="58">
        <v>156</v>
      </c>
      <c r="J1116" s="58">
        <v>32</v>
      </c>
      <c r="K1116" s="58">
        <v>0</v>
      </c>
      <c r="L1116" s="58">
        <v>11</v>
      </c>
      <c r="M1116" s="58"/>
      <c r="N1116" s="58"/>
      <c r="O1116" s="58">
        <v>1091</v>
      </c>
      <c r="P1116" s="58">
        <v>44</v>
      </c>
      <c r="Q1116" s="58">
        <v>0</v>
      </c>
      <c r="R1116" s="58" t="s">
        <v>221</v>
      </c>
    </row>
    <row r="1117" spans="1:18" x14ac:dyDescent="0.25">
      <c r="A1117" s="58" t="s">
        <v>49</v>
      </c>
      <c r="B1117" s="58" t="s">
        <v>220</v>
      </c>
      <c r="C1117" s="58" t="s">
        <v>203</v>
      </c>
      <c r="D1117" s="58" t="s">
        <v>135</v>
      </c>
      <c r="E1117" s="58"/>
      <c r="F1117" s="58"/>
      <c r="G1117" s="58" t="s">
        <v>159</v>
      </c>
      <c r="H1117" s="58">
        <v>11</v>
      </c>
      <c r="I1117" s="58">
        <v>160</v>
      </c>
      <c r="J1117" s="58">
        <v>40</v>
      </c>
      <c r="K1117" s="58">
        <v>0</v>
      </c>
      <c r="L1117" s="58">
        <v>3</v>
      </c>
      <c r="M1117" s="58"/>
      <c r="N1117" s="58"/>
      <c r="O1117" s="58">
        <v>958</v>
      </c>
      <c r="P1117" s="58">
        <v>42</v>
      </c>
      <c r="Q1117" s="58">
        <v>0</v>
      </c>
      <c r="R1117" s="58" t="s">
        <v>221</v>
      </c>
    </row>
    <row r="1118" spans="1:18" x14ac:dyDescent="0.25">
      <c r="A1118" s="58" t="s">
        <v>49</v>
      </c>
      <c r="B1118" s="58" t="s">
        <v>220</v>
      </c>
      <c r="C1118" s="58" t="s">
        <v>203</v>
      </c>
      <c r="D1118" s="58" t="s">
        <v>135</v>
      </c>
      <c r="E1118" s="58"/>
      <c r="F1118" s="58"/>
      <c r="G1118" s="58" t="s">
        <v>159</v>
      </c>
      <c r="H1118" s="58">
        <v>12</v>
      </c>
      <c r="I1118" s="58">
        <v>111</v>
      </c>
      <c r="J1118" s="58">
        <v>41</v>
      </c>
      <c r="K1118" s="58">
        <v>0</v>
      </c>
      <c r="L1118" s="58">
        <v>2</v>
      </c>
      <c r="M1118" s="58"/>
      <c r="N1118" s="58"/>
      <c r="O1118" s="58">
        <v>868</v>
      </c>
      <c r="P1118" s="58">
        <v>66</v>
      </c>
      <c r="Q1118" s="58">
        <v>0</v>
      </c>
      <c r="R1118" s="58" t="s">
        <v>221</v>
      </c>
    </row>
    <row r="1119" spans="1:18" x14ac:dyDescent="0.25">
      <c r="A1119" s="58" t="s">
        <v>49</v>
      </c>
      <c r="B1119" s="58" t="s">
        <v>220</v>
      </c>
      <c r="C1119" s="58" t="s">
        <v>203</v>
      </c>
      <c r="D1119" s="58" t="s">
        <v>135</v>
      </c>
      <c r="E1119" s="58"/>
      <c r="F1119" s="58"/>
      <c r="G1119" s="58" t="s">
        <v>159</v>
      </c>
      <c r="H1119" s="58">
        <v>13</v>
      </c>
      <c r="I1119" s="58">
        <v>101</v>
      </c>
      <c r="J1119" s="58">
        <v>43</v>
      </c>
      <c r="K1119" s="58">
        <v>0</v>
      </c>
      <c r="L1119" s="58">
        <v>4</v>
      </c>
      <c r="M1119" s="58"/>
      <c r="N1119" s="58"/>
      <c r="O1119" s="58">
        <v>859</v>
      </c>
      <c r="P1119" s="58">
        <v>34</v>
      </c>
      <c r="Q1119" s="58">
        <v>0</v>
      </c>
      <c r="R1119" s="58" t="s">
        <v>221</v>
      </c>
    </row>
    <row r="1120" spans="1:18" x14ac:dyDescent="0.25">
      <c r="A1120" s="58" t="s">
        <v>49</v>
      </c>
      <c r="B1120" s="58" t="s">
        <v>220</v>
      </c>
      <c r="C1120" s="58" t="s">
        <v>203</v>
      </c>
      <c r="D1120" s="58" t="s">
        <v>135</v>
      </c>
      <c r="E1120" s="58"/>
      <c r="F1120" s="58"/>
      <c r="G1120" s="58" t="s">
        <v>159</v>
      </c>
      <c r="H1120" s="58">
        <v>14</v>
      </c>
      <c r="I1120" s="58">
        <v>110</v>
      </c>
      <c r="J1120" s="58">
        <v>43</v>
      </c>
      <c r="K1120" s="58">
        <v>0</v>
      </c>
      <c r="L1120" s="58">
        <v>2</v>
      </c>
      <c r="M1120" s="58"/>
      <c r="N1120" s="58"/>
      <c r="O1120" s="58">
        <v>879</v>
      </c>
      <c r="P1120" s="58">
        <v>45</v>
      </c>
      <c r="Q1120" s="58">
        <v>0</v>
      </c>
      <c r="R1120" s="58" t="s">
        <v>221</v>
      </c>
    </row>
    <row r="1121" spans="1:18" x14ac:dyDescent="0.25">
      <c r="A1121" s="58" t="s">
        <v>49</v>
      </c>
      <c r="B1121" s="58" t="s">
        <v>220</v>
      </c>
      <c r="C1121" s="58" t="s">
        <v>203</v>
      </c>
      <c r="D1121" s="58" t="s">
        <v>135</v>
      </c>
      <c r="E1121" s="58"/>
      <c r="F1121" s="58"/>
      <c r="G1121" s="58" t="s">
        <v>159</v>
      </c>
      <c r="H1121" s="58">
        <v>15</v>
      </c>
      <c r="I1121" s="58">
        <v>88</v>
      </c>
      <c r="J1121" s="58">
        <v>24</v>
      </c>
      <c r="K1121" s="58">
        <v>0</v>
      </c>
      <c r="L1121" s="58">
        <v>4</v>
      </c>
      <c r="M1121" s="58"/>
      <c r="N1121" s="58"/>
      <c r="O1121" s="58">
        <v>840</v>
      </c>
      <c r="P1121" s="58">
        <v>36</v>
      </c>
      <c r="Q1121" s="58">
        <v>0</v>
      </c>
      <c r="R1121" s="58" t="s">
        <v>221</v>
      </c>
    </row>
    <row r="1122" spans="1:18" x14ac:dyDescent="0.25">
      <c r="A1122" s="58" t="s">
        <v>49</v>
      </c>
      <c r="B1122" s="58" t="s">
        <v>220</v>
      </c>
      <c r="C1122" s="58" t="s">
        <v>203</v>
      </c>
      <c r="D1122" s="58" t="s">
        <v>135</v>
      </c>
      <c r="E1122" s="58"/>
      <c r="F1122" s="58"/>
      <c r="G1122" s="58" t="s">
        <v>159</v>
      </c>
      <c r="H1122" s="58">
        <v>16</v>
      </c>
      <c r="I1122" s="58">
        <v>75</v>
      </c>
      <c r="J1122" s="58">
        <v>27</v>
      </c>
      <c r="K1122" s="58">
        <v>0</v>
      </c>
      <c r="L1122" s="58">
        <v>1</v>
      </c>
      <c r="M1122" s="58"/>
      <c r="N1122" s="58"/>
      <c r="O1122" s="58">
        <v>873</v>
      </c>
      <c r="P1122" s="58">
        <v>20</v>
      </c>
      <c r="Q1122" s="58">
        <v>0</v>
      </c>
      <c r="R1122" s="58" t="s">
        <v>221</v>
      </c>
    </row>
    <row r="1123" spans="1:18" x14ac:dyDescent="0.25">
      <c r="A1123" s="58" t="s">
        <v>49</v>
      </c>
      <c r="B1123" s="58" t="s">
        <v>220</v>
      </c>
      <c r="C1123" s="58" t="s">
        <v>203</v>
      </c>
      <c r="D1123" s="58" t="s">
        <v>135</v>
      </c>
      <c r="E1123" s="58"/>
      <c r="F1123" s="58"/>
      <c r="G1123" s="58" t="s">
        <v>159</v>
      </c>
      <c r="H1123" s="58">
        <v>17</v>
      </c>
      <c r="I1123" s="58">
        <v>43</v>
      </c>
      <c r="J1123" s="58">
        <v>35</v>
      </c>
      <c r="K1123" s="58">
        <v>1</v>
      </c>
      <c r="L1123" s="58">
        <v>3</v>
      </c>
      <c r="M1123" s="58"/>
      <c r="N1123" s="58"/>
      <c r="O1123" s="58">
        <v>778</v>
      </c>
      <c r="P1123" s="58">
        <v>19</v>
      </c>
      <c r="Q1123" s="58">
        <v>0</v>
      </c>
      <c r="R1123" s="58" t="s">
        <v>221</v>
      </c>
    </row>
    <row r="1124" spans="1:18" x14ac:dyDescent="0.25">
      <c r="A1124" s="58" t="s">
        <v>49</v>
      </c>
      <c r="B1124" s="58" t="s">
        <v>220</v>
      </c>
      <c r="C1124" s="58" t="s">
        <v>203</v>
      </c>
      <c r="D1124" s="58" t="s">
        <v>135</v>
      </c>
      <c r="E1124" s="58"/>
      <c r="F1124" s="58"/>
      <c r="G1124" s="58" t="s">
        <v>159</v>
      </c>
      <c r="H1124" s="58">
        <v>18</v>
      </c>
      <c r="I1124" s="58">
        <v>26</v>
      </c>
      <c r="J1124" s="58">
        <v>26</v>
      </c>
      <c r="K1124" s="58">
        <v>0</v>
      </c>
      <c r="L1124" s="58">
        <v>0</v>
      </c>
      <c r="M1124" s="58"/>
      <c r="N1124" s="58"/>
      <c r="O1124" s="58">
        <v>509</v>
      </c>
      <c r="P1124" s="58">
        <v>10</v>
      </c>
      <c r="Q1124" s="58">
        <v>0</v>
      </c>
      <c r="R1124" s="58" t="s">
        <v>221</v>
      </c>
    </row>
    <row r="1125" spans="1:18" x14ac:dyDescent="0.25">
      <c r="A1125" s="58" t="s">
        <v>49</v>
      </c>
      <c r="B1125" s="58" t="s">
        <v>220</v>
      </c>
      <c r="C1125" s="58" t="s">
        <v>203</v>
      </c>
      <c r="D1125" s="58" t="s">
        <v>135</v>
      </c>
      <c r="E1125" s="58"/>
      <c r="F1125" s="58"/>
      <c r="G1125" s="58" t="s">
        <v>159</v>
      </c>
      <c r="H1125" s="58">
        <v>19</v>
      </c>
      <c r="I1125" s="58">
        <v>15</v>
      </c>
      <c r="J1125" s="58">
        <v>25</v>
      </c>
      <c r="K1125" s="58">
        <v>0</v>
      </c>
      <c r="L1125" s="58">
        <v>0</v>
      </c>
      <c r="M1125" s="58"/>
      <c r="N1125" s="58"/>
      <c r="O1125" s="58">
        <v>462</v>
      </c>
      <c r="P1125" s="58">
        <v>10</v>
      </c>
      <c r="Q1125" s="58">
        <v>0</v>
      </c>
      <c r="R1125" s="58" t="s">
        <v>221</v>
      </c>
    </row>
    <row r="1126" spans="1:18" x14ac:dyDescent="0.25">
      <c r="A1126" s="58" t="s">
        <v>49</v>
      </c>
      <c r="B1126" s="58" t="s">
        <v>220</v>
      </c>
      <c r="C1126" s="58" t="s">
        <v>203</v>
      </c>
      <c r="D1126" s="58" t="s">
        <v>135</v>
      </c>
      <c r="E1126" s="58"/>
      <c r="F1126" s="58"/>
      <c r="G1126" s="58" t="s">
        <v>159</v>
      </c>
      <c r="H1126" s="58">
        <v>20</v>
      </c>
      <c r="I1126" s="58">
        <v>12</v>
      </c>
      <c r="J1126" s="58">
        <v>22</v>
      </c>
      <c r="K1126" s="58">
        <v>0</v>
      </c>
      <c r="L1126" s="58">
        <v>0</v>
      </c>
      <c r="M1126" s="58"/>
      <c r="N1126" s="58"/>
      <c r="O1126" s="58">
        <v>404</v>
      </c>
      <c r="P1126" s="58">
        <v>9</v>
      </c>
      <c r="Q1126" s="58">
        <v>0</v>
      </c>
      <c r="R1126" s="58" t="s">
        <v>221</v>
      </c>
    </row>
    <row r="1127" spans="1:18" x14ac:dyDescent="0.25">
      <c r="A1127" s="58" t="s">
        <v>49</v>
      </c>
      <c r="B1127" s="58" t="s">
        <v>220</v>
      </c>
      <c r="C1127" s="58" t="s">
        <v>203</v>
      </c>
      <c r="D1127" s="58" t="s">
        <v>135</v>
      </c>
      <c r="E1127" s="58"/>
      <c r="F1127" s="58"/>
      <c r="G1127" s="58" t="s">
        <v>159</v>
      </c>
      <c r="H1127" s="58">
        <v>21</v>
      </c>
      <c r="I1127" s="58">
        <v>6</v>
      </c>
      <c r="J1127" s="58">
        <v>23</v>
      </c>
      <c r="K1127" s="58">
        <v>0</v>
      </c>
      <c r="L1127" s="58">
        <v>0</v>
      </c>
      <c r="M1127" s="58"/>
      <c r="N1127" s="58"/>
      <c r="O1127" s="58">
        <v>349</v>
      </c>
      <c r="P1127" s="58">
        <v>10</v>
      </c>
      <c r="Q1127" s="58">
        <v>0</v>
      </c>
      <c r="R1127" s="58" t="s">
        <v>221</v>
      </c>
    </row>
    <row r="1128" spans="1:18" x14ac:dyDescent="0.25">
      <c r="A1128" s="58" t="s">
        <v>49</v>
      </c>
      <c r="B1128" s="58" t="s">
        <v>220</v>
      </c>
      <c r="C1128" s="58" t="s">
        <v>203</v>
      </c>
      <c r="D1128" s="58" t="s">
        <v>135</v>
      </c>
      <c r="E1128" s="58"/>
      <c r="F1128" s="58"/>
      <c r="G1128" s="58" t="s">
        <v>159</v>
      </c>
      <c r="H1128" s="58">
        <v>22</v>
      </c>
      <c r="I1128" s="58">
        <v>10</v>
      </c>
      <c r="J1128" s="58">
        <v>7</v>
      </c>
      <c r="K1128" s="58">
        <v>0</v>
      </c>
      <c r="L1128" s="58">
        <v>0</v>
      </c>
      <c r="M1128" s="58"/>
      <c r="N1128" s="58"/>
      <c r="O1128" s="58">
        <v>202</v>
      </c>
      <c r="P1128" s="58">
        <v>2</v>
      </c>
      <c r="Q1128" s="58">
        <v>0</v>
      </c>
      <c r="R1128" s="58" t="s">
        <v>221</v>
      </c>
    </row>
    <row r="1129" spans="1:18" x14ac:dyDescent="0.25">
      <c r="A1129" s="58" t="s">
        <v>49</v>
      </c>
      <c r="B1129" s="58" t="s">
        <v>220</v>
      </c>
      <c r="C1129" s="58" t="s">
        <v>203</v>
      </c>
      <c r="D1129" s="58" t="s">
        <v>135</v>
      </c>
      <c r="E1129" s="58"/>
      <c r="F1129" s="58"/>
      <c r="G1129" s="58" t="s">
        <v>159</v>
      </c>
      <c r="H1129" s="58">
        <v>23</v>
      </c>
      <c r="I1129" s="58">
        <v>12</v>
      </c>
      <c r="J1129" s="58">
        <v>7</v>
      </c>
      <c r="K1129" s="58">
        <v>0</v>
      </c>
      <c r="L1129" s="58">
        <v>0</v>
      </c>
      <c r="M1129" s="58"/>
      <c r="N1129" s="58"/>
      <c r="O1129" s="58">
        <v>155</v>
      </c>
      <c r="P1129" s="58">
        <v>3</v>
      </c>
      <c r="Q1129" s="58">
        <v>0</v>
      </c>
      <c r="R1129" s="58" t="s">
        <v>221</v>
      </c>
    </row>
    <row r="1130" spans="1:18" x14ac:dyDescent="0.25">
      <c r="A1130" s="58" t="s">
        <v>49</v>
      </c>
      <c r="B1130" s="58" t="s">
        <v>220</v>
      </c>
      <c r="C1130" s="58" t="s">
        <v>203</v>
      </c>
      <c r="D1130" s="58" t="s">
        <v>135</v>
      </c>
      <c r="E1130" s="58"/>
      <c r="F1130" s="58"/>
      <c r="G1130" s="58" t="s">
        <v>157</v>
      </c>
      <c r="H1130" s="58">
        <v>0</v>
      </c>
      <c r="I1130" s="58">
        <v>27</v>
      </c>
      <c r="J1130" s="58">
        <v>5</v>
      </c>
      <c r="K1130" s="58">
        <v>0</v>
      </c>
      <c r="L1130" s="58">
        <v>0</v>
      </c>
      <c r="M1130" s="58"/>
      <c r="N1130" s="58"/>
      <c r="O1130" s="58">
        <v>50</v>
      </c>
      <c r="P1130" s="58">
        <v>3</v>
      </c>
      <c r="Q1130" s="58">
        <v>0</v>
      </c>
      <c r="R1130" s="58" t="s">
        <v>221</v>
      </c>
    </row>
    <row r="1131" spans="1:18" x14ac:dyDescent="0.25">
      <c r="A1131" s="58" t="s">
        <v>49</v>
      </c>
      <c r="B1131" s="58" t="s">
        <v>220</v>
      </c>
      <c r="C1131" s="58" t="s">
        <v>203</v>
      </c>
      <c r="D1131" s="58" t="s">
        <v>135</v>
      </c>
      <c r="E1131" s="58"/>
      <c r="F1131" s="58"/>
      <c r="G1131" s="58" t="s">
        <v>157</v>
      </c>
      <c r="H1131" s="58">
        <v>1</v>
      </c>
      <c r="I1131" s="58">
        <v>30</v>
      </c>
      <c r="J1131" s="58">
        <v>5</v>
      </c>
      <c r="K1131" s="58">
        <v>0</v>
      </c>
      <c r="L1131" s="58">
        <v>0</v>
      </c>
      <c r="M1131" s="58"/>
      <c r="N1131" s="58"/>
      <c r="O1131" s="58">
        <v>53</v>
      </c>
      <c r="P1131" s="58">
        <v>3</v>
      </c>
      <c r="Q1131" s="58">
        <v>0</v>
      </c>
      <c r="R1131" s="58" t="s">
        <v>221</v>
      </c>
    </row>
    <row r="1132" spans="1:18" x14ac:dyDescent="0.25">
      <c r="A1132" s="58" t="s">
        <v>49</v>
      </c>
      <c r="B1132" s="58" t="s">
        <v>220</v>
      </c>
      <c r="C1132" s="58" t="s">
        <v>203</v>
      </c>
      <c r="D1132" s="58" t="s">
        <v>135</v>
      </c>
      <c r="E1132" s="58"/>
      <c r="F1132" s="58"/>
      <c r="G1132" s="58" t="s">
        <v>157</v>
      </c>
      <c r="H1132" s="58">
        <v>2</v>
      </c>
      <c r="I1132" s="58">
        <v>43</v>
      </c>
      <c r="J1132" s="58">
        <v>5</v>
      </c>
      <c r="K1132" s="58">
        <v>0</v>
      </c>
      <c r="L1132" s="58">
        <v>0</v>
      </c>
      <c r="M1132" s="58"/>
      <c r="N1132" s="58"/>
      <c r="O1132" s="58">
        <v>30</v>
      </c>
      <c r="P1132" s="58">
        <v>1</v>
      </c>
      <c r="Q1132" s="58">
        <v>0</v>
      </c>
      <c r="R1132" s="58" t="s">
        <v>221</v>
      </c>
    </row>
    <row r="1133" spans="1:18" x14ac:dyDescent="0.25">
      <c r="A1133" s="58" t="s">
        <v>49</v>
      </c>
      <c r="B1133" s="58" t="s">
        <v>220</v>
      </c>
      <c r="C1133" s="58" t="s">
        <v>203</v>
      </c>
      <c r="D1133" s="58" t="s">
        <v>135</v>
      </c>
      <c r="E1133" s="58"/>
      <c r="F1133" s="58"/>
      <c r="G1133" s="58" t="s">
        <v>157</v>
      </c>
      <c r="H1133" s="58">
        <v>3</v>
      </c>
      <c r="I1133" s="58">
        <v>89</v>
      </c>
      <c r="J1133" s="58">
        <v>11</v>
      </c>
      <c r="K1133" s="58">
        <v>0</v>
      </c>
      <c r="L1133" s="58">
        <v>0</v>
      </c>
      <c r="M1133" s="58"/>
      <c r="N1133" s="58"/>
      <c r="O1133" s="58">
        <v>33</v>
      </c>
      <c r="P1133" s="58">
        <v>2</v>
      </c>
      <c r="Q1133" s="58">
        <v>0</v>
      </c>
      <c r="R1133" s="58" t="s">
        <v>221</v>
      </c>
    </row>
    <row r="1134" spans="1:18" x14ac:dyDescent="0.25">
      <c r="A1134" s="58" t="s">
        <v>49</v>
      </c>
      <c r="B1134" s="58" t="s">
        <v>220</v>
      </c>
      <c r="C1134" s="58" t="s">
        <v>203</v>
      </c>
      <c r="D1134" s="58" t="s">
        <v>135</v>
      </c>
      <c r="E1134" s="58"/>
      <c r="F1134" s="58"/>
      <c r="G1134" s="58" t="s">
        <v>157</v>
      </c>
      <c r="H1134" s="58">
        <v>4</v>
      </c>
      <c r="I1134" s="58">
        <v>82</v>
      </c>
      <c r="J1134" s="58">
        <v>9</v>
      </c>
      <c r="K1134" s="58">
        <v>0</v>
      </c>
      <c r="L1134" s="58">
        <v>0</v>
      </c>
      <c r="M1134" s="58"/>
      <c r="N1134" s="58"/>
      <c r="O1134" s="58">
        <v>35</v>
      </c>
      <c r="P1134" s="58">
        <v>3</v>
      </c>
      <c r="Q1134" s="58">
        <v>0</v>
      </c>
      <c r="R1134" s="58" t="s">
        <v>221</v>
      </c>
    </row>
    <row r="1135" spans="1:18" x14ac:dyDescent="0.25">
      <c r="A1135" s="58" t="s">
        <v>49</v>
      </c>
      <c r="B1135" s="58" t="s">
        <v>220</v>
      </c>
      <c r="C1135" s="58" t="s">
        <v>203</v>
      </c>
      <c r="D1135" s="58" t="s">
        <v>135</v>
      </c>
      <c r="E1135" s="58"/>
      <c r="F1135" s="58"/>
      <c r="G1135" s="58" t="s">
        <v>157</v>
      </c>
      <c r="H1135" s="58">
        <v>5</v>
      </c>
      <c r="I1135" s="58">
        <v>72</v>
      </c>
      <c r="J1135" s="58">
        <v>44</v>
      </c>
      <c r="K1135" s="58">
        <v>0</v>
      </c>
      <c r="L1135" s="58">
        <v>1</v>
      </c>
      <c r="M1135" s="58"/>
      <c r="N1135" s="58"/>
      <c r="O1135" s="58">
        <v>128</v>
      </c>
      <c r="P1135" s="58">
        <v>0</v>
      </c>
      <c r="Q1135" s="58">
        <v>0</v>
      </c>
      <c r="R1135" s="58" t="s">
        <v>221</v>
      </c>
    </row>
    <row r="1136" spans="1:18" x14ac:dyDescent="0.25">
      <c r="A1136" s="58" t="s">
        <v>49</v>
      </c>
      <c r="B1136" s="58" t="s">
        <v>220</v>
      </c>
      <c r="C1136" s="58" t="s">
        <v>203</v>
      </c>
      <c r="D1136" s="58" t="s">
        <v>135</v>
      </c>
      <c r="E1136" s="58"/>
      <c r="F1136" s="58"/>
      <c r="G1136" s="58" t="s">
        <v>157</v>
      </c>
      <c r="H1136" s="58">
        <v>6</v>
      </c>
      <c r="I1136" s="58">
        <v>102</v>
      </c>
      <c r="J1136" s="58">
        <v>58</v>
      </c>
      <c r="K1136" s="58">
        <v>0</v>
      </c>
      <c r="L1136" s="58">
        <v>2</v>
      </c>
      <c r="M1136" s="58"/>
      <c r="N1136" s="58"/>
      <c r="O1136" s="58">
        <v>369</v>
      </c>
      <c r="P1136" s="58">
        <v>0</v>
      </c>
      <c r="Q1136" s="58">
        <v>0</v>
      </c>
      <c r="R1136" s="58" t="s">
        <v>221</v>
      </c>
    </row>
    <row r="1137" spans="1:18" x14ac:dyDescent="0.25">
      <c r="A1137" s="58" t="s">
        <v>49</v>
      </c>
      <c r="B1137" s="58" t="s">
        <v>220</v>
      </c>
      <c r="C1137" s="58" t="s">
        <v>203</v>
      </c>
      <c r="D1137" s="58" t="s">
        <v>135</v>
      </c>
      <c r="E1137" s="58"/>
      <c r="F1137" s="58"/>
      <c r="G1137" s="58" t="s">
        <v>157</v>
      </c>
      <c r="H1137" s="58">
        <v>7</v>
      </c>
      <c r="I1137" s="58">
        <v>163</v>
      </c>
      <c r="J1137" s="58">
        <v>69</v>
      </c>
      <c r="K1137" s="58">
        <v>0</v>
      </c>
      <c r="L1137" s="58">
        <v>0</v>
      </c>
      <c r="M1137" s="58"/>
      <c r="N1137" s="58"/>
      <c r="O1137" s="58">
        <v>1003</v>
      </c>
      <c r="P1137" s="58">
        <v>9</v>
      </c>
      <c r="Q1137" s="58">
        <v>0</v>
      </c>
      <c r="R1137" s="58" t="s">
        <v>221</v>
      </c>
    </row>
    <row r="1138" spans="1:18" x14ac:dyDescent="0.25">
      <c r="A1138" s="58" t="s">
        <v>49</v>
      </c>
      <c r="B1138" s="58" t="s">
        <v>220</v>
      </c>
      <c r="C1138" s="58" t="s">
        <v>203</v>
      </c>
      <c r="D1138" s="58" t="s">
        <v>135</v>
      </c>
      <c r="E1138" s="58"/>
      <c r="F1138" s="58"/>
      <c r="G1138" s="58" t="s">
        <v>157</v>
      </c>
      <c r="H1138" s="58">
        <v>8</v>
      </c>
      <c r="I1138" s="58">
        <v>283</v>
      </c>
      <c r="J1138" s="58">
        <v>106</v>
      </c>
      <c r="K1138" s="58">
        <v>0</v>
      </c>
      <c r="L1138" s="58">
        <v>1</v>
      </c>
      <c r="M1138" s="58"/>
      <c r="N1138" s="58"/>
      <c r="O1138" s="58">
        <v>712</v>
      </c>
      <c r="P1138" s="58">
        <v>5</v>
      </c>
      <c r="Q1138" s="58">
        <v>0</v>
      </c>
      <c r="R1138" s="58" t="s">
        <v>221</v>
      </c>
    </row>
    <row r="1139" spans="1:18" x14ac:dyDescent="0.25">
      <c r="A1139" s="58" t="s">
        <v>49</v>
      </c>
      <c r="B1139" s="58" t="s">
        <v>220</v>
      </c>
      <c r="C1139" s="58" t="s">
        <v>203</v>
      </c>
      <c r="D1139" s="58" t="s">
        <v>135</v>
      </c>
      <c r="E1139" s="58"/>
      <c r="F1139" s="58"/>
      <c r="G1139" s="58" t="s">
        <v>157</v>
      </c>
      <c r="H1139" s="58">
        <v>9</v>
      </c>
      <c r="I1139" s="58">
        <v>302</v>
      </c>
      <c r="J1139" s="58">
        <v>129</v>
      </c>
      <c r="K1139" s="58">
        <v>0</v>
      </c>
      <c r="L1139" s="58">
        <v>3</v>
      </c>
      <c r="M1139" s="58"/>
      <c r="N1139" s="58"/>
      <c r="O1139" s="58">
        <v>618</v>
      </c>
      <c r="P1139" s="58">
        <v>12</v>
      </c>
      <c r="Q1139" s="58">
        <v>0</v>
      </c>
      <c r="R1139" s="58" t="s">
        <v>221</v>
      </c>
    </row>
    <row r="1140" spans="1:18" x14ac:dyDescent="0.25">
      <c r="A1140" s="58" t="s">
        <v>49</v>
      </c>
      <c r="B1140" s="58" t="s">
        <v>220</v>
      </c>
      <c r="C1140" s="58" t="s">
        <v>203</v>
      </c>
      <c r="D1140" s="58" t="s">
        <v>135</v>
      </c>
      <c r="E1140" s="58"/>
      <c r="F1140" s="58"/>
      <c r="G1140" s="58" t="s">
        <v>157</v>
      </c>
      <c r="H1140" s="58">
        <v>10</v>
      </c>
      <c r="I1140" s="58">
        <v>313</v>
      </c>
      <c r="J1140" s="58">
        <v>111</v>
      </c>
      <c r="K1140" s="58">
        <v>0</v>
      </c>
      <c r="L1140" s="58">
        <v>2</v>
      </c>
      <c r="M1140" s="58"/>
      <c r="N1140" s="58"/>
      <c r="O1140" s="58">
        <v>586</v>
      </c>
      <c r="P1140" s="58">
        <v>4</v>
      </c>
      <c r="Q1140" s="58">
        <v>0</v>
      </c>
      <c r="R1140" s="58" t="s">
        <v>221</v>
      </c>
    </row>
    <row r="1141" spans="1:18" x14ac:dyDescent="0.25">
      <c r="A1141" s="58" t="s">
        <v>49</v>
      </c>
      <c r="B1141" s="58" t="s">
        <v>220</v>
      </c>
      <c r="C1141" s="58" t="s">
        <v>203</v>
      </c>
      <c r="D1141" s="58" t="s">
        <v>135</v>
      </c>
      <c r="E1141" s="58"/>
      <c r="F1141" s="58"/>
      <c r="G1141" s="58" t="s">
        <v>157</v>
      </c>
      <c r="H1141" s="58">
        <v>11</v>
      </c>
      <c r="I1141" s="58">
        <v>293</v>
      </c>
      <c r="J1141" s="58">
        <v>102</v>
      </c>
      <c r="K1141" s="58">
        <v>0</v>
      </c>
      <c r="L1141" s="58">
        <v>1</v>
      </c>
      <c r="M1141" s="58"/>
      <c r="N1141" s="58"/>
      <c r="O1141" s="58">
        <v>441</v>
      </c>
      <c r="P1141" s="58">
        <v>3</v>
      </c>
      <c r="Q1141" s="58">
        <v>0</v>
      </c>
      <c r="R1141" s="58" t="s">
        <v>221</v>
      </c>
    </row>
    <row r="1142" spans="1:18" x14ac:dyDescent="0.25">
      <c r="A1142" s="58" t="s">
        <v>49</v>
      </c>
      <c r="B1142" s="58" t="s">
        <v>220</v>
      </c>
      <c r="C1142" s="58" t="s">
        <v>203</v>
      </c>
      <c r="D1142" s="58" t="s">
        <v>135</v>
      </c>
      <c r="E1142" s="58"/>
      <c r="F1142" s="58"/>
      <c r="G1142" s="58" t="s">
        <v>157</v>
      </c>
      <c r="H1142" s="58">
        <v>12</v>
      </c>
      <c r="I1142" s="58">
        <v>247</v>
      </c>
      <c r="J1142" s="58">
        <v>101</v>
      </c>
      <c r="K1142" s="58">
        <v>0</v>
      </c>
      <c r="L1142" s="58">
        <v>1</v>
      </c>
      <c r="M1142" s="58"/>
      <c r="N1142" s="58"/>
      <c r="O1142" s="58">
        <v>447</v>
      </c>
      <c r="P1142" s="58">
        <v>5</v>
      </c>
      <c r="Q1142" s="58">
        <v>0</v>
      </c>
      <c r="R1142" s="58" t="s">
        <v>221</v>
      </c>
    </row>
    <row r="1143" spans="1:18" x14ac:dyDescent="0.25">
      <c r="A1143" s="58" t="s">
        <v>49</v>
      </c>
      <c r="B1143" s="58" t="s">
        <v>220</v>
      </c>
      <c r="C1143" s="58" t="s">
        <v>203</v>
      </c>
      <c r="D1143" s="58" t="s">
        <v>135</v>
      </c>
      <c r="E1143" s="58"/>
      <c r="F1143" s="58"/>
      <c r="G1143" s="58" t="s">
        <v>157</v>
      </c>
      <c r="H1143" s="58">
        <v>13</v>
      </c>
      <c r="I1143" s="58">
        <v>251</v>
      </c>
      <c r="J1143" s="58">
        <v>136</v>
      </c>
      <c r="K1143" s="58">
        <v>0</v>
      </c>
      <c r="L1143" s="58">
        <v>3</v>
      </c>
      <c r="M1143" s="58"/>
      <c r="N1143" s="58"/>
      <c r="O1143" s="58">
        <v>494</v>
      </c>
      <c r="P1143" s="58">
        <v>8</v>
      </c>
      <c r="Q1143" s="58">
        <v>0</v>
      </c>
      <c r="R1143" s="58" t="s">
        <v>221</v>
      </c>
    </row>
    <row r="1144" spans="1:18" x14ac:dyDescent="0.25">
      <c r="A1144" s="58" t="s">
        <v>49</v>
      </c>
      <c r="B1144" s="58" t="s">
        <v>220</v>
      </c>
      <c r="C1144" s="58" t="s">
        <v>203</v>
      </c>
      <c r="D1144" s="58" t="s">
        <v>135</v>
      </c>
      <c r="E1144" s="58"/>
      <c r="F1144" s="58"/>
      <c r="G1144" s="58" t="s">
        <v>157</v>
      </c>
      <c r="H1144" s="58">
        <v>14</v>
      </c>
      <c r="I1144" s="58">
        <v>281</v>
      </c>
      <c r="J1144" s="58">
        <v>145</v>
      </c>
      <c r="K1144" s="58">
        <v>0</v>
      </c>
      <c r="L1144" s="58">
        <v>2</v>
      </c>
      <c r="M1144" s="58"/>
      <c r="N1144" s="58"/>
      <c r="O1144" s="58">
        <v>591</v>
      </c>
      <c r="P1144" s="58">
        <v>5</v>
      </c>
      <c r="Q1144" s="58">
        <v>0</v>
      </c>
      <c r="R1144" s="58" t="s">
        <v>221</v>
      </c>
    </row>
    <row r="1145" spans="1:18" x14ac:dyDescent="0.25">
      <c r="A1145" s="58" t="s">
        <v>49</v>
      </c>
      <c r="B1145" s="58" t="s">
        <v>220</v>
      </c>
      <c r="C1145" s="58" t="s">
        <v>203</v>
      </c>
      <c r="D1145" s="58" t="s">
        <v>135</v>
      </c>
      <c r="E1145" s="58"/>
      <c r="F1145" s="58"/>
      <c r="G1145" s="58" t="s">
        <v>157</v>
      </c>
      <c r="H1145" s="58">
        <v>15</v>
      </c>
      <c r="I1145" s="58">
        <v>197</v>
      </c>
      <c r="J1145" s="58">
        <v>133</v>
      </c>
      <c r="K1145" s="58">
        <v>0</v>
      </c>
      <c r="L1145" s="58">
        <v>1</v>
      </c>
      <c r="M1145" s="58"/>
      <c r="N1145" s="58"/>
      <c r="O1145" s="58">
        <v>636</v>
      </c>
      <c r="P1145" s="58">
        <v>5</v>
      </c>
      <c r="Q1145" s="58">
        <v>0</v>
      </c>
      <c r="R1145" s="58" t="s">
        <v>221</v>
      </c>
    </row>
    <row r="1146" spans="1:18" x14ac:dyDescent="0.25">
      <c r="A1146" s="58" t="s">
        <v>49</v>
      </c>
      <c r="B1146" s="58" t="s">
        <v>220</v>
      </c>
      <c r="C1146" s="58" t="s">
        <v>203</v>
      </c>
      <c r="D1146" s="58" t="s">
        <v>135</v>
      </c>
      <c r="E1146" s="58"/>
      <c r="F1146" s="58"/>
      <c r="G1146" s="58" t="s">
        <v>157</v>
      </c>
      <c r="H1146" s="58">
        <v>16</v>
      </c>
      <c r="I1146" s="58">
        <v>157</v>
      </c>
      <c r="J1146" s="58">
        <v>105</v>
      </c>
      <c r="K1146" s="58">
        <v>0</v>
      </c>
      <c r="L1146" s="58">
        <v>0</v>
      </c>
      <c r="M1146" s="58"/>
      <c r="N1146" s="58"/>
      <c r="O1146" s="58">
        <v>714</v>
      </c>
      <c r="P1146" s="58">
        <v>7</v>
      </c>
      <c r="Q1146" s="58">
        <v>0</v>
      </c>
      <c r="R1146" s="58" t="s">
        <v>221</v>
      </c>
    </row>
    <row r="1147" spans="1:18" x14ac:dyDescent="0.25">
      <c r="A1147" s="58" t="s">
        <v>49</v>
      </c>
      <c r="B1147" s="58" t="s">
        <v>220</v>
      </c>
      <c r="C1147" s="58" t="s">
        <v>203</v>
      </c>
      <c r="D1147" s="58" t="s">
        <v>135</v>
      </c>
      <c r="E1147" s="58"/>
      <c r="F1147" s="58"/>
      <c r="G1147" s="58" t="s">
        <v>157</v>
      </c>
      <c r="H1147" s="58">
        <v>17</v>
      </c>
      <c r="I1147" s="58">
        <v>96</v>
      </c>
      <c r="J1147" s="58">
        <v>64</v>
      </c>
      <c r="K1147" s="58">
        <v>1</v>
      </c>
      <c r="L1147" s="58">
        <v>1</v>
      </c>
      <c r="M1147" s="58"/>
      <c r="N1147" s="58"/>
      <c r="O1147" s="58">
        <v>794</v>
      </c>
      <c r="P1147" s="58">
        <v>6</v>
      </c>
      <c r="Q1147" s="58">
        <v>0</v>
      </c>
      <c r="R1147" s="58" t="s">
        <v>221</v>
      </c>
    </row>
    <row r="1148" spans="1:18" x14ac:dyDescent="0.25">
      <c r="A1148" s="58" t="s">
        <v>49</v>
      </c>
      <c r="B1148" s="58" t="s">
        <v>220</v>
      </c>
      <c r="C1148" s="58" t="s">
        <v>203</v>
      </c>
      <c r="D1148" s="58" t="s">
        <v>135</v>
      </c>
      <c r="E1148" s="58"/>
      <c r="F1148" s="58"/>
      <c r="G1148" s="58" t="s">
        <v>157</v>
      </c>
      <c r="H1148" s="58">
        <v>18</v>
      </c>
      <c r="I1148" s="58">
        <v>71</v>
      </c>
      <c r="J1148" s="58">
        <v>42</v>
      </c>
      <c r="K1148" s="58">
        <v>1</v>
      </c>
      <c r="L1148" s="58">
        <v>0</v>
      </c>
      <c r="M1148" s="58"/>
      <c r="N1148" s="58"/>
      <c r="O1148" s="58">
        <v>512</v>
      </c>
      <c r="P1148" s="58">
        <v>6</v>
      </c>
      <c r="Q1148" s="58">
        <v>0</v>
      </c>
      <c r="R1148" s="58" t="s">
        <v>221</v>
      </c>
    </row>
    <row r="1149" spans="1:18" x14ac:dyDescent="0.25">
      <c r="A1149" s="58" t="s">
        <v>49</v>
      </c>
      <c r="B1149" s="58" t="s">
        <v>220</v>
      </c>
      <c r="C1149" s="58" t="s">
        <v>203</v>
      </c>
      <c r="D1149" s="58" t="s">
        <v>135</v>
      </c>
      <c r="E1149" s="58"/>
      <c r="F1149" s="58"/>
      <c r="G1149" s="58" t="s">
        <v>157</v>
      </c>
      <c r="H1149" s="58">
        <v>19</v>
      </c>
      <c r="I1149" s="58">
        <v>44</v>
      </c>
      <c r="J1149" s="58">
        <v>23</v>
      </c>
      <c r="K1149" s="58">
        <v>0</v>
      </c>
      <c r="L1149" s="58">
        <v>0</v>
      </c>
      <c r="M1149" s="58"/>
      <c r="N1149" s="58"/>
      <c r="O1149" s="58">
        <v>311</v>
      </c>
      <c r="P1149" s="58">
        <v>3</v>
      </c>
      <c r="Q1149" s="58">
        <v>0</v>
      </c>
      <c r="R1149" s="58" t="s">
        <v>221</v>
      </c>
    </row>
    <row r="1150" spans="1:18" x14ac:dyDescent="0.25">
      <c r="A1150" s="58" t="s">
        <v>49</v>
      </c>
      <c r="B1150" s="58" t="s">
        <v>220</v>
      </c>
      <c r="C1150" s="58" t="s">
        <v>203</v>
      </c>
      <c r="D1150" s="58" t="s">
        <v>135</v>
      </c>
      <c r="E1150" s="58"/>
      <c r="F1150" s="58"/>
      <c r="G1150" s="58" t="s">
        <v>157</v>
      </c>
      <c r="H1150" s="58">
        <v>20</v>
      </c>
      <c r="I1150" s="58">
        <v>36</v>
      </c>
      <c r="J1150" s="58">
        <v>24</v>
      </c>
      <c r="K1150" s="58">
        <v>0</v>
      </c>
      <c r="L1150" s="58">
        <v>0</v>
      </c>
      <c r="M1150" s="58"/>
      <c r="N1150" s="58"/>
      <c r="O1150" s="58">
        <v>225</v>
      </c>
      <c r="P1150" s="58">
        <v>3</v>
      </c>
      <c r="Q1150" s="58">
        <v>0</v>
      </c>
      <c r="R1150" s="58" t="s">
        <v>221</v>
      </c>
    </row>
    <row r="1151" spans="1:18" x14ac:dyDescent="0.25">
      <c r="A1151" s="58" t="s">
        <v>49</v>
      </c>
      <c r="B1151" s="58" t="s">
        <v>220</v>
      </c>
      <c r="C1151" s="58" t="s">
        <v>203</v>
      </c>
      <c r="D1151" s="58" t="s">
        <v>135</v>
      </c>
      <c r="E1151" s="58"/>
      <c r="F1151" s="58"/>
      <c r="G1151" s="58" t="s">
        <v>157</v>
      </c>
      <c r="H1151" s="58">
        <v>21</v>
      </c>
      <c r="I1151" s="58">
        <v>38</v>
      </c>
      <c r="J1151" s="58">
        <v>28</v>
      </c>
      <c r="K1151" s="58">
        <v>0</v>
      </c>
      <c r="L1151" s="58">
        <v>0</v>
      </c>
      <c r="M1151" s="58"/>
      <c r="N1151" s="58"/>
      <c r="O1151" s="58">
        <v>179</v>
      </c>
      <c r="P1151" s="58">
        <v>1</v>
      </c>
      <c r="Q1151" s="58">
        <v>0</v>
      </c>
      <c r="R1151" s="58" t="s">
        <v>221</v>
      </c>
    </row>
    <row r="1152" spans="1:18" x14ac:dyDescent="0.25">
      <c r="A1152" s="58" t="s">
        <v>49</v>
      </c>
      <c r="B1152" s="58" t="s">
        <v>220</v>
      </c>
      <c r="C1152" s="58" t="s">
        <v>203</v>
      </c>
      <c r="D1152" s="58" t="s">
        <v>135</v>
      </c>
      <c r="E1152" s="58"/>
      <c r="F1152" s="58"/>
      <c r="G1152" s="58" t="s">
        <v>157</v>
      </c>
      <c r="H1152" s="58">
        <v>22</v>
      </c>
      <c r="I1152" s="58">
        <v>43</v>
      </c>
      <c r="J1152" s="58">
        <v>14</v>
      </c>
      <c r="K1152" s="58">
        <v>0</v>
      </c>
      <c r="L1152" s="58">
        <v>0</v>
      </c>
      <c r="M1152" s="58"/>
      <c r="N1152" s="58"/>
      <c r="O1152" s="58">
        <v>162</v>
      </c>
      <c r="P1152" s="58">
        <v>0</v>
      </c>
      <c r="Q1152" s="58">
        <v>0</v>
      </c>
      <c r="R1152" s="58" t="s">
        <v>221</v>
      </c>
    </row>
    <row r="1153" spans="1:18" x14ac:dyDescent="0.25">
      <c r="A1153" s="58" t="s">
        <v>49</v>
      </c>
      <c r="B1153" s="58" t="s">
        <v>220</v>
      </c>
      <c r="C1153" s="58" t="s">
        <v>203</v>
      </c>
      <c r="D1153" s="58" t="s">
        <v>135</v>
      </c>
      <c r="E1153" s="58"/>
      <c r="F1153" s="58"/>
      <c r="G1153" s="58" t="s">
        <v>157</v>
      </c>
      <c r="H1153" s="58">
        <v>23</v>
      </c>
      <c r="I1153" s="58">
        <v>36</v>
      </c>
      <c r="J1153" s="58">
        <v>9</v>
      </c>
      <c r="K1153" s="58">
        <v>0</v>
      </c>
      <c r="L1153" s="58">
        <v>0</v>
      </c>
      <c r="M1153" s="58"/>
      <c r="N1153" s="58"/>
      <c r="O1153" s="58">
        <v>125</v>
      </c>
      <c r="P1153" s="58">
        <v>0</v>
      </c>
      <c r="Q1153" s="58">
        <v>0</v>
      </c>
      <c r="R1153" s="58" t="s">
        <v>221</v>
      </c>
    </row>
    <row r="1154" spans="1:18" x14ac:dyDescent="0.25">
      <c r="A1154" s="58" t="s">
        <v>51</v>
      </c>
      <c r="B1154" s="58" t="s">
        <v>222</v>
      </c>
      <c r="C1154" s="58" t="s">
        <v>203</v>
      </c>
      <c r="D1154" s="58" t="s">
        <v>137</v>
      </c>
      <c r="E1154" s="58"/>
      <c r="F1154" s="58"/>
      <c r="G1154" s="58" t="s">
        <v>159</v>
      </c>
      <c r="H1154" s="58">
        <v>0</v>
      </c>
      <c r="I1154" s="58">
        <v>5</v>
      </c>
      <c r="J1154" s="58">
        <v>5</v>
      </c>
      <c r="K1154" s="58">
        <v>0</v>
      </c>
      <c r="L1154" s="58">
        <v>0</v>
      </c>
      <c r="M1154" s="58"/>
      <c r="N1154" s="58"/>
      <c r="O1154" s="58">
        <v>38</v>
      </c>
      <c r="P1154" s="58">
        <v>36</v>
      </c>
      <c r="Q1154" s="58">
        <v>3</v>
      </c>
      <c r="R1154" s="58" t="s">
        <v>223</v>
      </c>
    </row>
    <row r="1155" spans="1:18" x14ac:dyDescent="0.25">
      <c r="A1155" s="58" t="s">
        <v>51</v>
      </c>
      <c r="B1155" s="58" t="s">
        <v>222</v>
      </c>
      <c r="C1155" s="58" t="s">
        <v>203</v>
      </c>
      <c r="D1155" s="58" t="s">
        <v>137</v>
      </c>
      <c r="E1155" s="58"/>
      <c r="F1155" s="58"/>
      <c r="G1155" s="58" t="s">
        <v>159</v>
      </c>
      <c r="H1155" s="58">
        <v>1</v>
      </c>
      <c r="I1155" s="58">
        <v>3</v>
      </c>
      <c r="J1155" s="58">
        <v>6</v>
      </c>
      <c r="K1155" s="58">
        <v>0</v>
      </c>
      <c r="L1155" s="58">
        <v>0</v>
      </c>
      <c r="M1155" s="58"/>
      <c r="N1155" s="58"/>
      <c r="O1155" s="58">
        <v>26</v>
      </c>
      <c r="P1155" s="58">
        <v>13</v>
      </c>
      <c r="Q1155" s="58">
        <v>8</v>
      </c>
      <c r="R1155" s="58" t="s">
        <v>223</v>
      </c>
    </row>
    <row r="1156" spans="1:18" x14ac:dyDescent="0.25">
      <c r="A1156" s="58" t="s">
        <v>51</v>
      </c>
      <c r="B1156" s="58" t="s">
        <v>222</v>
      </c>
      <c r="C1156" s="58" t="s">
        <v>203</v>
      </c>
      <c r="D1156" s="58" t="s">
        <v>137</v>
      </c>
      <c r="E1156" s="58"/>
      <c r="F1156" s="58"/>
      <c r="G1156" s="58" t="s">
        <v>159</v>
      </c>
      <c r="H1156" s="58">
        <v>2</v>
      </c>
      <c r="I1156" s="58">
        <v>11</v>
      </c>
      <c r="J1156" s="58">
        <v>8</v>
      </c>
      <c r="K1156" s="58">
        <v>0</v>
      </c>
      <c r="L1156" s="58">
        <v>0</v>
      </c>
      <c r="M1156" s="58"/>
      <c r="N1156" s="58"/>
      <c r="O1156" s="58">
        <v>27</v>
      </c>
      <c r="P1156" s="58">
        <v>17</v>
      </c>
      <c r="Q1156" s="58">
        <v>2</v>
      </c>
      <c r="R1156" s="58" t="s">
        <v>223</v>
      </c>
    </row>
    <row r="1157" spans="1:18" x14ac:dyDescent="0.25">
      <c r="A1157" s="58" t="s">
        <v>51</v>
      </c>
      <c r="B1157" s="58" t="s">
        <v>222</v>
      </c>
      <c r="C1157" s="58" t="s">
        <v>203</v>
      </c>
      <c r="D1157" s="58" t="s">
        <v>137</v>
      </c>
      <c r="E1157" s="58"/>
      <c r="F1157" s="58"/>
      <c r="G1157" s="58" t="s">
        <v>159</v>
      </c>
      <c r="H1157" s="58">
        <v>3</v>
      </c>
      <c r="I1157" s="58">
        <v>16</v>
      </c>
      <c r="J1157" s="58">
        <v>9</v>
      </c>
      <c r="K1157" s="58">
        <v>0</v>
      </c>
      <c r="L1157" s="58">
        <v>0</v>
      </c>
      <c r="M1157" s="58"/>
      <c r="N1157" s="58"/>
      <c r="O1157" s="58">
        <v>36</v>
      </c>
      <c r="P1157" s="58">
        <v>14</v>
      </c>
      <c r="Q1157" s="58">
        <v>6</v>
      </c>
      <c r="R1157" s="58" t="s">
        <v>223</v>
      </c>
    </row>
    <row r="1158" spans="1:18" x14ac:dyDescent="0.25">
      <c r="A1158" s="58" t="s">
        <v>51</v>
      </c>
      <c r="B1158" s="58" t="s">
        <v>222</v>
      </c>
      <c r="C1158" s="58" t="s">
        <v>203</v>
      </c>
      <c r="D1158" s="58" t="s">
        <v>137</v>
      </c>
      <c r="E1158" s="58"/>
      <c r="F1158" s="58"/>
      <c r="G1158" s="58" t="s">
        <v>159</v>
      </c>
      <c r="H1158" s="58">
        <v>4</v>
      </c>
      <c r="I1158" s="58">
        <v>11</v>
      </c>
      <c r="J1158" s="58">
        <v>7</v>
      </c>
      <c r="K1158" s="58">
        <v>0</v>
      </c>
      <c r="L1158" s="58">
        <v>0</v>
      </c>
      <c r="M1158" s="58"/>
      <c r="N1158" s="58"/>
      <c r="O1158" s="58">
        <v>40</v>
      </c>
      <c r="P1158" s="58">
        <v>21</v>
      </c>
      <c r="Q1158" s="58">
        <v>9</v>
      </c>
      <c r="R1158" s="58" t="s">
        <v>223</v>
      </c>
    </row>
    <row r="1159" spans="1:18" x14ac:dyDescent="0.25">
      <c r="A1159" s="58" t="s">
        <v>51</v>
      </c>
      <c r="B1159" s="58" t="s">
        <v>222</v>
      </c>
      <c r="C1159" s="58" t="s">
        <v>203</v>
      </c>
      <c r="D1159" s="58" t="s">
        <v>137</v>
      </c>
      <c r="E1159" s="58"/>
      <c r="F1159" s="58"/>
      <c r="G1159" s="58" t="s">
        <v>159</v>
      </c>
      <c r="H1159" s="58">
        <v>5</v>
      </c>
      <c r="I1159" s="58">
        <v>10</v>
      </c>
      <c r="J1159" s="58">
        <v>12</v>
      </c>
      <c r="K1159" s="58">
        <v>0</v>
      </c>
      <c r="L1159" s="58">
        <v>0</v>
      </c>
      <c r="M1159" s="58"/>
      <c r="N1159" s="58"/>
      <c r="O1159" s="58">
        <v>123</v>
      </c>
      <c r="P1159" s="58">
        <v>59</v>
      </c>
      <c r="Q1159" s="58">
        <v>13</v>
      </c>
      <c r="R1159" s="58" t="s">
        <v>223</v>
      </c>
    </row>
    <row r="1160" spans="1:18" x14ac:dyDescent="0.25">
      <c r="A1160" s="58" t="s">
        <v>51</v>
      </c>
      <c r="B1160" s="58" t="s">
        <v>222</v>
      </c>
      <c r="C1160" s="58" t="s">
        <v>203</v>
      </c>
      <c r="D1160" s="58" t="s">
        <v>137</v>
      </c>
      <c r="E1160" s="58"/>
      <c r="F1160" s="58"/>
      <c r="G1160" s="58" t="s">
        <v>159</v>
      </c>
      <c r="H1160" s="58">
        <v>6</v>
      </c>
      <c r="I1160" s="58">
        <v>18</v>
      </c>
      <c r="J1160" s="58">
        <v>24</v>
      </c>
      <c r="K1160" s="58">
        <v>0</v>
      </c>
      <c r="L1160" s="58">
        <v>6</v>
      </c>
      <c r="M1160" s="58"/>
      <c r="N1160" s="58"/>
      <c r="O1160" s="58">
        <v>286</v>
      </c>
      <c r="P1160" s="58">
        <v>163</v>
      </c>
      <c r="Q1160" s="58">
        <v>6</v>
      </c>
      <c r="R1160" s="58" t="s">
        <v>223</v>
      </c>
    </row>
    <row r="1161" spans="1:18" x14ac:dyDescent="0.25">
      <c r="A1161" s="58" t="s">
        <v>51</v>
      </c>
      <c r="B1161" s="58" t="s">
        <v>222</v>
      </c>
      <c r="C1161" s="58" t="s">
        <v>203</v>
      </c>
      <c r="D1161" s="58" t="s">
        <v>137</v>
      </c>
      <c r="E1161" s="58"/>
      <c r="F1161" s="58"/>
      <c r="G1161" s="58" t="s">
        <v>159</v>
      </c>
      <c r="H1161" s="58">
        <v>7</v>
      </c>
      <c r="I1161" s="58">
        <v>46</v>
      </c>
      <c r="J1161" s="58">
        <v>48</v>
      </c>
      <c r="K1161" s="58">
        <v>0</v>
      </c>
      <c r="L1161" s="58">
        <v>3</v>
      </c>
      <c r="M1161" s="58"/>
      <c r="N1161" s="58"/>
      <c r="O1161" s="58">
        <v>340</v>
      </c>
      <c r="P1161" s="58">
        <v>233</v>
      </c>
      <c r="Q1161" s="58">
        <v>0</v>
      </c>
      <c r="R1161" s="58" t="s">
        <v>223</v>
      </c>
    </row>
    <row r="1162" spans="1:18" x14ac:dyDescent="0.25">
      <c r="A1162" s="58" t="s">
        <v>51</v>
      </c>
      <c r="B1162" s="58" t="s">
        <v>222</v>
      </c>
      <c r="C1162" s="58" t="s">
        <v>203</v>
      </c>
      <c r="D1162" s="58" t="s">
        <v>137</v>
      </c>
      <c r="E1162" s="58"/>
      <c r="F1162" s="58"/>
      <c r="G1162" s="58" t="s">
        <v>159</v>
      </c>
      <c r="H1162" s="58">
        <v>8</v>
      </c>
      <c r="I1162" s="58">
        <v>50</v>
      </c>
      <c r="J1162" s="58">
        <v>34</v>
      </c>
      <c r="K1162" s="58">
        <v>0</v>
      </c>
      <c r="L1162" s="58">
        <v>5</v>
      </c>
      <c r="M1162" s="58"/>
      <c r="N1162" s="58"/>
      <c r="O1162" s="58">
        <v>245</v>
      </c>
      <c r="P1162" s="58">
        <v>158</v>
      </c>
      <c r="Q1162" s="58">
        <v>3</v>
      </c>
      <c r="R1162" s="58" t="s">
        <v>223</v>
      </c>
    </row>
    <row r="1163" spans="1:18" x14ac:dyDescent="0.25">
      <c r="A1163" s="58" t="s">
        <v>51</v>
      </c>
      <c r="B1163" s="58" t="s">
        <v>222</v>
      </c>
      <c r="C1163" s="58" t="s">
        <v>203</v>
      </c>
      <c r="D1163" s="58" t="s">
        <v>137</v>
      </c>
      <c r="E1163" s="58"/>
      <c r="F1163" s="58"/>
      <c r="G1163" s="58" t="s">
        <v>159</v>
      </c>
      <c r="H1163" s="58">
        <v>9</v>
      </c>
      <c r="I1163" s="58">
        <v>63</v>
      </c>
      <c r="J1163" s="58">
        <v>33</v>
      </c>
      <c r="K1163" s="58">
        <v>0</v>
      </c>
      <c r="L1163" s="58">
        <v>5</v>
      </c>
      <c r="M1163" s="58"/>
      <c r="N1163" s="58"/>
      <c r="O1163" s="58">
        <v>245</v>
      </c>
      <c r="P1163" s="58">
        <v>156</v>
      </c>
      <c r="Q1163" s="58">
        <v>2</v>
      </c>
      <c r="R1163" s="58" t="s">
        <v>223</v>
      </c>
    </row>
    <row r="1164" spans="1:18" x14ac:dyDescent="0.25">
      <c r="A1164" s="58" t="s">
        <v>51</v>
      </c>
      <c r="B1164" s="58" t="s">
        <v>222</v>
      </c>
      <c r="C1164" s="58" t="s">
        <v>203</v>
      </c>
      <c r="D1164" s="58" t="s">
        <v>137</v>
      </c>
      <c r="E1164" s="58"/>
      <c r="F1164" s="58"/>
      <c r="G1164" s="58" t="s">
        <v>159</v>
      </c>
      <c r="H1164" s="58">
        <v>10</v>
      </c>
      <c r="I1164" s="58">
        <v>81</v>
      </c>
      <c r="J1164" s="58">
        <v>32</v>
      </c>
      <c r="K1164" s="58">
        <v>0</v>
      </c>
      <c r="L1164" s="58">
        <v>0</v>
      </c>
      <c r="M1164" s="58"/>
      <c r="N1164" s="58"/>
      <c r="O1164" s="58">
        <v>246</v>
      </c>
      <c r="P1164" s="58">
        <v>123</v>
      </c>
      <c r="Q1164" s="58">
        <v>3</v>
      </c>
      <c r="R1164" s="58" t="s">
        <v>223</v>
      </c>
    </row>
    <row r="1165" spans="1:18" x14ac:dyDescent="0.25">
      <c r="A1165" s="58" t="s">
        <v>51</v>
      </c>
      <c r="B1165" s="58" t="s">
        <v>222</v>
      </c>
      <c r="C1165" s="58" t="s">
        <v>203</v>
      </c>
      <c r="D1165" s="58" t="s">
        <v>137</v>
      </c>
      <c r="E1165" s="58"/>
      <c r="F1165" s="58"/>
      <c r="G1165" s="58" t="s">
        <v>159</v>
      </c>
      <c r="H1165" s="58">
        <v>11</v>
      </c>
      <c r="I1165" s="58">
        <v>88</v>
      </c>
      <c r="J1165" s="58">
        <v>35</v>
      </c>
      <c r="K1165" s="58">
        <v>0</v>
      </c>
      <c r="L1165" s="58">
        <v>0</v>
      </c>
      <c r="M1165" s="58"/>
      <c r="N1165" s="58"/>
      <c r="O1165" s="58">
        <v>247</v>
      </c>
      <c r="P1165" s="58">
        <v>114</v>
      </c>
      <c r="Q1165" s="58">
        <v>4</v>
      </c>
      <c r="R1165" s="58" t="s">
        <v>223</v>
      </c>
    </row>
    <row r="1166" spans="1:18" x14ac:dyDescent="0.25">
      <c r="A1166" s="58" t="s">
        <v>51</v>
      </c>
      <c r="B1166" s="58" t="s">
        <v>222</v>
      </c>
      <c r="C1166" s="58" t="s">
        <v>203</v>
      </c>
      <c r="D1166" s="58" t="s">
        <v>137</v>
      </c>
      <c r="E1166" s="58"/>
      <c r="F1166" s="58"/>
      <c r="G1166" s="58" t="s">
        <v>159</v>
      </c>
      <c r="H1166" s="58">
        <v>12</v>
      </c>
      <c r="I1166" s="58">
        <v>55</v>
      </c>
      <c r="J1166" s="58">
        <v>30</v>
      </c>
      <c r="K1166" s="58">
        <v>0</v>
      </c>
      <c r="L1166" s="58">
        <v>2</v>
      </c>
      <c r="M1166" s="58"/>
      <c r="N1166" s="58"/>
      <c r="O1166" s="58">
        <v>267</v>
      </c>
      <c r="P1166" s="58">
        <v>122</v>
      </c>
      <c r="Q1166" s="58">
        <v>1</v>
      </c>
      <c r="R1166" s="58" t="s">
        <v>223</v>
      </c>
    </row>
    <row r="1167" spans="1:18" x14ac:dyDescent="0.25">
      <c r="A1167" s="58" t="s">
        <v>51</v>
      </c>
      <c r="B1167" s="58" t="s">
        <v>222</v>
      </c>
      <c r="C1167" s="58" t="s">
        <v>203</v>
      </c>
      <c r="D1167" s="58" t="s">
        <v>137</v>
      </c>
      <c r="E1167" s="58"/>
      <c r="F1167" s="58"/>
      <c r="G1167" s="58" t="s">
        <v>159</v>
      </c>
      <c r="H1167" s="58">
        <v>13</v>
      </c>
      <c r="I1167" s="58">
        <v>43</v>
      </c>
      <c r="J1167" s="58">
        <v>25</v>
      </c>
      <c r="K1167" s="58">
        <v>0</v>
      </c>
      <c r="L1167" s="58">
        <v>2</v>
      </c>
      <c r="M1167" s="58"/>
      <c r="N1167" s="58"/>
      <c r="O1167" s="58">
        <v>222</v>
      </c>
      <c r="P1167" s="58">
        <v>131</v>
      </c>
      <c r="Q1167" s="58">
        <v>2</v>
      </c>
      <c r="R1167" s="58" t="s">
        <v>223</v>
      </c>
    </row>
    <row r="1168" spans="1:18" x14ac:dyDescent="0.25">
      <c r="A1168" s="58" t="s">
        <v>51</v>
      </c>
      <c r="B1168" s="58" t="s">
        <v>222</v>
      </c>
      <c r="C1168" s="58" t="s">
        <v>203</v>
      </c>
      <c r="D1168" s="58" t="s">
        <v>137</v>
      </c>
      <c r="E1168" s="58"/>
      <c r="F1168" s="58"/>
      <c r="G1168" s="58" t="s">
        <v>159</v>
      </c>
      <c r="H1168" s="58">
        <v>14</v>
      </c>
      <c r="I1168" s="58">
        <v>55</v>
      </c>
      <c r="J1168" s="58">
        <v>26</v>
      </c>
      <c r="K1168" s="58">
        <v>0</v>
      </c>
      <c r="L1168" s="58">
        <v>2</v>
      </c>
      <c r="M1168" s="58"/>
      <c r="N1168" s="58"/>
      <c r="O1168" s="58">
        <v>225</v>
      </c>
      <c r="P1168" s="58">
        <v>133</v>
      </c>
      <c r="Q1168" s="58">
        <v>3</v>
      </c>
      <c r="R1168" s="58" t="s">
        <v>223</v>
      </c>
    </row>
    <row r="1169" spans="1:18" x14ac:dyDescent="0.25">
      <c r="A1169" s="58" t="s">
        <v>51</v>
      </c>
      <c r="B1169" s="58" t="s">
        <v>222</v>
      </c>
      <c r="C1169" s="58" t="s">
        <v>203</v>
      </c>
      <c r="D1169" s="58" t="s">
        <v>137</v>
      </c>
      <c r="E1169" s="58"/>
      <c r="F1169" s="58"/>
      <c r="G1169" s="58" t="s">
        <v>159</v>
      </c>
      <c r="H1169" s="58">
        <v>15</v>
      </c>
      <c r="I1169" s="58">
        <v>47</v>
      </c>
      <c r="J1169" s="58">
        <v>32</v>
      </c>
      <c r="K1169" s="58">
        <v>0</v>
      </c>
      <c r="L1169" s="58">
        <v>4</v>
      </c>
      <c r="M1169" s="58"/>
      <c r="N1169" s="58"/>
      <c r="O1169" s="58">
        <v>305</v>
      </c>
      <c r="P1169" s="58">
        <v>166</v>
      </c>
      <c r="Q1169" s="58">
        <v>3</v>
      </c>
      <c r="R1169" s="58" t="s">
        <v>223</v>
      </c>
    </row>
    <row r="1170" spans="1:18" x14ac:dyDescent="0.25">
      <c r="A1170" s="58" t="s">
        <v>51</v>
      </c>
      <c r="B1170" s="58" t="s">
        <v>222</v>
      </c>
      <c r="C1170" s="58" t="s">
        <v>203</v>
      </c>
      <c r="D1170" s="58" t="s">
        <v>137</v>
      </c>
      <c r="E1170" s="58"/>
      <c r="F1170" s="58"/>
      <c r="G1170" s="58" t="s">
        <v>159</v>
      </c>
      <c r="H1170" s="58">
        <v>16</v>
      </c>
      <c r="I1170" s="58">
        <v>60</v>
      </c>
      <c r="J1170" s="58">
        <v>16</v>
      </c>
      <c r="K1170" s="58">
        <v>0</v>
      </c>
      <c r="L1170" s="58">
        <v>5</v>
      </c>
      <c r="M1170" s="58"/>
      <c r="N1170" s="58"/>
      <c r="O1170" s="58">
        <v>326</v>
      </c>
      <c r="P1170" s="58">
        <v>186</v>
      </c>
      <c r="Q1170" s="58">
        <v>1</v>
      </c>
      <c r="R1170" s="58" t="s">
        <v>223</v>
      </c>
    </row>
    <row r="1171" spans="1:18" x14ac:dyDescent="0.25">
      <c r="A1171" s="58" t="s">
        <v>51</v>
      </c>
      <c r="B1171" s="58" t="s">
        <v>222</v>
      </c>
      <c r="C1171" s="58" t="s">
        <v>203</v>
      </c>
      <c r="D1171" s="58" t="s">
        <v>137</v>
      </c>
      <c r="E1171" s="58"/>
      <c r="F1171" s="58"/>
      <c r="G1171" s="58" t="s">
        <v>159</v>
      </c>
      <c r="H1171" s="58">
        <v>17</v>
      </c>
      <c r="I1171" s="58">
        <v>53</v>
      </c>
      <c r="J1171" s="58">
        <v>30</v>
      </c>
      <c r="K1171" s="58">
        <v>1</v>
      </c>
      <c r="L1171" s="58">
        <v>3</v>
      </c>
      <c r="M1171" s="58"/>
      <c r="N1171" s="58"/>
      <c r="O1171" s="58">
        <v>348</v>
      </c>
      <c r="P1171" s="58">
        <v>278</v>
      </c>
      <c r="Q1171" s="58">
        <v>1</v>
      </c>
      <c r="R1171" s="58" t="s">
        <v>223</v>
      </c>
    </row>
    <row r="1172" spans="1:18" x14ac:dyDescent="0.25">
      <c r="A1172" s="58" t="s">
        <v>51</v>
      </c>
      <c r="B1172" s="58" t="s">
        <v>222</v>
      </c>
      <c r="C1172" s="58" t="s">
        <v>203</v>
      </c>
      <c r="D1172" s="58" t="s">
        <v>137</v>
      </c>
      <c r="E1172" s="58"/>
      <c r="F1172" s="58"/>
      <c r="G1172" s="58" t="s">
        <v>159</v>
      </c>
      <c r="H1172" s="58">
        <v>18</v>
      </c>
      <c r="I1172" s="58">
        <v>38</v>
      </c>
      <c r="J1172" s="58">
        <v>16</v>
      </c>
      <c r="K1172" s="58">
        <v>0</v>
      </c>
      <c r="L1172" s="58">
        <v>1</v>
      </c>
      <c r="M1172" s="58"/>
      <c r="N1172" s="58"/>
      <c r="O1172" s="58">
        <v>233</v>
      </c>
      <c r="P1172" s="58">
        <v>188</v>
      </c>
      <c r="Q1172" s="58">
        <v>6</v>
      </c>
      <c r="R1172" s="58" t="s">
        <v>223</v>
      </c>
    </row>
    <row r="1173" spans="1:18" x14ac:dyDescent="0.25">
      <c r="A1173" s="58" t="s">
        <v>51</v>
      </c>
      <c r="B1173" s="58" t="s">
        <v>222</v>
      </c>
      <c r="C1173" s="58" t="s">
        <v>203</v>
      </c>
      <c r="D1173" s="58" t="s">
        <v>137</v>
      </c>
      <c r="E1173" s="58"/>
      <c r="F1173" s="58"/>
      <c r="G1173" s="58" t="s">
        <v>159</v>
      </c>
      <c r="H1173" s="58">
        <v>19</v>
      </c>
      <c r="I1173" s="58">
        <v>14</v>
      </c>
      <c r="J1173" s="58">
        <v>12</v>
      </c>
      <c r="K1173" s="58">
        <v>0</v>
      </c>
      <c r="L1173" s="58">
        <v>1</v>
      </c>
      <c r="M1173" s="58"/>
      <c r="N1173" s="58"/>
      <c r="O1173" s="58">
        <v>228</v>
      </c>
      <c r="P1173" s="58">
        <v>184</v>
      </c>
      <c r="Q1173" s="58">
        <v>5</v>
      </c>
      <c r="R1173" s="58" t="s">
        <v>223</v>
      </c>
    </row>
    <row r="1174" spans="1:18" x14ac:dyDescent="0.25">
      <c r="A1174" s="58" t="s">
        <v>51</v>
      </c>
      <c r="B1174" s="58" t="s">
        <v>222</v>
      </c>
      <c r="C1174" s="58" t="s">
        <v>203</v>
      </c>
      <c r="D1174" s="58" t="s">
        <v>137</v>
      </c>
      <c r="E1174" s="58"/>
      <c r="F1174" s="58"/>
      <c r="G1174" s="58" t="s">
        <v>159</v>
      </c>
      <c r="H1174" s="58">
        <v>20</v>
      </c>
      <c r="I1174" s="58">
        <v>4</v>
      </c>
      <c r="J1174" s="58">
        <v>8</v>
      </c>
      <c r="K1174" s="58">
        <v>0</v>
      </c>
      <c r="L1174" s="58">
        <v>3</v>
      </c>
      <c r="M1174" s="58"/>
      <c r="N1174" s="58"/>
      <c r="O1174" s="58">
        <v>183</v>
      </c>
      <c r="P1174" s="58">
        <v>124</v>
      </c>
      <c r="Q1174" s="58">
        <v>4</v>
      </c>
      <c r="R1174" s="58" t="s">
        <v>223</v>
      </c>
    </row>
    <row r="1175" spans="1:18" x14ac:dyDescent="0.25">
      <c r="A1175" s="58" t="s">
        <v>51</v>
      </c>
      <c r="B1175" s="58" t="s">
        <v>222</v>
      </c>
      <c r="C1175" s="58" t="s">
        <v>203</v>
      </c>
      <c r="D1175" s="58" t="s">
        <v>137</v>
      </c>
      <c r="E1175" s="58"/>
      <c r="F1175" s="58"/>
      <c r="G1175" s="58" t="s">
        <v>159</v>
      </c>
      <c r="H1175" s="58">
        <v>21</v>
      </c>
      <c r="I1175" s="58">
        <v>15</v>
      </c>
      <c r="J1175" s="58">
        <v>8</v>
      </c>
      <c r="K1175" s="58">
        <v>0</v>
      </c>
      <c r="L1175" s="58">
        <v>1</v>
      </c>
      <c r="M1175" s="58"/>
      <c r="N1175" s="58"/>
      <c r="O1175" s="58">
        <v>170</v>
      </c>
      <c r="P1175" s="58">
        <v>84</v>
      </c>
      <c r="Q1175" s="58">
        <v>3</v>
      </c>
      <c r="R1175" s="58" t="s">
        <v>223</v>
      </c>
    </row>
    <row r="1176" spans="1:18" x14ac:dyDescent="0.25">
      <c r="A1176" s="58" t="s">
        <v>51</v>
      </c>
      <c r="B1176" s="58" t="s">
        <v>222</v>
      </c>
      <c r="C1176" s="58" t="s">
        <v>203</v>
      </c>
      <c r="D1176" s="58" t="s">
        <v>137</v>
      </c>
      <c r="E1176" s="58"/>
      <c r="F1176" s="58"/>
      <c r="G1176" s="58" t="s">
        <v>159</v>
      </c>
      <c r="H1176" s="58">
        <v>22</v>
      </c>
      <c r="I1176" s="58">
        <v>24</v>
      </c>
      <c r="J1176" s="58">
        <v>6</v>
      </c>
      <c r="K1176" s="58">
        <v>0</v>
      </c>
      <c r="L1176" s="58">
        <v>0</v>
      </c>
      <c r="M1176" s="58"/>
      <c r="N1176" s="58"/>
      <c r="O1176" s="58">
        <v>117</v>
      </c>
      <c r="P1176" s="58">
        <v>70</v>
      </c>
      <c r="Q1176" s="58">
        <v>11</v>
      </c>
      <c r="R1176" s="58" t="s">
        <v>223</v>
      </c>
    </row>
    <row r="1177" spans="1:18" x14ac:dyDescent="0.25">
      <c r="A1177" s="58" t="s">
        <v>51</v>
      </c>
      <c r="B1177" s="58" t="s">
        <v>222</v>
      </c>
      <c r="C1177" s="58" t="s">
        <v>203</v>
      </c>
      <c r="D1177" s="58" t="s">
        <v>137</v>
      </c>
      <c r="E1177" s="58"/>
      <c r="F1177" s="58"/>
      <c r="G1177" s="58" t="s">
        <v>159</v>
      </c>
      <c r="H1177" s="58">
        <v>23</v>
      </c>
      <c r="I1177" s="58">
        <v>9</v>
      </c>
      <c r="J1177" s="58">
        <v>6</v>
      </c>
      <c r="K1177" s="58">
        <v>0</v>
      </c>
      <c r="L1177" s="58">
        <v>0</v>
      </c>
      <c r="M1177" s="58"/>
      <c r="N1177" s="58"/>
      <c r="O1177" s="58">
        <v>70</v>
      </c>
      <c r="P1177" s="58">
        <v>57</v>
      </c>
      <c r="Q1177" s="58">
        <v>3</v>
      </c>
      <c r="R1177" s="58" t="s">
        <v>223</v>
      </c>
    </row>
    <row r="1178" spans="1:18" x14ac:dyDescent="0.25">
      <c r="A1178" s="58" t="s">
        <v>51</v>
      </c>
      <c r="B1178" s="58" t="s">
        <v>222</v>
      </c>
      <c r="C1178" s="58" t="s">
        <v>203</v>
      </c>
      <c r="D1178" s="58" t="s">
        <v>137</v>
      </c>
      <c r="E1178" s="58"/>
      <c r="F1178" s="58"/>
      <c r="G1178" s="58" t="s">
        <v>157</v>
      </c>
      <c r="H1178" s="58">
        <v>0</v>
      </c>
      <c r="I1178" s="58">
        <v>20</v>
      </c>
      <c r="J1178" s="58">
        <v>1</v>
      </c>
      <c r="K1178" s="58">
        <v>0</v>
      </c>
      <c r="L1178" s="58">
        <v>0</v>
      </c>
      <c r="M1178" s="58"/>
      <c r="N1178" s="58"/>
      <c r="O1178" s="58">
        <v>19</v>
      </c>
      <c r="P1178" s="58">
        <v>25</v>
      </c>
      <c r="Q1178" s="58">
        <v>0</v>
      </c>
      <c r="R1178" s="58" t="s">
        <v>223</v>
      </c>
    </row>
    <row r="1179" spans="1:18" x14ac:dyDescent="0.25">
      <c r="A1179" s="58" t="s">
        <v>51</v>
      </c>
      <c r="B1179" s="58" t="s">
        <v>222</v>
      </c>
      <c r="C1179" s="58" t="s">
        <v>203</v>
      </c>
      <c r="D1179" s="58" t="s">
        <v>137</v>
      </c>
      <c r="E1179" s="58"/>
      <c r="F1179" s="58"/>
      <c r="G1179" s="58" t="s">
        <v>157</v>
      </c>
      <c r="H1179" s="58">
        <v>1</v>
      </c>
      <c r="I1179" s="58">
        <v>26</v>
      </c>
      <c r="J1179" s="58">
        <v>3</v>
      </c>
      <c r="K1179" s="58">
        <v>0</v>
      </c>
      <c r="L1179" s="58">
        <v>0</v>
      </c>
      <c r="M1179" s="58"/>
      <c r="N1179" s="58"/>
      <c r="O1179" s="58">
        <v>17</v>
      </c>
      <c r="P1179" s="58">
        <v>9</v>
      </c>
      <c r="Q1179" s="58">
        <v>0</v>
      </c>
      <c r="R1179" s="58" t="s">
        <v>223</v>
      </c>
    </row>
    <row r="1180" spans="1:18" x14ac:dyDescent="0.25">
      <c r="A1180" s="58" t="s">
        <v>51</v>
      </c>
      <c r="B1180" s="58" t="s">
        <v>222</v>
      </c>
      <c r="C1180" s="58" t="s">
        <v>203</v>
      </c>
      <c r="D1180" s="58" t="s">
        <v>137</v>
      </c>
      <c r="E1180" s="58"/>
      <c r="F1180" s="58"/>
      <c r="G1180" s="58" t="s">
        <v>157</v>
      </c>
      <c r="H1180" s="58">
        <v>2</v>
      </c>
      <c r="I1180" s="58">
        <v>12</v>
      </c>
      <c r="J1180" s="58">
        <v>6</v>
      </c>
      <c r="K1180" s="58">
        <v>0</v>
      </c>
      <c r="L1180" s="58">
        <v>0</v>
      </c>
      <c r="M1180" s="58"/>
      <c r="N1180" s="58"/>
      <c r="O1180" s="58">
        <v>27</v>
      </c>
      <c r="P1180" s="58">
        <v>8</v>
      </c>
      <c r="Q1180" s="58">
        <v>0</v>
      </c>
      <c r="R1180" s="58" t="s">
        <v>223</v>
      </c>
    </row>
    <row r="1181" spans="1:18" x14ac:dyDescent="0.25">
      <c r="A1181" s="58" t="s">
        <v>51</v>
      </c>
      <c r="B1181" s="58" t="s">
        <v>222</v>
      </c>
      <c r="C1181" s="58" t="s">
        <v>203</v>
      </c>
      <c r="D1181" s="58" t="s">
        <v>137</v>
      </c>
      <c r="E1181" s="58"/>
      <c r="F1181" s="58"/>
      <c r="G1181" s="58" t="s">
        <v>157</v>
      </c>
      <c r="H1181" s="58">
        <v>3</v>
      </c>
      <c r="I1181" s="58">
        <v>15</v>
      </c>
      <c r="J1181" s="58">
        <v>5</v>
      </c>
      <c r="K1181" s="58">
        <v>0</v>
      </c>
      <c r="L1181" s="58">
        <v>0</v>
      </c>
      <c r="M1181" s="58"/>
      <c r="N1181" s="58"/>
      <c r="O1181" s="58">
        <v>21</v>
      </c>
      <c r="P1181" s="58">
        <v>5</v>
      </c>
      <c r="Q1181" s="58">
        <v>0</v>
      </c>
      <c r="R1181" s="58" t="s">
        <v>223</v>
      </c>
    </row>
    <row r="1182" spans="1:18" x14ac:dyDescent="0.25">
      <c r="A1182" s="58" t="s">
        <v>51</v>
      </c>
      <c r="B1182" s="58" t="s">
        <v>222</v>
      </c>
      <c r="C1182" s="58" t="s">
        <v>203</v>
      </c>
      <c r="D1182" s="58" t="s">
        <v>137</v>
      </c>
      <c r="E1182" s="58"/>
      <c r="F1182" s="58"/>
      <c r="G1182" s="58" t="s">
        <v>157</v>
      </c>
      <c r="H1182" s="58">
        <v>4</v>
      </c>
      <c r="I1182" s="58">
        <v>28</v>
      </c>
      <c r="J1182" s="58">
        <v>4</v>
      </c>
      <c r="K1182" s="58">
        <v>0</v>
      </c>
      <c r="L1182" s="58">
        <v>0</v>
      </c>
      <c r="M1182" s="58"/>
      <c r="N1182" s="58"/>
      <c r="O1182" s="58">
        <v>47</v>
      </c>
      <c r="P1182" s="58">
        <v>11</v>
      </c>
      <c r="Q1182" s="58">
        <v>0</v>
      </c>
      <c r="R1182" s="58" t="s">
        <v>223</v>
      </c>
    </row>
    <row r="1183" spans="1:18" x14ac:dyDescent="0.25">
      <c r="A1183" s="58" t="s">
        <v>51</v>
      </c>
      <c r="B1183" s="58" t="s">
        <v>222</v>
      </c>
      <c r="C1183" s="58" t="s">
        <v>203</v>
      </c>
      <c r="D1183" s="58" t="s">
        <v>137</v>
      </c>
      <c r="E1183" s="58"/>
      <c r="F1183" s="58"/>
      <c r="G1183" s="58" t="s">
        <v>157</v>
      </c>
      <c r="H1183" s="58">
        <v>5</v>
      </c>
      <c r="I1183" s="58">
        <v>51</v>
      </c>
      <c r="J1183" s="58">
        <v>21</v>
      </c>
      <c r="K1183" s="58">
        <v>0</v>
      </c>
      <c r="L1183" s="58">
        <v>8</v>
      </c>
      <c r="M1183" s="58"/>
      <c r="N1183" s="58"/>
      <c r="O1183" s="58">
        <v>144</v>
      </c>
      <c r="P1183" s="58">
        <v>39</v>
      </c>
      <c r="Q1183" s="58">
        <v>0</v>
      </c>
      <c r="R1183" s="58" t="s">
        <v>223</v>
      </c>
    </row>
    <row r="1184" spans="1:18" x14ac:dyDescent="0.25">
      <c r="A1184" s="58" t="s">
        <v>51</v>
      </c>
      <c r="B1184" s="58" t="s">
        <v>222</v>
      </c>
      <c r="C1184" s="58" t="s">
        <v>203</v>
      </c>
      <c r="D1184" s="58" t="s">
        <v>137</v>
      </c>
      <c r="E1184" s="58"/>
      <c r="F1184" s="58"/>
      <c r="G1184" s="58" t="s">
        <v>157</v>
      </c>
      <c r="H1184" s="58">
        <v>6</v>
      </c>
      <c r="I1184" s="58">
        <v>50</v>
      </c>
      <c r="J1184" s="58">
        <v>38</v>
      </c>
      <c r="K1184" s="58">
        <v>0</v>
      </c>
      <c r="L1184" s="58">
        <v>10</v>
      </c>
      <c r="M1184" s="58"/>
      <c r="N1184" s="58"/>
      <c r="O1184" s="58">
        <v>455</v>
      </c>
      <c r="P1184" s="58">
        <v>155</v>
      </c>
      <c r="Q1184" s="58">
        <v>0</v>
      </c>
      <c r="R1184" s="58" t="s">
        <v>223</v>
      </c>
    </row>
    <row r="1185" spans="1:18" x14ac:dyDescent="0.25">
      <c r="A1185" s="58" t="s">
        <v>51</v>
      </c>
      <c r="B1185" s="58" t="s">
        <v>222</v>
      </c>
      <c r="C1185" s="58" t="s">
        <v>203</v>
      </c>
      <c r="D1185" s="58" t="s">
        <v>137</v>
      </c>
      <c r="E1185" s="58"/>
      <c r="F1185" s="58"/>
      <c r="G1185" s="58" t="s">
        <v>157</v>
      </c>
      <c r="H1185" s="58">
        <v>7</v>
      </c>
      <c r="I1185" s="58">
        <v>68</v>
      </c>
      <c r="J1185" s="58">
        <v>56</v>
      </c>
      <c r="K1185" s="58">
        <v>0</v>
      </c>
      <c r="L1185" s="58">
        <v>1</v>
      </c>
      <c r="M1185" s="58"/>
      <c r="N1185" s="58"/>
      <c r="O1185" s="58">
        <v>606</v>
      </c>
      <c r="P1185" s="58">
        <v>316</v>
      </c>
      <c r="Q1185" s="58">
        <v>0</v>
      </c>
      <c r="R1185" s="58" t="s">
        <v>223</v>
      </c>
    </row>
    <row r="1186" spans="1:18" x14ac:dyDescent="0.25">
      <c r="A1186" s="58" t="s">
        <v>51</v>
      </c>
      <c r="B1186" s="58" t="s">
        <v>222</v>
      </c>
      <c r="C1186" s="58" t="s">
        <v>203</v>
      </c>
      <c r="D1186" s="58" t="s">
        <v>137</v>
      </c>
      <c r="E1186" s="58"/>
      <c r="F1186" s="58"/>
      <c r="G1186" s="58" t="s">
        <v>157</v>
      </c>
      <c r="H1186" s="58">
        <v>8</v>
      </c>
      <c r="I1186" s="58">
        <v>110</v>
      </c>
      <c r="J1186" s="58">
        <v>70</v>
      </c>
      <c r="K1186" s="58">
        <v>0</v>
      </c>
      <c r="L1186" s="58">
        <v>1</v>
      </c>
      <c r="M1186" s="58"/>
      <c r="N1186" s="58"/>
      <c r="O1186" s="58">
        <v>377</v>
      </c>
      <c r="P1186" s="58">
        <v>85</v>
      </c>
      <c r="Q1186" s="58">
        <v>0</v>
      </c>
      <c r="R1186" s="58" t="s">
        <v>223</v>
      </c>
    </row>
    <row r="1187" spans="1:18" x14ac:dyDescent="0.25">
      <c r="A1187" s="58" t="s">
        <v>51</v>
      </c>
      <c r="B1187" s="58" t="s">
        <v>222</v>
      </c>
      <c r="C1187" s="58" t="s">
        <v>203</v>
      </c>
      <c r="D1187" s="58" t="s">
        <v>137</v>
      </c>
      <c r="E1187" s="58"/>
      <c r="F1187" s="58"/>
      <c r="G1187" s="58" t="s">
        <v>157</v>
      </c>
      <c r="H1187" s="58">
        <v>9</v>
      </c>
      <c r="I1187" s="58">
        <v>98</v>
      </c>
      <c r="J1187" s="58">
        <v>79</v>
      </c>
      <c r="K1187" s="58">
        <v>0</v>
      </c>
      <c r="L1187" s="58">
        <v>0</v>
      </c>
      <c r="M1187" s="58"/>
      <c r="N1187" s="58"/>
      <c r="O1187" s="58">
        <v>286</v>
      </c>
      <c r="P1187" s="58">
        <v>52</v>
      </c>
      <c r="Q1187" s="58">
        <v>0</v>
      </c>
      <c r="R1187" s="58" t="s">
        <v>223</v>
      </c>
    </row>
    <row r="1188" spans="1:18" x14ac:dyDescent="0.25">
      <c r="A1188" s="58" t="s">
        <v>51</v>
      </c>
      <c r="B1188" s="58" t="s">
        <v>222</v>
      </c>
      <c r="C1188" s="58" t="s">
        <v>203</v>
      </c>
      <c r="D1188" s="58" t="s">
        <v>137</v>
      </c>
      <c r="E1188" s="58"/>
      <c r="F1188" s="58"/>
      <c r="G1188" s="58" t="s">
        <v>157</v>
      </c>
      <c r="H1188" s="58">
        <v>10</v>
      </c>
      <c r="I1188" s="58">
        <v>99</v>
      </c>
      <c r="J1188" s="58">
        <v>86</v>
      </c>
      <c r="K1188" s="58">
        <v>0</v>
      </c>
      <c r="L1188" s="58">
        <v>0</v>
      </c>
      <c r="M1188" s="58"/>
      <c r="N1188" s="58"/>
      <c r="O1188" s="58">
        <v>233</v>
      </c>
      <c r="P1188" s="58">
        <v>45</v>
      </c>
      <c r="Q1188" s="58">
        <v>0</v>
      </c>
      <c r="R1188" s="58" t="s">
        <v>223</v>
      </c>
    </row>
    <row r="1189" spans="1:18" x14ac:dyDescent="0.25">
      <c r="A1189" s="58" t="s">
        <v>51</v>
      </c>
      <c r="B1189" s="58" t="s">
        <v>222</v>
      </c>
      <c r="C1189" s="58" t="s">
        <v>203</v>
      </c>
      <c r="D1189" s="58" t="s">
        <v>137</v>
      </c>
      <c r="E1189" s="58"/>
      <c r="F1189" s="58"/>
      <c r="G1189" s="58" t="s">
        <v>157</v>
      </c>
      <c r="H1189" s="58">
        <v>11</v>
      </c>
      <c r="I1189" s="58">
        <v>102</v>
      </c>
      <c r="J1189" s="58">
        <v>102</v>
      </c>
      <c r="K1189" s="58">
        <v>0</v>
      </c>
      <c r="L1189" s="58">
        <v>0</v>
      </c>
      <c r="M1189" s="58"/>
      <c r="N1189" s="58"/>
      <c r="O1189" s="58">
        <v>257</v>
      </c>
      <c r="P1189" s="58">
        <v>65</v>
      </c>
      <c r="Q1189" s="58">
        <v>0</v>
      </c>
      <c r="R1189" s="58" t="s">
        <v>223</v>
      </c>
    </row>
    <row r="1190" spans="1:18" x14ac:dyDescent="0.25">
      <c r="A1190" s="58" t="s">
        <v>51</v>
      </c>
      <c r="B1190" s="58" t="s">
        <v>222</v>
      </c>
      <c r="C1190" s="58" t="s">
        <v>203</v>
      </c>
      <c r="D1190" s="58" t="s">
        <v>137</v>
      </c>
      <c r="E1190" s="58"/>
      <c r="F1190" s="58"/>
      <c r="G1190" s="58" t="s">
        <v>157</v>
      </c>
      <c r="H1190" s="58">
        <v>12</v>
      </c>
      <c r="I1190" s="58">
        <v>88</v>
      </c>
      <c r="J1190" s="58">
        <v>88</v>
      </c>
      <c r="K1190" s="58">
        <v>0</v>
      </c>
      <c r="L1190" s="58">
        <v>0</v>
      </c>
      <c r="M1190" s="58"/>
      <c r="N1190" s="58"/>
      <c r="O1190" s="58">
        <v>215</v>
      </c>
      <c r="P1190" s="58">
        <v>79</v>
      </c>
      <c r="Q1190" s="58">
        <v>0</v>
      </c>
      <c r="R1190" s="58" t="s">
        <v>223</v>
      </c>
    </row>
    <row r="1191" spans="1:18" x14ac:dyDescent="0.25">
      <c r="A1191" s="58" t="s">
        <v>51</v>
      </c>
      <c r="B1191" s="58" t="s">
        <v>222</v>
      </c>
      <c r="C1191" s="58" t="s">
        <v>203</v>
      </c>
      <c r="D1191" s="58" t="s">
        <v>137</v>
      </c>
      <c r="E1191" s="58"/>
      <c r="F1191" s="58"/>
      <c r="G1191" s="58" t="s">
        <v>157</v>
      </c>
      <c r="H1191" s="58">
        <v>13</v>
      </c>
      <c r="I1191" s="58">
        <v>87</v>
      </c>
      <c r="J1191" s="58">
        <v>100</v>
      </c>
      <c r="K1191" s="58">
        <v>0</v>
      </c>
      <c r="L1191" s="58">
        <v>0</v>
      </c>
      <c r="M1191" s="58"/>
      <c r="N1191" s="58"/>
      <c r="O1191" s="58">
        <v>248</v>
      </c>
      <c r="P1191" s="58">
        <v>50</v>
      </c>
      <c r="Q1191" s="58">
        <v>0</v>
      </c>
      <c r="R1191" s="58" t="s">
        <v>223</v>
      </c>
    </row>
    <row r="1192" spans="1:18" x14ac:dyDescent="0.25">
      <c r="A1192" s="58" t="s">
        <v>51</v>
      </c>
      <c r="B1192" s="58" t="s">
        <v>222</v>
      </c>
      <c r="C1192" s="58" t="s">
        <v>203</v>
      </c>
      <c r="D1192" s="58" t="s">
        <v>137</v>
      </c>
      <c r="E1192" s="58"/>
      <c r="F1192" s="58"/>
      <c r="G1192" s="58" t="s">
        <v>157</v>
      </c>
      <c r="H1192" s="58">
        <v>14</v>
      </c>
      <c r="I1192" s="58">
        <v>89</v>
      </c>
      <c r="J1192" s="58">
        <v>95</v>
      </c>
      <c r="K1192" s="58">
        <v>0</v>
      </c>
      <c r="L1192" s="58">
        <v>0</v>
      </c>
      <c r="M1192" s="58"/>
      <c r="N1192" s="58"/>
      <c r="O1192" s="58">
        <v>308</v>
      </c>
      <c r="P1192" s="58">
        <v>51</v>
      </c>
      <c r="Q1192" s="58">
        <v>0</v>
      </c>
      <c r="R1192" s="58" t="s">
        <v>223</v>
      </c>
    </row>
    <row r="1193" spans="1:18" x14ac:dyDescent="0.25">
      <c r="A1193" s="58" t="s">
        <v>51</v>
      </c>
      <c r="B1193" s="58" t="s">
        <v>222</v>
      </c>
      <c r="C1193" s="58" t="s">
        <v>203</v>
      </c>
      <c r="D1193" s="58" t="s">
        <v>137</v>
      </c>
      <c r="E1193" s="58"/>
      <c r="F1193" s="58"/>
      <c r="G1193" s="58" t="s">
        <v>157</v>
      </c>
      <c r="H1193" s="58">
        <v>15</v>
      </c>
      <c r="I1193" s="58">
        <v>93</v>
      </c>
      <c r="J1193" s="58">
        <v>72</v>
      </c>
      <c r="K1193" s="58">
        <v>0</v>
      </c>
      <c r="L1193" s="58">
        <v>0</v>
      </c>
      <c r="M1193" s="58"/>
      <c r="N1193" s="58"/>
      <c r="O1193" s="58">
        <v>329</v>
      </c>
      <c r="P1193" s="58">
        <v>85</v>
      </c>
      <c r="Q1193" s="58">
        <v>0</v>
      </c>
      <c r="R1193" s="58" t="s">
        <v>223</v>
      </c>
    </row>
    <row r="1194" spans="1:18" x14ac:dyDescent="0.25">
      <c r="A1194" s="58" t="s">
        <v>51</v>
      </c>
      <c r="B1194" s="58" t="s">
        <v>222</v>
      </c>
      <c r="C1194" s="58" t="s">
        <v>203</v>
      </c>
      <c r="D1194" s="58" t="s">
        <v>137</v>
      </c>
      <c r="E1194" s="58"/>
      <c r="F1194" s="58"/>
      <c r="G1194" s="58" t="s">
        <v>157</v>
      </c>
      <c r="H1194" s="58">
        <v>16</v>
      </c>
      <c r="I1194" s="58">
        <v>91</v>
      </c>
      <c r="J1194" s="58">
        <v>58</v>
      </c>
      <c r="K1194" s="58">
        <v>0</v>
      </c>
      <c r="L1194" s="58">
        <v>0</v>
      </c>
      <c r="M1194" s="58"/>
      <c r="N1194" s="58"/>
      <c r="O1194" s="58">
        <v>312</v>
      </c>
      <c r="P1194" s="58">
        <v>173</v>
      </c>
      <c r="Q1194" s="58">
        <v>0</v>
      </c>
      <c r="R1194" s="58" t="s">
        <v>223</v>
      </c>
    </row>
    <row r="1195" spans="1:18" x14ac:dyDescent="0.25">
      <c r="A1195" s="58" t="s">
        <v>51</v>
      </c>
      <c r="B1195" s="58" t="s">
        <v>222</v>
      </c>
      <c r="C1195" s="58" t="s">
        <v>203</v>
      </c>
      <c r="D1195" s="58" t="s">
        <v>137</v>
      </c>
      <c r="E1195" s="58"/>
      <c r="F1195" s="58"/>
      <c r="G1195" s="58" t="s">
        <v>157</v>
      </c>
      <c r="H1195" s="58">
        <v>17</v>
      </c>
      <c r="I1195" s="58">
        <v>81</v>
      </c>
      <c r="J1195" s="58">
        <v>36</v>
      </c>
      <c r="K1195" s="58">
        <v>0</v>
      </c>
      <c r="L1195" s="58">
        <v>4</v>
      </c>
      <c r="M1195" s="58"/>
      <c r="N1195" s="58"/>
      <c r="O1195" s="58">
        <v>454</v>
      </c>
      <c r="P1195" s="58">
        <v>363</v>
      </c>
      <c r="Q1195" s="58">
        <v>0</v>
      </c>
      <c r="R1195" s="58" t="s">
        <v>223</v>
      </c>
    </row>
    <row r="1196" spans="1:18" x14ac:dyDescent="0.25">
      <c r="A1196" s="58" t="s">
        <v>51</v>
      </c>
      <c r="B1196" s="58" t="s">
        <v>222</v>
      </c>
      <c r="C1196" s="58" t="s">
        <v>203</v>
      </c>
      <c r="D1196" s="58" t="s">
        <v>137</v>
      </c>
      <c r="E1196" s="58"/>
      <c r="F1196" s="58"/>
      <c r="G1196" s="58" t="s">
        <v>157</v>
      </c>
      <c r="H1196" s="58">
        <v>18</v>
      </c>
      <c r="I1196" s="58">
        <v>63</v>
      </c>
      <c r="J1196" s="58">
        <v>18</v>
      </c>
      <c r="K1196" s="58">
        <v>0</v>
      </c>
      <c r="L1196" s="58">
        <v>3</v>
      </c>
      <c r="M1196" s="58"/>
      <c r="N1196" s="58"/>
      <c r="O1196" s="58">
        <v>272</v>
      </c>
      <c r="P1196" s="58">
        <v>143</v>
      </c>
      <c r="Q1196" s="58">
        <v>1</v>
      </c>
      <c r="R1196" s="58" t="s">
        <v>223</v>
      </c>
    </row>
    <row r="1197" spans="1:18" x14ac:dyDescent="0.25">
      <c r="A1197" s="58" t="s">
        <v>51</v>
      </c>
      <c r="B1197" s="58" t="s">
        <v>222</v>
      </c>
      <c r="C1197" s="58" t="s">
        <v>203</v>
      </c>
      <c r="D1197" s="58" t="s">
        <v>137</v>
      </c>
      <c r="E1197" s="58"/>
      <c r="F1197" s="58"/>
      <c r="G1197" s="58" t="s">
        <v>157</v>
      </c>
      <c r="H1197" s="58">
        <v>19</v>
      </c>
      <c r="I1197" s="58">
        <v>52</v>
      </c>
      <c r="J1197" s="58">
        <v>4</v>
      </c>
      <c r="K1197" s="58">
        <v>0</v>
      </c>
      <c r="L1197" s="58">
        <v>2</v>
      </c>
      <c r="M1197" s="58"/>
      <c r="N1197" s="58"/>
      <c r="O1197" s="58">
        <v>158</v>
      </c>
      <c r="P1197" s="58">
        <v>96</v>
      </c>
      <c r="Q1197" s="58">
        <v>0</v>
      </c>
      <c r="R1197" s="58" t="s">
        <v>223</v>
      </c>
    </row>
    <row r="1198" spans="1:18" x14ac:dyDescent="0.25">
      <c r="A1198" s="58" t="s">
        <v>51</v>
      </c>
      <c r="B1198" s="58" t="s">
        <v>222</v>
      </c>
      <c r="C1198" s="58" t="s">
        <v>203</v>
      </c>
      <c r="D1198" s="58" t="s">
        <v>137</v>
      </c>
      <c r="E1198" s="58"/>
      <c r="F1198" s="58"/>
      <c r="G1198" s="58" t="s">
        <v>157</v>
      </c>
      <c r="H1198" s="58">
        <v>20</v>
      </c>
      <c r="I1198" s="58">
        <v>42</v>
      </c>
      <c r="J1198" s="58">
        <v>6</v>
      </c>
      <c r="K1198" s="58">
        <v>0</v>
      </c>
      <c r="L1198" s="58">
        <v>2</v>
      </c>
      <c r="M1198" s="58"/>
      <c r="N1198" s="58"/>
      <c r="O1198" s="58">
        <v>114</v>
      </c>
      <c r="P1198" s="58">
        <v>72</v>
      </c>
      <c r="Q1198" s="58">
        <v>0</v>
      </c>
      <c r="R1198" s="58" t="s">
        <v>223</v>
      </c>
    </row>
    <row r="1199" spans="1:18" x14ac:dyDescent="0.25">
      <c r="A1199" s="58" t="s">
        <v>51</v>
      </c>
      <c r="B1199" s="58" t="s">
        <v>222</v>
      </c>
      <c r="C1199" s="58" t="s">
        <v>203</v>
      </c>
      <c r="D1199" s="58" t="s">
        <v>137</v>
      </c>
      <c r="E1199" s="58"/>
      <c r="F1199" s="58"/>
      <c r="G1199" s="58" t="s">
        <v>157</v>
      </c>
      <c r="H1199" s="58">
        <v>21</v>
      </c>
      <c r="I1199" s="58">
        <v>26</v>
      </c>
      <c r="J1199" s="58">
        <v>5</v>
      </c>
      <c r="K1199" s="58">
        <v>0</v>
      </c>
      <c r="L1199" s="58">
        <v>1</v>
      </c>
      <c r="M1199" s="58"/>
      <c r="N1199" s="58"/>
      <c r="O1199" s="58">
        <v>139</v>
      </c>
      <c r="P1199" s="58">
        <v>82</v>
      </c>
      <c r="Q1199" s="58">
        <v>0</v>
      </c>
      <c r="R1199" s="58" t="s">
        <v>223</v>
      </c>
    </row>
    <row r="1200" spans="1:18" x14ac:dyDescent="0.25">
      <c r="A1200" s="58" t="s">
        <v>51</v>
      </c>
      <c r="B1200" s="58" t="s">
        <v>222</v>
      </c>
      <c r="C1200" s="58" t="s">
        <v>203</v>
      </c>
      <c r="D1200" s="58" t="s">
        <v>137</v>
      </c>
      <c r="E1200" s="58"/>
      <c r="F1200" s="58"/>
      <c r="G1200" s="58" t="s">
        <v>157</v>
      </c>
      <c r="H1200" s="58">
        <v>22</v>
      </c>
      <c r="I1200" s="58">
        <v>14</v>
      </c>
      <c r="J1200" s="58">
        <v>9</v>
      </c>
      <c r="K1200" s="58">
        <v>0</v>
      </c>
      <c r="L1200" s="58">
        <v>0</v>
      </c>
      <c r="M1200" s="58"/>
      <c r="N1200" s="58"/>
      <c r="O1200" s="58">
        <v>135</v>
      </c>
      <c r="P1200" s="58">
        <v>59</v>
      </c>
      <c r="Q1200" s="58">
        <v>0</v>
      </c>
      <c r="R1200" s="58" t="s">
        <v>223</v>
      </c>
    </row>
    <row r="1201" spans="1:18" x14ac:dyDescent="0.25">
      <c r="A1201" s="58" t="s">
        <v>51</v>
      </c>
      <c r="B1201" s="58" t="s">
        <v>222</v>
      </c>
      <c r="C1201" s="58" t="s">
        <v>203</v>
      </c>
      <c r="D1201" s="58" t="s">
        <v>137</v>
      </c>
      <c r="E1201" s="58"/>
      <c r="F1201" s="58"/>
      <c r="G1201" s="58" t="s">
        <v>157</v>
      </c>
      <c r="H1201" s="58">
        <v>23</v>
      </c>
      <c r="I1201" s="58">
        <v>9</v>
      </c>
      <c r="J1201" s="58">
        <v>7</v>
      </c>
      <c r="K1201" s="58">
        <v>0</v>
      </c>
      <c r="L1201" s="58">
        <v>0</v>
      </c>
      <c r="M1201" s="58"/>
      <c r="N1201" s="58"/>
      <c r="O1201" s="58">
        <v>71</v>
      </c>
      <c r="P1201" s="58">
        <v>45</v>
      </c>
      <c r="Q1201" s="58">
        <v>0</v>
      </c>
      <c r="R1201" s="58" t="s">
        <v>223</v>
      </c>
    </row>
    <row r="1202" spans="1:18" x14ac:dyDescent="0.25">
      <c r="A1202" s="58" t="s">
        <v>51</v>
      </c>
      <c r="B1202" s="58" t="s">
        <v>222</v>
      </c>
      <c r="C1202" s="58" t="s">
        <v>203</v>
      </c>
      <c r="D1202" s="58" t="s">
        <v>135</v>
      </c>
      <c r="E1202" s="58"/>
      <c r="F1202" s="58"/>
      <c r="G1202" s="58" t="s">
        <v>159</v>
      </c>
      <c r="H1202" s="58">
        <v>0</v>
      </c>
      <c r="I1202" s="58">
        <v>8</v>
      </c>
      <c r="J1202" s="58">
        <v>4</v>
      </c>
      <c r="K1202" s="58">
        <v>0</v>
      </c>
      <c r="L1202" s="58">
        <v>2</v>
      </c>
      <c r="M1202" s="58"/>
      <c r="N1202" s="58"/>
      <c r="O1202" s="58">
        <v>36</v>
      </c>
      <c r="P1202" s="58">
        <v>34</v>
      </c>
      <c r="Q1202" s="58">
        <v>0</v>
      </c>
      <c r="R1202" s="58" t="s">
        <v>223</v>
      </c>
    </row>
    <row r="1203" spans="1:18" x14ac:dyDescent="0.25">
      <c r="A1203" s="58" t="s">
        <v>51</v>
      </c>
      <c r="B1203" s="58" t="s">
        <v>222</v>
      </c>
      <c r="C1203" s="58" t="s">
        <v>203</v>
      </c>
      <c r="D1203" s="58" t="s">
        <v>135</v>
      </c>
      <c r="E1203" s="58"/>
      <c r="F1203" s="58"/>
      <c r="G1203" s="58" t="s">
        <v>159</v>
      </c>
      <c r="H1203" s="58">
        <v>1</v>
      </c>
      <c r="I1203" s="58">
        <v>9</v>
      </c>
      <c r="J1203" s="58">
        <v>4</v>
      </c>
      <c r="K1203" s="58">
        <v>0</v>
      </c>
      <c r="L1203" s="58">
        <v>1</v>
      </c>
      <c r="M1203" s="58"/>
      <c r="N1203" s="58"/>
      <c r="O1203" s="58">
        <v>35</v>
      </c>
      <c r="P1203" s="58">
        <v>21</v>
      </c>
      <c r="Q1203" s="58">
        <v>0</v>
      </c>
      <c r="R1203" s="58" t="s">
        <v>223</v>
      </c>
    </row>
    <row r="1204" spans="1:18" x14ac:dyDescent="0.25">
      <c r="A1204" s="58" t="s">
        <v>51</v>
      </c>
      <c r="B1204" s="58" t="s">
        <v>222</v>
      </c>
      <c r="C1204" s="58" t="s">
        <v>203</v>
      </c>
      <c r="D1204" s="58" t="s">
        <v>135</v>
      </c>
      <c r="E1204" s="58"/>
      <c r="F1204" s="58"/>
      <c r="G1204" s="58" t="s">
        <v>159</v>
      </c>
      <c r="H1204" s="58">
        <v>2</v>
      </c>
      <c r="I1204" s="58">
        <v>9</v>
      </c>
      <c r="J1204" s="58">
        <v>1</v>
      </c>
      <c r="K1204" s="58">
        <v>0</v>
      </c>
      <c r="L1204" s="58">
        <v>1</v>
      </c>
      <c r="M1204" s="58"/>
      <c r="N1204" s="58"/>
      <c r="O1204" s="58">
        <v>31</v>
      </c>
      <c r="P1204" s="58">
        <v>21</v>
      </c>
      <c r="Q1204" s="58">
        <v>0</v>
      </c>
      <c r="R1204" s="58" t="s">
        <v>223</v>
      </c>
    </row>
    <row r="1205" spans="1:18" x14ac:dyDescent="0.25">
      <c r="A1205" s="58" t="s">
        <v>51</v>
      </c>
      <c r="B1205" s="58" t="s">
        <v>222</v>
      </c>
      <c r="C1205" s="58" t="s">
        <v>203</v>
      </c>
      <c r="D1205" s="58" t="s">
        <v>135</v>
      </c>
      <c r="E1205" s="58"/>
      <c r="F1205" s="58"/>
      <c r="G1205" s="58" t="s">
        <v>159</v>
      </c>
      <c r="H1205" s="58">
        <v>3</v>
      </c>
      <c r="I1205" s="58">
        <v>17</v>
      </c>
      <c r="J1205" s="58">
        <v>7</v>
      </c>
      <c r="K1205" s="58">
        <v>0</v>
      </c>
      <c r="L1205" s="58">
        <v>1</v>
      </c>
      <c r="M1205" s="58"/>
      <c r="N1205" s="58"/>
      <c r="O1205" s="58">
        <v>27</v>
      </c>
      <c r="P1205" s="58">
        <v>16</v>
      </c>
      <c r="Q1205" s="58">
        <v>0</v>
      </c>
      <c r="R1205" s="58" t="s">
        <v>223</v>
      </c>
    </row>
    <row r="1206" spans="1:18" x14ac:dyDescent="0.25">
      <c r="A1206" s="58" t="s">
        <v>51</v>
      </c>
      <c r="B1206" s="58" t="s">
        <v>222</v>
      </c>
      <c r="C1206" s="58" t="s">
        <v>203</v>
      </c>
      <c r="D1206" s="58" t="s">
        <v>135</v>
      </c>
      <c r="E1206" s="58"/>
      <c r="F1206" s="58"/>
      <c r="G1206" s="58" t="s">
        <v>159</v>
      </c>
      <c r="H1206" s="58">
        <v>4</v>
      </c>
      <c r="I1206" s="58">
        <v>15</v>
      </c>
      <c r="J1206" s="58">
        <v>5</v>
      </c>
      <c r="K1206" s="58">
        <v>0</v>
      </c>
      <c r="L1206" s="58">
        <v>4</v>
      </c>
      <c r="M1206" s="58"/>
      <c r="N1206" s="58"/>
      <c r="O1206" s="58">
        <v>30</v>
      </c>
      <c r="P1206" s="58">
        <v>17</v>
      </c>
      <c r="Q1206" s="58">
        <v>0</v>
      </c>
      <c r="R1206" s="58" t="s">
        <v>223</v>
      </c>
    </row>
    <row r="1207" spans="1:18" x14ac:dyDescent="0.25">
      <c r="A1207" s="58" t="s">
        <v>51</v>
      </c>
      <c r="B1207" s="58" t="s">
        <v>222</v>
      </c>
      <c r="C1207" s="58" t="s">
        <v>203</v>
      </c>
      <c r="D1207" s="58" t="s">
        <v>135</v>
      </c>
      <c r="E1207" s="58"/>
      <c r="F1207" s="58"/>
      <c r="G1207" s="58" t="s">
        <v>159</v>
      </c>
      <c r="H1207" s="58">
        <v>5</v>
      </c>
      <c r="I1207" s="58">
        <v>22</v>
      </c>
      <c r="J1207" s="58">
        <v>13</v>
      </c>
      <c r="K1207" s="58">
        <v>0</v>
      </c>
      <c r="L1207" s="58">
        <v>4</v>
      </c>
      <c r="M1207" s="58"/>
      <c r="N1207" s="58"/>
      <c r="O1207" s="58">
        <v>75</v>
      </c>
      <c r="P1207" s="58">
        <v>50</v>
      </c>
      <c r="Q1207" s="58">
        <v>0</v>
      </c>
      <c r="R1207" s="58" t="s">
        <v>223</v>
      </c>
    </row>
    <row r="1208" spans="1:18" x14ac:dyDescent="0.25">
      <c r="A1208" s="58" t="s">
        <v>51</v>
      </c>
      <c r="B1208" s="58" t="s">
        <v>222</v>
      </c>
      <c r="C1208" s="58" t="s">
        <v>203</v>
      </c>
      <c r="D1208" s="58" t="s">
        <v>135</v>
      </c>
      <c r="E1208" s="58"/>
      <c r="F1208" s="58"/>
      <c r="G1208" s="58" t="s">
        <v>159</v>
      </c>
      <c r="H1208" s="58">
        <v>6</v>
      </c>
      <c r="I1208" s="58">
        <v>30</v>
      </c>
      <c r="J1208" s="58">
        <v>27</v>
      </c>
      <c r="K1208" s="58">
        <v>1</v>
      </c>
      <c r="L1208" s="58">
        <v>5</v>
      </c>
      <c r="M1208" s="58"/>
      <c r="N1208" s="58"/>
      <c r="O1208" s="58">
        <v>152</v>
      </c>
      <c r="P1208" s="58">
        <v>161</v>
      </c>
      <c r="Q1208" s="58">
        <v>11</v>
      </c>
      <c r="R1208" s="58" t="s">
        <v>223</v>
      </c>
    </row>
    <row r="1209" spans="1:18" x14ac:dyDescent="0.25">
      <c r="A1209" s="58" t="s">
        <v>51</v>
      </c>
      <c r="B1209" s="58" t="s">
        <v>222</v>
      </c>
      <c r="C1209" s="58" t="s">
        <v>203</v>
      </c>
      <c r="D1209" s="58" t="s">
        <v>135</v>
      </c>
      <c r="E1209" s="58"/>
      <c r="F1209" s="58"/>
      <c r="G1209" s="58" t="s">
        <v>159</v>
      </c>
      <c r="H1209" s="58">
        <v>7</v>
      </c>
      <c r="I1209" s="58">
        <v>30</v>
      </c>
      <c r="J1209" s="58">
        <v>32</v>
      </c>
      <c r="K1209" s="58">
        <v>3</v>
      </c>
      <c r="L1209" s="58">
        <v>5</v>
      </c>
      <c r="M1209" s="58"/>
      <c r="N1209" s="58"/>
      <c r="O1209" s="58">
        <v>262</v>
      </c>
      <c r="P1209" s="58">
        <v>257</v>
      </c>
      <c r="Q1209" s="58">
        <v>4</v>
      </c>
      <c r="R1209" s="58" t="s">
        <v>223</v>
      </c>
    </row>
    <row r="1210" spans="1:18" x14ac:dyDescent="0.25">
      <c r="A1210" s="58" t="s">
        <v>51</v>
      </c>
      <c r="B1210" s="58" t="s">
        <v>222</v>
      </c>
      <c r="C1210" s="58" t="s">
        <v>203</v>
      </c>
      <c r="D1210" s="58" t="s">
        <v>135</v>
      </c>
      <c r="E1210" s="58"/>
      <c r="F1210" s="58"/>
      <c r="G1210" s="58" t="s">
        <v>159</v>
      </c>
      <c r="H1210" s="58">
        <v>8</v>
      </c>
      <c r="I1210" s="58">
        <v>34</v>
      </c>
      <c r="J1210" s="58">
        <v>49</v>
      </c>
      <c r="K1210" s="58">
        <v>1</v>
      </c>
      <c r="L1210" s="58">
        <v>3</v>
      </c>
      <c r="M1210" s="58"/>
      <c r="N1210" s="58"/>
      <c r="O1210" s="58">
        <v>260</v>
      </c>
      <c r="P1210" s="58">
        <v>155</v>
      </c>
      <c r="Q1210" s="58">
        <v>6</v>
      </c>
      <c r="R1210" s="58" t="s">
        <v>223</v>
      </c>
    </row>
    <row r="1211" spans="1:18" x14ac:dyDescent="0.25">
      <c r="A1211" s="58" t="s">
        <v>51</v>
      </c>
      <c r="B1211" s="58" t="s">
        <v>222</v>
      </c>
      <c r="C1211" s="58" t="s">
        <v>203</v>
      </c>
      <c r="D1211" s="58" t="s">
        <v>135</v>
      </c>
      <c r="E1211" s="58"/>
      <c r="F1211" s="58"/>
      <c r="G1211" s="58" t="s">
        <v>159</v>
      </c>
      <c r="H1211" s="58">
        <v>9</v>
      </c>
      <c r="I1211" s="58">
        <v>48</v>
      </c>
      <c r="J1211" s="58">
        <v>45</v>
      </c>
      <c r="K1211" s="58">
        <v>2</v>
      </c>
      <c r="L1211" s="58">
        <v>1</v>
      </c>
      <c r="M1211" s="58"/>
      <c r="N1211" s="58"/>
      <c r="O1211" s="58">
        <v>212</v>
      </c>
      <c r="P1211" s="58">
        <v>133</v>
      </c>
      <c r="Q1211" s="58">
        <v>4</v>
      </c>
      <c r="R1211" s="58" t="s">
        <v>223</v>
      </c>
    </row>
    <row r="1212" spans="1:18" x14ac:dyDescent="0.25">
      <c r="A1212" s="58" t="s">
        <v>51</v>
      </c>
      <c r="B1212" s="58" t="s">
        <v>222</v>
      </c>
      <c r="C1212" s="58" t="s">
        <v>203</v>
      </c>
      <c r="D1212" s="58" t="s">
        <v>135</v>
      </c>
      <c r="E1212" s="58"/>
      <c r="F1212" s="58"/>
      <c r="G1212" s="58" t="s">
        <v>159</v>
      </c>
      <c r="H1212" s="58">
        <v>10</v>
      </c>
      <c r="I1212" s="58">
        <v>72</v>
      </c>
      <c r="J1212" s="58">
        <v>36</v>
      </c>
      <c r="K1212" s="58">
        <v>0</v>
      </c>
      <c r="L1212" s="58">
        <v>0</v>
      </c>
      <c r="M1212" s="58"/>
      <c r="N1212" s="58"/>
      <c r="O1212" s="58">
        <v>246</v>
      </c>
      <c r="P1212" s="58">
        <v>127</v>
      </c>
      <c r="Q1212" s="58">
        <v>2</v>
      </c>
      <c r="R1212" s="58" t="s">
        <v>223</v>
      </c>
    </row>
    <row r="1213" spans="1:18" x14ac:dyDescent="0.25">
      <c r="A1213" s="58" t="s">
        <v>51</v>
      </c>
      <c r="B1213" s="58" t="s">
        <v>222</v>
      </c>
      <c r="C1213" s="58" t="s">
        <v>203</v>
      </c>
      <c r="D1213" s="58" t="s">
        <v>135</v>
      </c>
      <c r="E1213" s="58"/>
      <c r="F1213" s="58"/>
      <c r="G1213" s="58" t="s">
        <v>159</v>
      </c>
      <c r="H1213" s="58">
        <v>11</v>
      </c>
      <c r="I1213" s="58">
        <v>64</v>
      </c>
      <c r="J1213" s="58">
        <v>36</v>
      </c>
      <c r="K1213" s="58">
        <v>0</v>
      </c>
      <c r="L1213" s="58">
        <v>0</v>
      </c>
      <c r="M1213" s="58"/>
      <c r="N1213" s="58"/>
      <c r="O1213" s="58">
        <v>256</v>
      </c>
      <c r="P1213" s="58">
        <v>109</v>
      </c>
      <c r="Q1213" s="58">
        <v>2</v>
      </c>
      <c r="R1213" s="58" t="s">
        <v>223</v>
      </c>
    </row>
    <row r="1214" spans="1:18" x14ac:dyDescent="0.25">
      <c r="A1214" s="58" t="s">
        <v>51</v>
      </c>
      <c r="B1214" s="58" t="s">
        <v>222</v>
      </c>
      <c r="C1214" s="58" t="s">
        <v>203</v>
      </c>
      <c r="D1214" s="58" t="s">
        <v>135</v>
      </c>
      <c r="E1214" s="58"/>
      <c r="F1214" s="58"/>
      <c r="G1214" s="58" t="s">
        <v>159</v>
      </c>
      <c r="H1214" s="58">
        <v>12</v>
      </c>
      <c r="I1214" s="58">
        <v>38</v>
      </c>
      <c r="J1214" s="58">
        <v>24</v>
      </c>
      <c r="K1214" s="58">
        <v>0</v>
      </c>
      <c r="L1214" s="58">
        <v>0</v>
      </c>
      <c r="M1214" s="58"/>
      <c r="N1214" s="58"/>
      <c r="O1214" s="58">
        <v>224</v>
      </c>
      <c r="P1214" s="58">
        <v>115</v>
      </c>
      <c r="Q1214" s="58">
        <v>0</v>
      </c>
      <c r="R1214" s="58" t="s">
        <v>223</v>
      </c>
    </row>
    <row r="1215" spans="1:18" x14ac:dyDescent="0.25">
      <c r="A1215" s="58" t="s">
        <v>51</v>
      </c>
      <c r="B1215" s="58" t="s">
        <v>222</v>
      </c>
      <c r="C1215" s="58" t="s">
        <v>203</v>
      </c>
      <c r="D1215" s="58" t="s">
        <v>135</v>
      </c>
      <c r="E1215" s="58"/>
      <c r="F1215" s="58"/>
      <c r="G1215" s="58" t="s">
        <v>159</v>
      </c>
      <c r="H1215" s="58">
        <v>13</v>
      </c>
      <c r="I1215" s="58">
        <v>50</v>
      </c>
      <c r="J1215" s="58">
        <v>32</v>
      </c>
      <c r="K1215" s="58">
        <v>0</v>
      </c>
      <c r="L1215" s="58">
        <v>0</v>
      </c>
      <c r="M1215" s="58"/>
      <c r="N1215" s="58"/>
      <c r="O1215" s="58">
        <v>251</v>
      </c>
      <c r="P1215" s="58">
        <v>98</v>
      </c>
      <c r="Q1215" s="58">
        <v>0</v>
      </c>
      <c r="R1215" s="58" t="s">
        <v>223</v>
      </c>
    </row>
    <row r="1216" spans="1:18" x14ac:dyDescent="0.25">
      <c r="A1216" s="58" t="s">
        <v>51</v>
      </c>
      <c r="B1216" s="58" t="s">
        <v>222</v>
      </c>
      <c r="C1216" s="58" t="s">
        <v>203</v>
      </c>
      <c r="D1216" s="58" t="s">
        <v>135</v>
      </c>
      <c r="E1216" s="58"/>
      <c r="F1216" s="58"/>
      <c r="G1216" s="58" t="s">
        <v>159</v>
      </c>
      <c r="H1216" s="58">
        <v>14</v>
      </c>
      <c r="I1216" s="58">
        <v>61</v>
      </c>
      <c r="J1216" s="58">
        <v>47</v>
      </c>
      <c r="K1216" s="58">
        <v>0</v>
      </c>
      <c r="L1216" s="58">
        <v>0</v>
      </c>
      <c r="M1216" s="58"/>
      <c r="N1216" s="58"/>
      <c r="O1216" s="58">
        <v>245</v>
      </c>
      <c r="P1216" s="58">
        <v>120</v>
      </c>
      <c r="Q1216" s="58">
        <v>0</v>
      </c>
      <c r="R1216" s="58" t="s">
        <v>223</v>
      </c>
    </row>
    <row r="1217" spans="1:18" x14ac:dyDescent="0.25">
      <c r="A1217" s="58" t="s">
        <v>51</v>
      </c>
      <c r="B1217" s="58" t="s">
        <v>222</v>
      </c>
      <c r="C1217" s="58" t="s">
        <v>203</v>
      </c>
      <c r="D1217" s="58" t="s">
        <v>135</v>
      </c>
      <c r="E1217" s="58"/>
      <c r="F1217" s="58"/>
      <c r="G1217" s="58" t="s">
        <v>159</v>
      </c>
      <c r="H1217" s="58">
        <v>15</v>
      </c>
      <c r="I1217" s="58">
        <v>76</v>
      </c>
      <c r="J1217" s="58">
        <v>38</v>
      </c>
      <c r="K1217" s="58">
        <v>0</v>
      </c>
      <c r="L1217" s="58">
        <v>0</v>
      </c>
      <c r="M1217" s="58"/>
      <c r="N1217" s="58"/>
      <c r="O1217" s="58">
        <v>312</v>
      </c>
      <c r="P1217" s="58">
        <v>159</v>
      </c>
      <c r="Q1217" s="58">
        <v>0</v>
      </c>
      <c r="R1217" s="58" t="s">
        <v>223</v>
      </c>
    </row>
    <row r="1218" spans="1:18" x14ac:dyDescent="0.25">
      <c r="A1218" s="58" t="s">
        <v>51</v>
      </c>
      <c r="B1218" s="58" t="s">
        <v>222</v>
      </c>
      <c r="C1218" s="58" t="s">
        <v>203</v>
      </c>
      <c r="D1218" s="58" t="s">
        <v>135</v>
      </c>
      <c r="E1218" s="58"/>
      <c r="F1218" s="58"/>
      <c r="G1218" s="58" t="s">
        <v>159</v>
      </c>
      <c r="H1218" s="58">
        <v>16</v>
      </c>
      <c r="I1218" s="58">
        <v>33</v>
      </c>
      <c r="J1218" s="58">
        <v>31</v>
      </c>
      <c r="K1218" s="58">
        <v>0</v>
      </c>
      <c r="L1218" s="58">
        <v>5</v>
      </c>
      <c r="M1218" s="58"/>
      <c r="N1218" s="58"/>
      <c r="O1218" s="58">
        <v>378</v>
      </c>
      <c r="P1218" s="58">
        <v>240</v>
      </c>
      <c r="Q1218" s="58">
        <v>4</v>
      </c>
      <c r="R1218" s="58" t="s">
        <v>223</v>
      </c>
    </row>
    <row r="1219" spans="1:18" x14ac:dyDescent="0.25">
      <c r="A1219" s="58" t="s">
        <v>51</v>
      </c>
      <c r="B1219" s="58" t="s">
        <v>222</v>
      </c>
      <c r="C1219" s="58" t="s">
        <v>203</v>
      </c>
      <c r="D1219" s="58" t="s">
        <v>135</v>
      </c>
      <c r="E1219" s="58"/>
      <c r="F1219" s="58"/>
      <c r="G1219" s="58" t="s">
        <v>159</v>
      </c>
      <c r="H1219" s="58">
        <v>17</v>
      </c>
      <c r="I1219" s="58">
        <v>17</v>
      </c>
      <c r="J1219" s="58">
        <v>18</v>
      </c>
      <c r="K1219" s="58">
        <v>1</v>
      </c>
      <c r="L1219" s="58">
        <v>3</v>
      </c>
      <c r="M1219" s="58"/>
      <c r="N1219" s="58"/>
      <c r="O1219" s="58">
        <v>441</v>
      </c>
      <c r="P1219" s="58">
        <v>334</v>
      </c>
      <c r="Q1219" s="58">
        <v>5</v>
      </c>
      <c r="R1219" s="58" t="s">
        <v>223</v>
      </c>
    </row>
    <row r="1220" spans="1:18" x14ac:dyDescent="0.25">
      <c r="A1220" s="58" t="s">
        <v>51</v>
      </c>
      <c r="B1220" s="58" t="s">
        <v>222</v>
      </c>
      <c r="C1220" s="58" t="s">
        <v>203</v>
      </c>
      <c r="D1220" s="58" t="s">
        <v>135</v>
      </c>
      <c r="E1220" s="58"/>
      <c r="F1220" s="58"/>
      <c r="G1220" s="58" t="s">
        <v>159</v>
      </c>
      <c r="H1220" s="58">
        <v>18</v>
      </c>
      <c r="I1220" s="58">
        <v>13</v>
      </c>
      <c r="J1220" s="58">
        <v>12</v>
      </c>
      <c r="K1220" s="58">
        <v>2</v>
      </c>
      <c r="L1220" s="58">
        <v>1</v>
      </c>
      <c r="M1220" s="58"/>
      <c r="N1220" s="58"/>
      <c r="O1220" s="58">
        <v>265</v>
      </c>
      <c r="P1220" s="58">
        <v>242</v>
      </c>
      <c r="Q1220" s="58">
        <v>0</v>
      </c>
      <c r="R1220" s="58" t="s">
        <v>223</v>
      </c>
    </row>
    <row r="1221" spans="1:18" x14ac:dyDescent="0.25">
      <c r="A1221" s="58" t="s">
        <v>51</v>
      </c>
      <c r="B1221" s="58" t="s">
        <v>222</v>
      </c>
      <c r="C1221" s="58" t="s">
        <v>203</v>
      </c>
      <c r="D1221" s="58" t="s">
        <v>135</v>
      </c>
      <c r="E1221" s="58"/>
      <c r="F1221" s="58"/>
      <c r="G1221" s="58" t="s">
        <v>159</v>
      </c>
      <c r="H1221" s="58">
        <v>19</v>
      </c>
      <c r="I1221" s="58">
        <v>31</v>
      </c>
      <c r="J1221" s="58">
        <v>8</v>
      </c>
      <c r="K1221" s="58">
        <v>1</v>
      </c>
      <c r="L1221" s="58">
        <v>2</v>
      </c>
      <c r="M1221" s="58"/>
      <c r="N1221" s="58"/>
      <c r="O1221" s="58">
        <v>213</v>
      </c>
      <c r="P1221" s="58">
        <v>205</v>
      </c>
      <c r="Q1221" s="58">
        <v>0</v>
      </c>
      <c r="R1221" s="58" t="s">
        <v>223</v>
      </c>
    </row>
    <row r="1222" spans="1:18" x14ac:dyDescent="0.25">
      <c r="A1222" s="58" t="s">
        <v>51</v>
      </c>
      <c r="B1222" s="58" t="s">
        <v>222</v>
      </c>
      <c r="C1222" s="58" t="s">
        <v>203</v>
      </c>
      <c r="D1222" s="58" t="s">
        <v>135</v>
      </c>
      <c r="E1222" s="58"/>
      <c r="F1222" s="58"/>
      <c r="G1222" s="58" t="s">
        <v>159</v>
      </c>
      <c r="H1222" s="58">
        <v>20</v>
      </c>
      <c r="I1222" s="58">
        <v>17</v>
      </c>
      <c r="J1222" s="58">
        <v>10</v>
      </c>
      <c r="K1222" s="58">
        <v>2</v>
      </c>
      <c r="L1222" s="58">
        <v>2</v>
      </c>
      <c r="M1222" s="58"/>
      <c r="N1222" s="58"/>
      <c r="O1222" s="58">
        <v>168</v>
      </c>
      <c r="P1222" s="58">
        <v>142</v>
      </c>
      <c r="Q1222" s="58">
        <v>0</v>
      </c>
      <c r="R1222" s="58" t="s">
        <v>223</v>
      </c>
    </row>
    <row r="1223" spans="1:18" x14ac:dyDescent="0.25">
      <c r="A1223" s="58" t="s">
        <v>51</v>
      </c>
      <c r="B1223" s="58" t="s">
        <v>222</v>
      </c>
      <c r="C1223" s="58" t="s">
        <v>203</v>
      </c>
      <c r="D1223" s="58" t="s">
        <v>135</v>
      </c>
      <c r="E1223" s="58"/>
      <c r="F1223" s="58"/>
      <c r="G1223" s="58" t="s">
        <v>159</v>
      </c>
      <c r="H1223" s="58">
        <v>21</v>
      </c>
      <c r="I1223" s="58">
        <v>3</v>
      </c>
      <c r="J1223" s="58">
        <v>2</v>
      </c>
      <c r="K1223" s="58">
        <v>2</v>
      </c>
      <c r="L1223" s="58">
        <v>2</v>
      </c>
      <c r="M1223" s="58"/>
      <c r="N1223" s="58"/>
      <c r="O1223" s="58">
        <v>196</v>
      </c>
      <c r="P1223" s="58">
        <v>134</v>
      </c>
      <c r="Q1223" s="58">
        <v>0</v>
      </c>
      <c r="R1223" s="58" t="s">
        <v>223</v>
      </c>
    </row>
    <row r="1224" spans="1:18" x14ac:dyDescent="0.25">
      <c r="A1224" s="58" t="s">
        <v>51</v>
      </c>
      <c r="B1224" s="58" t="s">
        <v>222</v>
      </c>
      <c r="C1224" s="58" t="s">
        <v>203</v>
      </c>
      <c r="D1224" s="58" t="s">
        <v>135</v>
      </c>
      <c r="E1224" s="58"/>
      <c r="F1224" s="58"/>
      <c r="G1224" s="58" t="s">
        <v>159</v>
      </c>
      <c r="H1224" s="58">
        <v>22</v>
      </c>
      <c r="I1224" s="58">
        <v>4</v>
      </c>
      <c r="J1224" s="58">
        <v>3</v>
      </c>
      <c r="K1224" s="58">
        <v>0</v>
      </c>
      <c r="L1224" s="58">
        <v>0</v>
      </c>
      <c r="M1224" s="58"/>
      <c r="N1224" s="58"/>
      <c r="O1224" s="58">
        <v>128</v>
      </c>
      <c r="P1224" s="58">
        <v>113</v>
      </c>
      <c r="Q1224" s="58">
        <v>0</v>
      </c>
      <c r="R1224" s="58" t="s">
        <v>223</v>
      </c>
    </row>
    <row r="1225" spans="1:18" x14ac:dyDescent="0.25">
      <c r="A1225" s="58" t="s">
        <v>51</v>
      </c>
      <c r="B1225" s="58" t="s">
        <v>222</v>
      </c>
      <c r="C1225" s="58" t="s">
        <v>203</v>
      </c>
      <c r="D1225" s="58" t="s">
        <v>135</v>
      </c>
      <c r="E1225" s="58"/>
      <c r="F1225" s="58"/>
      <c r="G1225" s="58" t="s">
        <v>159</v>
      </c>
      <c r="H1225" s="58">
        <v>23</v>
      </c>
      <c r="I1225" s="58">
        <v>3</v>
      </c>
      <c r="J1225" s="58">
        <v>3</v>
      </c>
      <c r="K1225" s="58">
        <v>0</v>
      </c>
      <c r="L1225" s="58">
        <v>0</v>
      </c>
      <c r="M1225" s="58"/>
      <c r="N1225" s="58"/>
      <c r="O1225" s="58">
        <v>104</v>
      </c>
      <c r="P1225" s="58">
        <v>84</v>
      </c>
      <c r="Q1225" s="58">
        <v>0</v>
      </c>
      <c r="R1225" s="58" t="s">
        <v>223</v>
      </c>
    </row>
    <row r="1226" spans="1:18" x14ac:dyDescent="0.25">
      <c r="A1226" s="58" t="s">
        <v>51</v>
      </c>
      <c r="B1226" s="58" t="s">
        <v>222</v>
      </c>
      <c r="C1226" s="58" t="s">
        <v>203</v>
      </c>
      <c r="D1226" s="58" t="s">
        <v>135</v>
      </c>
      <c r="E1226" s="58"/>
      <c r="F1226" s="58"/>
      <c r="G1226" s="58" t="s">
        <v>157</v>
      </c>
      <c r="H1226" s="58">
        <v>0</v>
      </c>
      <c r="I1226" s="58">
        <v>6</v>
      </c>
      <c r="J1226" s="58">
        <v>5</v>
      </c>
      <c r="K1226" s="58">
        <v>0</v>
      </c>
      <c r="L1226" s="58">
        <v>2</v>
      </c>
      <c r="M1226" s="58"/>
      <c r="N1226" s="58"/>
      <c r="O1226" s="58">
        <v>46</v>
      </c>
      <c r="P1226" s="58">
        <v>32</v>
      </c>
      <c r="Q1226" s="58">
        <v>0</v>
      </c>
      <c r="R1226" s="58" t="s">
        <v>223</v>
      </c>
    </row>
    <row r="1227" spans="1:18" x14ac:dyDescent="0.25">
      <c r="A1227" s="58" t="s">
        <v>51</v>
      </c>
      <c r="B1227" s="58" t="s">
        <v>222</v>
      </c>
      <c r="C1227" s="58" t="s">
        <v>203</v>
      </c>
      <c r="D1227" s="58" t="s">
        <v>135</v>
      </c>
      <c r="E1227" s="58"/>
      <c r="F1227" s="58"/>
      <c r="G1227" s="58" t="s">
        <v>157</v>
      </c>
      <c r="H1227" s="58">
        <v>1</v>
      </c>
      <c r="I1227" s="58">
        <v>8</v>
      </c>
      <c r="J1227" s="58">
        <v>2</v>
      </c>
      <c r="K1227" s="58">
        <v>0</v>
      </c>
      <c r="L1227" s="58">
        <v>2</v>
      </c>
      <c r="M1227" s="58"/>
      <c r="N1227" s="58"/>
      <c r="O1227" s="58">
        <v>34</v>
      </c>
      <c r="P1227" s="58">
        <v>17</v>
      </c>
      <c r="Q1227" s="58">
        <v>0</v>
      </c>
      <c r="R1227" s="58" t="s">
        <v>223</v>
      </c>
    </row>
    <row r="1228" spans="1:18" x14ac:dyDescent="0.25">
      <c r="A1228" s="58" t="s">
        <v>51</v>
      </c>
      <c r="B1228" s="58" t="s">
        <v>222</v>
      </c>
      <c r="C1228" s="58" t="s">
        <v>203</v>
      </c>
      <c r="D1228" s="58" t="s">
        <v>135</v>
      </c>
      <c r="E1228" s="58"/>
      <c r="F1228" s="58"/>
      <c r="G1228" s="58" t="s">
        <v>157</v>
      </c>
      <c r="H1228" s="58">
        <v>2</v>
      </c>
      <c r="I1228" s="58">
        <v>12</v>
      </c>
      <c r="J1228" s="58">
        <v>4</v>
      </c>
      <c r="K1228" s="58">
        <v>0</v>
      </c>
      <c r="L1228" s="58">
        <v>2</v>
      </c>
      <c r="M1228" s="58"/>
      <c r="N1228" s="58"/>
      <c r="O1228" s="58">
        <v>27</v>
      </c>
      <c r="P1228" s="58">
        <v>10</v>
      </c>
      <c r="Q1228" s="58">
        <v>0</v>
      </c>
      <c r="R1228" s="58" t="s">
        <v>223</v>
      </c>
    </row>
    <row r="1229" spans="1:18" x14ac:dyDescent="0.25">
      <c r="A1229" s="58" t="s">
        <v>51</v>
      </c>
      <c r="B1229" s="58" t="s">
        <v>222</v>
      </c>
      <c r="C1229" s="58" t="s">
        <v>203</v>
      </c>
      <c r="D1229" s="58" t="s">
        <v>135</v>
      </c>
      <c r="E1229" s="58"/>
      <c r="F1229" s="58"/>
      <c r="G1229" s="58" t="s">
        <v>157</v>
      </c>
      <c r="H1229" s="58">
        <v>3</v>
      </c>
      <c r="I1229" s="58">
        <v>16</v>
      </c>
      <c r="J1229" s="58">
        <v>9</v>
      </c>
      <c r="K1229" s="58">
        <v>0</v>
      </c>
      <c r="L1229" s="58">
        <v>1</v>
      </c>
      <c r="M1229" s="58"/>
      <c r="N1229" s="58"/>
      <c r="O1229" s="58">
        <v>15</v>
      </c>
      <c r="P1229" s="58">
        <v>18</v>
      </c>
      <c r="Q1229" s="58">
        <v>0</v>
      </c>
      <c r="R1229" s="58" t="s">
        <v>223</v>
      </c>
    </row>
    <row r="1230" spans="1:18" x14ac:dyDescent="0.25">
      <c r="A1230" s="58" t="s">
        <v>51</v>
      </c>
      <c r="B1230" s="58" t="s">
        <v>222</v>
      </c>
      <c r="C1230" s="58" t="s">
        <v>203</v>
      </c>
      <c r="D1230" s="58" t="s">
        <v>135</v>
      </c>
      <c r="E1230" s="58"/>
      <c r="F1230" s="58"/>
      <c r="G1230" s="58" t="s">
        <v>157</v>
      </c>
      <c r="H1230" s="58">
        <v>4</v>
      </c>
      <c r="I1230" s="58">
        <v>15</v>
      </c>
      <c r="J1230" s="58">
        <v>10</v>
      </c>
      <c r="K1230" s="58">
        <v>0</v>
      </c>
      <c r="L1230" s="58">
        <v>2</v>
      </c>
      <c r="M1230" s="58"/>
      <c r="N1230" s="58"/>
      <c r="O1230" s="58">
        <v>32</v>
      </c>
      <c r="P1230" s="58">
        <v>18</v>
      </c>
      <c r="Q1230" s="58">
        <v>0</v>
      </c>
      <c r="R1230" s="58" t="s">
        <v>223</v>
      </c>
    </row>
    <row r="1231" spans="1:18" x14ac:dyDescent="0.25">
      <c r="A1231" s="58" t="s">
        <v>51</v>
      </c>
      <c r="B1231" s="58" t="s">
        <v>222</v>
      </c>
      <c r="C1231" s="58" t="s">
        <v>203</v>
      </c>
      <c r="D1231" s="58" t="s">
        <v>135</v>
      </c>
      <c r="E1231" s="58"/>
      <c r="F1231" s="58"/>
      <c r="G1231" s="58" t="s">
        <v>157</v>
      </c>
      <c r="H1231" s="58">
        <v>5</v>
      </c>
      <c r="I1231" s="58">
        <v>25</v>
      </c>
      <c r="J1231" s="58">
        <v>29</v>
      </c>
      <c r="K1231" s="58">
        <v>3</v>
      </c>
      <c r="L1231" s="58">
        <v>4</v>
      </c>
      <c r="M1231" s="58"/>
      <c r="N1231" s="58"/>
      <c r="O1231" s="58">
        <v>81</v>
      </c>
      <c r="P1231" s="58">
        <v>57</v>
      </c>
      <c r="Q1231" s="58">
        <v>0</v>
      </c>
      <c r="R1231" s="58" t="s">
        <v>223</v>
      </c>
    </row>
    <row r="1232" spans="1:18" x14ac:dyDescent="0.25">
      <c r="A1232" s="58" t="s">
        <v>51</v>
      </c>
      <c r="B1232" s="58" t="s">
        <v>222</v>
      </c>
      <c r="C1232" s="58" t="s">
        <v>203</v>
      </c>
      <c r="D1232" s="58" t="s">
        <v>135</v>
      </c>
      <c r="E1232" s="58"/>
      <c r="F1232" s="58"/>
      <c r="G1232" s="58" t="s">
        <v>157</v>
      </c>
      <c r="H1232" s="58">
        <v>6</v>
      </c>
      <c r="I1232" s="58">
        <v>48</v>
      </c>
      <c r="J1232" s="58">
        <v>37</v>
      </c>
      <c r="K1232" s="58">
        <v>3</v>
      </c>
      <c r="L1232" s="58">
        <v>5</v>
      </c>
      <c r="M1232" s="58"/>
      <c r="N1232" s="58"/>
      <c r="O1232" s="58">
        <v>189</v>
      </c>
      <c r="P1232" s="58">
        <v>193</v>
      </c>
      <c r="Q1232" s="58">
        <v>0</v>
      </c>
      <c r="R1232" s="58" t="s">
        <v>223</v>
      </c>
    </row>
    <row r="1233" spans="1:18" x14ac:dyDescent="0.25">
      <c r="A1233" s="58" t="s">
        <v>51</v>
      </c>
      <c r="B1233" s="58" t="s">
        <v>222</v>
      </c>
      <c r="C1233" s="58" t="s">
        <v>203</v>
      </c>
      <c r="D1233" s="58" t="s">
        <v>135</v>
      </c>
      <c r="E1233" s="58"/>
      <c r="F1233" s="58"/>
      <c r="G1233" s="58" t="s">
        <v>157</v>
      </c>
      <c r="H1233" s="58">
        <v>7</v>
      </c>
      <c r="I1233" s="58">
        <v>71</v>
      </c>
      <c r="J1233" s="58">
        <v>70</v>
      </c>
      <c r="K1233" s="58">
        <v>3</v>
      </c>
      <c r="L1233" s="58">
        <v>5</v>
      </c>
      <c r="M1233" s="58"/>
      <c r="N1233" s="58"/>
      <c r="O1233" s="58">
        <v>468</v>
      </c>
      <c r="P1233" s="58">
        <v>391</v>
      </c>
      <c r="Q1233" s="58">
        <v>1</v>
      </c>
      <c r="R1233" s="58" t="s">
        <v>223</v>
      </c>
    </row>
    <row r="1234" spans="1:18" x14ac:dyDescent="0.25">
      <c r="A1234" s="58" t="s">
        <v>51</v>
      </c>
      <c r="B1234" s="58" t="s">
        <v>222</v>
      </c>
      <c r="C1234" s="58" t="s">
        <v>203</v>
      </c>
      <c r="D1234" s="58" t="s">
        <v>135</v>
      </c>
      <c r="E1234" s="58"/>
      <c r="F1234" s="58"/>
      <c r="G1234" s="58" t="s">
        <v>157</v>
      </c>
      <c r="H1234" s="58">
        <v>8</v>
      </c>
      <c r="I1234" s="58">
        <v>77</v>
      </c>
      <c r="J1234" s="58">
        <v>74</v>
      </c>
      <c r="K1234" s="58">
        <v>0</v>
      </c>
      <c r="L1234" s="58">
        <v>2</v>
      </c>
      <c r="M1234" s="58"/>
      <c r="N1234" s="58"/>
      <c r="O1234" s="58">
        <v>290</v>
      </c>
      <c r="P1234" s="58">
        <v>138</v>
      </c>
      <c r="Q1234" s="58">
        <v>2</v>
      </c>
      <c r="R1234" s="58" t="s">
        <v>223</v>
      </c>
    </row>
    <row r="1235" spans="1:18" x14ac:dyDescent="0.25">
      <c r="A1235" s="58" t="s">
        <v>51</v>
      </c>
      <c r="B1235" s="58" t="s">
        <v>222</v>
      </c>
      <c r="C1235" s="58" t="s">
        <v>203</v>
      </c>
      <c r="D1235" s="58" t="s">
        <v>135</v>
      </c>
      <c r="E1235" s="58"/>
      <c r="F1235" s="58"/>
      <c r="G1235" s="58" t="s">
        <v>157</v>
      </c>
      <c r="H1235" s="58">
        <v>9</v>
      </c>
      <c r="I1235" s="58">
        <v>98</v>
      </c>
      <c r="J1235" s="58">
        <v>110</v>
      </c>
      <c r="K1235" s="58">
        <v>1</v>
      </c>
      <c r="L1235" s="58">
        <v>0</v>
      </c>
      <c r="M1235" s="58"/>
      <c r="N1235" s="58"/>
      <c r="O1235" s="58">
        <v>247</v>
      </c>
      <c r="P1235" s="58">
        <v>59</v>
      </c>
      <c r="Q1235" s="58">
        <v>2</v>
      </c>
      <c r="R1235" s="58" t="s">
        <v>223</v>
      </c>
    </row>
    <row r="1236" spans="1:18" x14ac:dyDescent="0.25">
      <c r="A1236" s="58" t="s">
        <v>51</v>
      </c>
      <c r="B1236" s="58" t="s">
        <v>222</v>
      </c>
      <c r="C1236" s="58" t="s">
        <v>203</v>
      </c>
      <c r="D1236" s="58" t="s">
        <v>135</v>
      </c>
      <c r="E1236" s="58"/>
      <c r="F1236" s="58"/>
      <c r="G1236" s="58" t="s">
        <v>157</v>
      </c>
      <c r="H1236" s="58">
        <v>10</v>
      </c>
      <c r="I1236" s="58">
        <v>90</v>
      </c>
      <c r="J1236" s="58">
        <v>84</v>
      </c>
      <c r="K1236" s="58">
        <v>1</v>
      </c>
      <c r="L1236" s="58">
        <v>0</v>
      </c>
      <c r="M1236" s="58"/>
      <c r="N1236" s="58"/>
      <c r="O1236" s="58">
        <v>270</v>
      </c>
      <c r="P1236" s="58">
        <v>89</v>
      </c>
      <c r="Q1236" s="58">
        <v>3</v>
      </c>
      <c r="R1236" s="58" t="s">
        <v>223</v>
      </c>
    </row>
    <row r="1237" spans="1:18" x14ac:dyDescent="0.25">
      <c r="A1237" s="58" t="s">
        <v>51</v>
      </c>
      <c r="B1237" s="58" t="s">
        <v>222</v>
      </c>
      <c r="C1237" s="58" t="s">
        <v>203</v>
      </c>
      <c r="D1237" s="58" t="s">
        <v>135</v>
      </c>
      <c r="E1237" s="58"/>
      <c r="F1237" s="58"/>
      <c r="G1237" s="58" t="s">
        <v>157</v>
      </c>
      <c r="H1237" s="58">
        <v>11</v>
      </c>
      <c r="I1237" s="58">
        <v>66</v>
      </c>
      <c r="J1237" s="58">
        <v>69</v>
      </c>
      <c r="K1237" s="58">
        <v>1</v>
      </c>
      <c r="L1237" s="58">
        <v>0</v>
      </c>
      <c r="M1237" s="58"/>
      <c r="N1237" s="58"/>
      <c r="O1237" s="58">
        <v>203</v>
      </c>
      <c r="P1237" s="58">
        <v>136</v>
      </c>
      <c r="Q1237" s="58">
        <v>1</v>
      </c>
      <c r="R1237" s="58" t="s">
        <v>223</v>
      </c>
    </row>
    <row r="1238" spans="1:18" x14ac:dyDescent="0.25">
      <c r="A1238" s="58" t="s">
        <v>51</v>
      </c>
      <c r="B1238" s="58" t="s">
        <v>222</v>
      </c>
      <c r="C1238" s="58" t="s">
        <v>203</v>
      </c>
      <c r="D1238" s="58" t="s">
        <v>135</v>
      </c>
      <c r="E1238" s="58"/>
      <c r="F1238" s="58"/>
      <c r="G1238" s="58" t="s">
        <v>157</v>
      </c>
      <c r="H1238" s="58">
        <v>12</v>
      </c>
      <c r="I1238" s="58">
        <v>76</v>
      </c>
      <c r="J1238" s="58">
        <v>93</v>
      </c>
      <c r="K1238" s="58">
        <v>3</v>
      </c>
      <c r="L1238" s="58">
        <v>0</v>
      </c>
      <c r="M1238" s="58"/>
      <c r="N1238" s="58"/>
      <c r="O1238" s="58">
        <v>189</v>
      </c>
      <c r="P1238" s="58">
        <v>60</v>
      </c>
      <c r="Q1238" s="58">
        <v>3</v>
      </c>
      <c r="R1238" s="58" t="s">
        <v>223</v>
      </c>
    </row>
    <row r="1239" spans="1:18" x14ac:dyDescent="0.25">
      <c r="A1239" s="58" t="s">
        <v>51</v>
      </c>
      <c r="B1239" s="58" t="s">
        <v>222</v>
      </c>
      <c r="C1239" s="58" t="s">
        <v>203</v>
      </c>
      <c r="D1239" s="58" t="s">
        <v>135</v>
      </c>
      <c r="E1239" s="58"/>
      <c r="F1239" s="58"/>
      <c r="G1239" s="58" t="s">
        <v>157</v>
      </c>
      <c r="H1239" s="58">
        <v>13</v>
      </c>
      <c r="I1239" s="58">
        <v>103</v>
      </c>
      <c r="J1239" s="58">
        <v>93</v>
      </c>
      <c r="K1239" s="58">
        <v>3</v>
      </c>
      <c r="L1239" s="58">
        <v>0</v>
      </c>
      <c r="M1239" s="58"/>
      <c r="N1239" s="58"/>
      <c r="O1239" s="58">
        <v>219</v>
      </c>
      <c r="P1239" s="58">
        <v>47</v>
      </c>
      <c r="Q1239" s="58">
        <v>1</v>
      </c>
      <c r="R1239" s="58" t="s">
        <v>223</v>
      </c>
    </row>
    <row r="1240" spans="1:18" x14ac:dyDescent="0.25">
      <c r="A1240" s="58" t="s">
        <v>51</v>
      </c>
      <c r="B1240" s="58" t="s">
        <v>222</v>
      </c>
      <c r="C1240" s="58" t="s">
        <v>203</v>
      </c>
      <c r="D1240" s="58" t="s">
        <v>135</v>
      </c>
      <c r="E1240" s="58"/>
      <c r="F1240" s="58"/>
      <c r="G1240" s="58" t="s">
        <v>157</v>
      </c>
      <c r="H1240" s="58">
        <v>14</v>
      </c>
      <c r="I1240" s="58">
        <v>100</v>
      </c>
      <c r="J1240" s="58">
        <v>100</v>
      </c>
      <c r="K1240" s="58">
        <v>1</v>
      </c>
      <c r="L1240" s="58">
        <v>0</v>
      </c>
      <c r="M1240" s="58"/>
      <c r="N1240" s="58"/>
      <c r="O1240" s="58">
        <v>255</v>
      </c>
      <c r="P1240" s="58">
        <v>60</v>
      </c>
      <c r="Q1240" s="58">
        <v>2</v>
      </c>
      <c r="R1240" s="58" t="s">
        <v>223</v>
      </c>
    </row>
    <row r="1241" spans="1:18" x14ac:dyDescent="0.25">
      <c r="A1241" s="58" t="s">
        <v>51</v>
      </c>
      <c r="B1241" s="58" t="s">
        <v>222</v>
      </c>
      <c r="C1241" s="58" t="s">
        <v>203</v>
      </c>
      <c r="D1241" s="58" t="s">
        <v>135</v>
      </c>
      <c r="E1241" s="58"/>
      <c r="F1241" s="58"/>
      <c r="G1241" s="58" t="s">
        <v>157</v>
      </c>
      <c r="H1241" s="58">
        <v>15</v>
      </c>
      <c r="I1241" s="58">
        <v>64</v>
      </c>
      <c r="J1241" s="58">
        <v>103</v>
      </c>
      <c r="K1241" s="58">
        <v>1</v>
      </c>
      <c r="L1241" s="58">
        <v>0</v>
      </c>
      <c r="M1241" s="58"/>
      <c r="N1241" s="58"/>
      <c r="O1241" s="58">
        <v>402</v>
      </c>
      <c r="P1241" s="58">
        <v>162</v>
      </c>
      <c r="Q1241" s="58">
        <v>2</v>
      </c>
      <c r="R1241" s="58" t="s">
        <v>223</v>
      </c>
    </row>
    <row r="1242" spans="1:18" x14ac:dyDescent="0.25">
      <c r="A1242" s="58" t="s">
        <v>51</v>
      </c>
      <c r="B1242" s="58" t="s">
        <v>222</v>
      </c>
      <c r="C1242" s="58" t="s">
        <v>203</v>
      </c>
      <c r="D1242" s="58" t="s">
        <v>135</v>
      </c>
      <c r="E1242" s="58"/>
      <c r="F1242" s="58"/>
      <c r="G1242" s="58" t="s">
        <v>157</v>
      </c>
      <c r="H1242" s="58">
        <v>16</v>
      </c>
      <c r="I1242" s="58">
        <v>72</v>
      </c>
      <c r="J1242" s="58">
        <v>71</v>
      </c>
      <c r="K1242" s="58">
        <v>3</v>
      </c>
      <c r="L1242" s="58">
        <v>0</v>
      </c>
      <c r="M1242" s="58"/>
      <c r="N1242" s="58"/>
      <c r="O1242" s="58">
        <v>567</v>
      </c>
      <c r="P1242" s="58">
        <v>311</v>
      </c>
      <c r="Q1242" s="58">
        <v>1</v>
      </c>
      <c r="R1242" s="58" t="s">
        <v>223</v>
      </c>
    </row>
    <row r="1243" spans="1:18" x14ac:dyDescent="0.25">
      <c r="A1243" s="58" t="s">
        <v>51</v>
      </c>
      <c r="B1243" s="58" t="s">
        <v>222</v>
      </c>
      <c r="C1243" s="58" t="s">
        <v>203</v>
      </c>
      <c r="D1243" s="58" t="s">
        <v>135</v>
      </c>
      <c r="E1243" s="58"/>
      <c r="F1243" s="58"/>
      <c r="G1243" s="58" t="s">
        <v>157</v>
      </c>
      <c r="H1243" s="58">
        <v>17</v>
      </c>
      <c r="I1243" s="58">
        <v>57</v>
      </c>
      <c r="J1243" s="58">
        <v>47</v>
      </c>
      <c r="K1243" s="58">
        <v>0</v>
      </c>
      <c r="L1243" s="58">
        <v>1</v>
      </c>
      <c r="M1243" s="58"/>
      <c r="N1243" s="58"/>
      <c r="O1243" s="58">
        <v>618</v>
      </c>
      <c r="P1243" s="58">
        <v>372</v>
      </c>
      <c r="Q1243" s="58">
        <v>0</v>
      </c>
      <c r="R1243" s="58" t="s">
        <v>223</v>
      </c>
    </row>
    <row r="1244" spans="1:18" x14ac:dyDescent="0.25">
      <c r="A1244" s="58" t="s">
        <v>51</v>
      </c>
      <c r="B1244" s="58" t="s">
        <v>222</v>
      </c>
      <c r="C1244" s="58" t="s">
        <v>203</v>
      </c>
      <c r="D1244" s="58" t="s">
        <v>135</v>
      </c>
      <c r="E1244" s="58"/>
      <c r="F1244" s="58"/>
      <c r="G1244" s="58" t="s">
        <v>157</v>
      </c>
      <c r="H1244" s="58">
        <v>18</v>
      </c>
      <c r="I1244" s="58">
        <v>45</v>
      </c>
      <c r="J1244" s="58">
        <v>31</v>
      </c>
      <c r="K1244" s="58">
        <v>0</v>
      </c>
      <c r="L1244" s="58">
        <v>5</v>
      </c>
      <c r="M1244" s="58"/>
      <c r="N1244" s="58"/>
      <c r="O1244" s="58">
        <v>327</v>
      </c>
      <c r="P1244" s="58">
        <v>241</v>
      </c>
      <c r="Q1244" s="58">
        <v>0</v>
      </c>
      <c r="R1244" s="58" t="s">
        <v>223</v>
      </c>
    </row>
    <row r="1245" spans="1:18" x14ac:dyDescent="0.25">
      <c r="A1245" s="58" t="s">
        <v>51</v>
      </c>
      <c r="B1245" s="58" t="s">
        <v>222</v>
      </c>
      <c r="C1245" s="58" t="s">
        <v>203</v>
      </c>
      <c r="D1245" s="58" t="s">
        <v>135</v>
      </c>
      <c r="E1245" s="58"/>
      <c r="F1245" s="58"/>
      <c r="G1245" s="58" t="s">
        <v>157</v>
      </c>
      <c r="H1245" s="58">
        <v>19</v>
      </c>
      <c r="I1245" s="58">
        <v>33</v>
      </c>
      <c r="J1245" s="58">
        <v>27</v>
      </c>
      <c r="K1245" s="58">
        <v>0</v>
      </c>
      <c r="L1245" s="58">
        <v>4</v>
      </c>
      <c r="M1245" s="58"/>
      <c r="N1245" s="58"/>
      <c r="O1245" s="58">
        <v>196</v>
      </c>
      <c r="P1245" s="58">
        <v>154</v>
      </c>
      <c r="Q1245" s="58">
        <v>0</v>
      </c>
      <c r="R1245" s="58" t="s">
        <v>223</v>
      </c>
    </row>
    <row r="1246" spans="1:18" x14ac:dyDescent="0.25">
      <c r="A1246" s="58" t="s">
        <v>51</v>
      </c>
      <c r="B1246" s="58" t="s">
        <v>222</v>
      </c>
      <c r="C1246" s="58" t="s">
        <v>203</v>
      </c>
      <c r="D1246" s="58" t="s">
        <v>135</v>
      </c>
      <c r="E1246" s="58"/>
      <c r="F1246" s="58"/>
      <c r="G1246" s="58" t="s">
        <v>157</v>
      </c>
      <c r="H1246" s="58">
        <v>20</v>
      </c>
      <c r="I1246" s="58">
        <v>27</v>
      </c>
      <c r="J1246" s="58">
        <v>16</v>
      </c>
      <c r="K1246" s="58">
        <v>0</v>
      </c>
      <c r="L1246" s="58">
        <v>4</v>
      </c>
      <c r="M1246" s="58"/>
      <c r="N1246" s="58"/>
      <c r="O1246" s="58">
        <v>146</v>
      </c>
      <c r="P1246" s="58">
        <v>141</v>
      </c>
      <c r="Q1246" s="58">
        <v>0</v>
      </c>
      <c r="R1246" s="58" t="s">
        <v>223</v>
      </c>
    </row>
    <row r="1247" spans="1:18" x14ac:dyDescent="0.25">
      <c r="A1247" s="58" t="s">
        <v>51</v>
      </c>
      <c r="B1247" s="58" t="s">
        <v>222</v>
      </c>
      <c r="C1247" s="58" t="s">
        <v>203</v>
      </c>
      <c r="D1247" s="58" t="s">
        <v>135</v>
      </c>
      <c r="E1247" s="58"/>
      <c r="F1247" s="58"/>
      <c r="G1247" s="58" t="s">
        <v>157</v>
      </c>
      <c r="H1247" s="58">
        <v>21</v>
      </c>
      <c r="I1247" s="58">
        <v>19</v>
      </c>
      <c r="J1247" s="58">
        <v>14</v>
      </c>
      <c r="K1247" s="58">
        <v>0</v>
      </c>
      <c r="L1247" s="58">
        <v>4</v>
      </c>
      <c r="M1247" s="58"/>
      <c r="N1247" s="58"/>
      <c r="O1247" s="58">
        <v>120</v>
      </c>
      <c r="P1247" s="58">
        <v>109</v>
      </c>
      <c r="Q1247" s="58">
        <v>0</v>
      </c>
      <c r="R1247" s="58" t="s">
        <v>223</v>
      </c>
    </row>
    <row r="1248" spans="1:18" x14ac:dyDescent="0.25">
      <c r="A1248" s="58" t="s">
        <v>51</v>
      </c>
      <c r="B1248" s="58" t="s">
        <v>222</v>
      </c>
      <c r="C1248" s="58" t="s">
        <v>203</v>
      </c>
      <c r="D1248" s="58" t="s">
        <v>135</v>
      </c>
      <c r="E1248" s="58"/>
      <c r="F1248" s="58"/>
      <c r="G1248" s="58" t="s">
        <v>157</v>
      </c>
      <c r="H1248" s="58">
        <v>22</v>
      </c>
      <c r="I1248" s="58">
        <v>0</v>
      </c>
      <c r="J1248" s="58">
        <v>4</v>
      </c>
      <c r="K1248" s="58">
        <v>0</v>
      </c>
      <c r="L1248" s="58">
        <v>0</v>
      </c>
      <c r="M1248" s="58"/>
      <c r="N1248" s="58"/>
      <c r="O1248" s="58">
        <v>69</v>
      </c>
      <c r="P1248" s="58">
        <v>86</v>
      </c>
      <c r="Q1248" s="58">
        <v>0</v>
      </c>
      <c r="R1248" s="58" t="s">
        <v>223</v>
      </c>
    </row>
    <row r="1249" spans="1:18" x14ac:dyDescent="0.25">
      <c r="A1249" s="58" t="s">
        <v>51</v>
      </c>
      <c r="B1249" s="58" t="s">
        <v>222</v>
      </c>
      <c r="C1249" s="58" t="s">
        <v>203</v>
      </c>
      <c r="D1249" s="58" t="s">
        <v>135</v>
      </c>
      <c r="E1249" s="58"/>
      <c r="F1249" s="58"/>
      <c r="G1249" s="58" t="s">
        <v>157</v>
      </c>
      <c r="H1249" s="58">
        <v>23</v>
      </c>
      <c r="I1249" s="58">
        <v>0</v>
      </c>
      <c r="J1249" s="58">
        <v>1</v>
      </c>
      <c r="K1249" s="58">
        <v>0</v>
      </c>
      <c r="L1249" s="58">
        <v>0</v>
      </c>
      <c r="M1249" s="58"/>
      <c r="N1249" s="58"/>
      <c r="O1249" s="58">
        <v>85</v>
      </c>
      <c r="P1249" s="58">
        <v>72</v>
      </c>
      <c r="Q1249" s="58">
        <v>0</v>
      </c>
      <c r="R1249" s="58" t="s">
        <v>223</v>
      </c>
    </row>
    <row r="1250" spans="1:18" x14ac:dyDescent="0.25">
      <c r="A1250" s="58" t="s">
        <v>53</v>
      </c>
      <c r="B1250" s="58" t="s">
        <v>224</v>
      </c>
      <c r="C1250" s="58" t="s">
        <v>203</v>
      </c>
      <c r="D1250" s="58" t="s">
        <v>137</v>
      </c>
      <c r="E1250" s="58"/>
      <c r="F1250" s="58"/>
      <c r="G1250" s="58" t="s">
        <v>159</v>
      </c>
      <c r="H1250" s="58">
        <v>0</v>
      </c>
      <c r="I1250" s="58">
        <v>0</v>
      </c>
      <c r="J1250" s="58">
        <v>9</v>
      </c>
      <c r="K1250" s="58">
        <v>0</v>
      </c>
      <c r="L1250" s="58">
        <v>0</v>
      </c>
      <c r="M1250" s="58"/>
      <c r="N1250" s="58"/>
      <c r="O1250" s="58">
        <v>273</v>
      </c>
      <c r="P1250" s="58">
        <v>253</v>
      </c>
      <c r="Q1250" s="58">
        <v>3</v>
      </c>
      <c r="R1250" s="58" t="s">
        <v>225</v>
      </c>
    </row>
    <row r="1251" spans="1:18" x14ac:dyDescent="0.25">
      <c r="A1251" s="58" t="s">
        <v>53</v>
      </c>
      <c r="B1251" s="58" t="s">
        <v>224</v>
      </c>
      <c r="C1251" s="58" t="s">
        <v>203</v>
      </c>
      <c r="D1251" s="58" t="s">
        <v>137</v>
      </c>
      <c r="E1251" s="58"/>
      <c r="F1251" s="58"/>
      <c r="G1251" s="58" t="s">
        <v>159</v>
      </c>
      <c r="H1251" s="58">
        <v>1</v>
      </c>
      <c r="I1251" s="58">
        <v>0</v>
      </c>
      <c r="J1251" s="58">
        <v>11</v>
      </c>
      <c r="K1251" s="58">
        <v>0</v>
      </c>
      <c r="L1251" s="58">
        <v>0</v>
      </c>
      <c r="M1251" s="58"/>
      <c r="N1251" s="58"/>
      <c r="O1251" s="58">
        <v>89</v>
      </c>
      <c r="P1251" s="58">
        <v>70</v>
      </c>
      <c r="Q1251" s="58">
        <v>3</v>
      </c>
      <c r="R1251" s="58" t="s">
        <v>225</v>
      </c>
    </row>
    <row r="1252" spans="1:18" x14ac:dyDescent="0.25">
      <c r="A1252" s="58" t="s">
        <v>53</v>
      </c>
      <c r="B1252" s="58" t="s">
        <v>224</v>
      </c>
      <c r="C1252" s="58" t="s">
        <v>203</v>
      </c>
      <c r="D1252" s="58" t="s">
        <v>137</v>
      </c>
      <c r="E1252" s="58"/>
      <c r="F1252" s="58"/>
      <c r="G1252" s="58" t="s">
        <v>159</v>
      </c>
      <c r="H1252" s="58">
        <v>2</v>
      </c>
      <c r="I1252" s="58">
        <v>2</v>
      </c>
      <c r="J1252" s="58">
        <v>6</v>
      </c>
      <c r="K1252" s="58">
        <v>0</v>
      </c>
      <c r="L1252" s="58">
        <v>0</v>
      </c>
      <c r="M1252" s="58"/>
      <c r="N1252" s="58"/>
      <c r="O1252" s="58">
        <v>56</v>
      </c>
      <c r="P1252" s="58">
        <v>30</v>
      </c>
      <c r="Q1252" s="58">
        <v>2</v>
      </c>
      <c r="R1252" s="58" t="s">
        <v>225</v>
      </c>
    </row>
    <row r="1253" spans="1:18" x14ac:dyDescent="0.25">
      <c r="A1253" s="58" t="s">
        <v>53</v>
      </c>
      <c r="B1253" s="58" t="s">
        <v>224</v>
      </c>
      <c r="C1253" s="58" t="s">
        <v>203</v>
      </c>
      <c r="D1253" s="58" t="s">
        <v>137</v>
      </c>
      <c r="E1253" s="58"/>
      <c r="F1253" s="58"/>
      <c r="G1253" s="58" t="s">
        <v>159</v>
      </c>
      <c r="H1253" s="58">
        <v>3</v>
      </c>
      <c r="I1253" s="58">
        <v>1</v>
      </c>
      <c r="J1253" s="58">
        <v>7</v>
      </c>
      <c r="K1253" s="58">
        <v>0</v>
      </c>
      <c r="L1253" s="58">
        <v>0</v>
      </c>
      <c r="M1253" s="58"/>
      <c r="N1253" s="58"/>
      <c r="O1253" s="58">
        <v>66</v>
      </c>
      <c r="P1253" s="58">
        <v>31</v>
      </c>
      <c r="Q1253" s="58">
        <v>4</v>
      </c>
      <c r="R1253" s="58" t="s">
        <v>225</v>
      </c>
    </row>
    <row r="1254" spans="1:18" x14ac:dyDescent="0.25">
      <c r="A1254" s="58" t="s">
        <v>53</v>
      </c>
      <c r="B1254" s="58" t="s">
        <v>224</v>
      </c>
      <c r="C1254" s="58" t="s">
        <v>203</v>
      </c>
      <c r="D1254" s="58" t="s">
        <v>137</v>
      </c>
      <c r="E1254" s="58"/>
      <c r="F1254" s="58"/>
      <c r="G1254" s="58" t="s">
        <v>159</v>
      </c>
      <c r="H1254" s="58">
        <v>4</v>
      </c>
      <c r="I1254" s="58">
        <v>2</v>
      </c>
      <c r="J1254" s="58">
        <v>5</v>
      </c>
      <c r="K1254" s="58">
        <v>0</v>
      </c>
      <c r="L1254" s="58">
        <v>0</v>
      </c>
      <c r="M1254" s="58"/>
      <c r="N1254" s="58"/>
      <c r="O1254" s="58">
        <v>79</v>
      </c>
      <c r="P1254" s="58">
        <v>51</v>
      </c>
      <c r="Q1254" s="58">
        <v>3</v>
      </c>
      <c r="R1254" s="58" t="s">
        <v>225</v>
      </c>
    </row>
    <row r="1255" spans="1:18" x14ac:dyDescent="0.25">
      <c r="A1255" s="58" t="s">
        <v>53</v>
      </c>
      <c r="B1255" s="58" t="s">
        <v>224</v>
      </c>
      <c r="C1255" s="58" t="s">
        <v>203</v>
      </c>
      <c r="D1255" s="58" t="s">
        <v>137</v>
      </c>
      <c r="E1255" s="58"/>
      <c r="F1255" s="58"/>
      <c r="G1255" s="58" t="s">
        <v>159</v>
      </c>
      <c r="H1255" s="58">
        <v>5</v>
      </c>
      <c r="I1255" s="58">
        <v>1</v>
      </c>
      <c r="J1255" s="58">
        <v>4</v>
      </c>
      <c r="K1255" s="58">
        <v>0</v>
      </c>
      <c r="L1255" s="58">
        <v>0</v>
      </c>
      <c r="M1255" s="58"/>
      <c r="N1255" s="58"/>
      <c r="O1255" s="58">
        <v>174</v>
      </c>
      <c r="P1255" s="58">
        <v>150</v>
      </c>
      <c r="Q1255" s="58">
        <v>5</v>
      </c>
      <c r="R1255" s="58" t="s">
        <v>225</v>
      </c>
    </row>
    <row r="1256" spans="1:18" x14ac:dyDescent="0.25">
      <c r="A1256" s="58" t="s">
        <v>53</v>
      </c>
      <c r="B1256" s="58" t="s">
        <v>224</v>
      </c>
      <c r="C1256" s="58" t="s">
        <v>203</v>
      </c>
      <c r="D1256" s="58" t="s">
        <v>137</v>
      </c>
      <c r="E1256" s="58"/>
      <c r="F1256" s="58"/>
      <c r="G1256" s="58" t="s">
        <v>159</v>
      </c>
      <c r="H1256" s="58">
        <v>6</v>
      </c>
      <c r="I1256" s="58">
        <v>4</v>
      </c>
      <c r="J1256" s="58">
        <v>1</v>
      </c>
      <c r="K1256" s="58">
        <v>0</v>
      </c>
      <c r="L1256" s="58">
        <v>15</v>
      </c>
      <c r="M1256" s="58"/>
      <c r="N1256" s="58"/>
      <c r="O1256" s="58">
        <v>377</v>
      </c>
      <c r="P1256" s="58">
        <v>466</v>
      </c>
      <c r="Q1256" s="58">
        <v>9</v>
      </c>
      <c r="R1256" s="58" t="s">
        <v>225</v>
      </c>
    </row>
    <row r="1257" spans="1:18" x14ac:dyDescent="0.25">
      <c r="A1257" s="58" t="s">
        <v>53</v>
      </c>
      <c r="B1257" s="58" t="s">
        <v>224</v>
      </c>
      <c r="C1257" s="58" t="s">
        <v>203</v>
      </c>
      <c r="D1257" s="58" t="s">
        <v>137</v>
      </c>
      <c r="E1257" s="58"/>
      <c r="F1257" s="58"/>
      <c r="G1257" s="58" t="s">
        <v>159</v>
      </c>
      <c r="H1257" s="58">
        <v>7</v>
      </c>
      <c r="I1257" s="58">
        <v>2</v>
      </c>
      <c r="J1257" s="58">
        <v>7</v>
      </c>
      <c r="K1257" s="58">
        <v>0</v>
      </c>
      <c r="L1257" s="58">
        <v>15</v>
      </c>
      <c r="M1257" s="58"/>
      <c r="N1257" s="58"/>
      <c r="O1257" s="58">
        <v>598</v>
      </c>
      <c r="P1257" s="58">
        <v>837</v>
      </c>
      <c r="Q1257" s="58">
        <v>32</v>
      </c>
      <c r="R1257" s="58" t="s">
        <v>225</v>
      </c>
    </row>
    <row r="1258" spans="1:18" x14ac:dyDescent="0.25">
      <c r="A1258" s="58" t="s">
        <v>53</v>
      </c>
      <c r="B1258" s="58" t="s">
        <v>224</v>
      </c>
      <c r="C1258" s="58" t="s">
        <v>203</v>
      </c>
      <c r="D1258" s="58" t="s">
        <v>137</v>
      </c>
      <c r="E1258" s="58"/>
      <c r="F1258" s="58"/>
      <c r="G1258" s="58" t="s">
        <v>159</v>
      </c>
      <c r="H1258" s="58">
        <v>8</v>
      </c>
      <c r="I1258" s="58">
        <v>2</v>
      </c>
      <c r="J1258" s="58">
        <v>9</v>
      </c>
      <c r="K1258" s="58">
        <v>0</v>
      </c>
      <c r="L1258" s="58">
        <v>12</v>
      </c>
      <c r="M1258" s="58"/>
      <c r="N1258" s="58"/>
      <c r="O1258" s="58">
        <v>719</v>
      </c>
      <c r="P1258" s="58">
        <v>652</v>
      </c>
      <c r="Q1258" s="58">
        <v>27</v>
      </c>
      <c r="R1258" s="58" t="s">
        <v>225</v>
      </c>
    </row>
    <row r="1259" spans="1:18" x14ac:dyDescent="0.25">
      <c r="A1259" s="58" t="s">
        <v>53</v>
      </c>
      <c r="B1259" s="58" t="s">
        <v>224</v>
      </c>
      <c r="C1259" s="58" t="s">
        <v>203</v>
      </c>
      <c r="D1259" s="58" t="s">
        <v>137</v>
      </c>
      <c r="E1259" s="58"/>
      <c r="F1259" s="58"/>
      <c r="G1259" s="58" t="s">
        <v>159</v>
      </c>
      <c r="H1259" s="58">
        <v>9</v>
      </c>
      <c r="I1259" s="58">
        <v>10</v>
      </c>
      <c r="J1259" s="58">
        <v>3</v>
      </c>
      <c r="K1259" s="58">
        <v>0</v>
      </c>
      <c r="L1259" s="58">
        <v>10</v>
      </c>
      <c r="M1259" s="58"/>
      <c r="N1259" s="58"/>
      <c r="O1259" s="58">
        <v>756</v>
      </c>
      <c r="P1259" s="58">
        <v>575</v>
      </c>
      <c r="Q1259" s="58">
        <v>8</v>
      </c>
      <c r="R1259" s="58" t="s">
        <v>225</v>
      </c>
    </row>
    <row r="1260" spans="1:18" x14ac:dyDescent="0.25">
      <c r="A1260" s="58" t="s">
        <v>53</v>
      </c>
      <c r="B1260" s="58" t="s">
        <v>224</v>
      </c>
      <c r="C1260" s="58" t="s">
        <v>203</v>
      </c>
      <c r="D1260" s="58" t="s">
        <v>137</v>
      </c>
      <c r="E1260" s="58"/>
      <c r="F1260" s="58"/>
      <c r="G1260" s="58" t="s">
        <v>159</v>
      </c>
      <c r="H1260" s="58">
        <v>10</v>
      </c>
      <c r="I1260" s="58">
        <v>8</v>
      </c>
      <c r="J1260" s="58">
        <v>9</v>
      </c>
      <c r="K1260" s="58">
        <v>1</v>
      </c>
      <c r="L1260" s="58">
        <v>8</v>
      </c>
      <c r="M1260" s="58"/>
      <c r="N1260" s="58"/>
      <c r="O1260" s="58">
        <v>832</v>
      </c>
      <c r="P1260" s="58">
        <v>502</v>
      </c>
      <c r="Q1260" s="58">
        <v>12</v>
      </c>
      <c r="R1260" s="58" t="s">
        <v>225</v>
      </c>
    </row>
    <row r="1261" spans="1:18" x14ac:dyDescent="0.25">
      <c r="A1261" s="58" t="s">
        <v>53</v>
      </c>
      <c r="B1261" s="58" t="s">
        <v>224</v>
      </c>
      <c r="C1261" s="58" t="s">
        <v>203</v>
      </c>
      <c r="D1261" s="58" t="s">
        <v>137</v>
      </c>
      <c r="E1261" s="58"/>
      <c r="F1261" s="58"/>
      <c r="G1261" s="58" t="s">
        <v>159</v>
      </c>
      <c r="H1261" s="58">
        <v>11</v>
      </c>
      <c r="I1261" s="58">
        <v>5</v>
      </c>
      <c r="J1261" s="58">
        <v>14</v>
      </c>
      <c r="K1261" s="58">
        <v>5</v>
      </c>
      <c r="L1261" s="58">
        <v>0</v>
      </c>
      <c r="M1261" s="58"/>
      <c r="N1261" s="58"/>
      <c r="O1261" s="58">
        <v>794</v>
      </c>
      <c r="P1261" s="58">
        <v>472</v>
      </c>
      <c r="Q1261" s="58">
        <v>9</v>
      </c>
      <c r="R1261" s="58" t="s">
        <v>225</v>
      </c>
    </row>
    <row r="1262" spans="1:18" x14ac:dyDescent="0.25">
      <c r="A1262" s="58" t="s">
        <v>53</v>
      </c>
      <c r="B1262" s="58" t="s">
        <v>224</v>
      </c>
      <c r="C1262" s="58" t="s">
        <v>203</v>
      </c>
      <c r="D1262" s="58" t="s">
        <v>137</v>
      </c>
      <c r="E1262" s="58"/>
      <c r="F1262" s="58"/>
      <c r="G1262" s="58" t="s">
        <v>159</v>
      </c>
      <c r="H1262" s="58">
        <v>12</v>
      </c>
      <c r="I1262" s="58">
        <v>2</v>
      </c>
      <c r="J1262" s="58">
        <v>10</v>
      </c>
      <c r="K1262" s="58">
        <v>2</v>
      </c>
      <c r="L1262" s="58">
        <v>7</v>
      </c>
      <c r="M1262" s="58"/>
      <c r="N1262" s="58"/>
      <c r="O1262" s="58">
        <v>741</v>
      </c>
      <c r="P1262" s="58">
        <v>428</v>
      </c>
      <c r="Q1262" s="58">
        <v>5</v>
      </c>
      <c r="R1262" s="58" t="s">
        <v>225</v>
      </c>
    </row>
    <row r="1263" spans="1:18" x14ac:dyDescent="0.25">
      <c r="A1263" s="58" t="s">
        <v>53</v>
      </c>
      <c r="B1263" s="58" t="s">
        <v>224</v>
      </c>
      <c r="C1263" s="58" t="s">
        <v>203</v>
      </c>
      <c r="D1263" s="58" t="s">
        <v>137</v>
      </c>
      <c r="E1263" s="58"/>
      <c r="F1263" s="58"/>
      <c r="G1263" s="58" t="s">
        <v>159</v>
      </c>
      <c r="H1263" s="58">
        <v>13</v>
      </c>
      <c r="I1263" s="58">
        <v>4</v>
      </c>
      <c r="J1263" s="58">
        <v>7</v>
      </c>
      <c r="K1263" s="58">
        <v>4</v>
      </c>
      <c r="L1263" s="58">
        <v>7</v>
      </c>
      <c r="M1263" s="58"/>
      <c r="N1263" s="58"/>
      <c r="O1263" s="58">
        <v>790</v>
      </c>
      <c r="P1263" s="58">
        <v>444</v>
      </c>
      <c r="Q1263" s="58">
        <v>4</v>
      </c>
      <c r="R1263" s="58" t="s">
        <v>225</v>
      </c>
    </row>
    <row r="1264" spans="1:18" x14ac:dyDescent="0.25">
      <c r="A1264" s="58" t="s">
        <v>53</v>
      </c>
      <c r="B1264" s="58" t="s">
        <v>224</v>
      </c>
      <c r="C1264" s="58" t="s">
        <v>203</v>
      </c>
      <c r="D1264" s="58" t="s">
        <v>137</v>
      </c>
      <c r="E1264" s="58"/>
      <c r="F1264" s="58"/>
      <c r="G1264" s="58" t="s">
        <v>159</v>
      </c>
      <c r="H1264" s="58">
        <v>14</v>
      </c>
      <c r="I1264" s="58">
        <v>4</v>
      </c>
      <c r="J1264" s="58">
        <v>6</v>
      </c>
      <c r="K1264" s="58">
        <v>2</v>
      </c>
      <c r="L1264" s="58">
        <v>8</v>
      </c>
      <c r="M1264" s="58"/>
      <c r="N1264" s="58"/>
      <c r="O1264" s="58">
        <v>751</v>
      </c>
      <c r="P1264" s="58">
        <v>447</v>
      </c>
      <c r="Q1264" s="58">
        <v>6</v>
      </c>
      <c r="R1264" s="58" t="s">
        <v>225</v>
      </c>
    </row>
    <row r="1265" spans="1:18" x14ac:dyDescent="0.25">
      <c r="A1265" s="58" t="s">
        <v>53</v>
      </c>
      <c r="B1265" s="58" t="s">
        <v>224</v>
      </c>
      <c r="C1265" s="58" t="s">
        <v>203</v>
      </c>
      <c r="D1265" s="58" t="s">
        <v>137</v>
      </c>
      <c r="E1265" s="58"/>
      <c r="F1265" s="58"/>
      <c r="G1265" s="58" t="s">
        <v>159</v>
      </c>
      <c r="H1265" s="58">
        <v>15</v>
      </c>
      <c r="I1265" s="58">
        <v>4</v>
      </c>
      <c r="J1265" s="58">
        <v>2</v>
      </c>
      <c r="K1265" s="58">
        <v>2</v>
      </c>
      <c r="L1265" s="58">
        <v>6</v>
      </c>
      <c r="M1265" s="58"/>
      <c r="N1265" s="58"/>
      <c r="O1265" s="58">
        <v>803</v>
      </c>
      <c r="P1265" s="58">
        <v>505</v>
      </c>
      <c r="Q1265" s="58">
        <v>5</v>
      </c>
      <c r="R1265" s="58" t="s">
        <v>225</v>
      </c>
    </row>
    <row r="1266" spans="1:18" x14ac:dyDescent="0.25">
      <c r="A1266" s="58" t="s">
        <v>53</v>
      </c>
      <c r="B1266" s="58" t="s">
        <v>224</v>
      </c>
      <c r="C1266" s="58" t="s">
        <v>203</v>
      </c>
      <c r="D1266" s="58" t="s">
        <v>137</v>
      </c>
      <c r="E1266" s="58"/>
      <c r="F1266" s="58"/>
      <c r="G1266" s="58" t="s">
        <v>159</v>
      </c>
      <c r="H1266" s="58">
        <v>16</v>
      </c>
      <c r="I1266" s="58">
        <v>4</v>
      </c>
      <c r="J1266" s="58">
        <v>7</v>
      </c>
      <c r="K1266" s="58">
        <v>2</v>
      </c>
      <c r="L1266" s="58">
        <v>7</v>
      </c>
      <c r="M1266" s="58"/>
      <c r="N1266" s="58"/>
      <c r="O1266" s="58">
        <v>830</v>
      </c>
      <c r="P1266" s="58">
        <v>500</v>
      </c>
      <c r="Q1266" s="58">
        <v>3</v>
      </c>
      <c r="R1266" s="58" t="s">
        <v>225</v>
      </c>
    </row>
    <row r="1267" spans="1:18" x14ac:dyDescent="0.25">
      <c r="A1267" s="58" t="s">
        <v>53</v>
      </c>
      <c r="B1267" s="58" t="s">
        <v>224</v>
      </c>
      <c r="C1267" s="58" t="s">
        <v>203</v>
      </c>
      <c r="D1267" s="58" t="s">
        <v>137</v>
      </c>
      <c r="E1267" s="58"/>
      <c r="F1267" s="58"/>
      <c r="G1267" s="58" t="s">
        <v>159</v>
      </c>
      <c r="H1267" s="58">
        <v>17</v>
      </c>
      <c r="I1267" s="58">
        <v>4</v>
      </c>
      <c r="J1267" s="58">
        <v>5</v>
      </c>
      <c r="K1267" s="58">
        <v>2</v>
      </c>
      <c r="L1267" s="58">
        <v>1</v>
      </c>
      <c r="M1267" s="58"/>
      <c r="N1267" s="58"/>
      <c r="O1267" s="58">
        <v>882</v>
      </c>
      <c r="P1267" s="58">
        <v>658</v>
      </c>
      <c r="Q1267" s="58">
        <v>3</v>
      </c>
      <c r="R1267" s="58" t="s">
        <v>225</v>
      </c>
    </row>
    <row r="1268" spans="1:18" x14ac:dyDescent="0.25">
      <c r="A1268" s="58" t="s">
        <v>53</v>
      </c>
      <c r="B1268" s="58" t="s">
        <v>224</v>
      </c>
      <c r="C1268" s="58" t="s">
        <v>203</v>
      </c>
      <c r="D1268" s="58" t="s">
        <v>137</v>
      </c>
      <c r="E1268" s="58"/>
      <c r="F1268" s="58"/>
      <c r="G1268" s="58" t="s">
        <v>159</v>
      </c>
      <c r="H1268" s="58">
        <v>18</v>
      </c>
      <c r="I1268" s="58">
        <v>5</v>
      </c>
      <c r="J1268" s="58">
        <v>5</v>
      </c>
      <c r="K1268" s="58">
        <v>0</v>
      </c>
      <c r="L1268" s="58">
        <v>8</v>
      </c>
      <c r="M1268" s="58"/>
      <c r="N1268" s="58"/>
      <c r="O1268" s="58">
        <v>764</v>
      </c>
      <c r="P1268" s="58">
        <v>556</v>
      </c>
      <c r="Q1268" s="58">
        <v>4</v>
      </c>
      <c r="R1268" s="58" t="s">
        <v>225</v>
      </c>
    </row>
    <row r="1269" spans="1:18" x14ac:dyDescent="0.25">
      <c r="A1269" s="58" t="s">
        <v>53</v>
      </c>
      <c r="B1269" s="58" t="s">
        <v>224</v>
      </c>
      <c r="C1269" s="58" t="s">
        <v>203</v>
      </c>
      <c r="D1269" s="58" t="s">
        <v>137</v>
      </c>
      <c r="E1269" s="58"/>
      <c r="F1269" s="58"/>
      <c r="G1269" s="58" t="s">
        <v>159</v>
      </c>
      <c r="H1269" s="58">
        <v>19</v>
      </c>
      <c r="I1269" s="58">
        <v>2</v>
      </c>
      <c r="J1269" s="58">
        <v>3</v>
      </c>
      <c r="K1269" s="58">
        <v>0</v>
      </c>
      <c r="L1269" s="58">
        <v>6</v>
      </c>
      <c r="M1269" s="58"/>
      <c r="N1269" s="58"/>
      <c r="O1269" s="58">
        <v>666</v>
      </c>
      <c r="P1269" s="58">
        <v>536</v>
      </c>
      <c r="Q1269" s="58">
        <v>4</v>
      </c>
      <c r="R1269" s="58" t="s">
        <v>225</v>
      </c>
    </row>
    <row r="1270" spans="1:18" x14ac:dyDescent="0.25">
      <c r="A1270" s="58" t="s">
        <v>53</v>
      </c>
      <c r="B1270" s="58" t="s">
        <v>224</v>
      </c>
      <c r="C1270" s="58" t="s">
        <v>203</v>
      </c>
      <c r="D1270" s="58" t="s">
        <v>137</v>
      </c>
      <c r="E1270" s="58"/>
      <c r="F1270" s="58"/>
      <c r="G1270" s="58" t="s">
        <v>159</v>
      </c>
      <c r="H1270" s="58">
        <v>20</v>
      </c>
      <c r="I1270" s="58">
        <v>2</v>
      </c>
      <c r="J1270" s="58">
        <v>5</v>
      </c>
      <c r="K1270" s="58">
        <v>0</v>
      </c>
      <c r="L1270" s="58">
        <v>4</v>
      </c>
      <c r="M1270" s="58"/>
      <c r="N1270" s="58"/>
      <c r="O1270" s="58">
        <v>609</v>
      </c>
      <c r="P1270" s="58">
        <v>471</v>
      </c>
      <c r="Q1270" s="58">
        <v>2</v>
      </c>
      <c r="R1270" s="58" t="s">
        <v>225</v>
      </c>
    </row>
    <row r="1271" spans="1:18" x14ac:dyDescent="0.25">
      <c r="A1271" s="58" t="s">
        <v>53</v>
      </c>
      <c r="B1271" s="58" t="s">
        <v>224</v>
      </c>
      <c r="C1271" s="58" t="s">
        <v>203</v>
      </c>
      <c r="D1271" s="58" t="s">
        <v>137</v>
      </c>
      <c r="E1271" s="58"/>
      <c r="F1271" s="58"/>
      <c r="G1271" s="58" t="s">
        <v>159</v>
      </c>
      <c r="H1271" s="58">
        <v>21</v>
      </c>
      <c r="I1271" s="58">
        <v>0</v>
      </c>
      <c r="J1271" s="58">
        <v>2</v>
      </c>
      <c r="K1271" s="58">
        <v>0</v>
      </c>
      <c r="L1271" s="58">
        <v>4</v>
      </c>
      <c r="M1271" s="58"/>
      <c r="N1271" s="58"/>
      <c r="O1271" s="58">
        <v>519</v>
      </c>
      <c r="P1271" s="58">
        <v>384</v>
      </c>
      <c r="Q1271" s="58">
        <v>3</v>
      </c>
      <c r="R1271" s="58" t="s">
        <v>225</v>
      </c>
    </row>
    <row r="1272" spans="1:18" x14ac:dyDescent="0.25">
      <c r="A1272" s="58" t="s">
        <v>53</v>
      </c>
      <c r="B1272" s="58" t="s">
        <v>224</v>
      </c>
      <c r="C1272" s="58" t="s">
        <v>203</v>
      </c>
      <c r="D1272" s="58" t="s">
        <v>137</v>
      </c>
      <c r="E1272" s="58"/>
      <c r="F1272" s="58"/>
      <c r="G1272" s="58" t="s">
        <v>159</v>
      </c>
      <c r="H1272" s="58">
        <v>22</v>
      </c>
      <c r="I1272" s="58">
        <v>0</v>
      </c>
      <c r="J1272" s="58">
        <v>4</v>
      </c>
      <c r="K1272" s="58">
        <v>0</v>
      </c>
      <c r="L1272" s="58">
        <v>0</v>
      </c>
      <c r="M1272" s="58"/>
      <c r="N1272" s="58"/>
      <c r="O1272" s="58">
        <v>294</v>
      </c>
      <c r="P1272" s="58">
        <v>306</v>
      </c>
      <c r="Q1272" s="58">
        <v>0</v>
      </c>
      <c r="R1272" s="58" t="s">
        <v>225</v>
      </c>
    </row>
    <row r="1273" spans="1:18" x14ac:dyDescent="0.25">
      <c r="A1273" s="58" t="s">
        <v>53</v>
      </c>
      <c r="B1273" s="58" t="s">
        <v>224</v>
      </c>
      <c r="C1273" s="58" t="s">
        <v>203</v>
      </c>
      <c r="D1273" s="58" t="s">
        <v>137</v>
      </c>
      <c r="E1273" s="58"/>
      <c r="F1273" s="58"/>
      <c r="G1273" s="58" t="s">
        <v>159</v>
      </c>
      <c r="H1273" s="58">
        <v>23</v>
      </c>
      <c r="I1273" s="58">
        <v>0</v>
      </c>
      <c r="J1273" s="58">
        <v>0</v>
      </c>
      <c r="K1273" s="58">
        <v>0</v>
      </c>
      <c r="L1273" s="58">
        <v>0</v>
      </c>
      <c r="M1273" s="58"/>
      <c r="N1273" s="58"/>
      <c r="O1273" s="58">
        <v>150</v>
      </c>
      <c r="P1273" s="58">
        <v>167</v>
      </c>
      <c r="Q1273" s="58">
        <v>0</v>
      </c>
      <c r="R1273" s="58" t="s">
        <v>225</v>
      </c>
    </row>
    <row r="1274" spans="1:18" x14ac:dyDescent="0.25">
      <c r="A1274" s="58" t="s">
        <v>53</v>
      </c>
      <c r="B1274" s="58" t="s">
        <v>224</v>
      </c>
      <c r="C1274" s="58" t="s">
        <v>203</v>
      </c>
      <c r="D1274" s="58" t="s">
        <v>137</v>
      </c>
      <c r="E1274" s="58"/>
      <c r="F1274" s="58"/>
      <c r="G1274" s="58" t="s">
        <v>157</v>
      </c>
      <c r="H1274" s="58">
        <v>0</v>
      </c>
      <c r="I1274" s="58">
        <v>1</v>
      </c>
      <c r="J1274" s="58">
        <v>5</v>
      </c>
      <c r="K1274" s="58">
        <v>0</v>
      </c>
      <c r="L1274" s="58">
        <v>0</v>
      </c>
      <c r="M1274" s="58"/>
      <c r="N1274" s="58"/>
      <c r="O1274" s="58">
        <v>72</v>
      </c>
      <c r="P1274" s="58">
        <v>61</v>
      </c>
      <c r="Q1274" s="58">
        <v>0</v>
      </c>
      <c r="R1274" s="58" t="s">
        <v>225</v>
      </c>
    </row>
    <row r="1275" spans="1:18" x14ac:dyDescent="0.25">
      <c r="A1275" s="58" t="s">
        <v>53</v>
      </c>
      <c r="B1275" s="58" t="s">
        <v>224</v>
      </c>
      <c r="C1275" s="58" t="s">
        <v>203</v>
      </c>
      <c r="D1275" s="58" t="s">
        <v>137</v>
      </c>
      <c r="E1275" s="58"/>
      <c r="F1275" s="58"/>
      <c r="G1275" s="58" t="s">
        <v>157</v>
      </c>
      <c r="H1275" s="58">
        <v>1</v>
      </c>
      <c r="I1275" s="58">
        <v>2</v>
      </c>
      <c r="J1275" s="58">
        <v>8</v>
      </c>
      <c r="K1275" s="58">
        <v>0</v>
      </c>
      <c r="L1275" s="58">
        <v>0</v>
      </c>
      <c r="M1275" s="58"/>
      <c r="N1275" s="58"/>
      <c r="O1275" s="58">
        <v>71</v>
      </c>
      <c r="P1275" s="58">
        <v>46</v>
      </c>
      <c r="Q1275" s="58">
        <v>0</v>
      </c>
      <c r="R1275" s="58" t="s">
        <v>225</v>
      </c>
    </row>
    <row r="1276" spans="1:18" x14ac:dyDescent="0.25">
      <c r="A1276" s="58" t="s">
        <v>53</v>
      </c>
      <c r="B1276" s="58" t="s">
        <v>224</v>
      </c>
      <c r="C1276" s="58" t="s">
        <v>203</v>
      </c>
      <c r="D1276" s="58" t="s">
        <v>137</v>
      </c>
      <c r="E1276" s="58"/>
      <c r="F1276" s="58"/>
      <c r="G1276" s="58" t="s">
        <v>157</v>
      </c>
      <c r="H1276" s="58">
        <v>2</v>
      </c>
      <c r="I1276" s="58">
        <v>2</v>
      </c>
      <c r="J1276" s="58">
        <v>4</v>
      </c>
      <c r="K1276" s="58">
        <v>0</v>
      </c>
      <c r="L1276" s="58">
        <v>0</v>
      </c>
      <c r="M1276" s="58"/>
      <c r="N1276" s="58"/>
      <c r="O1276" s="58">
        <v>59</v>
      </c>
      <c r="P1276" s="58">
        <v>34</v>
      </c>
      <c r="Q1276" s="58">
        <v>0</v>
      </c>
      <c r="R1276" s="58" t="s">
        <v>225</v>
      </c>
    </row>
    <row r="1277" spans="1:18" x14ac:dyDescent="0.25">
      <c r="A1277" s="58" t="s">
        <v>53</v>
      </c>
      <c r="B1277" s="58" t="s">
        <v>224</v>
      </c>
      <c r="C1277" s="58" t="s">
        <v>203</v>
      </c>
      <c r="D1277" s="58" t="s">
        <v>137</v>
      </c>
      <c r="E1277" s="58"/>
      <c r="F1277" s="58"/>
      <c r="G1277" s="58" t="s">
        <v>157</v>
      </c>
      <c r="H1277" s="58">
        <v>3</v>
      </c>
      <c r="I1277" s="58">
        <v>4</v>
      </c>
      <c r="J1277" s="58">
        <v>3</v>
      </c>
      <c r="K1277" s="58">
        <v>0</v>
      </c>
      <c r="L1277" s="58">
        <v>0</v>
      </c>
      <c r="M1277" s="58"/>
      <c r="N1277" s="58"/>
      <c r="O1277" s="58">
        <v>56</v>
      </c>
      <c r="P1277" s="58">
        <v>30</v>
      </c>
      <c r="Q1277" s="58">
        <v>0</v>
      </c>
      <c r="R1277" s="58" t="s">
        <v>225</v>
      </c>
    </row>
    <row r="1278" spans="1:18" x14ac:dyDescent="0.25">
      <c r="A1278" s="58" t="s">
        <v>53</v>
      </c>
      <c r="B1278" s="58" t="s">
        <v>224</v>
      </c>
      <c r="C1278" s="58" t="s">
        <v>203</v>
      </c>
      <c r="D1278" s="58" t="s">
        <v>137</v>
      </c>
      <c r="E1278" s="58"/>
      <c r="F1278" s="58"/>
      <c r="G1278" s="58" t="s">
        <v>157</v>
      </c>
      <c r="H1278" s="58">
        <v>4</v>
      </c>
      <c r="I1278" s="58">
        <v>5</v>
      </c>
      <c r="J1278" s="58">
        <v>13</v>
      </c>
      <c r="K1278" s="58">
        <v>0</v>
      </c>
      <c r="L1278" s="58">
        <v>0</v>
      </c>
      <c r="M1278" s="58"/>
      <c r="N1278" s="58"/>
      <c r="O1278" s="58">
        <v>81</v>
      </c>
      <c r="P1278" s="58">
        <v>43</v>
      </c>
      <c r="Q1278" s="58">
        <v>0</v>
      </c>
      <c r="R1278" s="58" t="s">
        <v>225</v>
      </c>
    </row>
    <row r="1279" spans="1:18" x14ac:dyDescent="0.25">
      <c r="A1279" s="58" t="s">
        <v>53</v>
      </c>
      <c r="B1279" s="58" t="s">
        <v>224</v>
      </c>
      <c r="C1279" s="58" t="s">
        <v>203</v>
      </c>
      <c r="D1279" s="58" t="s">
        <v>137</v>
      </c>
      <c r="E1279" s="58"/>
      <c r="F1279" s="58"/>
      <c r="G1279" s="58" t="s">
        <v>157</v>
      </c>
      <c r="H1279" s="58">
        <v>5</v>
      </c>
      <c r="I1279" s="58">
        <v>11</v>
      </c>
      <c r="J1279" s="58">
        <v>7</v>
      </c>
      <c r="K1279" s="58">
        <v>0</v>
      </c>
      <c r="L1279" s="58">
        <v>7</v>
      </c>
      <c r="M1279" s="58"/>
      <c r="N1279" s="58"/>
      <c r="O1279" s="58">
        <v>167</v>
      </c>
      <c r="P1279" s="58">
        <v>210</v>
      </c>
      <c r="Q1279" s="58">
        <v>1</v>
      </c>
      <c r="R1279" s="58" t="s">
        <v>225</v>
      </c>
    </row>
    <row r="1280" spans="1:18" x14ac:dyDescent="0.25">
      <c r="A1280" s="58" t="s">
        <v>53</v>
      </c>
      <c r="B1280" s="58" t="s">
        <v>224</v>
      </c>
      <c r="C1280" s="58" t="s">
        <v>203</v>
      </c>
      <c r="D1280" s="58" t="s">
        <v>137</v>
      </c>
      <c r="E1280" s="58"/>
      <c r="F1280" s="58"/>
      <c r="G1280" s="58" t="s">
        <v>157</v>
      </c>
      <c r="H1280" s="58">
        <v>6</v>
      </c>
      <c r="I1280" s="58">
        <v>11</v>
      </c>
      <c r="J1280" s="58">
        <v>7</v>
      </c>
      <c r="K1280" s="58">
        <v>0</v>
      </c>
      <c r="L1280" s="58">
        <v>18</v>
      </c>
      <c r="M1280" s="58"/>
      <c r="N1280" s="58"/>
      <c r="O1280" s="58">
        <v>527</v>
      </c>
      <c r="P1280" s="58">
        <v>628</v>
      </c>
      <c r="Q1280" s="58">
        <v>3</v>
      </c>
      <c r="R1280" s="58" t="s">
        <v>225</v>
      </c>
    </row>
    <row r="1281" spans="1:18" x14ac:dyDescent="0.25">
      <c r="A1281" s="58" t="s">
        <v>53</v>
      </c>
      <c r="B1281" s="58" t="s">
        <v>224</v>
      </c>
      <c r="C1281" s="58" t="s">
        <v>203</v>
      </c>
      <c r="D1281" s="58" t="s">
        <v>137</v>
      </c>
      <c r="E1281" s="58"/>
      <c r="F1281" s="58"/>
      <c r="G1281" s="58" t="s">
        <v>157</v>
      </c>
      <c r="H1281" s="58">
        <v>7</v>
      </c>
      <c r="I1281" s="58">
        <v>5</v>
      </c>
      <c r="J1281" s="58">
        <v>18</v>
      </c>
      <c r="K1281" s="58">
        <v>1</v>
      </c>
      <c r="L1281" s="58">
        <v>24</v>
      </c>
      <c r="M1281" s="58"/>
      <c r="N1281" s="58"/>
      <c r="O1281" s="58">
        <v>1378</v>
      </c>
      <c r="P1281" s="58">
        <v>1555</v>
      </c>
      <c r="Q1281" s="58">
        <v>6</v>
      </c>
      <c r="R1281" s="58" t="s">
        <v>225</v>
      </c>
    </row>
    <row r="1282" spans="1:18" x14ac:dyDescent="0.25">
      <c r="A1282" s="58" t="s">
        <v>53</v>
      </c>
      <c r="B1282" s="58" t="s">
        <v>224</v>
      </c>
      <c r="C1282" s="58" t="s">
        <v>203</v>
      </c>
      <c r="D1282" s="58" t="s">
        <v>137</v>
      </c>
      <c r="E1282" s="58"/>
      <c r="F1282" s="58"/>
      <c r="G1282" s="58" t="s">
        <v>157</v>
      </c>
      <c r="H1282" s="58">
        <v>8</v>
      </c>
      <c r="I1282" s="58">
        <v>7</v>
      </c>
      <c r="J1282" s="58">
        <v>19</v>
      </c>
      <c r="K1282" s="58">
        <v>5</v>
      </c>
      <c r="L1282" s="58">
        <v>7</v>
      </c>
      <c r="M1282" s="58"/>
      <c r="N1282" s="58"/>
      <c r="O1282" s="58">
        <v>1080</v>
      </c>
      <c r="P1282" s="58">
        <v>956</v>
      </c>
      <c r="Q1282" s="58">
        <v>4</v>
      </c>
      <c r="R1282" s="58" t="s">
        <v>225</v>
      </c>
    </row>
    <row r="1283" spans="1:18" x14ac:dyDescent="0.25">
      <c r="A1283" s="58" t="s">
        <v>53</v>
      </c>
      <c r="B1283" s="58" t="s">
        <v>224</v>
      </c>
      <c r="C1283" s="58" t="s">
        <v>203</v>
      </c>
      <c r="D1283" s="58" t="s">
        <v>137</v>
      </c>
      <c r="E1283" s="58"/>
      <c r="F1283" s="58"/>
      <c r="G1283" s="58" t="s">
        <v>157</v>
      </c>
      <c r="H1283" s="58">
        <v>9</v>
      </c>
      <c r="I1283" s="58">
        <v>7</v>
      </c>
      <c r="J1283" s="58">
        <v>20</v>
      </c>
      <c r="K1283" s="58">
        <v>2</v>
      </c>
      <c r="L1283" s="58">
        <v>7</v>
      </c>
      <c r="M1283" s="58"/>
      <c r="N1283" s="58"/>
      <c r="O1283" s="58">
        <v>807</v>
      </c>
      <c r="P1283" s="58">
        <v>433</v>
      </c>
      <c r="Q1283" s="58">
        <v>3</v>
      </c>
      <c r="R1283" s="58" t="s">
        <v>225</v>
      </c>
    </row>
    <row r="1284" spans="1:18" x14ac:dyDescent="0.25">
      <c r="A1284" s="58" t="s">
        <v>53</v>
      </c>
      <c r="B1284" s="58" t="s">
        <v>224</v>
      </c>
      <c r="C1284" s="58" t="s">
        <v>203</v>
      </c>
      <c r="D1284" s="58" t="s">
        <v>137</v>
      </c>
      <c r="E1284" s="58"/>
      <c r="F1284" s="58"/>
      <c r="G1284" s="58" t="s">
        <v>157</v>
      </c>
      <c r="H1284" s="58">
        <v>10</v>
      </c>
      <c r="I1284" s="58">
        <v>7</v>
      </c>
      <c r="J1284" s="58">
        <v>18</v>
      </c>
      <c r="K1284" s="58">
        <v>4</v>
      </c>
      <c r="L1284" s="58">
        <v>9</v>
      </c>
      <c r="M1284" s="58"/>
      <c r="N1284" s="58"/>
      <c r="O1284" s="58">
        <v>707</v>
      </c>
      <c r="P1284" s="58">
        <v>350</v>
      </c>
      <c r="Q1284" s="58">
        <v>1</v>
      </c>
      <c r="R1284" s="58" t="s">
        <v>225</v>
      </c>
    </row>
    <row r="1285" spans="1:18" x14ac:dyDescent="0.25">
      <c r="A1285" s="58" t="s">
        <v>53</v>
      </c>
      <c r="B1285" s="58" t="s">
        <v>224</v>
      </c>
      <c r="C1285" s="58" t="s">
        <v>203</v>
      </c>
      <c r="D1285" s="58" t="s">
        <v>137</v>
      </c>
      <c r="E1285" s="58"/>
      <c r="F1285" s="58"/>
      <c r="G1285" s="58" t="s">
        <v>157</v>
      </c>
      <c r="H1285" s="58">
        <v>11</v>
      </c>
      <c r="I1285" s="58">
        <v>5</v>
      </c>
      <c r="J1285" s="58">
        <v>5</v>
      </c>
      <c r="K1285" s="58">
        <v>2</v>
      </c>
      <c r="L1285" s="58">
        <v>6</v>
      </c>
      <c r="M1285" s="58"/>
      <c r="N1285" s="58"/>
      <c r="O1285" s="58">
        <v>713</v>
      </c>
      <c r="P1285" s="58">
        <v>397</v>
      </c>
      <c r="Q1285" s="58">
        <v>2</v>
      </c>
      <c r="R1285" s="58" t="s">
        <v>225</v>
      </c>
    </row>
    <row r="1286" spans="1:18" x14ac:dyDescent="0.25">
      <c r="A1286" s="58" t="s">
        <v>53</v>
      </c>
      <c r="B1286" s="58" t="s">
        <v>224</v>
      </c>
      <c r="C1286" s="58" t="s">
        <v>203</v>
      </c>
      <c r="D1286" s="58" t="s">
        <v>137</v>
      </c>
      <c r="E1286" s="58"/>
      <c r="F1286" s="58"/>
      <c r="G1286" s="58" t="s">
        <v>157</v>
      </c>
      <c r="H1286" s="58">
        <v>12</v>
      </c>
      <c r="I1286" s="58">
        <v>4</v>
      </c>
      <c r="J1286" s="58">
        <v>9</v>
      </c>
      <c r="K1286" s="58">
        <v>0</v>
      </c>
      <c r="L1286" s="58">
        <v>9</v>
      </c>
      <c r="M1286" s="58"/>
      <c r="N1286" s="58"/>
      <c r="O1286" s="58">
        <v>704</v>
      </c>
      <c r="P1286" s="58">
        <v>376</v>
      </c>
      <c r="Q1286" s="58">
        <v>2</v>
      </c>
      <c r="R1286" s="58" t="s">
        <v>225</v>
      </c>
    </row>
    <row r="1287" spans="1:18" x14ac:dyDescent="0.25">
      <c r="A1287" s="58" t="s">
        <v>53</v>
      </c>
      <c r="B1287" s="58" t="s">
        <v>224</v>
      </c>
      <c r="C1287" s="58" t="s">
        <v>203</v>
      </c>
      <c r="D1287" s="58" t="s">
        <v>137</v>
      </c>
      <c r="E1287" s="58"/>
      <c r="F1287" s="58"/>
      <c r="G1287" s="58" t="s">
        <v>157</v>
      </c>
      <c r="H1287" s="58">
        <v>13</v>
      </c>
      <c r="I1287" s="58">
        <v>3</v>
      </c>
      <c r="J1287" s="58">
        <v>10</v>
      </c>
      <c r="K1287" s="58">
        <v>4</v>
      </c>
      <c r="L1287" s="58">
        <v>11</v>
      </c>
      <c r="M1287" s="58"/>
      <c r="N1287" s="58"/>
      <c r="O1287" s="58">
        <v>750</v>
      </c>
      <c r="P1287" s="58">
        <v>329</v>
      </c>
      <c r="Q1287" s="58">
        <v>2</v>
      </c>
      <c r="R1287" s="58" t="s">
        <v>225</v>
      </c>
    </row>
    <row r="1288" spans="1:18" x14ac:dyDescent="0.25">
      <c r="A1288" s="58" t="s">
        <v>53</v>
      </c>
      <c r="B1288" s="58" t="s">
        <v>224</v>
      </c>
      <c r="C1288" s="58" t="s">
        <v>203</v>
      </c>
      <c r="D1288" s="58" t="s">
        <v>137</v>
      </c>
      <c r="E1288" s="58"/>
      <c r="F1288" s="58"/>
      <c r="G1288" s="58" t="s">
        <v>157</v>
      </c>
      <c r="H1288" s="58">
        <v>14</v>
      </c>
      <c r="I1288" s="58">
        <v>15</v>
      </c>
      <c r="J1288" s="58">
        <v>11</v>
      </c>
      <c r="K1288" s="58">
        <v>2</v>
      </c>
      <c r="L1288" s="58">
        <v>14</v>
      </c>
      <c r="M1288" s="58"/>
      <c r="N1288" s="58"/>
      <c r="O1288" s="58">
        <v>850</v>
      </c>
      <c r="P1288" s="58">
        <v>291</v>
      </c>
      <c r="Q1288" s="58">
        <v>1</v>
      </c>
      <c r="R1288" s="58" t="s">
        <v>225</v>
      </c>
    </row>
    <row r="1289" spans="1:18" x14ac:dyDescent="0.25">
      <c r="A1289" s="58" t="s">
        <v>53</v>
      </c>
      <c r="B1289" s="58" t="s">
        <v>224</v>
      </c>
      <c r="C1289" s="58" t="s">
        <v>203</v>
      </c>
      <c r="D1289" s="58" t="s">
        <v>137</v>
      </c>
      <c r="E1289" s="58"/>
      <c r="F1289" s="58"/>
      <c r="G1289" s="58" t="s">
        <v>157</v>
      </c>
      <c r="H1289" s="58">
        <v>15</v>
      </c>
      <c r="I1289" s="58">
        <v>7</v>
      </c>
      <c r="J1289" s="58">
        <v>6</v>
      </c>
      <c r="K1289" s="58">
        <v>1</v>
      </c>
      <c r="L1289" s="58">
        <v>9</v>
      </c>
      <c r="M1289" s="58"/>
      <c r="N1289" s="58"/>
      <c r="O1289" s="58">
        <v>902</v>
      </c>
      <c r="P1289" s="58">
        <v>319</v>
      </c>
      <c r="Q1289" s="58">
        <v>2</v>
      </c>
      <c r="R1289" s="58" t="s">
        <v>225</v>
      </c>
    </row>
    <row r="1290" spans="1:18" x14ac:dyDescent="0.25">
      <c r="A1290" s="58" t="s">
        <v>53</v>
      </c>
      <c r="B1290" s="58" t="s">
        <v>224</v>
      </c>
      <c r="C1290" s="58" t="s">
        <v>203</v>
      </c>
      <c r="D1290" s="58" t="s">
        <v>137</v>
      </c>
      <c r="E1290" s="58"/>
      <c r="F1290" s="58"/>
      <c r="G1290" s="58" t="s">
        <v>157</v>
      </c>
      <c r="H1290" s="58">
        <v>16</v>
      </c>
      <c r="I1290" s="58">
        <v>11</v>
      </c>
      <c r="J1290" s="58">
        <v>8</v>
      </c>
      <c r="K1290" s="58">
        <v>4</v>
      </c>
      <c r="L1290" s="58">
        <v>6</v>
      </c>
      <c r="M1290" s="58"/>
      <c r="N1290" s="58"/>
      <c r="O1290" s="58">
        <v>984</v>
      </c>
      <c r="P1290" s="58">
        <v>466</v>
      </c>
      <c r="Q1290" s="58">
        <v>1</v>
      </c>
      <c r="R1290" s="58" t="s">
        <v>225</v>
      </c>
    </row>
    <row r="1291" spans="1:18" x14ac:dyDescent="0.25">
      <c r="A1291" s="58" t="s">
        <v>53</v>
      </c>
      <c r="B1291" s="58" t="s">
        <v>224</v>
      </c>
      <c r="C1291" s="58" t="s">
        <v>203</v>
      </c>
      <c r="D1291" s="58" t="s">
        <v>137</v>
      </c>
      <c r="E1291" s="58"/>
      <c r="F1291" s="58"/>
      <c r="G1291" s="58" t="s">
        <v>157</v>
      </c>
      <c r="H1291" s="58">
        <v>17</v>
      </c>
      <c r="I1291" s="58">
        <v>2</v>
      </c>
      <c r="J1291" s="58">
        <v>6</v>
      </c>
      <c r="K1291" s="58">
        <v>3</v>
      </c>
      <c r="L1291" s="58">
        <v>3</v>
      </c>
      <c r="M1291" s="58"/>
      <c r="N1291" s="58"/>
      <c r="O1291" s="58">
        <v>1117</v>
      </c>
      <c r="P1291" s="58">
        <v>850</v>
      </c>
      <c r="Q1291" s="58">
        <v>3</v>
      </c>
      <c r="R1291" s="58" t="s">
        <v>225</v>
      </c>
    </row>
    <row r="1292" spans="1:18" x14ac:dyDescent="0.25">
      <c r="A1292" s="58" t="s">
        <v>53</v>
      </c>
      <c r="B1292" s="58" t="s">
        <v>224</v>
      </c>
      <c r="C1292" s="58" t="s">
        <v>203</v>
      </c>
      <c r="D1292" s="58" t="s">
        <v>137</v>
      </c>
      <c r="E1292" s="58"/>
      <c r="F1292" s="58"/>
      <c r="G1292" s="58" t="s">
        <v>157</v>
      </c>
      <c r="H1292" s="58">
        <v>18</v>
      </c>
      <c r="I1292" s="58">
        <v>3</v>
      </c>
      <c r="J1292" s="58">
        <v>3</v>
      </c>
      <c r="K1292" s="58">
        <v>7</v>
      </c>
      <c r="L1292" s="58">
        <v>3</v>
      </c>
      <c r="M1292" s="58"/>
      <c r="N1292" s="58"/>
      <c r="O1292" s="58">
        <v>861</v>
      </c>
      <c r="P1292" s="58">
        <v>655</v>
      </c>
      <c r="Q1292" s="58">
        <v>3</v>
      </c>
      <c r="R1292" s="58" t="s">
        <v>225</v>
      </c>
    </row>
    <row r="1293" spans="1:18" x14ac:dyDescent="0.25">
      <c r="A1293" s="58" t="s">
        <v>53</v>
      </c>
      <c r="B1293" s="58" t="s">
        <v>224</v>
      </c>
      <c r="C1293" s="58" t="s">
        <v>203</v>
      </c>
      <c r="D1293" s="58" t="s">
        <v>137</v>
      </c>
      <c r="E1293" s="58"/>
      <c r="F1293" s="58"/>
      <c r="G1293" s="58" t="s">
        <v>157</v>
      </c>
      <c r="H1293" s="58">
        <v>19</v>
      </c>
      <c r="I1293" s="58">
        <v>0</v>
      </c>
      <c r="J1293" s="58">
        <v>0</v>
      </c>
      <c r="K1293" s="58">
        <v>1</v>
      </c>
      <c r="L1293" s="58">
        <v>6</v>
      </c>
      <c r="M1293" s="58"/>
      <c r="N1293" s="58"/>
      <c r="O1293" s="58">
        <v>696</v>
      </c>
      <c r="P1293" s="58">
        <v>509</v>
      </c>
      <c r="Q1293" s="58">
        <v>6</v>
      </c>
      <c r="R1293" s="58" t="s">
        <v>225</v>
      </c>
    </row>
    <row r="1294" spans="1:18" x14ac:dyDescent="0.25">
      <c r="A1294" s="58" t="s">
        <v>53</v>
      </c>
      <c r="B1294" s="58" t="s">
        <v>224</v>
      </c>
      <c r="C1294" s="58" t="s">
        <v>203</v>
      </c>
      <c r="D1294" s="58" t="s">
        <v>137</v>
      </c>
      <c r="E1294" s="58"/>
      <c r="F1294" s="58"/>
      <c r="G1294" s="58" t="s">
        <v>157</v>
      </c>
      <c r="H1294" s="58">
        <v>20</v>
      </c>
      <c r="I1294" s="58">
        <v>1</v>
      </c>
      <c r="J1294" s="58">
        <v>0</v>
      </c>
      <c r="K1294" s="58">
        <v>0</v>
      </c>
      <c r="L1294" s="58">
        <v>3</v>
      </c>
      <c r="M1294" s="58"/>
      <c r="N1294" s="58"/>
      <c r="O1294" s="58">
        <v>534</v>
      </c>
      <c r="P1294" s="58">
        <v>338</v>
      </c>
      <c r="Q1294" s="58">
        <v>4</v>
      </c>
      <c r="R1294" s="58" t="s">
        <v>225</v>
      </c>
    </row>
    <row r="1295" spans="1:18" x14ac:dyDescent="0.25">
      <c r="A1295" s="58" t="s">
        <v>53</v>
      </c>
      <c r="B1295" s="58" t="s">
        <v>224</v>
      </c>
      <c r="C1295" s="58" t="s">
        <v>203</v>
      </c>
      <c r="D1295" s="58" t="s">
        <v>137</v>
      </c>
      <c r="E1295" s="58"/>
      <c r="F1295" s="58"/>
      <c r="G1295" s="58" t="s">
        <v>157</v>
      </c>
      <c r="H1295" s="58">
        <v>21</v>
      </c>
      <c r="I1295" s="58">
        <v>4</v>
      </c>
      <c r="J1295" s="58">
        <v>0</v>
      </c>
      <c r="K1295" s="58">
        <v>1</v>
      </c>
      <c r="L1295" s="58">
        <v>2</v>
      </c>
      <c r="M1295" s="58"/>
      <c r="N1295" s="58"/>
      <c r="O1295" s="58">
        <v>419</v>
      </c>
      <c r="P1295" s="58">
        <v>349</v>
      </c>
      <c r="Q1295" s="58">
        <v>3</v>
      </c>
      <c r="R1295" s="58" t="s">
        <v>225</v>
      </c>
    </row>
    <row r="1296" spans="1:18" x14ac:dyDescent="0.25">
      <c r="A1296" s="58" t="s">
        <v>53</v>
      </c>
      <c r="B1296" s="58" t="s">
        <v>224</v>
      </c>
      <c r="C1296" s="58" t="s">
        <v>203</v>
      </c>
      <c r="D1296" s="58" t="s">
        <v>137</v>
      </c>
      <c r="E1296" s="58"/>
      <c r="F1296" s="58"/>
      <c r="G1296" s="58" t="s">
        <v>157</v>
      </c>
      <c r="H1296" s="58">
        <v>22</v>
      </c>
      <c r="I1296" s="58">
        <v>0</v>
      </c>
      <c r="J1296" s="58">
        <v>2</v>
      </c>
      <c r="K1296" s="58">
        <v>1</v>
      </c>
      <c r="L1296" s="58">
        <v>0</v>
      </c>
      <c r="M1296" s="58"/>
      <c r="N1296" s="58"/>
      <c r="O1296" s="58">
        <v>235</v>
      </c>
      <c r="P1296" s="58">
        <v>204</v>
      </c>
      <c r="Q1296" s="58">
        <v>0</v>
      </c>
      <c r="R1296" s="58" t="s">
        <v>225</v>
      </c>
    </row>
    <row r="1297" spans="1:18" x14ac:dyDescent="0.25">
      <c r="A1297" s="58" t="s">
        <v>53</v>
      </c>
      <c r="B1297" s="58" t="s">
        <v>224</v>
      </c>
      <c r="C1297" s="58" t="s">
        <v>203</v>
      </c>
      <c r="D1297" s="58" t="s">
        <v>137</v>
      </c>
      <c r="E1297" s="58"/>
      <c r="F1297" s="58"/>
      <c r="G1297" s="58" t="s">
        <v>157</v>
      </c>
      <c r="H1297" s="58">
        <v>23</v>
      </c>
      <c r="I1297" s="58">
        <v>0</v>
      </c>
      <c r="J1297" s="58">
        <v>2</v>
      </c>
      <c r="K1297" s="58">
        <v>1</v>
      </c>
      <c r="L1297" s="58">
        <v>0</v>
      </c>
      <c r="M1297" s="58"/>
      <c r="N1297" s="58"/>
      <c r="O1297" s="58">
        <v>169</v>
      </c>
      <c r="P1297" s="58">
        <v>108</v>
      </c>
      <c r="Q1297" s="58">
        <v>0</v>
      </c>
      <c r="R1297" s="58" t="s">
        <v>225</v>
      </c>
    </row>
    <row r="1298" spans="1:18" x14ac:dyDescent="0.25">
      <c r="A1298" s="58" t="s">
        <v>53</v>
      </c>
      <c r="B1298" s="58" t="s">
        <v>224</v>
      </c>
      <c r="C1298" s="58" t="s">
        <v>203</v>
      </c>
      <c r="D1298" s="58" t="s">
        <v>135</v>
      </c>
      <c r="E1298" s="58"/>
      <c r="F1298" s="58"/>
      <c r="G1298" s="58" t="s">
        <v>159</v>
      </c>
      <c r="H1298" s="58">
        <v>0</v>
      </c>
      <c r="I1298" s="58">
        <v>0</v>
      </c>
      <c r="J1298" s="58">
        <v>3</v>
      </c>
      <c r="K1298" s="58">
        <v>2</v>
      </c>
      <c r="L1298" s="58">
        <v>1</v>
      </c>
      <c r="M1298" s="58"/>
      <c r="N1298" s="58"/>
      <c r="O1298" s="58">
        <v>221</v>
      </c>
      <c r="P1298" s="58">
        <v>203</v>
      </c>
      <c r="Q1298" s="58">
        <v>1</v>
      </c>
      <c r="R1298" s="58" t="s">
        <v>225</v>
      </c>
    </row>
    <row r="1299" spans="1:18" x14ac:dyDescent="0.25">
      <c r="A1299" s="58" t="s">
        <v>53</v>
      </c>
      <c r="B1299" s="58" t="s">
        <v>224</v>
      </c>
      <c r="C1299" s="58" t="s">
        <v>203</v>
      </c>
      <c r="D1299" s="58" t="s">
        <v>135</v>
      </c>
      <c r="E1299" s="58"/>
      <c r="F1299" s="58"/>
      <c r="G1299" s="58" t="s">
        <v>159</v>
      </c>
      <c r="H1299" s="58">
        <v>1</v>
      </c>
      <c r="I1299" s="58">
        <v>0</v>
      </c>
      <c r="J1299" s="58">
        <v>2</v>
      </c>
      <c r="K1299" s="58">
        <v>0</v>
      </c>
      <c r="L1299" s="58">
        <v>1</v>
      </c>
      <c r="M1299" s="58"/>
      <c r="N1299" s="58"/>
      <c r="O1299" s="58">
        <v>94</v>
      </c>
      <c r="P1299" s="58">
        <v>104</v>
      </c>
      <c r="Q1299" s="58">
        <v>4</v>
      </c>
      <c r="R1299" s="58" t="s">
        <v>225</v>
      </c>
    </row>
    <row r="1300" spans="1:18" x14ac:dyDescent="0.25">
      <c r="A1300" s="58" t="s">
        <v>53</v>
      </c>
      <c r="B1300" s="58" t="s">
        <v>224</v>
      </c>
      <c r="C1300" s="58" t="s">
        <v>203</v>
      </c>
      <c r="D1300" s="58" t="s">
        <v>135</v>
      </c>
      <c r="E1300" s="58"/>
      <c r="F1300" s="58"/>
      <c r="G1300" s="58" t="s">
        <v>159</v>
      </c>
      <c r="H1300" s="58">
        <v>2</v>
      </c>
      <c r="I1300" s="58">
        <v>0</v>
      </c>
      <c r="J1300" s="58">
        <v>3</v>
      </c>
      <c r="K1300" s="58">
        <v>2</v>
      </c>
      <c r="L1300" s="58">
        <v>2</v>
      </c>
      <c r="M1300" s="58"/>
      <c r="N1300" s="58"/>
      <c r="O1300" s="58">
        <v>76</v>
      </c>
      <c r="P1300" s="58">
        <v>103</v>
      </c>
      <c r="Q1300" s="58">
        <v>3</v>
      </c>
      <c r="R1300" s="58" t="s">
        <v>225</v>
      </c>
    </row>
    <row r="1301" spans="1:18" x14ac:dyDescent="0.25">
      <c r="A1301" s="58" t="s">
        <v>53</v>
      </c>
      <c r="B1301" s="58" t="s">
        <v>224</v>
      </c>
      <c r="C1301" s="58" t="s">
        <v>203</v>
      </c>
      <c r="D1301" s="58" t="s">
        <v>135</v>
      </c>
      <c r="E1301" s="58"/>
      <c r="F1301" s="58"/>
      <c r="G1301" s="58" t="s">
        <v>159</v>
      </c>
      <c r="H1301" s="58">
        <v>3</v>
      </c>
      <c r="I1301" s="58">
        <v>0</v>
      </c>
      <c r="J1301" s="58">
        <v>0</v>
      </c>
      <c r="K1301" s="58">
        <v>1</v>
      </c>
      <c r="L1301" s="58">
        <v>2</v>
      </c>
      <c r="M1301" s="58"/>
      <c r="N1301" s="58"/>
      <c r="O1301" s="58">
        <v>65</v>
      </c>
      <c r="P1301" s="58">
        <v>77</v>
      </c>
      <c r="Q1301" s="58">
        <v>3</v>
      </c>
      <c r="R1301" s="58" t="s">
        <v>225</v>
      </c>
    </row>
    <row r="1302" spans="1:18" x14ac:dyDescent="0.25">
      <c r="A1302" s="58" t="s">
        <v>53</v>
      </c>
      <c r="B1302" s="58" t="s">
        <v>224</v>
      </c>
      <c r="C1302" s="58" t="s">
        <v>203</v>
      </c>
      <c r="D1302" s="58" t="s">
        <v>135</v>
      </c>
      <c r="E1302" s="58"/>
      <c r="F1302" s="58"/>
      <c r="G1302" s="58" t="s">
        <v>159</v>
      </c>
      <c r="H1302" s="58">
        <v>4</v>
      </c>
      <c r="I1302" s="58">
        <v>0</v>
      </c>
      <c r="J1302" s="58">
        <v>2</v>
      </c>
      <c r="K1302" s="58">
        <v>3</v>
      </c>
      <c r="L1302" s="58">
        <v>1</v>
      </c>
      <c r="M1302" s="58"/>
      <c r="N1302" s="58"/>
      <c r="O1302" s="58">
        <v>84</v>
      </c>
      <c r="P1302" s="58">
        <v>75</v>
      </c>
      <c r="Q1302" s="58">
        <v>9</v>
      </c>
      <c r="R1302" s="58" t="s">
        <v>225</v>
      </c>
    </row>
    <row r="1303" spans="1:18" x14ac:dyDescent="0.25">
      <c r="A1303" s="58" t="s">
        <v>53</v>
      </c>
      <c r="B1303" s="58" t="s">
        <v>224</v>
      </c>
      <c r="C1303" s="58" t="s">
        <v>203</v>
      </c>
      <c r="D1303" s="58" t="s">
        <v>135</v>
      </c>
      <c r="E1303" s="58"/>
      <c r="F1303" s="58"/>
      <c r="G1303" s="58" t="s">
        <v>159</v>
      </c>
      <c r="H1303" s="58">
        <v>5</v>
      </c>
      <c r="I1303" s="58">
        <v>0</v>
      </c>
      <c r="J1303" s="58">
        <v>6</v>
      </c>
      <c r="K1303" s="58">
        <v>2</v>
      </c>
      <c r="L1303" s="58">
        <v>2</v>
      </c>
      <c r="M1303" s="58"/>
      <c r="N1303" s="58"/>
      <c r="O1303" s="58">
        <v>133</v>
      </c>
      <c r="P1303" s="58">
        <v>138</v>
      </c>
      <c r="Q1303" s="58">
        <v>22</v>
      </c>
      <c r="R1303" s="58" t="s">
        <v>225</v>
      </c>
    </row>
    <row r="1304" spans="1:18" x14ac:dyDescent="0.25">
      <c r="A1304" s="58" t="s">
        <v>53</v>
      </c>
      <c r="B1304" s="58" t="s">
        <v>224</v>
      </c>
      <c r="C1304" s="58" t="s">
        <v>203</v>
      </c>
      <c r="D1304" s="58" t="s">
        <v>135</v>
      </c>
      <c r="E1304" s="58"/>
      <c r="F1304" s="58"/>
      <c r="G1304" s="58" t="s">
        <v>159</v>
      </c>
      <c r="H1304" s="58">
        <v>6</v>
      </c>
      <c r="I1304" s="58">
        <v>8</v>
      </c>
      <c r="J1304" s="58">
        <v>11</v>
      </c>
      <c r="K1304" s="58">
        <v>3</v>
      </c>
      <c r="L1304" s="58">
        <v>4</v>
      </c>
      <c r="M1304" s="58"/>
      <c r="N1304" s="58"/>
      <c r="O1304" s="58">
        <v>257</v>
      </c>
      <c r="P1304" s="58">
        <v>261</v>
      </c>
      <c r="Q1304" s="58">
        <v>18</v>
      </c>
      <c r="R1304" s="58" t="s">
        <v>225</v>
      </c>
    </row>
    <row r="1305" spans="1:18" x14ac:dyDescent="0.25">
      <c r="A1305" s="58" t="s">
        <v>53</v>
      </c>
      <c r="B1305" s="58" t="s">
        <v>224</v>
      </c>
      <c r="C1305" s="58" t="s">
        <v>203</v>
      </c>
      <c r="D1305" s="58" t="s">
        <v>135</v>
      </c>
      <c r="E1305" s="58"/>
      <c r="F1305" s="58"/>
      <c r="G1305" s="58" t="s">
        <v>159</v>
      </c>
      <c r="H1305" s="58">
        <v>7</v>
      </c>
      <c r="I1305" s="58">
        <v>8</v>
      </c>
      <c r="J1305" s="58">
        <v>24</v>
      </c>
      <c r="K1305" s="58">
        <v>5</v>
      </c>
      <c r="L1305" s="58">
        <v>6</v>
      </c>
      <c r="M1305" s="58"/>
      <c r="N1305" s="58"/>
      <c r="O1305" s="58">
        <v>422</v>
      </c>
      <c r="P1305" s="58">
        <v>429</v>
      </c>
      <c r="Q1305" s="58">
        <v>10</v>
      </c>
      <c r="R1305" s="58" t="s">
        <v>225</v>
      </c>
    </row>
    <row r="1306" spans="1:18" x14ac:dyDescent="0.25">
      <c r="A1306" s="58" t="s">
        <v>53</v>
      </c>
      <c r="B1306" s="58" t="s">
        <v>224</v>
      </c>
      <c r="C1306" s="58" t="s">
        <v>203</v>
      </c>
      <c r="D1306" s="58" t="s">
        <v>135</v>
      </c>
      <c r="E1306" s="58"/>
      <c r="F1306" s="58"/>
      <c r="G1306" s="58" t="s">
        <v>159</v>
      </c>
      <c r="H1306" s="58">
        <v>8</v>
      </c>
      <c r="I1306" s="58">
        <v>8</v>
      </c>
      <c r="J1306" s="58">
        <v>18</v>
      </c>
      <c r="K1306" s="58">
        <v>7</v>
      </c>
      <c r="L1306" s="58">
        <v>17</v>
      </c>
      <c r="M1306" s="58"/>
      <c r="N1306" s="58"/>
      <c r="O1306" s="58">
        <v>806</v>
      </c>
      <c r="P1306" s="58">
        <v>490</v>
      </c>
      <c r="Q1306" s="58">
        <v>22</v>
      </c>
      <c r="R1306" s="58" t="s">
        <v>225</v>
      </c>
    </row>
    <row r="1307" spans="1:18" x14ac:dyDescent="0.25">
      <c r="A1307" s="58" t="s">
        <v>53</v>
      </c>
      <c r="B1307" s="58" t="s">
        <v>224</v>
      </c>
      <c r="C1307" s="58" t="s">
        <v>203</v>
      </c>
      <c r="D1307" s="58" t="s">
        <v>135</v>
      </c>
      <c r="E1307" s="58"/>
      <c r="F1307" s="58"/>
      <c r="G1307" s="58" t="s">
        <v>159</v>
      </c>
      <c r="H1307" s="58">
        <v>9</v>
      </c>
      <c r="I1307" s="58">
        <v>5</v>
      </c>
      <c r="J1307" s="58">
        <v>13</v>
      </c>
      <c r="K1307" s="58">
        <v>6</v>
      </c>
      <c r="L1307" s="58">
        <v>4</v>
      </c>
      <c r="M1307" s="58"/>
      <c r="N1307" s="58"/>
      <c r="O1307" s="58">
        <v>922</v>
      </c>
      <c r="P1307" s="58">
        <v>512</v>
      </c>
      <c r="Q1307" s="58">
        <v>39</v>
      </c>
      <c r="R1307" s="58" t="s">
        <v>225</v>
      </c>
    </row>
    <row r="1308" spans="1:18" x14ac:dyDescent="0.25">
      <c r="A1308" s="58" t="s">
        <v>53</v>
      </c>
      <c r="B1308" s="58" t="s">
        <v>224</v>
      </c>
      <c r="C1308" s="58" t="s">
        <v>203</v>
      </c>
      <c r="D1308" s="58" t="s">
        <v>135</v>
      </c>
      <c r="E1308" s="58"/>
      <c r="F1308" s="58"/>
      <c r="G1308" s="58" t="s">
        <v>159</v>
      </c>
      <c r="H1308" s="58">
        <v>10</v>
      </c>
      <c r="I1308" s="58">
        <v>12</v>
      </c>
      <c r="J1308" s="58">
        <v>11</v>
      </c>
      <c r="K1308" s="58">
        <v>1</v>
      </c>
      <c r="L1308" s="58">
        <v>9</v>
      </c>
      <c r="M1308" s="58"/>
      <c r="N1308" s="58"/>
      <c r="O1308" s="58">
        <v>924</v>
      </c>
      <c r="P1308" s="58">
        <v>473</v>
      </c>
      <c r="Q1308" s="58">
        <v>14</v>
      </c>
      <c r="R1308" s="58" t="s">
        <v>225</v>
      </c>
    </row>
    <row r="1309" spans="1:18" x14ac:dyDescent="0.25">
      <c r="A1309" s="58" t="s">
        <v>53</v>
      </c>
      <c r="B1309" s="58" t="s">
        <v>224</v>
      </c>
      <c r="C1309" s="58" t="s">
        <v>203</v>
      </c>
      <c r="D1309" s="58" t="s">
        <v>135</v>
      </c>
      <c r="E1309" s="58"/>
      <c r="F1309" s="58"/>
      <c r="G1309" s="58" t="s">
        <v>159</v>
      </c>
      <c r="H1309" s="58">
        <v>11</v>
      </c>
      <c r="I1309" s="58">
        <v>6</v>
      </c>
      <c r="J1309" s="58">
        <v>18</v>
      </c>
      <c r="K1309" s="58">
        <v>2</v>
      </c>
      <c r="L1309" s="58">
        <v>7</v>
      </c>
      <c r="M1309" s="58"/>
      <c r="N1309" s="58"/>
      <c r="O1309" s="58">
        <v>910</v>
      </c>
      <c r="P1309" s="58">
        <v>481</v>
      </c>
      <c r="Q1309" s="58">
        <v>7</v>
      </c>
      <c r="R1309" s="58" t="s">
        <v>225</v>
      </c>
    </row>
    <row r="1310" spans="1:18" x14ac:dyDescent="0.25">
      <c r="A1310" s="58" t="s">
        <v>53</v>
      </c>
      <c r="B1310" s="58" t="s">
        <v>224</v>
      </c>
      <c r="C1310" s="58" t="s">
        <v>203</v>
      </c>
      <c r="D1310" s="58" t="s">
        <v>135</v>
      </c>
      <c r="E1310" s="58"/>
      <c r="F1310" s="58"/>
      <c r="G1310" s="58" t="s">
        <v>159</v>
      </c>
      <c r="H1310" s="58">
        <v>12</v>
      </c>
      <c r="I1310" s="58">
        <v>8</v>
      </c>
      <c r="J1310" s="58">
        <v>11</v>
      </c>
      <c r="K1310" s="58">
        <v>1</v>
      </c>
      <c r="L1310" s="58">
        <v>7</v>
      </c>
      <c r="M1310" s="58"/>
      <c r="N1310" s="58"/>
      <c r="O1310" s="58">
        <v>828</v>
      </c>
      <c r="P1310" s="58">
        <v>414</v>
      </c>
      <c r="Q1310" s="58">
        <v>2</v>
      </c>
      <c r="R1310" s="58" t="s">
        <v>225</v>
      </c>
    </row>
    <row r="1311" spans="1:18" x14ac:dyDescent="0.25">
      <c r="A1311" s="58" t="s">
        <v>53</v>
      </c>
      <c r="B1311" s="58" t="s">
        <v>224</v>
      </c>
      <c r="C1311" s="58" t="s">
        <v>203</v>
      </c>
      <c r="D1311" s="58" t="s">
        <v>135</v>
      </c>
      <c r="E1311" s="58"/>
      <c r="F1311" s="58"/>
      <c r="G1311" s="58" t="s">
        <v>159</v>
      </c>
      <c r="H1311" s="58">
        <v>13</v>
      </c>
      <c r="I1311" s="58">
        <v>3</v>
      </c>
      <c r="J1311" s="58">
        <v>15</v>
      </c>
      <c r="K1311" s="58">
        <v>3</v>
      </c>
      <c r="L1311" s="58">
        <v>10</v>
      </c>
      <c r="M1311" s="58"/>
      <c r="N1311" s="58"/>
      <c r="O1311" s="58">
        <v>826</v>
      </c>
      <c r="P1311" s="58">
        <v>400</v>
      </c>
      <c r="Q1311" s="58">
        <v>5</v>
      </c>
      <c r="R1311" s="58" t="s">
        <v>225</v>
      </c>
    </row>
    <row r="1312" spans="1:18" x14ac:dyDescent="0.25">
      <c r="A1312" s="58" t="s">
        <v>53</v>
      </c>
      <c r="B1312" s="58" t="s">
        <v>224</v>
      </c>
      <c r="C1312" s="58" t="s">
        <v>203</v>
      </c>
      <c r="D1312" s="58" t="s">
        <v>135</v>
      </c>
      <c r="E1312" s="58"/>
      <c r="F1312" s="58"/>
      <c r="G1312" s="58" t="s">
        <v>159</v>
      </c>
      <c r="H1312" s="58">
        <v>14</v>
      </c>
      <c r="I1312" s="58">
        <v>1</v>
      </c>
      <c r="J1312" s="58">
        <v>15</v>
      </c>
      <c r="K1312" s="58">
        <v>1</v>
      </c>
      <c r="L1312" s="58">
        <v>14</v>
      </c>
      <c r="M1312" s="58"/>
      <c r="N1312" s="58"/>
      <c r="O1312" s="58">
        <v>737</v>
      </c>
      <c r="P1312" s="58">
        <v>486</v>
      </c>
      <c r="Q1312" s="58">
        <v>5</v>
      </c>
      <c r="R1312" s="58" t="s">
        <v>225</v>
      </c>
    </row>
    <row r="1313" spans="1:18" x14ac:dyDescent="0.25">
      <c r="A1313" s="58" t="s">
        <v>53</v>
      </c>
      <c r="B1313" s="58" t="s">
        <v>224</v>
      </c>
      <c r="C1313" s="58" t="s">
        <v>203</v>
      </c>
      <c r="D1313" s="58" t="s">
        <v>135</v>
      </c>
      <c r="E1313" s="58"/>
      <c r="F1313" s="58"/>
      <c r="G1313" s="58" t="s">
        <v>159</v>
      </c>
      <c r="H1313" s="58">
        <v>15</v>
      </c>
      <c r="I1313" s="58">
        <v>4</v>
      </c>
      <c r="J1313" s="58">
        <v>12</v>
      </c>
      <c r="K1313" s="58">
        <v>1</v>
      </c>
      <c r="L1313" s="58">
        <v>7</v>
      </c>
      <c r="M1313" s="58"/>
      <c r="N1313" s="58"/>
      <c r="O1313" s="58">
        <v>879</v>
      </c>
      <c r="P1313" s="58">
        <v>553</v>
      </c>
      <c r="Q1313" s="58">
        <v>4</v>
      </c>
      <c r="R1313" s="58" t="s">
        <v>225</v>
      </c>
    </row>
    <row r="1314" spans="1:18" x14ac:dyDescent="0.25">
      <c r="A1314" s="58" t="s">
        <v>53</v>
      </c>
      <c r="B1314" s="58" t="s">
        <v>224</v>
      </c>
      <c r="C1314" s="58" t="s">
        <v>203</v>
      </c>
      <c r="D1314" s="58" t="s">
        <v>135</v>
      </c>
      <c r="E1314" s="58"/>
      <c r="F1314" s="58"/>
      <c r="G1314" s="58" t="s">
        <v>159</v>
      </c>
      <c r="H1314" s="58">
        <v>16</v>
      </c>
      <c r="I1314" s="58">
        <v>14</v>
      </c>
      <c r="J1314" s="58">
        <v>13</v>
      </c>
      <c r="K1314" s="58">
        <v>1</v>
      </c>
      <c r="L1314" s="58">
        <v>3</v>
      </c>
      <c r="M1314" s="58"/>
      <c r="N1314" s="58"/>
      <c r="O1314" s="58">
        <v>982</v>
      </c>
      <c r="P1314" s="58">
        <v>678</v>
      </c>
      <c r="Q1314" s="58">
        <v>5</v>
      </c>
      <c r="R1314" s="58" t="s">
        <v>225</v>
      </c>
    </row>
    <row r="1315" spans="1:18" x14ac:dyDescent="0.25">
      <c r="A1315" s="58" t="s">
        <v>53</v>
      </c>
      <c r="B1315" s="58" t="s">
        <v>224</v>
      </c>
      <c r="C1315" s="58" t="s">
        <v>203</v>
      </c>
      <c r="D1315" s="58" t="s">
        <v>135</v>
      </c>
      <c r="E1315" s="58"/>
      <c r="F1315" s="58"/>
      <c r="G1315" s="58" t="s">
        <v>159</v>
      </c>
      <c r="H1315" s="58">
        <v>17</v>
      </c>
      <c r="I1315" s="58">
        <v>8</v>
      </c>
      <c r="J1315" s="58">
        <v>14</v>
      </c>
      <c r="K1315" s="58">
        <v>3</v>
      </c>
      <c r="L1315" s="58">
        <v>13</v>
      </c>
      <c r="M1315" s="58"/>
      <c r="N1315" s="58"/>
      <c r="O1315" s="58">
        <v>1050</v>
      </c>
      <c r="P1315" s="58">
        <v>991</v>
      </c>
      <c r="Q1315" s="58">
        <v>3</v>
      </c>
      <c r="R1315" s="58" t="s">
        <v>225</v>
      </c>
    </row>
    <row r="1316" spans="1:18" x14ac:dyDescent="0.25">
      <c r="A1316" s="58" t="s">
        <v>53</v>
      </c>
      <c r="B1316" s="58" t="s">
        <v>224</v>
      </c>
      <c r="C1316" s="58" t="s">
        <v>203</v>
      </c>
      <c r="D1316" s="58" t="s">
        <v>135</v>
      </c>
      <c r="E1316" s="58"/>
      <c r="F1316" s="58"/>
      <c r="G1316" s="58" t="s">
        <v>159</v>
      </c>
      <c r="H1316" s="58">
        <v>18</v>
      </c>
      <c r="I1316" s="58">
        <v>4</v>
      </c>
      <c r="J1316" s="58">
        <v>1</v>
      </c>
      <c r="K1316" s="58">
        <v>2</v>
      </c>
      <c r="L1316" s="58">
        <v>8</v>
      </c>
      <c r="M1316" s="58"/>
      <c r="N1316" s="58"/>
      <c r="O1316" s="58">
        <v>971</v>
      </c>
      <c r="P1316" s="58">
        <v>716</v>
      </c>
      <c r="Q1316" s="58">
        <v>4</v>
      </c>
      <c r="R1316" s="58" t="s">
        <v>225</v>
      </c>
    </row>
    <row r="1317" spans="1:18" x14ac:dyDescent="0.25">
      <c r="A1317" s="58" t="s">
        <v>53</v>
      </c>
      <c r="B1317" s="58" t="s">
        <v>224</v>
      </c>
      <c r="C1317" s="58" t="s">
        <v>203</v>
      </c>
      <c r="D1317" s="58" t="s">
        <v>135</v>
      </c>
      <c r="E1317" s="58"/>
      <c r="F1317" s="58"/>
      <c r="G1317" s="58" t="s">
        <v>159</v>
      </c>
      <c r="H1317" s="58">
        <v>19</v>
      </c>
      <c r="I1317" s="58">
        <v>1</v>
      </c>
      <c r="J1317" s="58">
        <v>2</v>
      </c>
      <c r="K1317" s="58">
        <v>2</v>
      </c>
      <c r="L1317" s="58">
        <v>9</v>
      </c>
      <c r="M1317" s="58"/>
      <c r="N1317" s="58"/>
      <c r="O1317" s="58">
        <v>764</v>
      </c>
      <c r="P1317" s="58">
        <v>610</v>
      </c>
      <c r="Q1317" s="58">
        <v>4</v>
      </c>
      <c r="R1317" s="58" t="s">
        <v>225</v>
      </c>
    </row>
    <row r="1318" spans="1:18" x14ac:dyDescent="0.25">
      <c r="A1318" s="58" t="s">
        <v>53</v>
      </c>
      <c r="B1318" s="58" t="s">
        <v>224</v>
      </c>
      <c r="C1318" s="58" t="s">
        <v>203</v>
      </c>
      <c r="D1318" s="58" t="s">
        <v>135</v>
      </c>
      <c r="E1318" s="58"/>
      <c r="F1318" s="58"/>
      <c r="G1318" s="58" t="s">
        <v>159</v>
      </c>
      <c r="H1318" s="58">
        <v>20</v>
      </c>
      <c r="I1318" s="58">
        <v>3</v>
      </c>
      <c r="J1318" s="58">
        <v>2</v>
      </c>
      <c r="K1318" s="58">
        <v>4</v>
      </c>
      <c r="L1318" s="58">
        <v>4</v>
      </c>
      <c r="M1318" s="58"/>
      <c r="N1318" s="58"/>
      <c r="O1318" s="58">
        <v>582</v>
      </c>
      <c r="P1318" s="58">
        <v>572</v>
      </c>
      <c r="Q1318" s="58">
        <v>4</v>
      </c>
      <c r="R1318" s="58" t="s">
        <v>225</v>
      </c>
    </row>
    <row r="1319" spans="1:18" x14ac:dyDescent="0.25">
      <c r="A1319" s="58" t="s">
        <v>53</v>
      </c>
      <c r="B1319" s="58" t="s">
        <v>224</v>
      </c>
      <c r="C1319" s="58" t="s">
        <v>203</v>
      </c>
      <c r="D1319" s="58" t="s">
        <v>135</v>
      </c>
      <c r="E1319" s="58"/>
      <c r="F1319" s="58"/>
      <c r="G1319" s="58" t="s">
        <v>159</v>
      </c>
      <c r="H1319" s="58">
        <v>21</v>
      </c>
      <c r="I1319" s="58">
        <v>1</v>
      </c>
      <c r="J1319" s="58">
        <v>1</v>
      </c>
      <c r="K1319" s="58">
        <v>2</v>
      </c>
      <c r="L1319" s="58">
        <v>4</v>
      </c>
      <c r="M1319" s="58"/>
      <c r="N1319" s="58"/>
      <c r="O1319" s="58">
        <v>537</v>
      </c>
      <c r="P1319" s="58">
        <v>539</v>
      </c>
      <c r="Q1319" s="58">
        <v>5</v>
      </c>
      <c r="R1319" s="58" t="s">
        <v>225</v>
      </c>
    </row>
    <row r="1320" spans="1:18" x14ac:dyDescent="0.25">
      <c r="A1320" s="58" t="s">
        <v>53</v>
      </c>
      <c r="B1320" s="58" t="s">
        <v>224</v>
      </c>
      <c r="C1320" s="58" t="s">
        <v>203</v>
      </c>
      <c r="D1320" s="58" t="s">
        <v>135</v>
      </c>
      <c r="E1320" s="58"/>
      <c r="F1320" s="58"/>
      <c r="G1320" s="58" t="s">
        <v>159</v>
      </c>
      <c r="H1320" s="58">
        <v>22</v>
      </c>
      <c r="I1320" s="58">
        <v>0</v>
      </c>
      <c r="J1320" s="58">
        <v>4</v>
      </c>
      <c r="K1320" s="58">
        <v>0</v>
      </c>
      <c r="L1320" s="58">
        <v>3</v>
      </c>
      <c r="M1320" s="58"/>
      <c r="N1320" s="58"/>
      <c r="O1320" s="58">
        <v>427</v>
      </c>
      <c r="P1320" s="58">
        <v>438</v>
      </c>
      <c r="Q1320" s="58">
        <v>3</v>
      </c>
      <c r="R1320" s="58" t="s">
        <v>225</v>
      </c>
    </row>
    <row r="1321" spans="1:18" x14ac:dyDescent="0.25">
      <c r="A1321" s="58" t="s">
        <v>53</v>
      </c>
      <c r="B1321" s="58" t="s">
        <v>224</v>
      </c>
      <c r="C1321" s="58" t="s">
        <v>203</v>
      </c>
      <c r="D1321" s="58" t="s">
        <v>135</v>
      </c>
      <c r="E1321" s="58"/>
      <c r="F1321" s="58"/>
      <c r="G1321" s="58" t="s">
        <v>159</v>
      </c>
      <c r="H1321" s="58">
        <v>23</v>
      </c>
      <c r="I1321" s="58">
        <v>0</v>
      </c>
      <c r="J1321" s="58">
        <v>4</v>
      </c>
      <c r="K1321" s="58">
        <v>0</v>
      </c>
      <c r="L1321" s="58">
        <v>1</v>
      </c>
      <c r="M1321" s="58"/>
      <c r="N1321" s="58"/>
      <c r="O1321" s="58">
        <v>272</v>
      </c>
      <c r="P1321" s="58">
        <v>277</v>
      </c>
      <c r="Q1321" s="58">
        <v>2</v>
      </c>
      <c r="R1321" s="58" t="s">
        <v>225</v>
      </c>
    </row>
    <row r="1322" spans="1:18" x14ac:dyDescent="0.25">
      <c r="A1322" s="58" t="s">
        <v>53</v>
      </c>
      <c r="B1322" s="58" t="s">
        <v>224</v>
      </c>
      <c r="C1322" s="58" t="s">
        <v>203</v>
      </c>
      <c r="D1322" s="58" t="s">
        <v>135</v>
      </c>
      <c r="E1322" s="58"/>
      <c r="F1322" s="58"/>
      <c r="G1322" s="58" t="s">
        <v>157</v>
      </c>
      <c r="H1322" s="58">
        <v>0</v>
      </c>
      <c r="I1322" s="58">
        <v>2</v>
      </c>
      <c r="J1322" s="58">
        <v>8</v>
      </c>
      <c r="K1322" s="58">
        <v>2</v>
      </c>
      <c r="L1322" s="58">
        <v>3</v>
      </c>
      <c r="M1322" s="58"/>
      <c r="N1322" s="58"/>
      <c r="O1322" s="58">
        <v>119</v>
      </c>
      <c r="P1322" s="58">
        <v>155</v>
      </c>
      <c r="Q1322" s="58">
        <v>2</v>
      </c>
      <c r="R1322" s="58" t="s">
        <v>225</v>
      </c>
    </row>
    <row r="1323" spans="1:18" x14ac:dyDescent="0.25">
      <c r="A1323" s="58" t="s">
        <v>53</v>
      </c>
      <c r="B1323" s="58" t="s">
        <v>224</v>
      </c>
      <c r="C1323" s="58" t="s">
        <v>203</v>
      </c>
      <c r="D1323" s="58" t="s">
        <v>135</v>
      </c>
      <c r="E1323" s="58"/>
      <c r="F1323" s="58"/>
      <c r="G1323" s="58" t="s">
        <v>157</v>
      </c>
      <c r="H1323" s="58">
        <v>1</v>
      </c>
      <c r="I1323" s="58">
        <v>3</v>
      </c>
      <c r="J1323" s="58">
        <v>4</v>
      </c>
      <c r="K1323" s="58">
        <v>3</v>
      </c>
      <c r="L1323" s="58">
        <v>1</v>
      </c>
      <c r="M1323" s="58"/>
      <c r="N1323" s="58"/>
      <c r="O1323" s="58">
        <v>81</v>
      </c>
      <c r="P1323" s="58">
        <v>72</v>
      </c>
      <c r="Q1323" s="58">
        <v>1</v>
      </c>
      <c r="R1323" s="58" t="s">
        <v>225</v>
      </c>
    </row>
    <row r="1324" spans="1:18" x14ac:dyDescent="0.25">
      <c r="A1324" s="58" t="s">
        <v>53</v>
      </c>
      <c r="B1324" s="58" t="s">
        <v>224</v>
      </c>
      <c r="C1324" s="58" t="s">
        <v>203</v>
      </c>
      <c r="D1324" s="58" t="s">
        <v>135</v>
      </c>
      <c r="E1324" s="58"/>
      <c r="F1324" s="58"/>
      <c r="G1324" s="58" t="s">
        <v>157</v>
      </c>
      <c r="H1324" s="58">
        <v>2</v>
      </c>
      <c r="I1324" s="58">
        <v>3</v>
      </c>
      <c r="J1324" s="58">
        <v>2</v>
      </c>
      <c r="K1324" s="58">
        <v>2</v>
      </c>
      <c r="L1324" s="58">
        <v>0</v>
      </c>
      <c r="M1324" s="58"/>
      <c r="N1324" s="58"/>
      <c r="O1324" s="58">
        <v>58</v>
      </c>
      <c r="P1324" s="58">
        <v>50</v>
      </c>
      <c r="Q1324" s="58">
        <v>3</v>
      </c>
      <c r="R1324" s="58" t="s">
        <v>225</v>
      </c>
    </row>
    <row r="1325" spans="1:18" x14ac:dyDescent="0.25">
      <c r="A1325" s="58" t="s">
        <v>53</v>
      </c>
      <c r="B1325" s="58" t="s">
        <v>224</v>
      </c>
      <c r="C1325" s="58" t="s">
        <v>203</v>
      </c>
      <c r="D1325" s="58" t="s">
        <v>135</v>
      </c>
      <c r="E1325" s="58"/>
      <c r="F1325" s="58"/>
      <c r="G1325" s="58" t="s">
        <v>157</v>
      </c>
      <c r="H1325" s="58">
        <v>3</v>
      </c>
      <c r="I1325" s="58">
        <v>2</v>
      </c>
      <c r="J1325" s="58">
        <v>2</v>
      </c>
      <c r="K1325" s="58">
        <v>2</v>
      </c>
      <c r="L1325" s="58">
        <v>2</v>
      </c>
      <c r="M1325" s="58"/>
      <c r="N1325" s="58"/>
      <c r="O1325" s="58">
        <v>53</v>
      </c>
      <c r="P1325" s="58">
        <v>52</v>
      </c>
      <c r="Q1325" s="58">
        <v>3</v>
      </c>
      <c r="R1325" s="58" t="s">
        <v>225</v>
      </c>
    </row>
    <row r="1326" spans="1:18" x14ac:dyDescent="0.25">
      <c r="A1326" s="58" t="s">
        <v>53</v>
      </c>
      <c r="B1326" s="58" t="s">
        <v>224</v>
      </c>
      <c r="C1326" s="58" t="s">
        <v>203</v>
      </c>
      <c r="D1326" s="58" t="s">
        <v>135</v>
      </c>
      <c r="E1326" s="58"/>
      <c r="F1326" s="58"/>
      <c r="G1326" s="58" t="s">
        <v>157</v>
      </c>
      <c r="H1326" s="58">
        <v>4</v>
      </c>
      <c r="I1326" s="58">
        <v>1</v>
      </c>
      <c r="J1326" s="58">
        <v>3</v>
      </c>
      <c r="K1326" s="58">
        <v>1</v>
      </c>
      <c r="L1326" s="58">
        <v>2</v>
      </c>
      <c r="M1326" s="58"/>
      <c r="N1326" s="58"/>
      <c r="O1326" s="58">
        <v>67</v>
      </c>
      <c r="P1326" s="58">
        <v>88</v>
      </c>
      <c r="Q1326" s="58">
        <v>2</v>
      </c>
      <c r="R1326" s="58" t="s">
        <v>225</v>
      </c>
    </row>
    <row r="1327" spans="1:18" x14ac:dyDescent="0.25">
      <c r="A1327" s="58" t="s">
        <v>53</v>
      </c>
      <c r="B1327" s="58" t="s">
        <v>224</v>
      </c>
      <c r="C1327" s="58" t="s">
        <v>203</v>
      </c>
      <c r="D1327" s="58" t="s">
        <v>135</v>
      </c>
      <c r="E1327" s="58"/>
      <c r="F1327" s="58"/>
      <c r="G1327" s="58" t="s">
        <v>157</v>
      </c>
      <c r="H1327" s="58">
        <v>5</v>
      </c>
      <c r="I1327" s="58">
        <v>0</v>
      </c>
      <c r="J1327" s="58">
        <v>7</v>
      </c>
      <c r="K1327" s="58">
        <v>4</v>
      </c>
      <c r="L1327" s="58">
        <v>2</v>
      </c>
      <c r="M1327" s="58"/>
      <c r="N1327" s="58"/>
      <c r="O1327" s="58">
        <v>95</v>
      </c>
      <c r="P1327" s="58">
        <v>134</v>
      </c>
      <c r="Q1327" s="58">
        <v>0</v>
      </c>
      <c r="R1327" s="58" t="s">
        <v>225</v>
      </c>
    </row>
    <row r="1328" spans="1:18" x14ac:dyDescent="0.25">
      <c r="A1328" s="58" t="s">
        <v>53</v>
      </c>
      <c r="B1328" s="58" t="s">
        <v>224</v>
      </c>
      <c r="C1328" s="58" t="s">
        <v>203</v>
      </c>
      <c r="D1328" s="58" t="s">
        <v>135</v>
      </c>
      <c r="E1328" s="58"/>
      <c r="F1328" s="58"/>
      <c r="G1328" s="58" t="s">
        <v>157</v>
      </c>
      <c r="H1328" s="58">
        <v>6</v>
      </c>
      <c r="I1328" s="58">
        <v>0</v>
      </c>
      <c r="J1328" s="58">
        <v>9</v>
      </c>
      <c r="K1328" s="58">
        <v>4</v>
      </c>
      <c r="L1328" s="58">
        <v>2</v>
      </c>
      <c r="M1328" s="58"/>
      <c r="N1328" s="58"/>
      <c r="O1328" s="58">
        <v>359</v>
      </c>
      <c r="P1328" s="58">
        <v>333</v>
      </c>
      <c r="Q1328" s="58">
        <v>2</v>
      </c>
      <c r="R1328" s="58" t="s">
        <v>225</v>
      </c>
    </row>
    <row r="1329" spans="1:18" x14ac:dyDescent="0.25">
      <c r="A1329" s="58" t="s">
        <v>53</v>
      </c>
      <c r="B1329" s="58" t="s">
        <v>224</v>
      </c>
      <c r="C1329" s="58" t="s">
        <v>203</v>
      </c>
      <c r="D1329" s="58" t="s">
        <v>135</v>
      </c>
      <c r="E1329" s="58"/>
      <c r="F1329" s="58"/>
      <c r="G1329" s="58" t="s">
        <v>157</v>
      </c>
      <c r="H1329" s="58">
        <v>7</v>
      </c>
      <c r="I1329" s="58">
        <v>2</v>
      </c>
      <c r="J1329" s="58">
        <v>16</v>
      </c>
      <c r="K1329" s="58">
        <v>7</v>
      </c>
      <c r="L1329" s="58">
        <v>5</v>
      </c>
      <c r="M1329" s="58"/>
      <c r="N1329" s="58"/>
      <c r="O1329" s="58">
        <v>1111</v>
      </c>
      <c r="P1329" s="58">
        <v>771</v>
      </c>
      <c r="Q1329" s="58">
        <v>0</v>
      </c>
      <c r="R1329" s="58" t="s">
        <v>225</v>
      </c>
    </row>
    <row r="1330" spans="1:18" x14ac:dyDescent="0.25">
      <c r="A1330" s="58" t="s">
        <v>53</v>
      </c>
      <c r="B1330" s="58" t="s">
        <v>224</v>
      </c>
      <c r="C1330" s="58" t="s">
        <v>203</v>
      </c>
      <c r="D1330" s="58" t="s">
        <v>135</v>
      </c>
      <c r="E1330" s="58"/>
      <c r="F1330" s="58"/>
      <c r="G1330" s="58" t="s">
        <v>157</v>
      </c>
      <c r="H1330" s="58">
        <v>8</v>
      </c>
      <c r="I1330" s="58">
        <v>5</v>
      </c>
      <c r="J1330" s="58">
        <v>13</v>
      </c>
      <c r="K1330" s="58">
        <v>6</v>
      </c>
      <c r="L1330" s="58">
        <v>11</v>
      </c>
      <c r="M1330" s="58"/>
      <c r="N1330" s="58"/>
      <c r="O1330" s="58">
        <v>1058</v>
      </c>
      <c r="P1330" s="58">
        <v>665</v>
      </c>
      <c r="Q1330" s="58">
        <v>3</v>
      </c>
      <c r="R1330" s="58" t="s">
        <v>225</v>
      </c>
    </row>
    <row r="1331" spans="1:18" x14ac:dyDescent="0.25">
      <c r="A1331" s="58" t="s">
        <v>53</v>
      </c>
      <c r="B1331" s="58" t="s">
        <v>224</v>
      </c>
      <c r="C1331" s="58" t="s">
        <v>203</v>
      </c>
      <c r="D1331" s="58" t="s">
        <v>135</v>
      </c>
      <c r="E1331" s="58"/>
      <c r="F1331" s="58"/>
      <c r="G1331" s="58" t="s">
        <v>157</v>
      </c>
      <c r="H1331" s="58">
        <v>9</v>
      </c>
      <c r="I1331" s="58">
        <v>4</v>
      </c>
      <c r="J1331" s="58">
        <v>15</v>
      </c>
      <c r="K1331" s="58">
        <v>1</v>
      </c>
      <c r="L1331" s="58">
        <v>2</v>
      </c>
      <c r="M1331" s="58"/>
      <c r="N1331" s="58"/>
      <c r="O1331" s="58">
        <v>834</v>
      </c>
      <c r="P1331" s="58">
        <v>346</v>
      </c>
      <c r="Q1331" s="58">
        <v>2</v>
      </c>
      <c r="R1331" s="58" t="s">
        <v>225</v>
      </c>
    </row>
    <row r="1332" spans="1:18" x14ac:dyDescent="0.25">
      <c r="A1332" s="58" t="s">
        <v>53</v>
      </c>
      <c r="B1332" s="58" t="s">
        <v>224</v>
      </c>
      <c r="C1332" s="58" t="s">
        <v>203</v>
      </c>
      <c r="D1332" s="58" t="s">
        <v>135</v>
      </c>
      <c r="E1332" s="58"/>
      <c r="F1332" s="58"/>
      <c r="G1332" s="58" t="s">
        <v>157</v>
      </c>
      <c r="H1332" s="58">
        <v>10</v>
      </c>
      <c r="I1332" s="58">
        <v>5</v>
      </c>
      <c r="J1332" s="58">
        <v>23</v>
      </c>
      <c r="K1332" s="58">
        <v>4</v>
      </c>
      <c r="L1332" s="58">
        <v>2</v>
      </c>
      <c r="M1332" s="58"/>
      <c r="N1332" s="58"/>
      <c r="O1332" s="58">
        <v>734</v>
      </c>
      <c r="P1332" s="58">
        <v>291</v>
      </c>
      <c r="Q1332" s="58">
        <v>2</v>
      </c>
      <c r="R1332" s="58" t="s">
        <v>225</v>
      </c>
    </row>
    <row r="1333" spans="1:18" x14ac:dyDescent="0.25">
      <c r="A1333" s="58" t="s">
        <v>53</v>
      </c>
      <c r="B1333" s="58" t="s">
        <v>224</v>
      </c>
      <c r="C1333" s="58" t="s">
        <v>203</v>
      </c>
      <c r="D1333" s="58" t="s">
        <v>135</v>
      </c>
      <c r="E1333" s="58"/>
      <c r="F1333" s="58"/>
      <c r="G1333" s="58" t="s">
        <v>157</v>
      </c>
      <c r="H1333" s="58">
        <v>11</v>
      </c>
      <c r="I1333" s="58">
        <v>6</v>
      </c>
      <c r="J1333" s="58">
        <v>20</v>
      </c>
      <c r="K1333" s="58">
        <v>4</v>
      </c>
      <c r="L1333" s="58">
        <v>5</v>
      </c>
      <c r="M1333" s="58"/>
      <c r="N1333" s="58"/>
      <c r="O1333" s="58">
        <v>710</v>
      </c>
      <c r="P1333" s="58">
        <v>280</v>
      </c>
      <c r="Q1333" s="58">
        <v>1</v>
      </c>
      <c r="R1333" s="58" t="s">
        <v>225</v>
      </c>
    </row>
    <row r="1334" spans="1:18" x14ac:dyDescent="0.25">
      <c r="A1334" s="58" t="s">
        <v>53</v>
      </c>
      <c r="B1334" s="58" t="s">
        <v>224</v>
      </c>
      <c r="C1334" s="58" t="s">
        <v>203</v>
      </c>
      <c r="D1334" s="58" t="s">
        <v>135</v>
      </c>
      <c r="E1334" s="58"/>
      <c r="F1334" s="58"/>
      <c r="G1334" s="58" t="s">
        <v>157</v>
      </c>
      <c r="H1334" s="58">
        <v>12</v>
      </c>
      <c r="I1334" s="58">
        <v>7</v>
      </c>
      <c r="J1334" s="58">
        <v>21</v>
      </c>
      <c r="K1334" s="58">
        <v>4</v>
      </c>
      <c r="L1334" s="58">
        <v>2</v>
      </c>
      <c r="M1334" s="58"/>
      <c r="N1334" s="58"/>
      <c r="O1334" s="58">
        <v>672</v>
      </c>
      <c r="P1334" s="58">
        <v>382</v>
      </c>
      <c r="Q1334" s="58">
        <v>2</v>
      </c>
      <c r="R1334" s="58" t="s">
        <v>225</v>
      </c>
    </row>
    <row r="1335" spans="1:18" x14ac:dyDescent="0.25">
      <c r="A1335" s="58" t="s">
        <v>53</v>
      </c>
      <c r="B1335" s="58" t="s">
        <v>224</v>
      </c>
      <c r="C1335" s="58" t="s">
        <v>203</v>
      </c>
      <c r="D1335" s="58" t="s">
        <v>135</v>
      </c>
      <c r="E1335" s="58"/>
      <c r="F1335" s="58"/>
      <c r="G1335" s="58" t="s">
        <v>157</v>
      </c>
      <c r="H1335" s="58">
        <v>13</v>
      </c>
      <c r="I1335" s="58">
        <v>8</v>
      </c>
      <c r="J1335" s="58">
        <v>20</v>
      </c>
      <c r="K1335" s="58">
        <v>5</v>
      </c>
      <c r="L1335" s="58">
        <v>5</v>
      </c>
      <c r="M1335" s="58"/>
      <c r="N1335" s="58"/>
      <c r="O1335" s="58">
        <v>683</v>
      </c>
      <c r="P1335" s="58">
        <v>269</v>
      </c>
      <c r="Q1335" s="58">
        <v>0</v>
      </c>
      <c r="R1335" s="58" t="s">
        <v>225</v>
      </c>
    </row>
    <row r="1336" spans="1:18" x14ac:dyDescent="0.25">
      <c r="A1336" s="58" t="s">
        <v>53</v>
      </c>
      <c r="B1336" s="58" t="s">
        <v>224</v>
      </c>
      <c r="C1336" s="58" t="s">
        <v>203</v>
      </c>
      <c r="D1336" s="58" t="s">
        <v>135</v>
      </c>
      <c r="E1336" s="58"/>
      <c r="F1336" s="58"/>
      <c r="G1336" s="58" t="s">
        <v>157</v>
      </c>
      <c r="H1336" s="58">
        <v>14</v>
      </c>
      <c r="I1336" s="58">
        <v>5</v>
      </c>
      <c r="J1336" s="58">
        <v>28</v>
      </c>
      <c r="K1336" s="58">
        <v>3</v>
      </c>
      <c r="L1336" s="58">
        <v>2</v>
      </c>
      <c r="M1336" s="58"/>
      <c r="N1336" s="58"/>
      <c r="O1336" s="58">
        <v>822</v>
      </c>
      <c r="P1336" s="58">
        <v>303</v>
      </c>
      <c r="Q1336" s="58">
        <v>3</v>
      </c>
      <c r="R1336" s="58" t="s">
        <v>225</v>
      </c>
    </row>
    <row r="1337" spans="1:18" x14ac:dyDescent="0.25">
      <c r="A1337" s="58" t="s">
        <v>53</v>
      </c>
      <c r="B1337" s="58" t="s">
        <v>224</v>
      </c>
      <c r="C1337" s="58" t="s">
        <v>203</v>
      </c>
      <c r="D1337" s="58" t="s">
        <v>135</v>
      </c>
      <c r="E1337" s="58"/>
      <c r="F1337" s="58"/>
      <c r="G1337" s="58" t="s">
        <v>157</v>
      </c>
      <c r="H1337" s="58">
        <v>15</v>
      </c>
      <c r="I1337" s="58">
        <v>8</v>
      </c>
      <c r="J1337" s="58">
        <v>20</v>
      </c>
      <c r="K1337" s="58">
        <v>3</v>
      </c>
      <c r="L1337" s="58">
        <v>6</v>
      </c>
      <c r="M1337" s="58"/>
      <c r="N1337" s="58"/>
      <c r="O1337" s="58">
        <v>775</v>
      </c>
      <c r="P1337" s="58">
        <v>398</v>
      </c>
      <c r="Q1337" s="58">
        <v>2</v>
      </c>
      <c r="R1337" s="58" t="s">
        <v>225</v>
      </c>
    </row>
    <row r="1338" spans="1:18" x14ac:dyDescent="0.25">
      <c r="A1338" s="58" t="s">
        <v>53</v>
      </c>
      <c r="B1338" s="58" t="s">
        <v>224</v>
      </c>
      <c r="C1338" s="58" t="s">
        <v>203</v>
      </c>
      <c r="D1338" s="58" t="s">
        <v>135</v>
      </c>
      <c r="E1338" s="58"/>
      <c r="F1338" s="58"/>
      <c r="G1338" s="58" t="s">
        <v>157</v>
      </c>
      <c r="H1338" s="58">
        <v>16</v>
      </c>
      <c r="I1338" s="58">
        <v>13</v>
      </c>
      <c r="J1338" s="58">
        <v>23</v>
      </c>
      <c r="K1338" s="58">
        <v>3</v>
      </c>
      <c r="L1338" s="58">
        <v>8</v>
      </c>
      <c r="M1338" s="58"/>
      <c r="N1338" s="58"/>
      <c r="O1338" s="58">
        <v>879</v>
      </c>
      <c r="P1338" s="58">
        <v>721</v>
      </c>
      <c r="Q1338" s="58">
        <v>1</v>
      </c>
      <c r="R1338" s="58" t="s">
        <v>225</v>
      </c>
    </row>
    <row r="1339" spans="1:18" x14ac:dyDescent="0.25">
      <c r="A1339" s="58" t="s">
        <v>53</v>
      </c>
      <c r="B1339" s="58" t="s">
        <v>224</v>
      </c>
      <c r="C1339" s="58" t="s">
        <v>203</v>
      </c>
      <c r="D1339" s="58" t="s">
        <v>135</v>
      </c>
      <c r="E1339" s="58"/>
      <c r="F1339" s="58"/>
      <c r="G1339" s="58" t="s">
        <v>157</v>
      </c>
      <c r="H1339" s="58">
        <v>17</v>
      </c>
      <c r="I1339" s="58">
        <v>8</v>
      </c>
      <c r="J1339" s="58">
        <v>11</v>
      </c>
      <c r="K1339" s="58">
        <v>3</v>
      </c>
      <c r="L1339" s="58">
        <v>24</v>
      </c>
      <c r="M1339" s="58"/>
      <c r="N1339" s="58"/>
      <c r="O1339" s="58">
        <v>1406</v>
      </c>
      <c r="P1339" s="58">
        <v>1339</v>
      </c>
      <c r="Q1339" s="58">
        <v>1</v>
      </c>
      <c r="R1339" s="58" t="s">
        <v>225</v>
      </c>
    </row>
    <row r="1340" spans="1:18" x14ac:dyDescent="0.25">
      <c r="A1340" s="58" t="s">
        <v>53</v>
      </c>
      <c r="B1340" s="58" t="s">
        <v>224</v>
      </c>
      <c r="C1340" s="58" t="s">
        <v>203</v>
      </c>
      <c r="D1340" s="58" t="s">
        <v>135</v>
      </c>
      <c r="E1340" s="58"/>
      <c r="F1340" s="58"/>
      <c r="G1340" s="58" t="s">
        <v>157</v>
      </c>
      <c r="H1340" s="58">
        <v>18</v>
      </c>
      <c r="I1340" s="58">
        <v>1</v>
      </c>
      <c r="J1340" s="58">
        <v>10</v>
      </c>
      <c r="K1340" s="58">
        <v>6</v>
      </c>
      <c r="L1340" s="58">
        <v>14</v>
      </c>
      <c r="M1340" s="58"/>
      <c r="N1340" s="58"/>
      <c r="O1340" s="58">
        <v>1210</v>
      </c>
      <c r="P1340" s="58">
        <v>1149</v>
      </c>
      <c r="Q1340" s="58">
        <v>1</v>
      </c>
      <c r="R1340" s="58" t="s">
        <v>225</v>
      </c>
    </row>
    <row r="1341" spans="1:18" x14ac:dyDescent="0.25">
      <c r="A1341" s="58" t="s">
        <v>53</v>
      </c>
      <c r="B1341" s="58" t="s">
        <v>224</v>
      </c>
      <c r="C1341" s="58" t="s">
        <v>203</v>
      </c>
      <c r="D1341" s="58" t="s">
        <v>135</v>
      </c>
      <c r="E1341" s="58"/>
      <c r="F1341" s="58"/>
      <c r="G1341" s="58" t="s">
        <v>157</v>
      </c>
      <c r="H1341" s="58">
        <v>19</v>
      </c>
      <c r="I1341" s="58">
        <v>2</v>
      </c>
      <c r="J1341" s="58">
        <v>10</v>
      </c>
      <c r="K1341" s="58">
        <v>3</v>
      </c>
      <c r="L1341" s="58">
        <v>6</v>
      </c>
      <c r="M1341" s="58"/>
      <c r="N1341" s="58"/>
      <c r="O1341" s="58">
        <v>672</v>
      </c>
      <c r="P1341" s="58">
        <v>711</v>
      </c>
      <c r="Q1341" s="58">
        <v>1</v>
      </c>
      <c r="R1341" s="58" t="s">
        <v>225</v>
      </c>
    </row>
    <row r="1342" spans="1:18" x14ac:dyDescent="0.25">
      <c r="A1342" s="58" t="s">
        <v>53</v>
      </c>
      <c r="B1342" s="58" t="s">
        <v>224</v>
      </c>
      <c r="C1342" s="58" t="s">
        <v>203</v>
      </c>
      <c r="D1342" s="58" t="s">
        <v>135</v>
      </c>
      <c r="E1342" s="58"/>
      <c r="F1342" s="58"/>
      <c r="G1342" s="58" t="s">
        <v>157</v>
      </c>
      <c r="H1342" s="58">
        <v>20</v>
      </c>
      <c r="I1342" s="58">
        <v>2</v>
      </c>
      <c r="J1342" s="58">
        <v>6</v>
      </c>
      <c r="K1342" s="58">
        <v>3</v>
      </c>
      <c r="L1342" s="58">
        <v>19</v>
      </c>
      <c r="M1342" s="58"/>
      <c r="N1342" s="58"/>
      <c r="O1342" s="58">
        <v>568</v>
      </c>
      <c r="P1342" s="58">
        <v>590</v>
      </c>
      <c r="Q1342" s="58">
        <v>1</v>
      </c>
      <c r="R1342" s="58" t="s">
        <v>225</v>
      </c>
    </row>
    <row r="1343" spans="1:18" x14ac:dyDescent="0.25">
      <c r="A1343" s="58" t="s">
        <v>53</v>
      </c>
      <c r="B1343" s="58" t="s">
        <v>224</v>
      </c>
      <c r="C1343" s="58" t="s">
        <v>203</v>
      </c>
      <c r="D1343" s="58" t="s">
        <v>135</v>
      </c>
      <c r="E1343" s="58"/>
      <c r="F1343" s="58"/>
      <c r="G1343" s="58" t="s">
        <v>157</v>
      </c>
      <c r="H1343" s="58">
        <v>21</v>
      </c>
      <c r="I1343" s="58">
        <v>1</v>
      </c>
      <c r="J1343" s="58">
        <v>6</v>
      </c>
      <c r="K1343" s="58">
        <v>0</v>
      </c>
      <c r="L1343" s="58">
        <v>14</v>
      </c>
      <c r="M1343" s="58"/>
      <c r="N1343" s="58"/>
      <c r="O1343" s="58">
        <v>442</v>
      </c>
      <c r="P1343" s="58">
        <v>426</v>
      </c>
      <c r="Q1343" s="58">
        <v>2</v>
      </c>
      <c r="R1343" s="58" t="s">
        <v>225</v>
      </c>
    </row>
    <row r="1344" spans="1:18" x14ac:dyDescent="0.25">
      <c r="A1344" s="58" t="s">
        <v>53</v>
      </c>
      <c r="B1344" s="58" t="s">
        <v>224</v>
      </c>
      <c r="C1344" s="58" t="s">
        <v>203</v>
      </c>
      <c r="D1344" s="58" t="s">
        <v>135</v>
      </c>
      <c r="E1344" s="58"/>
      <c r="F1344" s="58"/>
      <c r="G1344" s="58" t="s">
        <v>157</v>
      </c>
      <c r="H1344" s="58">
        <v>22</v>
      </c>
      <c r="I1344" s="58">
        <v>0</v>
      </c>
      <c r="J1344" s="58">
        <v>10</v>
      </c>
      <c r="K1344" s="58">
        <v>4</v>
      </c>
      <c r="L1344" s="58">
        <v>7</v>
      </c>
      <c r="M1344" s="58"/>
      <c r="N1344" s="58"/>
      <c r="O1344" s="58">
        <v>291</v>
      </c>
      <c r="P1344" s="58">
        <v>402</v>
      </c>
      <c r="Q1344" s="58">
        <v>0</v>
      </c>
      <c r="R1344" s="58" t="s">
        <v>225</v>
      </c>
    </row>
    <row r="1345" spans="1:18" x14ac:dyDescent="0.25">
      <c r="A1345" s="58" t="s">
        <v>53</v>
      </c>
      <c r="B1345" s="58" t="s">
        <v>224</v>
      </c>
      <c r="C1345" s="58" t="s">
        <v>203</v>
      </c>
      <c r="D1345" s="58" t="s">
        <v>135</v>
      </c>
      <c r="E1345" s="58"/>
      <c r="F1345" s="58"/>
      <c r="G1345" s="58" t="s">
        <v>157</v>
      </c>
      <c r="H1345" s="58">
        <v>23</v>
      </c>
      <c r="I1345" s="58">
        <v>0</v>
      </c>
      <c r="J1345" s="58">
        <v>12</v>
      </c>
      <c r="K1345" s="58">
        <v>2</v>
      </c>
      <c r="L1345" s="58">
        <v>1</v>
      </c>
      <c r="M1345" s="58"/>
      <c r="N1345" s="58"/>
      <c r="O1345" s="58">
        <v>158</v>
      </c>
      <c r="P1345" s="58">
        <v>229</v>
      </c>
      <c r="Q1345" s="58">
        <v>0</v>
      </c>
      <c r="R1345" s="58" t="s">
        <v>225</v>
      </c>
    </row>
    <row r="1346" spans="1:18" x14ac:dyDescent="0.25">
      <c r="A1346" s="58" t="s">
        <v>55</v>
      </c>
      <c r="B1346" s="58" t="s">
        <v>226</v>
      </c>
      <c r="C1346" s="58" t="s">
        <v>203</v>
      </c>
      <c r="D1346" s="58" t="s">
        <v>137</v>
      </c>
      <c r="E1346" s="58"/>
      <c r="F1346" s="58"/>
      <c r="G1346" s="58" t="s">
        <v>159</v>
      </c>
      <c r="H1346" s="58">
        <v>0</v>
      </c>
      <c r="I1346" s="58">
        <v>2</v>
      </c>
      <c r="J1346" s="58">
        <v>17</v>
      </c>
      <c r="K1346" s="58">
        <v>0</v>
      </c>
      <c r="L1346" s="58">
        <v>2</v>
      </c>
      <c r="M1346" s="58"/>
      <c r="N1346" s="58"/>
      <c r="O1346" s="58">
        <v>404</v>
      </c>
      <c r="P1346" s="58">
        <v>71</v>
      </c>
      <c r="Q1346" s="58">
        <v>2</v>
      </c>
      <c r="R1346" s="58" t="s">
        <v>227</v>
      </c>
    </row>
    <row r="1347" spans="1:18" x14ac:dyDescent="0.25">
      <c r="A1347" s="58" t="s">
        <v>55</v>
      </c>
      <c r="B1347" s="58" t="s">
        <v>226</v>
      </c>
      <c r="C1347" s="58" t="s">
        <v>203</v>
      </c>
      <c r="D1347" s="58" t="s">
        <v>137</v>
      </c>
      <c r="E1347" s="58"/>
      <c r="F1347" s="58"/>
      <c r="G1347" s="58" t="s">
        <v>159</v>
      </c>
      <c r="H1347" s="58">
        <v>1</v>
      </c>
      <c r="I1347" s="58">
        <v>4</v>
      </c>
      <c r="J1347" s="58">
        <v>19</v>
      </c>
      <c r="K1347" s="58">
        <v>0</v>
      </c>
      <c r="L1347" s="58">
        <v>2</v>
      </c>
      <c r="M1347" s="58"/>
      <c r="N1347" s="58"/>
      <c r="O1347" s="58">
        <v>288</v>
      </c>
      <c r="P1347" s="58">
        <v>50</v>
      </c>
      <c r="Q1347" s="58">
        <v>1</v>
      </c>
      <c r="R1347" s="58" t="s">
        <v>227</v>
      </c>
    </row>
    <row r="1348" spans="1:18" x14ac:dyDescent="0.25">
      <c r="A1348" s="58" t="s">
        <v>55</v>
      </c>
      <c r="B1348" s="58" t="s">
        <v>226</v>
      </c>
      <c r="C1348" s="58" t="s">
        <v>203</v>
      </c>
      <c r="D1348" s="58" t="s">
        <v>137</v>
      </c>
      <c r="E1348" s="58"/>
      <c r="F1348" s="58"/>
      <c r="G1348" s="58" t="s">
        <v>159</v>
      </c>
      <c r="H1348" s="58">
        <v>2</v>
      </c>
      <c r="I1348" s="58">
        <v>6</v>
      </c>
      <c r="J1348" s="58">
        <v>28</v>
      </c>
      <c r="K1348" s="58">
        <v>0</v>
      </c>
      <c r="L1348" s="58">
        <v>2</v>
      </c>
      <c r="M1348" s="58"/>
      <c r="N1348" s="58"/>
      <c r="O1348" s="58">
        <v>230</v>
      </c>
      <c r="P1348" s="58">
        <v>23</v>
      </c>
      <c r="Q1348" s="58">
        <v>2</v>
      </c>
      <c r="R1348" s="58" t="s">
        <v>227</v>
      </c>
    </row>
    <row r="1349" spans="1:18" x14ac:dyDescent="0.25">
      <c r="A1349" s="58" t="s">
        <v>55</v>
      </c>
      <c r="B1349" s="58" t="s">
        <v>226</v>
      </c>
      <c r="C1349" s="58" t="s">
        <v>203</v>
      </c>
      <c r="D1349" s="58" t="s">
        <v>137</v>
      </c>
      <c r="E1349" s="58"/>
      <c r="F1349" s="58"/>
      <c r="G1349" s="58" t="s">
        <v>159</v>
      </c>
      <c r="H1349" s="58">
        <v>3</v>
      </c>
      <c r="I1349" s="58">
        <v>4</v>
      </c>
      <c r="J1349" s="58">
        <v>9</v>
      </c>
      <c r="K1349" s="58">
        <v>0</v>
      </c>
      <c r="L1349" s="58">
        <v>2</v>
      </c>
      <c r="M1349" s="58"/>
      <c r="N1349" s="58"/>
      <c r="O1349" s="58">
        <v>204</v>
      </c>
      <c r="P1349" s="58">
        <v>12</v>
      </c>
      <c r="Q1349" s="58">
        <v>2</v>
      </c>
      <c r="R1349" s="58" t="s">
        <v>227</v>
      </c>
    </row>
    <row r="1350" spans="1:18" x14ac:dyDescent="0.25">
      <c r="A1350" s="58" t="s">
        <v>55</v>
      </c>
      <c r="B1350" s="58" t="s">
        <v>226</v>
      </c>
      <c r="C1350" s="58" t="s">
        <v>203</v>
      </c>
      <c r="D1350" s="58" t="s">
        <v>137</v>
      </c>
      <c r="E1350" s="58"/>
      <c r="F1350" s="58"/>
      <c r="G1350" s="58" t="s">
        <v>159</v>
      </c>
      <c r="H1350" s="58">
        <v>4</v>
      </c>
      <c r="I1350" s="58">
        <v>8</v>
      </c>
      <c r="J1350" s="58">
        <v>14</v>
      </c>
      <c r="K1350" s="58">
        <v>0</v>
      </c>
      <c r="L1350" s="58">
        <v>1</v>
      </c>
      <c r="M1350" s="58"/>
      <c r="N1350" s="58"/>
      <c r="O1350" s="58">
        <v>219</v>
      </c>
      <c r="P1350" s="58">
        <v>24</v>
      </c>
      <c r="Q1350" s="58">
        <v>5</v>
      </c>
      <c r="R1350" s="58" t="s">
        <v>227</v>
      </c>
    </row>
    <row r="1351" spans="1:18" x14ac:dyDescent="0.25">
      <c r="A1351" s="58" t="s">
        <v>55</v>
      </c>
      <c r="B1351" s="58" t="s">
        <v>226</v>
      </c>
      <c r="C1351" s="58" t="s">
        <v>203</v>
      </c>
      <c r="D1351" s="58" t="s">
        <v>137</v>
      </c>
      <c r="E1351" s="58"/>
      <c r="F1351" s="58"/>
      <c r="G1351" s="58" t="s">
        <v>159</v>
      </c>
      <c r="H1351" s="58">
        <v>5</v>
      </c>
      <c r="I1351" s="58">
        <v>21</v>
      </c>
      <c r="J1351" s="58">
        <v>25</v>
      </c>
      <c r="K1351" s="58">
        <v>0</v>
      </c>
      <c r="L1351" s="58">
        <v>5</v>
      </c>
      <c r="M1351" s="58"/>
      <c r="N1351" s="58"/>
      <c r="O1351" s="58">
        <v>497</v>
      </c>
      <c r="P1351" s="58">
        <v>80</v>
      </c>
      <c r="Q1351" s="58">
        <v>3</v>
      </c>
      <c r="R1351" s="58" t="s">
        <v>227</v>
      </c>
    </row>
    <row r="1352" spans="1:18" x14ac:dyDescent="0.25">
      <c r="A1352" s="58" t="s">
        <v>55</v>
      </c>
      <c r="B1352" s="58" t="s">
        <v>226</v>
      </c>
      <c r="C1352" s="58" t="s">
        <v>203</v>
      </c>
      <c r="D1352" s="58" t="s">
        <v>137</v>
      </c>
      <c r="E1352" s="58"/>
      <c r="F1352" s="58"/>
      <c r="G1352" s="58" t="s">
        <v>159</v>
      </c>
      <c r="H1352" s="58">
        <v>6</v>
      </c>
      <c r="I1352" s="58">
        <v>55</v>
      </c>
      <c r="J1352" s="58">
        <v>41</v>
      </c>
      <c r="K1352" s="58">
        <v>9</v>
      </c>
      <c r="L1352" s="58">
        <v>23</v>
      </c>
      <c r="M1352" s="58"/>
      <c r="N1352" s="58"/>
      <c r="O1352" s="58">
        <v>1075</v>
      </c>
      <c r="P1352" s="58">
        <v>263</v>
      </c>
      <c r="Q1352" s="58">
        <v>3</v>
      </c>
      <c r="R1352" s="58" t="s">
        <v>227</v>
      </c>
    </row>
    <row r="1353" spans="1:18" x14ac:dyDescent="0.25">
      <c r="A1353" s="58" t="s">
        <v>55</v>
      </c>
      <c r="B1353" s="58" t="s">
        <v>226</v>
      </c>
      <c r="C1353" s="58" t="s">
        <v>203</v>
      </c>
      <c r="D1353" s="58" t="s">
        <v>137</v>
      </c>
      <c r="E1353" s="58"/>
      <c r="F1353" s="58"/>
      <c r="G1353" s="58" t="s">
        <v>159</v>
      </c>
      <c r="H1353" s="58">
        <v>7</v>
      </c>
      <c r="I1353" s="58">
        <v>55</v>
      </c>
      <c r="J1353" s="58">
        <v>93</v>
      </c>
      <c r="K1353" s="58">
        <v>11</v>
      </c>
      <c r="L1353" s="58">
        <v>15</v>
      </c>
      <c r="M1353" s="58"/>
      <c r="N1353" s="58"/>
      <c r="O1353" s="58">
        <v>2351</v>
      </c>
      <c r="P1353" s="58">
        <v>396</v>
      </c>
      <c r="Q1353" s="58">
        <v>4</v>
      </c>
      <c r="R1353" s="58" t="s">
        <v>227</v>
      </c>
    </row>
    <row r="1354" spans="1:18" x14ac:dyDescent="0.25">
      <c r="A1354" s="58" t="s">
        <v>55</v>
      </c>
      <c r="B1354" s="58" t="s">
        <v>226</v>
      </c>
      <c r="C1354" s="58" t="s">
        <v>203</v>
      </c>
      <c r="D1354" s="58" t="s">
        <v>137</v>
      </c>
      <c r="E1354" s="58"/>
      <c r="F1354" s="58"/>
      <c r="G1354" s="58" t="s">
        <v>159</v>
      </c>
      <c r="H1354" s="58">
        <v>8</v>
      </c>
      <c r="I1354" s="58">
        <v>59</v>
      </c>
      <c r="J1354" s="58">
        <v>70</v>
      </c>
      <c r="K1354" s="58">
        <v>6</v>
      </c>
      <c r="L1354" s="58">
        <v>16</v>
      </c>
      <c r="M1354" s="58"/>
      <c r="N1354" s="58"/>
      <c r="O1354" s="58">
        <v>2670</v>
      </c>
      <c r="P1354" s="58">
        <v>317</v>
      </c>
      <c r="Q1354" s="58">
        <v>35</v>
      </c>
      <c r="R1354" s="58" t="s">
        <v>227</v>
      </c>
    </row>
    <row r="1355" spans="1:18" x14ac:dyDescent="0.25">
      <c r="A1355" s="58" t="s">
        <v>55</v>
      </c>
      <c r="B1355" s="58" t="s">
        <v>226</v>
      </c>
      <c r="C1355" s="58" t="s">
        <v>203</v>
      </c>
      <c r="D1355" s="58" t="s">
        <v>137</v>
      </c>
      <c r="E1355" s="58"/>
      <c r="F1355" s="58"/>
      <c r="G1355" s="58" t="s">
        <v>159</v>
      </c>
      <c r="H1355" s="58">
        <v>9</v>
      </c>
      <c r="I1355" s="58">
        <v>70</v>
      </c>
      <c r="J1355" s="58">
        <v>76</v>
      </c>
      <c r="K1355" s="58">
        <v>10</v>
      </c>
      <c r="L1355" s="58">
        <v>12</v>
      </c>
      <c r="M1355" s="58"/>
      <c r="N1355" s="58"/>
      <c r="O1355" s="58">
        <v>2927</v>
      </c>
      <c r="P1355" s="58">
        <v>297</v>
      </c>
      <c r="Q1355" s="58">
        <v>28</v>
      </c>
      <c r="R1355" s="58" t="s">
        <v>227</v>
      </c>
    </row>
    <row r="1356" spans="1:18" x14ac:dyDescent="0.25">
      <c r="A1356" s="58" t="s">
        <v>55</v>
      </c>
      <c r="B1356" s="58" t="s">
        <v>226</v>
      </c>
      <c r="C1356" s="58" t="s">
        <v>203</v>
      </c>
      <c r="D1356" s="58" t="s">
        <v>137</v>
      </c>
      <c r="E1356" s="58"/>
      <c r="F1356" s="58"/>
      <c r="G1356" s="58" t="s">
        <v>159</v>
      </c>
      <c r="H1356" s="58">
        <v>10</v>
      </c>
      <c r="I1356" s="58">
        <v>61</v>
      </c>
      <c r="J1356" s="58">
        <v>77</v>
      </c>
      <c r="K1356" s="58">
        <v>15</v>
      </c>
      <c r="L1356" s="58">
        <v>6</v>
      </c>
      <c r="M1356" s="58"/>
      <c r="N1356" s="58"/>
      <c r="O1356" s="58">
        <v>3376</v>
      </c>
      <c r="P1356" s="58">
        <v>330</v>
      </c>
      <c r="Q1356" s="58">
        <v>18</v>
      </c>
      <c r="R1356" s="58" t="s">
        <v>227</v>
      </c>
    </row>
    <row r="1357" spans="1:18" x14ac:dyDescent="0.25">
      <c r="A1357" s="58" t="s">
        <v>55</v>
      </c>
      <c r="B1357" s="58" t="s">
        <v>226</v>
      </c>
      <c r="C1357" s="58" t="s">
        <v>203</v>
      </c>
      <c r="D1357" s="58" t="s">
        <v>137</v>
      </c>
      <c r="E1357" s="58"/>
      <c r="F1357" s="58"/>
      <c r="G1357" s="58" t="s">
        <v>159</v>
      </c>
      <c r="H1357" s="58">
        <v>11</v>
      </c>
      <c r="I1357" s="58">
        <v>64</v>
      </c>
      <c r="J1357" s="58">
        <v>91</v>
      </c>
      <c r="K1357" s="58">
        <v>14</v>
      </c>
      <c r="L1357" s="58">
        <v>4</v>
      </c>
      <c r="M1357" s="58"/>
      <c r="N1357" s="58"/>
      <c r="O1357" s="58">
        <v>3476</v>
      </c>
      <c r="P1357" s="58">
        <v>286</v>
      </c>
      <c r="Q1357" s="58">
        <v>29</v>
      </c>
      <c r="R1357" s="58" t="s">
        <v>227</v>
      </c>
    </row>
    <row r="1358" spans="1:18" x14ac:dyDescent="0.25">
      <c r="A1358" s="58" t="s">
        <v>55</v>
      </c>
      <c r="B1358" s="58" t="s">
        <v>226</v>
      </c>
      <c r="C1358" s="58" t="s">
        <v>203</v>
      </c>
      <c r="D1358" s="58" t="s">
        <v>137</v>
      </c>
      <c r="E1358" s="58"/>
      <c r="F1358" s="58"/>
      <c r="G1358" s="58" t="s">
        <v>159</v>
      </c>
      <c r="H1358" s="58">
        <v>12</v>
      </c>
      <c r="I1358" s="58">
        <v>52</v>
      </c>
      <c r="J1358" s="58">
        <v>78</v>
      </c>
      <c r="K1358" s="58">
        <v>17</v>
      </c>
      <c r="L1358" s="58">
        <v>2</v>
      </c>
      <c r="M1358" s="58"/>
      <c r="N1358" s="58"/>
      <c r="O1358" s="58">
        <v>3175</v>
      </c>
      <c r="P1358" s="58">
        <v>247</v>
      </c>
      <c r="Q1358" s="58">
        <v>0</v>
      </c>
      <c r="R1358" s="58" t="s">
        <v>227</v>
      </c>
    </row>
    <row r="1359" spans="1:18" x14ac:dyDescent="0.25">
      <c r="A1359" s="58" t="s">
        <v>55</v>
      </c>
      <c r="B1359" s="58" t="s">
        <v>226</v>
      </c>
      <c r="C1359" s="58" t="s">
        <v>203</v>
      </c>
      <c r="D1359" s="58" t="s">
        <v>137</v>
      </c>
      <c r="E1359" s="58"/>
      <c r="F1359" s="58"/>
      <c r="G1359" s="58" t="s">
        <v>159</v>
      </c>
      <c r="H1359" s="58">
        <v>13</v>
      </c>
      <c r="I1359" s="58">
        <v>51</v>
      </c>
      <c r="J1359" s="58">
        <v>69</v>
      </c>
      <c r="K1359" s="58">
        <v>8</v>
      </c>
      <c r="L1359" s="58">
        <v>1</v>
      </c>
      <c r="M1359" s="58"/>
      <c r="N1359" s="58"/>
      <c r="O1359" s="58">
        <v>3202</v>
      </c>
      <c r="P1359" s="58">
        <v>262</v>
      </c>
      <c r="Q1359" s="58">
        <v>0</v>
      </c>
      <c r="R1359" s="58" t="s">
        <v>227</v>
      </c>
    </row>
    <row r="1360" spans="1:18" x14ac:dyDescent="0.25">
      <c r="A1360" s="58" t="s">
        <v>55</v>
      </c>
      <c r="B1360" s="58" t="s">
        <v>226</v>
      </c>
      <c r="C1360" s="58" t="s">
        <v>203</v>
      </c>
      <c r="D1360" s="58" t="s">
        <v>137</v>
      </c>
      <c r="E1360" s="58"/>
      <c r="F1360" s="58"/>
      <c r="G1360" s="58" t="s">
        <v>159</v>
      </c>
      <c r="H1360" s="58">
        <v>14</v>
      </c>
      <c r="I1360" s="58">
        <v>53</v>
      </c>
      <c r="J1360" s="58">
        <v>58</v>
      </c>
      <c r="K1360" s="58">
        <v>11</v>
      </c>
      <c r="L1360" s="58">
        <v>5</v>
      </c>
      <c r="M1360" s="58"/>
      <c r="N1360" s="58"/>
      <c r="O1360" s="58">
        <v>3385</v>
      </c>
      <c r="P1360" s="58">
        <v>236</v>
      </c>
      <c r="Q1360" s="58">
        <v>0</v>
      </c>
      <c r="R1360" s="58" t="s">
        <v>227</v>
      </c>
    </row>
    <row r="1361" spans="1:18" x14ac:dyDescent="0.25">
      <c r="A1361" s="58" t="s">
        <v>55</v>
      </c>
      <c r="B1361" s="58" t="s">
        <v>226</v>
      </c>
      <c r="C1361" s="58" t="s">
        <v>203</v>
      </c>
      <c r="D1361" s="58" t="s">
        <v>137</v>
      </c>
      <c r="E1361" s="58"/>
      <c r="F1361" s="58"/>
      <c r="G1361" s="58" t="s">
        <v>159</v>
      </c>
      <c r="H1361" s="58">
        <v>15</v>
      </c>
      <c r="I1361" s="58">
        <v>45</v>
      </c>
      <c r="J1361" s="58">
        <v>43</v>
      </c>
      <c r="K1361" s="58">
        <v>10</v>
      </c>
      <c r="L1361" s="58">
        <v>12</v>
      </c>
      <c r="M1361" s="58"/>
      <c r="N1361" s="58"/>
      <c r="O1361" s="58">
        <v>3403</v>
      </c>
      <c r="P1361" s="58">
        <v>294</v>
      </c>
      <c r="Q1361" s="58">
        <v>0</v>
      </c>
      <c r="R1361" s="58" t="s">
        <v>227</v>
      </c>
    </row>
    <row r="1362" spans="1:18" x14ac:dyDescent="0.25">
      <c r="A1362" s="58" t="s">
        <v>55</v>
      </c>
      <c r="B1362" s="58" t="s">
        <v>226</v>
      </c>
      <c r="C1362" s="58" t="s">
        <v>203</v>
      </c>
      <c r="D1362" s="58" t="s">
        <v>137</v>
      </c>
      <c r="E1362" s="58"/>
      <c r="F1362" s="58"/>
      <c r="G1362" s="58" t="s">
        <v>159</v>
      </c>
      <c r="H1362" s="58">
        <v>16</v>
      </c>
      <c r="I1362" s="58">
        <v>28</v>
      </c>
      <c r="J1362" s="58">
        <v>51</v>
      </c>
      <c r="K1362" s="58">
        <v>22</v>
      </c>
      <c r="L1362" s="58">
        <v>17</v>
      </c>
      <c r="M1362" s="58"/>
      <c r="N1362" s="58"/>
      <c r="O1362" s="58">
        <v>3822</v>
      </c>
      <c r="P1362" s="58">
        <v>325</v>
      </c>
      <c r="Q1362" s="58">
        <v>3</v>
      </c>
      <c r="R1362" s="58" t="s">
        <v>227</v>
      </c>
    </row>
    <row r="1363" spans="1:18" x14ac:dyDescent="0.25">
      <c r="A1363" s="58" t="s">
        <v>55</v>
      </c>
      <c r="B1363" s="58" t="s">
        <v>226</v>
      </c>
      <c r="C1363" s="58" t="s">
        <v>203</v>
      </c>
      <c r="D1363" s="58" t="s">
        <v>137</v>
      </c>
      <c r="E1363" s="58"/>
      <c r="F1363" s="58"/>
      <c r="G1363" s="58" t="s">
        <v>159</v>
      </c>
      <c r="H1363" s="58">
        <v>17</v>
      </c>
      <c r="I1363" s="58">
        <v>13</v>
      </c>
      <c r="J1363" s="58">
        <v>31</v>
      </c>
      <c r="K1363" s="58">
        <v>15</v>
      </c>
      <c r="L1363" s="58">
        <v>23</v>
      </c>
      <c r="M1363" s="58"/>
      <c r="N1363" s="58"/>
      <c r="O1363" s="58">
        <v>3994</v>
      </c>
      <c r="P1363" s="58">
        <v>468</v>
      </c>
      <c r="Q1363" s="58">
        <v>9</v>
      </c>
      <c r="R1363" s="58" t="s">
        <v>227</v>
      </c>
    </row>
    <row r="1364" spans="1:18" x14ac:dyDescent="0.25">
      <c r="A1364" s="58" t="s">
        <v>55</v>
      </c>
      <c r="B1364" s="58" t="s">
        <v>226</v>
      </c>
      <c r="C1364" s="58" t="s">
        <v>203</v>
      </c>
      <c r="D1364" s="58" t="s">
        <v>137</v>
      </c>
      <c r="E1364" s="58"/>
      <c r="F1364" s="58"/>
      <c r="G1364" s="58" t="s">
        <v>159</v>
      </c>
      <c r="H1364" s="58">
        <v>18</v>
      </c>
      <c r="I1364" s="58">
        <v>5</v>
      </c>
      <c r="J1364" s="58">
        <v>20</v>
      </c>
      <c r="K1364" s="58">
        <v>26</v>
      </c>
      <c r="L1364" s="58">
        <v>17</v>
      </c>
      <c r="M1364" s="58"/>
      <c r="N1364" s="58"/>
      <c r="O1364" s="58">
        <v>3361</v>
      </c>
      <c r="P1364" s="58">
        <v>349</v>
      </c>
      <c r="Q1364" s="58">
        <v>0</v>
      </c>
      <c r="R1364" s="58" t="s">
        <v>227</v>
      </c>
    </row>
    <row r="1365" spans="1:18" x14ac:dyDescent="0.25">
      <c r="A1365" s="58" t="s">
        <v>55</v>
      </c>
      <c r="B1365" s="58" t="s">
        <v>226</v>
      </c>
      <c r="C1365" s="58" t="s">
        <v>203</v>
      </c>
      <c r="D1365" s="58" t="s">
        <v>137</v>
      </c>
      <c r="E1365" s="58"/>
      <c r="F1365" s="58"/>
      <c r="G1365" s="58" t="s">
        <v>159</v>
      </c>
      <c r="H1365" s="58">
        <v>19</v>
      </c>
      <c r="I1365" s="58">
        <v>3</v>
      </c>
      <c r="J1365" s="58">
        <v>21</v>
      </c>
      <c r="K1365" s="58">
        <v>10</v>
      </c>
      <c r="L1365" s="58">
        <v>4</v>
      </c>
      <c r="M1365" s="58"/>
      <c r="N1365" s="58"/>
      <c r="O1365" s="58">
        <v>2833</v>
      </c>
      <c r="P1365" s="58">
        <v>329</v>
      </c>
      <c r="Q1365" s="58">
        <v>0</v>
      </c>
      <c r="R1365" s="58" t="s">
        <v>227</v>
      </c>
    </row>
    <row r="1366" spans="1:18" x14ac:dyDescent="0.25">
      <c r="A1366" s="58" t="s">
        <v>55</v>
      </c>
      <c r="B1366" s="58" t="s">
        <v>226</v>
      </c>
      <c r="C1366" s="58" t="s">
        <v>203</v>
      </c>
      <c r="D1366" s="58" t="s">
        <v>137</v>
      </c>
      <c r="E1366" s="58"/>
      <c r="F1366" s="58"/>
      <c r="G1366" s="58" t="s">
        <v>159</v>
      </c>
      <c r="H1366" s="58">
        <v>20</v>
      </c>
      <c r="I1366" s="58">
        <v>2</v>
      </c>
      <c r="J1366" s="58">
        <v>20</v>
      </c>
      <c r="K1366" s="58">
        <v>13</v>
      </c>
      <c r="L1366" s="58">
        <v>1</v>
      </c>
      <c r="M1366" s="58"/>
      <c r="N1366" s="58"/>
      <c r="O1366" s="58">
        <v>2316</v>
      </c>
      <c r="P1366" s="58">
        <v>248</v>
      </c>
      <c r="Q1366" s="58">
        <v>0</v>
      </c>
      <c r="R1366" s="58" t="s">
        <v>227</v>
      </c>
    </row>
    <row r="1367" spans="1:18" x14ac:dyDescent="0.25">
      <c r="A1367" s="58" t="s">
        <v>55</v>
      </c>
      <c r="B1367" s="58" t="s">
        <v>226</v>
      </c>
      <c r="C1367" s="58" t="s">
        <v>203</v>
      </c>
      <c r="D1367" s="58" t="s">
        <v>137</v>
      </c>
      <c r="E1367" s="58"/>
      <c r="F1367" s="58"/>
      <c r="G1367" s="58" t="s">
        <v>159</v>
      </c>
      <c r="H1367" s="58">
        <v>21</v>
      </c>
      <c r="I1367" s="58">
        <v>0</v>
      </c>
      <c r="J1367" s="58">
        <v>13</v>
      </c>
      <c r="K1367" s="58">
        <v>7</v>
      </c>
      <c r="L1367" s="58">
        <v>3</v>
      </c>
      <c r="M1367" s="58"/>
      <c r="N1367" s="58"/>
      <c r="O1367" s="58">
        <v>1979</v>
      </c>
      <c r="P1367" s="58">
        <v>193</v>
      </c>
      <c r="Q1367" s="58">
        <v>0</v>
      </c>
      <c r="R1367" s="58" t="s">
        <v>227</v>
      </c>
    </row>
    <row r="1368" spans="1:18" x14ac:dyDescent="0.25">
      <c r="A1368" s="58" t="s">
        <v>55</v>
      </c>
      <c r="B1368" s="58" t="s">
        <v>226</v>
      </c>
      <c r="C1368" s="58" t="s">
        <v>203</v>
      </c>
      <c r="D1368" s="58" t="s">
        <v>137</v>
      </c>
      <c r="E1368" s="58"/>
      <c r="F1368" s="58"/>
      <c r="G1368" s="58" t="s">
        <v>159</v>
      </c>
      <c r="H1368" s="58">
        <v>22</v>
      </c>
      <c r="I1368" s="58">
        <v>0</v>
      </c>
      <c r="J1368" s="58">
        <v>3</v>
      </c>
      <c r="K1368" s="58">
        <v>3</v>
      </c>
      <c r="L1368" s="58">
        <v>0</v>
      </c>
      <c r="M1368" s="58"/>
      <c r="N1368" s="58"/>
      <c r="O1368" s="58">
        <v>1315</v>
      </c>
      <c r="P1368" s="58">
        <v>167</v>
      </c>
      <c r="Q1368" s="58">
        <v>8</v>
      </c>
      <c r="R1368" s="58" t="s">
        <v>227</v>
      </c>
    </row>
    <row r="1369" spans="1:18" x14ac:dyDescent="0.25">
      <c r="A1369" s="58" t="s">
        <v>55</v>
      </c>
      <c r="B1369" s="58" t="s">
        <v>226</v>
      </c>
      <c r="C1369" s="58" t="s">
        <v>203</v>
      </c>
      <c r="D1369" s="58" t="s">
        <v>137</v>
      </c>
      <c r="E1369" s="58"/>
      <c r="F1369" s="58"/>
      <c r="G1369" s="58" t="s">
        <v>159</v>
      </c>
      <c r="H1369" s="58">
        <v>23</v>
      </c>
      <c r="I1369" s="58">
        <v>0</v>
      </c>
      <c r="J1369" s="58">
        <v>0</v>
      </c>
      <c r="K1369" s="58">
        <v>2</v>
      </c>
      <c r="L1369" s="58">
        <v>0</v>
      </c>
      <c r="M1369" s="58"/>
      <c r="N1369" s="58"/>
      <c r="O1369" s="58">
        <v>904</v>
      </c>
      <c r="P1369" s="58">
        <v>125</v>
      </c>
      <c r="Q1369" s="58">
        <v>3</v>
      </c>
      <c r="R1369" s="58" t="s">
        <v>227</v>
      </c>
    </row>
    <row r="1370" spans="1:18" x14ac:dyDescent="0.25">
      <c r="A1370" s="58" t="s">
        <v>55</v>
      </c>
      <c r="B1370" s="58" t="s">
        <v>226</v>
      </c>
      <c r="C1370" s="58" t="s">
        <v>203</v>
      </c>
      <c r="D1370" s="58" t="s">
        <v>137</v>
      </c>
      <c r="E1370" s="58"/>
      <c r="F1370" s="58"/>
      <c r="G1370" s="58" t="s">
        <v>157</v>
      </c>
      <c r="H1370" s="58">
        <v>0</v>
      </c>
      <c r="I1370" s="58">
        <v>10</v>
      </c>
      <c r="J1370" s="58">
        <v>12</v>
      </c>
      <c r="K1370" s="58">
        <v>0</v>
      </c>
      <c r="L1370" s="58">
        <v>0</v>
      </c>
      <c r="M1370" s="58"/>
      <c r="N1370" s="58"/>
      <c r="O1370" s="58">
        <v>290</v>
      </c>
      <c r="P1370" s="58">
        <v>29</v>
      </c>
      <c r="Q1370" s="58">
        <v>0</v>
      </c>
      <c r="R1370" s="58" t="s">
        <v>227</v>
      </c>
    </row>
    <row r="1371" spans="1:18" x14ac:dyDescent="0.25">
      <c r="A1371" s="58" t="s">
        <v>55</v>
      </c>
      <c r="B1371" s="58" t="s">
        <v>226</v>
      </c>
      <c r="C1371" s="58" t="s">
        <v>203</v>
      </c>
      <c r="D1371" s="58" t="s">
        <v>137</v>
      </c>
      <c r="E1371" s="58"/>
      <c r="F1371" s="58"/>
      <c r="G1371" s="58" t="s">
        <v>157</v>
      </c>
      <c r="H1371" s="58">
        <v>1</v>
      </c>
      <c r="I1371" s="58">
        <v>2</v>
      </c>
      <c r="J1371" s="58">
        <v>13</v>
      </c>
      <c r="K1371" s="58">
        <v>0</v>
      </c>
      <c r="L1371" s="58">
        <v>0</v>
      </c>
      <c r="M1371" s="58"/>
      <c r="N1371" s="58"/>
      <c r="O1371" s="58">
        <v>224</v>
      </c>
      <c r="P1371" s="58">
        <v>25</v>
      </c>
      <c r="Q1371" s="58">
        <v>0</v>
      </c>
      <c r="R1371" s="58" t="s">
        <v>227</v>
      </c>
    </row>
    <row r="1372" spans="1:18" x14ac:dyDescent="0.25">
      <c r="A1372" s="58" t="s">
        <v>55</v>
      </c>
      <c r="B1372" s="58" t="s">
        <v>226</v>
      </c>
      <c r="C1372" s="58" t="s">
        <v>203</v>
      </c>
      <c r="D1372" s="58" t="s">
        <v>137</v>
      </c>
      <c r="E1372" s="58"/>
      <c r="F1372" s="58"/>
      <c r="G1372" s="58" t="s">
        <v>157</v>
      </c>
      <c r="H1372" s="58">
        <v>2</v>
      </c>
      <c r="I1372" s="58">
        <v>4</v>
      </c>
      <c r="J1372" s="58">
        <v>21</v>
      </c>
      <c r="K1372" s="58">
        <v>0</v>
      </c>
      <c r="L1372" s="58">
        <v>0</v>
      </c>
      <c r="M1372" s="58"/>
      <c r="N1372" s="58"/>
      <c r="O1372" s="58">
        <v>185</v>
      </c>
      <c r="P1372" s="58">
        <v>15</v>
      </c>
      <c r="Q1372" s="58">
        <v>0</v>
      </c>
      <c r="R1372" s="58" t="s">
        <v>227</v>
      </c>
    </row>
    <row r="1373" spans="1:18" x14ac:dyDescent="0.25">
      <c r="A1373" s="58" t="s">
        <v>55</v>
      </c>
      <c r="B1373" s="58" t="s">
        <v>226</v>
      </c>
      <c r="C1373" s="58" t="s">
        <v>203</v>
      </c>
      <c r="D1373" s="58" t="s">
        <v>137</v>
      </c>
      <c r="E1373" s="58"/>
      <c r="F1373" s="58"/>
      <c r="G1373" s="58" t="s">
        <v>157</v>
      </c>
      <c r="H1373" s="58">
        <v>3</v>
      </c>
      <c r="I1373" s="58">
        <v>11</v>
      </c>
      <c r="J1373" s="58">
        <v>26</v>
      </c>
      <c r="K1373" s="58">
        <v>0</v>
      </c>
      <c r="L1373" s="58">
        <v>0</v>
      </c>
      <c r="M1373" s="58"/>
      <c r="N1373" s="58"/>
      <c r="O1373" s="58">
        <v>155</v>
      </c>
      <c r="P1373" s="58">
        <v>20</v>
      </c>
      <c r="Q1373" s="58">
        <v>0</v>
      </c>
      <c r="R1373" s="58" t="s">
        <v>227</v>
      </c>
    </row>
    <row r="1374" spans="1:18" x14ac:dyDescent="0.25">
      <c r="A1374" s="58" t="s">
        <v>55</v>
      </c>
      <c r="B1374" s="58" t="s">
        <v>226</v>
      </c>
      <c r="C1374" s="58" t="s">
        <v>203</v>
      </c>
      <c r="D1374" s="58" t="s">
        <v>137</v>
      </c>
      <c r="E1374" s="58"/>
      <c r="F1374" s="58"/>
      <c r="G1374" s="58" t="s">
        <v>157</v>
      </c>
      <c r="H1374" s="58">
        <v>4</v>
      </c>
      <c r="I1374" s="58">
        <v>9</v>
      </c>
      <c r="J1374" s="58">
        <v>41</v>
      </c>
      <c r="K1374" s="58">
        <v>0</v>
      </c>
      <c r="L1374" s="58">
        <v>0</v>
      </c>
      <c r="M1374" s="58"/>
      <c r="N1374" s="58"/>
      <c r="O1374" s="58">
        <v>208</v>
      </c>
      <c r="P1374" s="58">
        <v>33</v>
      </c>
      <c r="Q1374" s="58">
        <v>0</v>
      </c>
      <c r="R1374" s="58" t="s">
        <v>227</v>
      </c>
    </row>
    <row r="1375" spans="1:18" x14ac:dyDescent="0.25">
      <c r="A1375" s="58" t="s">
        <v>55</v>
      </c>
      <c r="B1375" s="58" t="s">
        <v>226</v>
      </c>
      <c r="C1375" s="58" t="s">
        <v>203</v>
      </c>
      <c r="D1375" s="58" t="s">
        <v>137</v>
      </c>
      <c r="E1375" s="58"/>
      <c r="F1375" s="58"/>
      <c r="G1375" s="58" t="s">
        <v>157</v>
      </c>
      <c r="H1375" s="58">
        <v>5</v>
      </c>
      <c r="I1375" s="58">
        <v>45</v>
      </c>
      <c r="J1375" s="58">
        <v>57</v>
      </c>
      <c r="K1375" s="58">
        <v>3</v>
      </c>
      <c r="L1375" s="58">
        <v>7</v>
      </c>
      <c r="M1375" s="58"/>
      <c r="N1375" s="58"/>
      <c r="O1375" s="58">
        <v>526</v>
      </c>
      <c r="P1375" s="58">
        <v>78</v>
      </c>
      <c r="Q1375" s="58">
        <v>3</v>
      </c>
      <c r="R1375" s="58" t="s">
        <v>227</v>
      </c>
    </row>
    <row r="1376" spans="1:18" x14ac:dyDescent="0.25">
      <c r="A1376" s="58" t="s">
        <v>55</v>
      </c>
      <c r="B1376" s="58" t="s">
        <v>226</v>
      </c>
      <c r="C1376" s="58" t="s">
        <v>203</v>
      </c>
      <c r="D1376" s="58" t="s">
        <v>137</v>
      </c>
      <c r="E1376" s="58"/>
      <c r="F1376" s="58"/>
      <c r="G1376" s="58" t="s">
        <v>157</v>
      </c>
      <c r="H1376" s="58">
        <v>6</v>
      </c>
      <c r="I1376" s="58">
        <v>51</v>
      </c>
      <c r="J1376" s="58">
        <v>70</v>
      </c>
      <c r="K1376" s="58">
        <v>7</v>
      </c>
      <c r="L1376" s="58">
        <v>8</v>
      </c>
      <c r="M1376" s="58"/>
      <c r="N1376" s="58"/>
      <c r="O1376" s="58">
        <v>2172</v>
      </c>
      <c r="P1376" s="58">
        <v>329</v>
      </c>
      <c r="Q1376" s="58">
        <v>6</v>
      </c>
      <c r="R1376" s="58" t="s">
        <v>227</v>
      </c>
    </row>
    <row r="1377" spans="1:18" x14ac:dyDescent="0.25">
      <c r="A1377" s="58" t="s">
        <v>55</v>
      </c>
      <c r="B1377" s="58" t="s">
        <v>226</v>
      </c>
      <c r="C1377" s="58" t="s">
        <v>203</v>
      </c>
      <c r="D1377" s="58" t="s">
        <v>137</v>
      </c>
      <c r="E1377" s="58"/>
      <c r="F1377" s="58"/>
      <c r="G1377" s="58" t="s">
        <v>157</v>
      </c>
      <c r="H1377" s="58">
        <v>7</v>
      </c>
      <c r="I1377" s="58">
        <v>57</v>
      </c>
      <c r="J1377" s="58">
        <v>88</v>
      </c>
      <c r="K1377" s="58">
        <v>16</v>
      </c>
      <c r="L1377" s="58">
        <v>16</v>
      </c>
      <c r="M1377" s="58"/>
      <c r="N1377" s="58"/>
      <c r="O1377" s="58">
        <v>4543</v>
      </c>
      <c r="P1377" s="58">
        <v>904</v>
      </c>
      <c r="Q1377" s="58">
        <v>7</v>
      </c>
      <c r="R1377" s="58" t="s">
        <v>227</v>
      </c>
    </row>
    <row r="1378" spans="1:18" x14ac:dyDescent="0.25">
      <c r="A1378" s="58" t="s">
        <v>55</v>
      </c>
      <c r="B1378" s="58" t="s">
        <v>226</v>
      </c>
      <c r="C1378" s="58" t="s">
        <v>203</v>
      </c>
      <c r="D1378" s="58" t="s">
        <v>137</v>
      </c>
      <c r="E1378" s="58"/>
      <c r="F1378" s="58"/>
      <c r="G1378" s="58" t="s">
        <v>157</v>
      </c>
      <c r="H1378" s="58">
        <v>8</v>
      </c>
      <c r="I1378" s="58">
        <v>31</v>
      </c>
      <c r="J1378" s="58">
        <v>139</v>
      </c>
      <c r="K1378" s="58">
        <v>20</v>
      </c>
      <c r="L1378" s="58">
        <v>6</v>
      </c>
      <c r="M1378" s="58"/>
      <c r="N1378" s="58"/>
      <c r="O1378" s="58">
        <v>3712</v>
      </c>
      <c r="P1378" s="58">
        <v>526</v>
      </c>
      <c r="Q1378" s="58">
        <v>2</v>
      </c>
      <c r="R1378" s="58" t="s">
        <v>227</v>
      </c>
    </row>
    <row r="1379" spans="1:18" x14ac:dyDescent="0.25">
      <c r="A1379" s="58" t="s">
        <v>55</v>
      </c>
      <c r="B1379" s="58" t="s">
        <v>226</v>
      </c>
      <c r="C1379" s="58" t="s">
        <v>203</v>
      </c>
      <c r="D1379" s="58" t="s">
        <v>137</v>
      </c>
      <c r="E1379" s="58"/>
      <c r="F1379" s="58"/>
      <c r="G1379" s="58" t="s">
        <v>157</v>
      </c>
      <c r="H1379" s="58">
        <v>9</v>
      </c>
      <c r="I1379" s="58">
        <v>104</v>
      </c>
      <c r="J1379" s="58">
        <v>109</v>
      </c>
      <c r="K1379" s="58">
        <v>12</v>
      </c>
      <c r="L1379" s="58">
        <v>4</v>
      </c>
      <c r="M1379" s="58"/>
      <c r="N1379" s="58"/>
      <c r="O1379" s="58">
        <v>2797</v>
      </c>
      <c r="P1379" s="58">
        <v>190</v>
      </c>
      <c r="Q1379" s="58">
        <v>0</v>
      </c>
      <c r="R1379" s="58" t="s">
        <v>227</v>
      </c>
    </row>
    <row r="1380" spans="1:18" x14ac:dyDescent="0.25">
      <c r="A1380" s="58" t="s">
        <v>55</v>
      </c>
      <c r="B1380" s="58" t="s">
        <v>226</v>
      </c>
      <c r="C1380" s="58" t="s">
        <v>203</v>
      </c>
      <c r="D1380" s="58" t="s">
        <v>137</v>
      </c>
      <c r="E1380" s="58"/>
      <c r="F1380" s="58"/>
      <c r="G1380" s="58" t="s">
        <v>157</v>
      </c>
      <c r="H1380" s="58">
        <v>10</v>
      </c>
      <c r="I1380" s="58">
        <v>75</v>
      </c>
      <c r="J1380" s="58">
        <v>106</v>
      </c>
      <c r="K1380" s="58">
        <v>16</v>
      </c>
      <c r="L1380" s="58">
        <v>10</v>
      </c>
      <c r="M1380" s="58"/>
      <c r="N1380" s="58"/>
      <c r="O1380" s="58">
        <v>2460</v>
      </c>
      <c r="P1380" s="58">
        <v>225</v>
      </c>
      <c r="Q1380" s="58">
        <v>0</v>
      </c>
      <c r="R1380" s="58" t="s">
        <v>227</v>
      </c>
    </row>
    <row r="1381" spans="1:18" x14ac:dyDescent="0.25">
      <c r="A1381" s="58" t="s">
        <v>55</v>
      </c>
      <c r="B1381" s="58" t="s">
        <v>226</v>
      </c>
      <c r="C1381" s="58" t="s">
        <v>203</v>
      </c>
      <c r="D1381" s="58" t="s">
        <v>137</v>
      </c>
      <c r="E1381" s="58"/>
      <c r="F1381" s="58"/>
      <c r="G1381" s="58" t="s">
        <v>157</v>
      </c>
      <c r="H1381" s="58">
        <v>11</v>
      </c>
      <c r="I1381" s="58">
        <v>89</v>
      </c>
      <c r="J1381" s="58">
        <v>125</v>
      </c>
      <c r="K1381" s="58">
        <v>18</v>
      </c>
      <c r="L1381" s="58">
        <v>12</v>
      </c>
      <c r="M1381" s="58"/>
      <c r="N1381" s="58"/>
      <c r="O1381" s="58">
        <v>2267</v>
      </c>
      <c r="P1381" s="58">
        <v>243</v>
      </c>
      <c r="Q1381" s="58">
        <v>0</v>
      </c>
      <c r="R1381" s="58" t="s">
        <v>227</v>
      </c>
    </row>
    <row r="1382" spans="1:18" x14ac:dyDescent="0.25">
      <c r="A1382" s="58" t="s">
        <v>55</v>
      </c>
      <c r="B1382" s="58" t="s">
        <v>226</v>
      </c>
      <c r="C1382" s="58" t="s">
        <v>203</v>
      </c>
      <c r="D1382" s="58" t="s">
        <v>137</v>
      </c>
      <c r="E1382" s="58"/>
      <c r="F1382" s="58"/>
      <c r="G1382" s="58" t="s">
        <v>157</v>
      </c>
      <c r="H1382" s="58">
        <v>12</v>
      </c>
      <c r="I1382" s="58">
        <v>71</v>
      </c>
      <c r="J1382" s="58">
        <v>132</v>
      </c>
      <c r="K1382" s="58">
        <v>12</v>
      </c>
      <c r="L1382" s="58">
        <v>9</v>
      </c>
      <c r="M1382" s="58"/>
      <c r="N1382" s="58"/>
      <c r="O1382" s="58">
        <v>2719</v>
      </c>
      <c r="P1382" s="58">
        <v>208</v>
      </c>
      <c r="Q1382" s="58">
        <v>0</v>
      </c>
      <c r="R1382" s="58" t="s">
        <v>227</v>
      </c>
    </row>
    <row r="1383" spans="1:18" x14ac:dyDescent="0.25">
      <c r="A1383" s="58" t="s">
        <v>55</v>
      </c>
      <c r="B1383" s="58" t="s">
        <v>226</v>
      </c>
      <c r="C1383" s="58" t="s">
        <v>203</v>
      </c>
      <c r="D1383" s="58" t="s">
        <v>137</v>
      </c>
      <c r="E1383" s="58"/>
      <c r="F1383" s="58"/>
      <c r="G1383" s="58" t="s">
        <v>157</v>
      </c>
      <c r="H1383" s="58">
        <v>13</v>
      </c>
      <c r="I1383" s="58">
        <v>59</v>
      </c>
      <c r="J1383" s="58">
        <v>106</v>
      </c>
      <c r="K1383" s="58">
        <v>14</v>
      </c>
      <c r="L1383" s="58">
        <v>6</v>
      </c>
      <c r="M1383" s="58"/>
      <c r="N1383" s="58"/>
      <c r="O1383" s="58">
        <v>2851</v>
      </c>
      <c r="P1383" s="58">
        <v>223</v>
      </c>
      <c r="Q1383" s="58">
        <v>0</v>
      </c>
      <c r="R1383" s="58" t="s">
        <v>227</v>
      </c>
    </row>
    <row r="1384" spans="1:18" x14ac:dyDescent="0.25">
      <c r="A1384" s="58" t="s">
        <v>55</v>
      </c>
      <c r="B1384" s="58" t="s">
        <v>226</v>
      </c>
      <c r="C1384" s="58" t="s">
        <v>203</v>
      </c>
      <c r="D1384" s="58" t="s">
        <v>137</v>
      </c>
      <c r="E1384" s="58"/>
      <c r="F1384" s="58"/>
      <c r="G1384" s="58" t="s">
        <v>157</v>
      </c>
      <c r="H1384" s="58">
        <v>14</v>
      </c>
      <c r="I1384" s="58">
        <v>61</v>
      </c>
      <c r="J1384" s="58">
        <v>93</v>
      </c>
      <c r="K1384" s="58">
        <v>20</v>
      </c>
      <c r="L1384" s="58">
        <v>19</v>
      </c>
      <c r="M1384" s="58"/>
      <c r="N1384" s="58"/>
      <c r="O1384" s="58">
        <v>3157</v>
      </c>
      <c r="P1384" s="58">
        <v>200</v>
      </c>
      <c r="Q1384" s="58">
        <v>0</v>
      </c>
      <c r="R1384" s="58" t="s">
        <v>227</v>
      </c>
    </row>
    <row r="1385" spans="1:18" x14ac:dyDescent="0.25">
      <c r="A1385" s="58" t="s">
        <v>55</v>
      </c>
      <c r="B1385" s="58" t="s">
        <v>226</v>
      </c>
      <c r="C1385" s="58" t="s">
        <v>203</v>
      </c>
      <c r="D1385" s="58" t="s">
        <v>137</v>
      </c>
      <c r="E1385" s="58"/>
      <c r="F1385" s="58"/>
      <c r="G1385" s="58" t="s">
        <v>157</v>
      </c>
      <c r="H1385" s="58">
        <v>15</v>
      </c>
      <c r="I1385" s="58">
        <v>65</v>
      </c>
      <c r="J1385" s="58">
        <v>84</v>
      </c>
      <c r="K1385" s="58">
        <v>13</v>
      </c>
      <c r="L1385" s="58">
        <v>11</v>
      </c>
      <c r="M1385" s="58"/>
      <c r="N1385" s="58"/>
      <c r="O1385" s="58">
        <v>3279</v>
      </c>
      <c r="P1385" s="58">
        <v>230</v>
      </c>
      <c r="Q1385" s="58">
        <v>0</v>
      </c>
      <c r="R1385" s="58" t="s">
        <v>227</v>
      </c>
    </row>
    <row r="1386" spans="1:18" x14ac:dyDescent="0.25">
      <c r="A1386" s="58" t="s">
        <v>55</v>
      </c>
      <c r="B1386" s="58" t="s">
        <v>226</v>
      </c>
      <c r="C1386" s="58" t="s">
        <v>203</v>
      </c>
      <c r="D1386" s="58" t="s">
        <v>137</v>
      </c>
      <c r="E1386" s="58"/>
      <c r="F1386" s="58"/>
      <c r="G1386" s="58" t="s">
        <v>157</v>
      </c>
      <c r="H1386" s="58">
        <v>16</v>
      </c>
      <c r="I1386" s="58">
        <v>79</v>
      </c>
      <c r="J1386" s="58">
        <v>66</v>
      </c>
      <c r="K1386" s="58">
        <v>15</v>
      </c>
      <c r="L1386" s="58">
        <v>18</v>
      </c>
      <c r="M1386" s="58"/>
      <c r="N1386" s="58"/>
      <c r="O1386" s="58">
        <v>3806</v>
      </c>
      <c r="P1386" s="58">
        <v>267</v>
      </c>
      <c r="Q1386" s="58">
        <v>0</v>
      </c>
      <c r="R1386" s="58" t="s">
        <v>227</v>
      </c>
    </row>
    <row r="1387" spans="1:18" x14ac:dyDescent="0.25">
      <c r="A1387" s="58" t="s">
        <v>55</v>
      </c>
      <c r="B1387" s="58" t="s">
        <v>226</v>
      </c>
      <c r="C1387" s="58" t="s">
        <v>203</v>
      </c>
      <c r="D1387" s="58" t="s">
        <v>137</v>
      </c>
      <c r="E1387" s="58"/>
      <c r="F1387" s="58"/>
      <c r="G1387" s="58" t="s">
        <v>157</v>
      </c>
      <c r="H1387" s="58">
        <v>17</v>
      </c>
      <c r="I1387" s="58">
        <v>17</v>
      </c>
      <c r="J1387" s="58">
        <v>67</v>
      </c>
      <c r="K1387" s="58">
        <v>17</v>
      </c>
      <c r="L1387" s="58">
        <v>6</v>
      </c>
      <c r="M1387" s="58"/>
      <c r="N1387" s="58"/>
      <c r="O1387" s="58">
        <v>4246</v>
      </c>
      <c r="P1387" s="58">
        <v>518</v>
      </c>
      <c r="Q1387" s="58">
        <v>0</v>
      </c>
      <c r="R1387" s="58" t="s">
        <v>227</v>
      </c>
    </row>
    <row r="1388" spans="1:18" x14ac:dyDescent="0.25">
      <c r="A1388" s="58" t="s">
        <v>55</v>
      </c>
      <c r="B1388" s="58" t="s">
        <v>226</v>
      </c>
      <c r="C1388" s="58" t="s">
        <v>203</v>
      </c>
      <c r="D1388" s="58" t="s">
        <v>137</v>
      </c>
      <c r="E1388" s="58"/>
      <c r="F1388" s="58"/>
      <c r="G1388" s="58" t="s">
        <v>157</v>
      </c>
      <c r="H1388" s="58">
        <v>18</v>
      </c>
      <c r="I1388" s="58">
        <v>14</v>
      </c>
      <c r="J1388" s="58">
        <v>41</v>
      </c>
      <c r="K1388" s="58">
        <v>20</v>
      </c>
      <c r="L1388" s="58">
        <v>10</v>
      </c>
      <c r="M1388" s="58"/>
      <c r="N1388" s="58"/>
      <c r="O1388" s="58">
        <v>3351</v>
      </c>
      <c r="P1388" s="58">
        <v>325</v>
      </c>
      <c r="Q1388" s="58">
        <v>0</v>
      </c>
      <c r="R1388" s="58" t="s">
        <v>227</v>
      </c>
    </row>
    <row r="1389" spans="1:18" x14ac:dyDescent="0.25">
      <c r="A1389" s="58" t="s">
        <v>55</v>
      </c>
      <c r="B1389" s="58" t="s">
        <v>226</v>
      </c>
      <c r="C1389" s="58" t="s">
        <v>203</v>
      </c>
      <c r="D1389" s="58" t="s">
        <v>137</v>
      </c>
      <c r="E1389" s="58"/>
      <c r="F1389" s="58"/>
      <c r="G1389" s="58" t="s">
        <v>157</v>
      </c>
      <c r="H1389" s="58">
        <v>19</v>
      </c>
      <c r="I1389" s="58">
        <v>10</v>
      </c>
      <c r="J1389" s="58">
        <v>45</v>
      </c>
      <c r="K1389" s="58">
        <v>9</v>
      </c>
      <c r="L1389" s="58">
        <v>0</v>
      </c>
      <c r="M1389" s="58"/>
      <c r="N1389" s="58"/>
      <c r="O1389" s="58">
        <v>2158</v>
      </c>
      <c r="P1389" s="58">
        <v>170</v>
      </c>
      <c r="Q1389" s="58">
        <v>0</v>
      </c>
      <c r="R1389" s="58" t="s">
        <v>227</v>
      </c>
    </row>
    <row r="1390" spans="1:18" x14ac:dyDescent="0.25">
      <c r="A1390" s="58" t="s">
        <v>55</v>
      </c>
      <c r="B1390" s="58" t="s">
        <v>226</v>
      </c>
      <c r="C1390" s="58" t="s">
        <v>203</v>
      </c>
      <c r="D1390" s="58" t="s">
        <v>137</v>
      </c>
      <c r="E1390" s="58"/>
      <c r="F1390" s="58"/>
      <c r="G1390" s="58" t="s">
        <v>157</v>
      </c>
      <c r="H1390" s="58">
        <v>20</v>
      </c>
      <c r="I1390" s="58">
        <v>6</v>
      </c>
      <c r="J1390" s="58">
        <v>48</v>
      </c>
      <c r="K1390" s="58">
        <v>12</v>
      </c>
      <c r="L1390" s="58">
        <v>0</v>
      </c>
      <c r="M1390" s="58"/>
      <c r="N1390" s="58"/>
      <c r="O1390" s="58">
        <v>1760</v>
      </c>
      <c r="P1390" s="58">
        <v>139</v>
      </c>
      <c r="Q1390" s="58">
        <v>0</v>
      </c>
      <c r="R1390" s="58" t="s">
        <v>227</v>
      </c>
    </row>
    <row r="1391" spans="1:18" x14ac:dyDescent="0.25">
      <c r="A1391" s="58" t="s">
        <v>55</v>
      </c>
      <c r="B1391" s="58" t="s">
        <v>226</v>
      </c>
      <c r="C1391" s="58" t="s">
        <v>203</v>
      </c>
      <c r="D1391" s="58" t="s">
        <v>137</v>
      </c>
      <c r="E1391" s="58"/>
      <c r="F1391" s="58"/>
      <c r="G1391" s="58" t="s">
        <v>157</v>
      </c>
      <c r="H1391" s="58">
        <v>21</v>
      </c>
      <c r="I1391" s="58">
        <v>13</v>
      </c>
      <c r="J1391" s="58">
        <v>46</v>
      </c>
      <c r="K1391" s="58">
        <v>10</v>
      </c>
      <c r="L1391" s="58">
        <v>0</v>
      </c>
      <c r="M1391" s="58"/>
      <c r="N1391" s="58"/>
      <c r="O1391" s="58">
        <v>1713</v>
      </c>
      <c r="P1391" s="58">
        <v>129</v>
      </c>
      <c r="Q1391" s="58">
        <v>0</v>
      </c>
      <c r="R1391" s="58" t="s">
        <v>227</v>
      </c>
    </row>
    <row r="1392" spans="1:18" x14ac:dyDescent="0.25">
      <c r="A1392" s="58" t="s">
        <v>55</v>
      </c>
      <c r="B1392" s="58" t="s">
        <v>226</v>
      </c>
      <c r="C1392" s="58" t="s">
        <v>203</v>
      </c>
      <c r="D1392" s="58" t="s">
        <v>137</v>
      </c>
      <c r="E1392" s="58"/>
      <c r="F1392" s="58"/>
      <c r="G1392" s="58" t="s">
        <v>157</v>
      </c>
      <c r="H1392" s="58">
        <v>22</v>
      </c>
      <c r="I1392" s="58">
        <v>22</v>
      </c>
      <c r="J1392" s="58">
        <v>31</v>
      </c>
      <c r="K1392" s="58">
        <v>2</v>
      </c>
      <c r="L1392" s="58">
        <v>0</v>
      </c>
      <c r="M1392" s="58"/>
      <c r="N1392" s="58"/>
      <c r="O1392" s="58">
        <v>934</v>
      </c>
      <c r="P1392" s="58">
        <v>64</v>
      </c>
      <c r="Q1392" s="58">
        <v>0</v>
      </c>
      <c r="R1392" s="58" t="s">
        <v>227</v>
      </c>
    </row>
    <row r="1393" spans="1:18" x14ac:dyDescent="0.25">
      <c r="A1393" s="58" t="s">
        <v>55</v>
      </c>
      <c r="B1393" s="58" t="s">
        <v>226</v>
      </c>
      <c r="C1393" s="58" t="s">
        <v>203</v>
      </c>
      <c r="D1393" s="58" t="s">
        <v>137</v>
      </c>
      <c r="E1393" s="58"/>
      <c r="F1393" s="58"/>
      <c r="G1393" s="58" t="s">
        <v>157</v>
      </c>
      <c r="H1393" s="58">
        <v>23</v>
      </c>
      <c r="I1393" s="58">
        <v>15</v>
      </c>
      <c r="J1393" s="58">
        <v>11</v>
      </c>
      <c r="K1393" s="58">
        <v>2</v>
      </c>
      <c r="L1393" s="58">
        <v>0</v>
      </c>
      <c r="M1393" s="58"/>
      <c r="N1393" s="58"/>
      <c r="O1393" s="58">
        <v>919</v>
      </c>
      <c r="P1393" s="58">
        <v>27</v>
      </c>
      <c r="Q1393" s="58">
        <v>0</v>
      </c>
      <c r="R1393" s="58" t="s">
        <v>227</v>
      </c>
    </row>
    <row r="1394" spans="1:18" x14ac:dyDescent="0.25">
      <c r="A1394" s="58" t="s">
        <v>55</v>
      </c>
      <c r="B1394" s="58" t="s">
        <v>226</v>
      </c>
      <c r="C1394" s="58" t="s">
        <v>203</v>
      </c>
      <c r="D1394" s="58" t="s">
        <v>135</v>
      </c>
      <c r="E1394" s="58"/>
      <c r="F1394" s="58"/>
      <c r="G1394" s="58" t="s">
        <v>159</v>
      </c>
      <c r="H1394" s="58">
        <v>0</v>
      </c>
      <c r="I1394" s="58">
        <v>2</v>
      </c>
      <c r="J1394" s="58">
        <v>28</v>
      </c>
      <c r="K1394" s="58">
        <v>0</v>
      </c>
      <c r="L1394" s="58">
        <v>0</v>
      </c>
      <c r="M1394" s="58"/>
      <c r="N1394" s="58"/>
      <c r="O1394" s="58">
        <v>755</v>
      </c>
      <c r="P1394" s="58">
        <v>47</v>
      </c>
      <c r="Q1394" s="58">
        <v>7</v>
      </c>
      <c r="R1394" s="58" t="s">
        <v>227</v>
      </c>
    </row>
    <row r="1395" spans="1:18" x14ac:dyDescent="0.25">
      <c r="A1395" s="58" t="s">
        <v>55</v>
      </c>
      <c r="B1395" s="58" t="s">
        <v>226</v>
      </c>
      <c r="C1395" s="58" t="s">
        <v>203</v>
      </c>
      <c r="D1395" s="58" t="s">
        <v>135</v>
      </c>
      <c r="E1395" s="58"/>
      <c r="F1395" s="58"/>
      <c r="G1395" s="58" t="s">
        <v>159</v>
      </c>
      <c r="H1395" s="58">
        <v>1</v>
      </c>
      <c r="I1395" s="58">
        <v>4</v>
      </c>
      <c r="J1395" s="58">
        <v>30</v>
      </c>
      <c r="K1395" s="58">
        <v>0</v>
      </c>
      <c r="L1395" s="58">
        <v>0</v>
      </c>
      <c r="M1395" s="58"/>
      <c r="N1395" s="58"/>
      <c r="O1395" s="58">
        <v>460</v>
      </c>
      <c r="P1395" s="58">
        <v>47</v>
      </c>
      <c r="Q1395" s="58">
        <v>1</v>
      </c>
      <c r="R1395" s="58" t="s">
        <v>227</v>
      </c>
    </row>
    <row r="1396" spans="1:18" x14ac:dyDescent="0.25">
      <c r="A1396" s="58" t="s">
        <v>55</v>
      </c>
      <c r="B1396" s="58" t="s">
        <v>226</v>
      </c>
      <c r="C1396" s="58" t="s">
        <v>203</v>
      </c>
      <c r="D1396" s="58" t="s">
        <v>135</v>
      </c>
      <c r="E1396" s="58"/>
      <c r="F1396" s="58"/>
      <c r="G1396" s="58" t="s">
        <v>159</v>
      </c>
      <c r="H1396" s="58">
        <v>2</v>
      </c>
      <c r="I1396" s="58">
        <v>4</v>
      </c>
      <c r="J1396" s="58">
        <v>33</v>
      </c>
      <c r="K1396" s="58">
        <v>0</v>
      </c>
      <c r="L1396" s="58">
        <v>0</v>
      </c>
      <c r="M1396" s="58"/>
      <c r="N1396" s="58"/>
      <c r="O1396" s="58">
        <v>302</v>
      </c>
      <c r="P1396" s="58">
        <v>55</v>
      </c>
      <c r="Q1396" s="58">
        <v>2</v>
      </c>
      <c r="R1396" s="58" t="s">
        <v>227</v>
      </c>
    </row>
    <row r="1397" spans="1:18" x14ac:dyDescent="0.25">
      <c r="A1397" s="58" t="s">
        <v>55</v>
      </c>
      <c r="B1397" s="58" t="s">
        <v>226</v>
      </c>
      <c r="C1397" s="58" t="s">
        <v>203</v>
      </c>
      <c r="D1397" s="58" t="s">
        <v>135</v>
      </c>
      <c r="E1397" s="58"/>
      <c r="F1397" s="58"/>
      <c r="G1397" s="58" t="s">
        <v>159</v>
      </c>
      <c r="H1397" s="58">
        <v>3</v>
      </c>
      <c r="I1397" s="58">
        <v>12</v>
      </c>
      <c r="J1397" s="58">
        <v>31</v>
      </c>
      <c r="K1397" s="58">
        <v>0</v>
      </c>
      <c r="L1397" s="58">
        <v>0</v>
      </c>
      <c r="M1397" s="58"/>
      <c r="N1397" s="58"/>
      <c r="O1397" s="58">
        <v>265</v>
      </c>
      <c r="P1397" s="58">
        <v>45</v>
      </c>
      <c r="Q1397" s="58">
        <v>4</v>
      </c>
      <c r="R1397" s="58" t="s">
        <v>227</v>
      </c>
    </row>
    <row r="1398" spans="1:18" x14ac:dyDescent="0.25">
      <c r="A1398" s="58" t="s">
        <v>55</v>
      </c>
      <c r="B1398" s="58" t="s">
        <v>226</v>
      </c>
      <c r="C1398" s="58" t="s">
        <v>203</v>
      </c>
      <c r="D1398" s="58" t="s">
        <v>135</v>
      </c>
      <c r="E1398" s="58"/>
      <c r="F1398" s="58"/>
      <c r="G1398" s="58" t="s">
        <v>159</v>
      </c>
      <c r="H1398" s="58">
        <v>4</v>
      </c>
      <c r="I1398" s="58">
        <v>13</v>
      </c>
      <c r="J1398" s="58">
        <v>31</v>
      </c>
      <c r="K1398" s="58">
        <v>0</v>
      </c>
      <c r="L1398" s="58">
        <v>0</v>
      </c>
      <c r="M1398" s="58"/>
      <c r="N1398" s="58"/>
      <c r="O1398" s="58">
        <v>361</v>
      </c>
      <c r="P1398" s="58">
        <v>51</v>
      </c>
      <c r="Q1398" s="58">
        <v>8</v>
      </c>
      <c r="R1398" s="58" t="s">
        <v>227</v>
      </c>
    </row>
    <row r="1399" spans="1:18" x14ac:dyDescent="0.25">
      <c r="A1399" s="58" t="s">
        <v>55</v>
      </c>
      <c r="B1399" s="58" t="s">
        <v>226</v>
      </c>
      <c r="C1399" s="58" t="s">
        <v>203</v>
      </c>
      <c r="D1399" s="58" t="s">
        <v>135</v>
      </c>
      <c r="E1399" s="58"/>
      <c r="F1399" s="58"/>
      <c r="G1399" s="58" t="s">
        <v>159</v>
      </c>
      <c r="H1399" s="58">
        <v>5</v>
      </c>
      <c r="I1399" s="58">
        <v>19</v>
      </c>
      <c r="J1399" s="58">
        <v>27</v>
      </c>
      <c r="K1399" s="58">
        <v>0</v>
      </c>
      <c r="L1399" s="58">
        <v>0</v>
      </c>
      <c r="M1399" s="58"/>
      <c r="N1399" s="58"/>
      <c r="O1399" s="58">
        <v>691</v>
      </c>
      <c r="P1399" s="58">
        <v>45</v>
      </c>
      <c r="Q1399" s="58">
        <v>10</v>
      </c>
      <c r="R1399" s="58" t="s">
        <v>227</v>
      </c>
    </row>
    <row r="1400" spans="1:18" x14ac:dyDescent="0.25">
      <c r="A1400" s="58" t="s">
        <v>55</v>
      </c>
      <c r="B1400" s="58" t="s">
        <v>226</v>
      </c>
      <c r="C1400" s="58" t="s">
        <v>203</v>
      </c>
      <c r="D1400" s="58" t="s">
        <v>135</v>
      </c>
      <c r="E1400" s="58"/>
      <c r="F1400" s="58"/>
      <c r="G1400" s="58" t="s">
        <v>159</v>
      </c>
      <c r="H1400" s="58">
        <v>6</v>
      </c>
      <c r="I1400" s="58">
        <v>24</v>
      </c>
      <c r="J1400" s="58">
        <v>26</v>
      </c>
      <c r="K1400" s="58">
        <v>2</v>
      </c>
      <c r="L1400" s="58">
        <v>9</v>
      </c>
      <c r="M1400" s="58"/>
      <c r="N1400" s="58"/>
      <c r="O1400" s="58">
        <v>1332</v>
      </c>
      <c r="P1400" s="58">
        <v>202</v>
      </c>
      <c r="Q1400" s="58">
        <v>46</v>
      </c>
      <c r="R1400" s="58" t="s">
        <v>227</v>
      </c>
    </row>
    <row r="1401" spans="1:18" x14ac:dyDescent="0.25">
      <c r="A1401" s="58" t="s">
        <v>55</v>
      </c>
      <c r="B1401" s="58" t="s">
        <v>226</v>
      </c>
      <c r="C1401" s="58" t="s">
        <v>203</v>
      </c>
      <c r="D1401" s="58" t="s">
        <v>135</v>
      </c>
      <c r="E1401" s="58"/>
      <c r="F1401" s="58"/>
      <c r="G1401" s="58" t="s">
        <v>159</v>
      </c>
      <c r="H1401" s="58">
        <v>7</v>
      </c>
      <c r="I1401" s="58">
        <v>40</v>
      </c>
      <c r="J1401" s="58">
        <v>64</v>
      </c>
      <c r="K1401" s="58">
        <v>1</v>
      </c>
      <c r="L1401" s="58">
        <v>15</v>
      </c>
      <c r="M1401" s="58"/>
      <c r="N1401" s="58"/>
      <c r="O1401" s="58">
        <v>2349</v>
      </c>
      <c r="P1401" s="58">
        <v>350</v>
      </c>
      <c r="Q1401" s="58">
        <v>3</v>
      </c>
      <c r="R1401" s="58" t="s">
        <v>227</v>
      </c>
    </row>
    <row r="1402" spans="1:18" x14ac:dyDescent="0.25">
      <c r="A1402" s="58" t="s">
        <v>55</v>
      </c>
      <c r="B1402" s="58" t="s">
        <v>226</v>
      </c>
      <c r="C1402" s="58" t="s">
        <v>203</v>
      </c>
      <c r="D1402" s="58" t="s">
        <v>135</v>
      </c>
      <c r="E1402" s="58"/>
      <c r="F1402" s="58"/>
      <c r="G1402" s="58" t="s">
        <v>159</v>
      </c>
      <c r="H1402" s="58">
        <v>8</v>
      </c>
      <c r="I1402" s="58">
        <v>69</v>
      </c>
      <c r="J1402" s="58">
        <v>75</v>
      </c>
      <c r="K1402" s="58">
        <v>7</v>
      </c>
      <c r="L1402" s="58">
        <v>25</v>
      </c>
      <c r="M1402" s="58"/>
      <c r="N1402" s="58"/>
      <c r="O1402" s="58">
        <v>2808</v>
      </c>
      <c r="P1402" s="58">
        <v>139</v>
      </c>
      <c r="Q1402" s="58">
        <v>1</v>
      </c>
      <c r="R1402" s="58" t="s">
        <v>227</v>
      </c>
    </row>
    <row r="1403" spans="1:18" x14ac:dyDescent="0.25">
      <c r="A1403" s="58" t="s">
        <v>55</v>
      </c>
      <c r="B1403" s="58" t="s">
        <v>226</v>
      </c>
      <c r="C1403" s="58" t="s">
        <v>203</v>
      </c>
      <c r="D1403" s="58" t="s">
        <v>135</v>
      </c>
      <c r="E1403" s="58"/>
      <c r="F1403" s="58"/>
      <c r="G1403" s="58" t="s">
        <v>159</v>
      </c>
      <c r="H1403" s="58">
        <v>9</v>
      </c>
      <c r="I1403" s="58">
        <v>76</v>
      </c>
      <c r="J1403" s="58">
        <v>77</v>
      </c>
      <c r="K1403" s="58">
        <v>6</v>
      </c>
      <c r="L1403" s="58">
        <v>39</v>
      </c>
      <c r="M1403" s="58"/>
      <c r="N1403" s="58"/>
      <c r="O1403" s="58">
        <v>3268</v>
      </c>
      <c r="P1403" s="58">
        <v>203</v>
      </c>
      <c r="Q1403" s="58">
        <v>0</v>
      </c>
      <c r="R1403" s="58" t="s">
        <v>227</v>
      </c>
    </row>
    <row r="1404" spans="1:18" x14ac:dyDescent="0.25">
      <c r="A1404" s="58" t="s">
        <v>55</v>
      </c>
      <c r="B1404" s="58" t="s">
        <v>226</v>
      </c>
      <c r="C1404" s="58" t="s">
        <v>203</v>
      </c>
      <c r="D1404" s="58" t="s">
        <v>135</v>
      </c>
      <c r="E1404" s="58"/>
      <c r="F1404" s="58"/>
      <c r="G1404" s="58" t="s">
        <v>159</v>
      </c>
      <c r="H1404" s="58">
        <v>10</v>
      </c>
      <c r="I1404" s="58">
        <v>55</v>
      </c>
      <c r="J1404" s="58">
        <v>89</v>
      </c>
      <c r="K1404" s="58">
        <v>14</v>
      </c>
      <c r="L1404" s="58">
        <v>23</v>
      </c>
      <c r="M1404" s="58"/>
      <c r="N1404" s="58"/>
      <c r="O1404" s="58">
        <v>3237</v>
      </c>
      <c r="P1404" s="58">
        <v>214</v>
      </c>
      <c r="Q1404" s="58">
        <v>0</v>
      </c>
      <c r="R1404" s="58" t="s">
        <v>227</v>
      </c>
    </row>
    <row r="1405" spans="1:18" x14ac:dyDescent="0.25">
      <c r="A1405" s="58" t="s">
        <v>55</v>
      </c>
      <c r="B1405" s="58" t="s">
        <v>226</v>
      </c>
      <c r="C1405" s="58" t="s">
        <v>203</v>
      </c>
      <c r="D1405" s="58" t="s">
        <v>135</v>
      </c>
      <c r="E1405" s="58"/>
      <c r="F1405" s="58"/>
      <c r="G1405" s="58" t="s">
        <v>159</v>
      </c>
      <c r="H1405" s="58">
        <v>11</v>
      </c>
      <c r="I1405" s="58">
        <v>60</v>
      </c>
      <c r="J1405" s="58">
        <v>69</v>
      </c>
      <c r="K1405" s="58">
        <v>19</v>
      </c>
      <c r="L1405" s="58">
        <v>7</v>
      </c>
      <c r="M1405" s="58"/>
      <c r="N1405" s="58"/>
      <c r="O1405" s="58">
        <v>3362</v>
      </c>
      <c r="P1405" s="58">
        <v>214</v>
      </c>
      <c r="Q1405" s="58">
        <v>1</v>
      </c>
      <c r="R1405" s="58" t="s">
        <v>227</v>
      </c>
    </row>
    <row r="1406" spans="1:18" x14ac:dyDescent="0.25">
      <c r="A1406" s="58" t="s">
        <v>55</v>
      </c>
      <c r="B1406" s="58" t="s">
        <v>226</v>
      </c>
      <c r="C1406" s="58" t="s">
        <v>203</v>
      </c>
      <c r="D1406" s="58" t="s">
        <v>135</v>
      </c>
      <c r="E1406" s="58"/>
      <c r="F1406" s="58"/>
      <c r="G1406" s="58" t="s">
        <v>159</v>
      </c>
      <c r="H1406" s="58">
        <v>12</v>
      </c>
      <c r="I1406" s="58">
        <v>65</v>
      </c>
      <c r="J1406" s="58">
        <v>69</v>
      </c>
      <c r="K1406" s="58">
        <v>16</v>
      </c>
      <c r="L1406" s="58">
        <v>4</v>
      </c>
      <c r="M1406" s="58"/>
      <c r="N1406" s="58"/>
      <c r="O1406" s="58">
        <v>3010</v>
      </c>
      <c r="P1406" s="58">
        <v>181</v>
      </c>
      <c r="Q1406" s="58">
        <v>0</v>
      </c>
      <c r="R1406" s="58" t="s">
        <v>227</v>
      </c>
    </row>
    <row r="1407" spans="1:18" x14ac:dyDescent="0.25">
      <c r="A1407" s="58" t="s">
        <v>55</v>
      </c>
      <c r="B1407" s="58" t="s">
        <v>226</v>
      </c>
      <c r="C1407" s="58" t="s">
        <v>203</v>
      </c>
      <c r="D1407" s="58" t="s">
        <v>135</v>
      </c>
      <c r="E1407" s="58"/>
      <c r="F1407" s="58"/>
      <c r="G1407" s="58" t="s">
        <v>159</v>
      </c>
      <c r="H1407" s="58">
        <v>13</v>
      </c>
      <c r="I1407" s="58">
        <v>67</v>
      </c>
      <c r="J1407" s="58">
        <v>61</v>
      </c>
      <c r="K1407" s="58">
        <v>13</v>
      </c>
      <c r="L1407" s="58">
        <v>14</v>
      </c>
      <c r="M1407" s="58"/>
      <c r="N1407" s="58"/>
      <c r="O1407" s="58">
        <v>2907</v>
      </c>
      <c r="P1407" s="58">
        <v>176</v>
      </c>
      <c r="Q1407" s="58">
        <v>0</v>
      </c>
      <c r="R1407" s="58" t="s">
        <v>227</v>
      </c>
    </row>
    <row r="1408" spans="1:18" x14ac:dyDescent="0.25">
      <c r="A1408" s="58" t="s">
        <v>55</v>
      </c>
      <c r="B1408" s="58" t="s">
        <v>226</v>
      </c>
      <c r="C1408" s="58" t="s">
        <v>203</v>
      </c>
      <c r="D1408" s="58" t="s">
        <v>135</v>
      </c>
      <c r="E1408" s="58"/>
      <c r="F1408" s="58"/>
      <c r="G1408" s="58" t="s">
        <v>159</v>
      </c>
      <c r="H1408" s="58">
        <v>14</v>
      </c>
      <c r="I1408" s="58">
        <v>60</v>
      </c>
      <c r="J1408" s="58">
        <v>82</v>
      </c>
      <c r="K1408" s="58">
        <v>10</v>
      </c>
      <c r="L1408" s="58">
        <v>20</v>
      </c>
      <c r="M1408" s="58"/>
      <c r="N1408" s="58"/>
      <c r="O1408" s="58">
        <v>3178</v>
      </c>
      <c r="P1408" s="58">
        <v>169</v>
      </c>
      <c r="Q1408" s="58">
        <v>0</v>
      </c>
      <c r="R1408" s="58" t="s">
        <v>227</v>
      </c>
    </row>
    <row r="1409" spans="1:18" x14ac:dyDescent="0.25">
      <c r="A1409" s="58" t="s">
        <v>55</v>
      </c>
      <c r="B1409" s="58" t="s">
        <v>226</v>
      </c>
      <c r="C1409" s="58" t="s">
        <v>203</v>
      </c>
      <c r="D1409" s="58" t="s">
        <v>135</v>
      </c>
      <c r="E1409" s="58"/>
      <c r="F1409" s="58"/>
      <c r="G1409" s="58" t="s">
        <v>159</v>
      </c>
      <c r="H1409" s="58">
        <v>15</v>
      </c>
      <c r="I1409" s="58">
        <v>51</v>
      </c>
      <c r="J1409" s="58">
        <v>67</v>
      </c>
      <c r="K1409" s="58">
        <v>11</v>
      </c>
      <c r="L1409" s="58">
        <v>19</v>
      </c>
      <c r="M1409" s="58"/>
      <c r="N1409" s="58"/>
      <c r="O1409" s="58">
        <v>3450</v>
      </c>
      <c r="P1409" s="58">
        <v>181</v>
      </c>
      <c r="Q1409" s="58">
        <v>0</v>
      </c>
      <c r="R1409" s="58" t="s">
        <v>227</v>
      </c>
    </row>
    <row r="1410" spans="1:18" x14ac:dyDescent="0.25">
      <c r="A1410" s="58" t="s">
        <v>55</v>
      </c>
      <c r="B1410" s="58" t="s">
        <v>226</v>
      </c>
      <c r="C1410" s="58" t="s">
        <v>203</v>
      </c>
      <c r="D1410" s="58" t="s">
        <v>135</v>
      </c>
      <c r="E1410" s="58"/>
      <c r="F1410" s="58"/>
      <c r="G1410" s="58" t="s">
        <v>159</v>
      </c>
      <c r="H1410" s="58">
        <v>16</v>
      </c>
      <c r="I1410" s="58">
        <v>33</v>
      </c>
      <c r="J1410" s="58">
        <v>48</v>
      </c>
      <c r="K1410" s="58">
        <v>16</v>
      </c>
      <c r="L1410" s="58">
        <v>10</v>
      </c>
      <c r="M1410" s="58"/>
      <c r="N1410" s="58"/>
      <c r="O1410" s="58">
        <v>3596</v>
      </c>
      <c r="P1410" s="58">
        <v>258</v>
      </c>
      <c r="Q1410" s="58">
        <v>1</v>
      </c>
      <c r="R1410" s="58" t="s">
        <v>227</v>
      </c>
    </row>
    <row r="1411" spans="1:18" x14ac:dyDescent="0.25">
      <c r="A1411" s="58" t="s">
        <v>55</v>
      </c>
      <c r="B1411" s="58" t="s">
        <v>226</v>
      </c>
      <c r="C1411" s="58" t="s">
        <v>203</v>
      </c>
      <c r="D1411" s="58" t="s">
        <v>135</v>
      </c>
      <c r="E1411" s="58"/>
      <c r="F1411" s="58"/>
      <c r="G1411" s="58" t="s">
        <v>159</v>
      </c>
      <c r="H1411" s="58">
        <v>17</v>
      </c>
      <c r="I1411" s="58">
        <v>11</v>
      </c>
      <c r="J1411" s="58">
        <v>58</v>
      </c>
      <c r="K1411" s="58">
        <v>8</v>
      </c>
      <c r="L1411" s="58">
        <v>18</v>
      </c>
      <c r="M1411" s="58"/>
      <c r="N1411" s="58"/>
      <c r="O1411" s="58">
        <v>3666</v>
      </c>
      <c r="P1411" s="58">
        <v>406</v>
      </c>
      <c r="Q1411" s="58">
        <v>2</v>
      </c>
      <c r="R1411" s="58" t="s">
        <v>227</v>
      </c>
    </row>
    <row r="1412" spans="1:18" x14ac:dyDescent="0.25">
      <c r="A1412" s="58" t="s">
        <v>55</v>
      </c>
      <c r="B1412" s="58" t="s">
        <v>226</v>
      </c>
      <c r="C1412" s="58" t="s">
        <v>203</v>
      </c>
      <c r="D1412" s="58" t="s">
        <v>135</v>
      </c>
      <c r="E1412" s="58"/>
      <c r="F1412" s="58"/>
      <c r="G1412" s="58" t="s">
        <v>159</v>
      </c>
      <c r="H1412" s="58">
        <v>18</v>
      </c>
      <c r="I1412" s="58">
        <v>13</v>
      </c>
      <c r="J1412" s="58">
        <v>29</v>
      </c>
      <c r="K1412" s="58">
        <v>4</v>
      </c>
      <c r="L1412" s="58">
        <v>14</v>
      </c>
      <c r="M1412" s="58"/>
      <c r="N1412" s="58"/>
      <c r="O1412" s="58">
        <v>2828</v>
      </c>
      <c r="P1412" s="58">
        <v>304</v>
      </c>
      <c r="Q1412" s="58">
        <v>0</v>
      </c>
      <c r="R1412" s="58" t="s">
        <v>227</v>
      </c>
    </row>
    <row r="1413" spans="1:18" x14ac:dyDescent="0.25">
      <c r="A1413" s="58" t="s">
        <v>55</v>
      </c>
      <c r="B1413" s="58" t="s">
        <v>226</v>
      </c>
      <c r="C1413" s="58" t="s">
        <v>203</v>
      </c>
      <c r="D1413" s="58" t="s">
        <v>135</v>
      </c>
      <c r="E1413" s="58"/>
      <c r="F1413" s="58"/>
      <c r="G1413" s="58" t="s">
        <v>159</v>
      </c>
      <c r="H1413" s="58">
        <v>19</v>
      </c>
      <c r="I1413" s="58">
        <v>3</v>
      </c>
      <c r="J1413" s="58">
        <v>24</v>
      </c>
      <c r="K1413" s="58">
        <v>6</v>
      </c>
      <c r="L1413" s="58">
        <v>5</v>
      </c>
      <c r="M1413" s="58"/>
      <c r="N1413" s="58"/>
      <c r="O1413" s="58">
        <v>2404</v>
      </c>
      <c r="P1413" s="58">
        <v>264</v>
      </c>
      <c r="Q1413" s="58">
        <v>0</v>
      </c>
      <c r="R1413" s="58" t="s">
        <v>227</v>
      </c>
    </row>
    <row r="1414" spans="1:18" x14ac:dyDescent="0.25">
      <c r="A1414" s="58" t="s">
        <v>55</v>
      </c>
      <c r="B1414" s="58" t="s">
        <v>226</v>
      </c>
      <c r="C1414" s="58" t="s">
        <v>203</v>
      </c>
      <c r="D1414" s="58" t="s">
        <v>135</v>
      </c>
      <c r="E1414" s="58"/>
      <c r="F1414" s="58"/>
      <c r="G1414" s="58" t="s">
        <v>159</v>
      </c>
      <c r="H1414" s="58">
        <v>20</v>
      </c>
      <c r="I1414" s="58">
        <v>2</v>
      </c>
      <c r="J1414" s="58">
        <v>24</v>
      </c>
      <c r="K1414" s="58">
        <v>7</v>
      </c>
      <c r="L1414" s="58">
        <v>4</v>
      </c>
      <c r="M1414" s="58"/>
      <c r="N1414" s="58"/>
      <c r="O1414" s="58">
        <v>2620</v>
      </c>
      <c r="P1414" s="58">
        <v>304</v>
      </c>
      <c r="Q1414" s="58">
        <v>0</v>
      </c>
      <c r="R1414" s="58" t="s">
        <v>227</v>
      </c>
    </row>
    <row r="1415" spans="1:18" x14ac:dyDescent="0.25">
      <c r="A1415" s="58" t="s">
        <v>55</v>
      </c>
      <c r="B1415" s="58" t="s">
        <v>226</v>
      </c>
      <c r="C1415" s="58" t="s">
        <v>203</v>
      </c>
      <c r="D1415" s="58" t="s">
        <v>135</v>
      </c>
      <c r="E1415" s="58"/>
      <c r="F1415" s="58"/>
      <c r="G1415" s="58" t="s">
        <v>159</v>
      </c>
      <c r="H1415" s="58">
        <v>21</v>
      </c>
      <c r="I1415" s="58">
        <v>1</v>
      </c>
      <c r="J1415" s="58">
        <v>25</v>
      </c>
      <c r="K1415" s="58">
        <v>10</v>
      </c>
      <c r="L1415" s="58">
        <v>2</v>
      </c>
      <c r="M1415" s="58"/>
      <c r="N1415" s="58"/>
      <c r="O1415" s="58">
        <v>2837</v>
      </c>
      <c r="P1415" s="58">
        <v>274</v>
      </c>
      <c r="Q1415" s="58">
        <v>0</v>
      </c>
      <c r="R1415" s="58" t="s">
        <v>227</v>
      </c>
    </row>
    <row r="1416" spans="1:18" x14ac:dyDescent="0.25">
      <c r="A1416" s="58" t="s">
        <v>55</v>
      </c>
      <c r="B1416" s="58" t="s">
        <v>226</v>
      </c>
      <c r="C1416" s="58" t="s">
        <v>203</v>
      </c>
      <c r="D1416" s="58" t="s">
        <v>135</v>
      </c>
      <c r="E1416" s="58"/>
      <c r="F1416" s="58"/>
      <c r="G1416" s="58" t="s">
        <v>159</v>
      </c>
      <c r="H1416" s="58">
        <v>22</v>
      </c>
      <c r="I1416" s="58">
        <v>0</v>
      </c>
      <c r="J1416" s="58">
        <v>12</v>
      </c>
      <c r="K1416" s="58">
        <v>6</v>
      </c>
      <c r="L1416" s="58">
        <v>2</v>
      </c>
      <c r="M1416" s="58"/>
      <c r="N1416" s="58"/>
      <c r="O1416" s="58">
        <v>2027</v>
      </c>
      <c r="P1416" s="58">
        <v>254</v>
      </c>
      <c r="Q1416" s="58">
        <v>0</v>
      </c>
      <c r="R1416" s="58" t="s">
        <v>227</v>
      </c>
    </row>
    <row r="1417" spans="1:18" x14ac:dyDescent="0.25">
      <c r="A1417" s="58" t="s">
        <v>55</v>
      </c>
      <c r="B1417" s="58" t="s">
        <v>226</v>
      </c>
      <c r="C1417" s="58" t="s">
        <v>203</v>
      </c>
      <c r="D1417" s="58" t="s">
        <v>135</v>
      </c>
      <c r="E1417" s="58"/>
      <c r="F1417" s="58"/>
      <c r="G1417" s="58" t="s">
        <v>159</v>
      </c>
      <c r="H1417" s="58">
        <v>23</v>
      </c>
      <c r="I1417" s="58">
        <v>0</v>
      </c>
      <c r="J1417" s="58">
        <v>12</v>
      </c>
      <c r="K1417" s="58">
        <v>7</v>
      </c>
      <c r="L1417" s="58">
        <v>1</v>
      </c>
      <c r="M1417" s="58"/>
      <c r="N1417" s="58"/>
      <c r="O1417" s="58">
        <v>1456</v>
      </c>
      <c r="P1417" s="58">
        <v>105</v>
      </c>
      <c r="Q1417" s="58">
        <v>0</v>
      </c>
      <c r="R1417" s="58" t="s">
        <v>227</v>
      </c>
    </row>
    <row r="1418" spans="1:18" x14ac:dyDescent="0.25">
      <c r="A1418" s="58" t="s">
        <v>55</v>
      </c>
      <c r="B1418" s="58" t="s">
        <v>226</v>
      </c>
      <c r="C1418" s="58" t="s">
        <v>203</v>
      </c>
      <c r="D1418" s="58" t="s">
        <v>135</v>
      </c>
      <c r="E1418" s="58"/>
      <c r="F1418" s="58"/>
      <c r="G1418" s="58" t="s">
        <v>157</v>
      </c>
      <c r="H1418" s="58">
        <v>0</v>
      </c>
      <c r="I1418" s="58">
        <v>14</v>
      </c>
      <c r="J1418" s="58">
        <v>21</v>
      </c>
      <c r="K1418" s="58">
        <v>0</v>
      </c>
      <c r="L1418" s="58">
        <v>1</v>
      </c>
      <c r="M1418" s="58"/>
      <c r="N1418" s="58"/>
      <c r="O1418" s="58">
        <v>428</v>
      </c>
      <c r="P1418" s="58">
        <v>76</v>
      </c>
      <c r="Q1418" s="58">
        <v>0</v>
      </c>
      <c r="R1418" s="58" t="s">
        <v>227</v>
      </c>
    </row>
    <row r="1419" spans="1:18" x14ac:dyDescent="0.25">
      <c r="A1419" s="58" t="s">
        <v>55</v>
      </c>
      <c r="B1419" s="58" t="s">
        <v>226</v>
      </c>
      <c r="C1419" s="58" t="s">
        <v>203</v>
      </c>
      <c r="D1419" s="58" t="s">
        <v>135</v>
      </c>
      <c r="E1419" s="58"/>
      <c r="F1419" s="58"/>
      <c r="G1419" s="58" t="s">
        <v>157</v>
      </c>
      <c r="H1419" s="58">
        <v>1</v>
      </c>
      <c r="I1419" s="58">
        <v>21</v>
      </c>
      <c r="J1419" s="58">
        <v>20</v>
      </c>
      <c r="K1419" s="58">
        <v>0</v>
      </c>
      <c r="L1419" s="58">
        <v>2</v>
      </c>
      <c r="M1419" s="58"/>
      <c r="N1419" s="58"/>
      <c r="O1419" s="58">
        <v>323</v>
      </c>
      <c r="P1419" s="58">
        <v>55</v>
      </c>
      <c r="Q1419" s="58">
        <v>0</v>
      </c>
      <c r="R1419" s="58" t="s">
        <v>227</v>
      </c>
    </row>
    <row r="1420" spans="1:18" x14ac:dyDescent="0.25">
      <c r="A1420" s="58" t="s">
        <v>55</v>
      </c>
      <c r="B1420" s="58" t="s">
        <v>226</v>
      </c>
      <c r="C1420" s="58" t="s">
        <v>203</v>
      </c>
      <c r="D1420" s="58" t="s">
        <v>135</v>
      </c>
      <c r="E1420" s="58"/>
      <c r="F1420" s="58"/>
      <c r="G1420" s="58" t="s">
        <v>157</v>
      </c>
      <c r="H1420" s="58">
        <v>2</v>
      </c>
      <c r="I1420" s="58">
        <v>14</v>
      </c>
      <c r="J1420" s="58">
        <v>24</v>
      </c>
      <c r="K1420" s="58">
        <v>0</v>
      </c>
      <c r="L1420" s="58">
        <v>1</v>
      </c>
      <c r="M1420" s="58"/>
      <c r="N1420" s="58"/>
      <c r="O1420" s="58">
        <v>276</v>
      </c>
      <c r="P1420" s="58">
        <v>56</v>
      </c>
      <c r="Q1420" s="58">
        <v>0</v>
      </c>
      <c r="R1420" s="58" t="s">
        <v>227</v>
      </c>
    </row>
    <row r="1421" spans="1:18" x14ac:dyDescent="0.25">
      <c r="A1421" s="58" t="s">
        <v>55</v>
      </c>
      <c r="B1421" s="58" t="s">
        <v>226</v>
      </c>
      <c r="C1421" s="58" t="s">
        <v>203</v>
      </c>
      <c r="D1421" s="58" t="s">
        <v>135</v>
      </c>
      <c r="E1421" s="58"/>
      <c r="F1421" s="58"/>
      <c r="G1421" s="58" t="s">
        <v>157</v>
      </c>
      <c r="H1421" s="58">
        <v>3</v>
      </c>
      <c r="I1421" s="58">
        <v>15</v>
      </c>
      <c r="J1421" s="58">
        <v>23</v>
      </c>
      <c r="K1421" s="58">
        <v>0</v>
      </c>
      <c r="L1421" s="58">
        <v>2</v>
      </c>
      <c r="M1421" s="58"/>
      <c r="N1421" s="58"/>
      <c r="O1421" s="58">
        <v>329</v>
      </c>
      <c r="P1421" s="58">
        <v>50</v>
      </c>
      <c r="Q1421" s="58">
        <v>0</v>
      </c>
      <c r="R1421" s="58" t="s">
        <v>227</v>
      </c>
    </row>
    <row r="1422" spans="1:18" x14ac:dyDescent="0.25">
      <c r="A1422" s="58" t="s">
        <v>55</v>
      </c>
      <c r="B1422" s="58" t="s">
        <v>226</v>
      </c>
      <c r="C1422" s="58" t="s">
        <v>203</v>
      </c>
      <c r="D1422" s="58" t="s">
        <v>135</v>
      </c>
      <c r="E1422" s="58"/>
      <c r="F1422" s="58"/>
      <c r="G1422" s="58" t="s">
        <v>157</v>
      </c>
      <c r="H1422" s="58">
        <v>4</v>
      </c>
      <c r="I1422" s="58">
        <v>13</v>
      </c>
      <c r="J1422" s="58">
        <v>25</v>
      </c>
      <c r="K1422" s="58">
        <v>0</v>
      </c>
      <c r="L1422" s="58">
        <v>2</v>
      </c>
      <c r="M1422" s="58"/>
      <c r="N1422" s="58"/>
      <c r="O1422" s="58">
        <v>311</v>
      </c>
      <c r="P1422" s="58">
        <v>68</v>
      </c>
      <c r="Q1422" s="58">
        <v>0</v>
      </c>
      <c r="R1422" s="58" t="s">
        <v>227</v>
      </c>
    </row>
    <row r="1423" spans="1:18" x14ac:dyDescent="0.25">
      <c r="A1423" s="58" t="s">
        <v>55</v>
      </c>
      <c r="B1423" s="58" t="s">
        <v>226</v>
      </c>
      <c r="C1423" s="58" t="s">
        <v>203</v>
      </c>
      <c r="D1423" s="58" t="s">
        <v>135</v>
      </c>
      <c r="E1423" s="58"/>
      <c r="F1423" s="58"/>
      <c r="G1423" s="58" t="s">
        <v>157</v>
      </c>
      <c r="H1423" s="58">
        <v>5</v>
      </c>
      <c r="I1423" s="58">
        <v>35</v>
      </c>
      <c r="J1423" s="58">
        <v>26</v>
      </c>
      <c r="K1423" s="58">
        <v>4</v>
      </c>
      <c r="L1423" s="58">
        <v>4</v>
      </c>
      <c r="M1423" s="58"/>
      <c r="N1423" s="58"/>
      <c r="O1423" s="58">
        <v>556</v>
      </c>
      <c r="P1423" s="58">
        <v>61</v>
      </c>
      <c r="Q1423" s="58">
        <v>10</v>
      </c>
      <c r="R1423" s="58" t="s">
        <v>227</v>
      </c>
    </row>
    <row r="1424" spans="1:18" x14ac:dyDescent="0.25">
      <c r="A1424" s="58" t="s">
        <v>55</v>
      </c>
      <c r="B1424" s="58" t="s">
        <v>226</v>
      </c>
      <c r="C1424" s="58" t="s">
        <v>203</v>
      </c>
      <c r="D1424" s="58" t="s">
        <v>135</v>
      </c>
      <c r="E1424" s="58"/>
      <c r="F1424" s="58"/>
      <c r="G1424" s="58" t="s">
        <v>157</v>
      </c>
      <c r="H1424" s="58">
        <v>6</v>
      </c>
      <c r="I1424" s="58">
        <v>35</v>
      </c>
      <c r="J1424" s="58">
        <v>25</v>
      </c>
      <c r="K1424" s="58">
        <v>4</v>
      </c>
      <c r="L1424" s="58">
        <v>2</v>
      </c>
      <c r="M1424" s="58"/>
      <c r="N1424" s="58"/>
      <c r="O1424" s="58">
        <v>859</v>
      </c>
      <c r="P1424" s="58">
        <v>69</v>
      </c>
      <c r="Q1424" s="58">
        <v>7</v>
      </c>
      <c r="R1424" s="58" t="s">
        <v>227</v>
      </c>
    </row>
    <row r="1425" spans="1:18" x14ac:dyDescent="0.25">
      <c r="A1425" s="58" t="s">
        <v>55</v>
      </c>
      <c r="B1425" s="58" t="s">
        <v>226</v>
      </c>
      <c r="C1425" s="58" t="s">
        <v>203</v>
      </c>
      <c r="D1425" s="58" t="s">
        <v>135</v>
      </c>
      <c r="E1425" s="58"/>
      <c r="F1425" s="58"/>
      <c r="G1425" s="58" t="s">
        <v>157</v>
      </c>
      <c r="H1425" s="58">
        <v>7</v>
      </c>
      <c r="I1425" s="58">
        <v>44</v>
      </c>
      <c r="J1425" s="58">
        <v>64</v>
      </c>
      <c r="K1425" s="58">
        <v>13</v>
      </c>
      <c r="L1425" s="58">
        <v>17</v>
      </c>
      <c r="M1425" s="58"/>
      <c r="N1425" s="58"/>
      <c r="O1425" s="58">
        <v>3676</v>
      </c>
      <c r="P1425" s="58">
        <v>398</v>
      </c>
      <c r="Q1425" s="58">
        <v>0</v>
      </c>
      <c r="R1425" s="58" t="s">
        <v>227</v>
      </c>
    </row>
    <row r="1426" spans="1:18" x14ac:dyDescent="0.25">
      <c r="A1426" s="58" t="s">
        <v>55</v>
      </c>
      <c r="B1426" s="58" t="s">
        <v>226</v>
      </c>
      <c r="C1426" s="58" t="s">
        <v>203</v>
      </c>
      <c r="D1426" s="58" t="s">
        <v>135</v>
      </c>
      <c r="E1426" s="58"/>
      <c r="F1426" s="58"/>
      <c r="G1426" s="58" t="s">
        <v>157</v>
      </c>
      <c r="H1426" s="58">
        <v>8</v>
      </c>
      <c r="I1426" s="58">
        <v>51</v>
      </c>
      <c r="J1426" s="58">
        <v>91</v>
      </c>
      <c r="K1426" s="58">
        <v>23</v>
      </c>
      <c r="L1426" s="58">
        <v>9</v>
      </c>
      <c r="M1426" s="58"/>
      <c r="N1426" s="58"/>
      <c r="O1426" s="58">
        <v>3552</v>
      </c>
      <c r="P1426" s="58">
        <v>196</v>
      </c>
      <c r="Q1426" s="58">
        <v>1</v>
      </c>
      <c r="R1426" s="58" t="s">
        <v>227</v>
      </c>
    </row>
    <row r="1427" spans="1:18" x14ac:dyDescent="0.25">
      <c r="A1427" s="58" t="s">
        <v>55</v>
      </c>
      <c r="B1427" s="58" t="s">
        <v>226</v>
      </c>
      <c r="C1427" s="58" t="s">
        <v>203</v>
      </c>
      <c r="D1427" s="58" t="s">
        <v>135</v>
      </c>
      <c r="E1427" s="58"/>
      <c r="F1427" s="58"/>
      <c r="G1427" s="58" t="s">
        <v>157</v>
      </c>
      <c r="H1427" s="58">
        <v>9</v>
      </c>
      <c r="I1427" s="58">
        <v>68</v>
      </c>
      <c r="J1427" s="58">
        <v>99</v>
      </c>
      <c r="K1427" s="58">
        <v>42</v>
      </c>
      <c r="L1427" s="58">
        <v>9</v>
      </c>
      <c r="M1427" s="58"/>
      <c r="N1427" s="58"/>
      <c r="O1427" s="58">
        <v>3295</v>
      </c>
      <c r="P1427" s="58">
        <v>116</v>
      </c>
      <c r="Q1427" s="58">
        <v>0</v>
      </c>
      <c r="R1427" s="58" t="s">
        <v>227</v>
      </c>
    </row>
    <row r="1428" spans="1:18" x14ac:dyDescent="0.25">
      <c r="A1428" s="58" t="s">
        <v>55</v>
      </c>
      <c r="B1428" s="58" t="s">
        <v>226</v>
      </c>
      <c r="C1428" s="58" t="s">
        <v>203</v>
      </c>
      <c r="D1428" s="58" t="s">
        <v>135</v>
      </c>
      <c r="E1428" s="58"/>
      <c r="F1428" s="58"/>
      <c r="G1428" s="58" t="s">
        <v>157</v>
      </c>
      <c r="H1428" s="58">
        <v>10</v>
      </c>
      <c r="I1428" s="58">
        <v>82</v>
      </c>
      <c r="J1428" s="58">
        <v>130</v>
      </c>
      <c r="K1428" s="58">
        <v>14</v>
      </c>
      <c r="L1428" s="58">
        <v>6</v>
      </c>
      <c r="M1428" s="58"/>
      <c r="N1428" s="58"/>
      <c r="O1428" s="58">
        <v>3036</v>
      </c>
      <c r="P1428" s="58">
        <v>89</v>
      </c>
      <c r="Q1428" s="58">
        <v>0</v>
      </c>
      <c r="R1428" s="58" t="s">
        <v>227</v>
      </c>
    </row>
    <row r="1429" spans="1:18" x14ac:dyDescent="0.25">
      <c r="A1429" s="58" t="s">
        <v>55</v>
      </c>
      <c r="B1429" s="58" t="s">
        <v>226</v>
      </c>
      <c r="C1429" s="58" t="s">
        <v>203</v>
      </c>
      <c r="D1429" s="58" t="s">
        <v>135</v>
      </c>
      <c r="E1429" s="58"/>
      <c r="F1429" s="58"/>
      <c r="G1429" s="58" t="s">
        <v>157</v>
      </c>
      <c r="H1429" s="58">
        <v>11</v>
      </c>
      <c r="I1429" s="58">
        <v>75</v>
      </c>
      <c r="J1429" s="58">
        <v>137</v>
      </c>
      <c r="K1429" s="58">
        <v>18</v>
      </c>
      <c r="L1429" s="58">
        <v>2</v>
      </c>
      <c r="M1429" s="58"/>
      <c r="N1429" s="58"/>
      <c r="O1429" s="58">
        <v>2381</v>
      </c>
      <c r="P1429" s="58">
        <v>103</v>
      </c>
      <c r="Q1429" s="58">
        <v>0</v>
      </c>
      <c r="R1429" s="58" t="s">
        <v>227</v>
      </c>
    </row>
    <row r="1430" spans="1:18" x14ac:dyDescent="0.25">
      <c r="A1430" s="58" t="s">
        <v>55</v>
      </c>
      <c r="B1430" s="58" t="s">
        <v>226</v>
      </c>
      <c r="C1430" s="58" t="s">
        <v>203</v>
      </c>
      <c r="D1430" s="58" t="s">
        <v>135</v>
      </c>
      <c r="E1430" s="58"/>
      <c r="F1430" s="58"/>
      <c r="G1430" s="58" t="s">
        <v>157</v>
      </c>
      <c r="H1430" s="58">
        <v>12</v>
      </c>
      <c r="I1430" s="58">
        <v>70</v>
      </c>
      <c r="J1430" s="58">
        <v>145</v>
      </c>
      <c r="K1430" s="58">
        <v>12</v>
      </c>
      <c r="L1430" s="58">
        <v>1</v>
      </c>
      <c r="M1430" s="58"/>
      <c r="N1430" s="58"/>
      <c r="O1430" s="58">
        <v>2401</v>
      </c>
      <c r="P1430" s="58">
        <v>132</v>
      </c>
      <c r="Q1430" s="58">
        <v>0</v>
      </c>
      <c r="R1430" s="58" t="s">
        <v>227</v>
      </c>
    </row>
    <row r="1431" spans="1:18" x14ac:dyDescent="0.25">
      <c r="A1431" s="58" t="s">
        <v>55</v>
      </c>
      <c r="B1431" s="58" t="s">
        <v>226</v>
      </c>
      <c r="C1431" s="58" t="s">
        <v>203</v>
      </c>
      <c r="D1431" s="58" t="s">
        <v>135</v>
      </c>
      <c r="E1431" s="58"/>
      <c r="F1431" s="58"/>
      <c r="G1431" s="58" t="s">
        <v>157</v>
      </c>
      <c r="H1431" s="58">
        <v>13</v>
      </c>
      <c r="I1431" s="58">
        <v>66</v>
      </c>
      <c r="J1431" s="58">
        <v>91</v>
      </c>
      <c r="K1431" s="58">
        <v>3</v>
      </c>
      <c r="L1431" s="58">
        <v>1</v>
      </c>
      <c r="M1431" s="58"/>
      <c r="N1431" s="58"/>
      <c r="O1431" s="58">
        <v>2611</v>
      </c>
      <c r="P1431" s="58">
        <v>112</v>
      </c>
      <c r="Q1431" s="58">
        <v>0</v>
      </c>
      <c r="R1431" s="58" t="s">
        <v>227</v>
      </c>
    </row>
    <row r="1432" spans="1:18" x14ac:dyDescent="0.25">
      <c r="A1432" s="58" t="s">
        <v>55</v>
      </c>
      <c r="B1432" s="58" t="s">
        <v>226</v>
      </c>
      <c r="C1432" s="58" t="s">
        <v>203</v>
      </c>
      <c r="D1432" s="58" t="s">
        <v>135</v>
      </c>
      <c r="E1432" s="58"/>
      <c r="F1432" s="58"/>
      <c r="G1432" s="58" t="s">
        <v>157</v>
      </c>
      <c r="H1432" s="58">
        <v>14</v>
      </c>
      <c r="I1432" s="58">
        <v>64</v>
      </c>
      <c r="J1432" s="58">
        <v>133</v>
      </c>
      <c r="K1432" s="58">
        <v>9</v>
      </c>
      <c r="L1432" s="58">
        <v>2</v>
      </c>
      <c r="M1432" s="58"/>
      <c r="N1432" s="58"/>
      <c r="O1432" s="58">
        <v>2896</v>
      </c>
      <c r="P1432" s="58">
        <v>107</v>
      </c>
      <c r="Q1432" s="58">
        <v>0</v>
      </c>
      <c r="R1432" s="58" t="s">
        <v>227</v>
      </c>
    </row>
    <row r="1433" spans="1:18" x14ac:dyDescent="0.25">
      <c r="A1433" s="58" t="s">
        <v>55</v>
      </c>
      <c r="B1433" s="58" t="s">
        <v>226</v>
      </c>
      <c r="C1433" s="58" t="s">
        <v>203</v>
      </c>
      <c r="D1433" s="58" t="s">
        <v>135</v>
      </c>
      <c r="E1433" s="58"/>
      <c r="F1433" s="58"/>
      <c r="G1433" s="58" t="s">
        <v>157</v>
      </c>
      <c r="H1433" s="58">
        <v>15</v>
      </c>
      <c r="I1433" s="58">
        <v>62</v>
      </c>
      <c r="J1433" s="58">
        <v>115</v>
      </c>
      <c r="K1433" s="58">
        <v>15</v>
      </c>
      <c r="L1433" s="58">
        <v>2</v>
      </c>
      <c r="M1433" s="58"/>
      <c r="N1433" s="58"/>
      <c r="O1433" s="58">
        <v>2960</v>
      </c>
      <c r="P1433" s="58">
        <v>125</v>
      </c>
      <c r="Q1433" s="58">
        <v>0</v>
      </c>
      <c r="R1433" s="58" t="s">
        <v>227</v>
      </c>
    </row>
    <row r="1434" spans="1:18" x14ac:dyDescent="0.25">
      <c r="A1434" s="58" t="s">
        <v>55</v>
      </c>
      <c r="B1434" s="58" t="s">
        <v>226</v>
      </c>
      <c r="C1434" s="58" t="s">
        <v>203</v>
      </c>
      <c r="D1434" s="58" t="s">
        <v>135</v>
      </c>
      <c r="E1434" s="58"/>
      <c r="F1434" s="58"/>
      <c r="G1434" s="58" t="s">
        <v>157</v>
      </c>
      <c r="H1434" s="58">
        <v>16</v>
      </c>
      <c r="I1434" s="58">
        <v>66</v>
      </c>
      <c r="J1434" s="58">
        <v>109</v>
      </c>
      <c r="K1434" s="58">
        <v>12</v>
      </c>
      <c r="L1434" s="58">
        <v>1</v>
      </c>
      <c r="M1434" s="58"/>
      <c r="N1434" s="58"/>
      <c r="O1434" s="58">
        <v>3321</v>
      </c>
      <c r="P1434" s="58">
        <v>240</v>
      </c>
      <c r="Q1434" s="58">
        <v>0</v>
      </c>
      <c r="R1434" s="58" t="s">
        <v>227</v>
      </c>
    </row>
    <row r="1435" spans="1:18" x14ac:dyDescent="0.25">
      <c r="A1435" s="58" t="s">
        <v>55</v>
      </c>
      <c r="B1435" s="58" t="s">
        <v>226</v>
      </c>
      <c r="C1435" s="58" t="s">
        <v>203</v>
      </c>
      <c r="D1435" s="58" t="s">
        <v>135</v>
      </c>
      <c r="E1435" s="58"/>
      <c r="F1435" s="58"/>
      <c r="G1435" s="58" t="s">
        <v>157</v>
      </c>
      <c r="H1435" s="58">
        <v>17</v>
      </c>
      <c r="I1435" s="58">
        <v>14</v>
      </c>
      <c r="J1435" s="58">
        <v>61</v>
      </c>
      <c r="K1435" s="58">
        <v>13</v>
      </c>
      <c r="L1435" s="58">
        <v>14</v>
      </c>
      <c r="M1435" s="58"/>
      <c r="N1435" s="58"/>
      <c r="O1435" s="58">
        <v>4097</v>
      </c>
      <c r="P1435" s="58">
        <v>581</v>
      </c>
      <c r="Q1435" s="58">
        <v>3</v>
      </c>
      <c r="R1435" s="58" t="s">
        <v>227</v>
      </c>
    </row>
    <row r="1436" spans="1:18" x14ac:dyDescent="0.25">
      <c r="A1436" s="58" t="s">
        <v>55</v>
      </c>
      <c r="B1436" s="58" t="s">
        <v>226</v>
      </c>
      <c r="C1436" s="58" t="s">
        <v>203</v>
      </c>
      <c r="D1436" s="58" t="s">
        <v>135</v>
      </c>
      <c r="E1436" s="58"/>
      <c r="F1436" s="58"/>
      <c r="G1436" s="58" t="s">
        <v>157</v>
      </c>
      <c r="H1436" s="58">
        <v>18</v>
      </c>
      <c r="I1436" s="58">
        <v>10</v>
      </c>
      <c r="J1436" s="58">
        <v>33</v>
      </c>
      <c r="K1436" s="58">
        <v>15</v>
      </c>
      <c r="L1436" s="58">
        <v>10</v>
      </c>
      <c r="M1436" s="58"/>
      <c r="N1436" s="58"/>
      <c r="O1436" s="58">
        <v>3725</v>
      </c>
      <c r="P1436" s="58">
        <v>440</v>
      </c>
      <c r="Q1436" s="58">
        <v>0</v>
      </c>
      <c r="R1436" s="58" t="s">
        <v>227</v>
      </c>
    </row>
    <row r="1437" spans="1:18" x14ac:dyDescent="0.25">
      <c r="A1437" s="58" t="s">
        <v>55</v>
      </c>
      <c r="B1437" s="58" t="s">
        <v>226</v>
      </c>
      <c r="C1437" s="58" t="s">
        <v>203</v>
      </c>
      <c r="D1437" s="58" t="s">
        <v>135</v>
      </c>
      <c r="E1437" s="58"/>
      <c r="F1437" s="58"/>
      <c r="G1437" s="58" t="s">
        <v>157</v>
      </c>
      <c r="H1437" s="58">
        <v>19</v>
      </c>
      <c r="I1437" s="58">
        <v>4</v>
      </c>
      <c r="J1437" s="58">
        <v>22</v>
      </c>
      <c r="K1437" s="58">
        <v>21</v>
      </c>
      <c r="L1437" s="58">
        <v>12</v>
      </c>
      <c r="M1437" s="58"/>
      <c r="N1437" s="58"/>
      <c r="O1437" s="58">
        <v>2798</v>
      </c>
      <c r="P1437" s="58">
        <v>305</v>
      </c>
      <c r="Q1437" s="58">
        <v>0</v>
      </c>
      <c r="R1437" s="58" t="s">
        <v>227</v>
      </c>
    </row>
    <row r="1438" spans="1:18" x14ac:dyDescent="0.25">
      <c r="A1438" s="58" t="s">
        <v>55</v>
      </c>
      <c r="B1438" s="58" t="s">
        <v>226</v>
      </c>
      <c r="C1438" s="58" t="s">
        <v>203</v>
      </c>
      <c r="D1438" s="58" t="s">
        <v>135</v>
      </c>
      <c r="E1438" s="58"/>
      <c r="F1438" s="58"/>
      <c r="G1438" s="58" t="s">
        <v>157</v>
      </c>
      <c r="H1438" s="58">
        <v>20</v>
      </c>
      <c r="I1438" s="58">
        <v>2</v>
      </c>
      <c r="J1438" s="58">
        <v>25</v>
      </c>
      <c r="K1438" s="58">
        <v>14</v>
      </c>
      <c r="L1438" s="58">
        <v>5</v>
      </c>
      <c r="M1438" s="58"/>
      <c r="N1438" s="58"/>
      <c r="O1438" s="58">
        <v>2277</v>
      </c>
      <c r="P1438" s="58">
        <v>345</v>
      </c>
      <c r="Q1438" s="58">
        <v>0</v>
      </c>
      <c r="R1438" s="58" t="s">
        <v>227</v>
      </c>
    </row>
    <row r="1439" spans="1:18" x14ac:dyDescent="0.25">
      <c r="A1439" s="58" t="s">
        <v>55</v>
      </c>
      <c r="B1439" s="58" t="s">
        <v>226</v>
      </c>
      <c r="C1439" s="58" t="s">
        <v>203</v>
      </c>
      <c r="D1439" s="58" t="s">
        <v>135</v>
      </c>
      <c r="E1439" s="58"/>
      <c r="F1439" s="58"/>
      <c r="G1439" s="58" t="s">
        <v>157</v>
      </c>
      <c r="H1439" s="58">
        <v>21</v>
      </c>
      <c r="I1439" s="58">
        <v>4</v>
      </c>
      <c r="J1439" s="58">
        <v>27</v>
      </c>
      <c r="K1439" s="58">
        <v>3</v>
      </c>
      <c r="L1439" s="58">
        <v>5</v>
      </c>
      <c r="M1439" s="58"/>
      <c r="N1439" s="58"/>
      <c r="O1439" s="58">
        <v>1983</v>
      </c>
      <c r="P1439" s="58">
        <v>237</v>
      </c>
      <c r="Q1439" s="58">
        <v>0</v>
      </c>
      <c r="R1439" s="58" t="s">
        <v>227</v>
      </c>
    </row>
    <row r="1440" spans="1:18" x14ac:dyDescent="0.25">
      <c r="A1440" s="58" t="s">
        <v>55</v>
      </c>
      <c r="B1440" s="58" t="s">
        <v>226</v>
      </c>
      <c r="C1440" s="58" t="s">
        <v>203</v>
      </c>
      <c r="D1440" s="58" t="s">
        <v>135</v>
      </c>
      <c r="E1440" s="58"/>
      <c r="F1440" s="58"/>
      <c r="G1440" s="58" t="s">
        <v>157</v>
      </c>
      <c r="H1440" s="58">
        <v>22</v>
      </c>
      <c r="I1440" s="58">
        <v>9</v>
      </c>
      <c r="J1440" s="58">
        <v>20</v>
      </c>
      <c r="K1440" s="58">
        <v>6</v>
      </c>
      <c r="L1440" s="58">
        <v>2</v>
      </c>
      <c r="M1440" s="58"/>
      <c r="N1440" s="58"/>
      <c r="O1440" s="58">
        <v>1350</v>
      </c>
      <c r="P1440" s="58">
        <v>126</v>
      </c>
      <c r="Q1440" s="58">
        <v>0</v>
      </c>
      <c r="R1440" s="58" t="s">
        <v>227</v>
      </c>
    </row>
    <row r="1441" spans="1:18" x14ac:dyDescent="0.25">
      <c r="A1441" s="58" t="s">
        <v>55</v>
      </c>
      <c r="B1441" s="58" t="s">
        <v>226</v>
      </c>
      <c r="C1441" s="58" t="s">
        <v>203</v>
      </c>
      <c r="D1441" s="58" t="s">
        <v>135</v>
      </c>
      <c r="E1441" s="58"/>
      <c r="F1441" s="58"/>
      <c r="G1441" s="58" t="s">
        <v>157</v>
      </c>
      <c r="H1441" s="58">
        <v>23</v>
      </c>
      <c r="I1441" s="58">
        <v>7</v>
      </c>
      <c r="J1441" s="58">
        <v>15</v>
      </c>
      <c r="K1441" s="58">
        <v>4</v>
      </c>
      <c r="L1441" s="58">
        <v>1</v>
      </c>
      <c r="M1441" s="58"/>
      <c r="N1441" s="58"/>
      <c r="O1441" s="58">
        <v>830</v>
      </c>
      <c r="P1441" s="58">
        <v>119</v>
      </c>
      <c r="Q1441" s="58">
        <v>0</v>
      </c>
      <c r="R1441" s="58" t="s">
        <v>227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9809-B894-44F9-A0C9-13C88FC99538}">
  <sheetPr>
    <tabColor theme="5" tint="0.59999389629810485"/>
  </sheetPr>
  <dimension ref="A1:O97"/>
  <sheetViews>
    <sheetView workbookViewId="0">
      <selection activeCell="D12" sqref="D12"/>
    </sheetView>
  </sheetViews>
  <sheetFormatPr defaultRowHeight="15.75" x14ac:dyDescent="0.25"/>
  <cols>
    <col min="1" max="1" width="16.42578125" bestFit="1" customWidth="1"/>
    <col min="2" max="3" width="16.42578125" customWidth="1"/>
    <col min="4" max="5" width="8.85546875" bestFit="1" customWidth="1"/>
    <col min="6" max="6" width="6.5703125" bestFit="1" customWidth="1"/>
    <col min="7" max="7" width="18" bestFit="1" customWidth="1"/>
    <col min="8" max="10" width="15.42578125" bestFit="1" customWidth="1"/>
    <col min="11" max="12" width="24.28515625" bestFit="1" customWidth="1"/>
    <col min="13" max="13" width="6.5703125" bestFit="1" customWidth="1"/>
    <col min="14" max="14" width="165" bestFit="1" customWidth="1"/>
    <col min="15" max="15" width="23.140625" bestFit="1" customWidth="1"/>
  </cols>
  <sheetData>
    <row r="1" spans="1:15" x14ac:dyDescent="0.25">
      <c r="A1" s="57" t="s">
        <v>4</v>
      </c>
      <c r="B1" s="67" t="s">
        <v>228</v>
      </c>
      <c r="C1" s="67" t="s">
        <v>229</v>
      </c>
      <c r="D1" s="57" t="s">
        <v>149</v>
      </c>
      <c r="E1" s="57" t="s">
        <v>153</v>
      </c>
      <c r="F1" s="57" t="s">
        <v>133</v>
      </c>
      <c r="G1" s="57" t="s">
        <v>174</v>
      </c>
      <c r="H1" s="57" t="s">
        <v>175</v>
      </c>
      <c r="I1" s="57" t="s">
        <v>176</v>
      </c>
      <c r="J1" s="57" t="s">
        <v>177</v>
      </c>
      <c r="K1" s="57" t="s">
        <v>178</v>
      </c>
      <c r="L1" s="57" t="s">
        <v>179</v>
      </c>
      <c r="M1" s="57" t="s">
        <v>180</v>
      </c>
      <c r="N1" s="57" t="s">
        <v>181</v>
      </c>
      <c r="O1" s="57" t="s">
        <v>182</v>
      </c>
    </row>
    <row r="2" spans="1:15" x14ac:dyDescent="0.25">
      <c r="A2" s="58" t="s">
        <v>11</v>
      </c>
      <c r="B2" s="58"/>
      <c r="C2" s="58"/>
      <c r="D2" s="58" t="s">
        <v>159</v>
      </c>
      <c r="E2" s="58" t="s">
        <v>161</v>
      </c>
      <c r="F2" s="58" t="s">
        <v>137</v>
      </c>
      <c r="G2" s="58">
        <v>8100</v>
      </c>
      <c r="H2" s="58">
        <v>570.70000000000005</v>
      </c>
      <c r="I2" s="58">
        <v>570.70000000000005</v>
      </c>
      <c r="J2" s="58">
        <v>0</v>
      </c>
      <c r="K2" s="58">
        <v>51.095146311547218</v>
      </c>
      <c r="L2" s="58">
        <v>51.095146311547218</v>
      </c>
      <c r="M2" s="58">
        <v>50</v>
      </c>
      <c r="N2" s="58" t="s">
        <v>183</v>
      </c>
      <c r="O2" s="58" t="s">
        <v>184</v>
      </c>
    </row>
    <row r="3" spans="1:15" x14ac:dyDescent="0.25">
      <c r="A3" s="58" t="s">
        <v>11</v>
      </c>
      <c r="B3" s="58"/>
      <c r="C3" s="58"/>
      <c r="D3" s="58" t="s">
        <v>159</v>
      </c>
      <c r="E3" s="58" t="s">
        <v>161</v>
      </c>
      <c r="F3" s="58" t="s">
        <v>135</v>
      </c>
      <c r="G3" s="58">
        <v>8100</v>
      </c>
      <c r="H3" s="58">
        <v>532.29999999999995</v>
      </c>
      <c r="I3" s="58">
        <v>532.29999999999995</v>
      </c>
      <c r="J3" s="58">
        <v>0</v>
      </c>
      <c r="K3" s="58">
        <v>54.78113845575804</v>
      </c>
      <c r="L3" s="58">
        <v>54.78113845575804</v>
      </c>
      <c r="M3" s="58">
        <v>50</v>
      </c>
      <c r="N3" s="58" t="s">
        <v>183</v>
      </c>
      <c r="O3" s="58" t="s">
        <v>184</v>
      </c>
    </row>
    <row r="4" spans="1:15" x14ac:dyDescent="0.25">
      <c r="A4" s="58" t="s">
        <v>11</v>
      </c>
      <c r="B4" s="58"/>
      <c r="C4" s="58"/>
      <c r="D4" s="58" t="s">
        <v>159</v>
      </c>
      <c r="E4" s="58" t="s">
        <v>151</v>
      </c>
      <c r="F4" s="58" t="s">
        <v>137</v>
      </c>
      <c r="G4" s="58">
        <v>8100</v>
      </c>
      <c r="H4" s="58">
        <v>561.70000000000005</v>
      </c>
      <c r="I4" s="58">
        <v>537.70000000000005</v>
      </c>
      <c r="J4" s="58">
        <v>24</v>
      </c>
      <c r="K4" s="58">
        <v>51.913833006943207</v>
      </c>
      <c r="L4" s="58">
        <v>54.230983819973957</v>
      </c>
      <c r="M4" s="58">
        <v>50</v>
      </c>
      <c r="N4" s="58" t="s">
        <v>183</v>
      </c>
      <c r="O4" s="58" t="s">
        <v>185</v>
      </c>
    </row>
    <row r="5" spans="1:15" x14ac:dyDescent="0.25">
      <c r="A5" s="58" t="s">
        <v>11</v>
      </c>
      <c r="B5" s="58"/>
      <c r="C5" s="58"/>
      <c r="D5" s="58" t="s">
        <v>159</v>
      </c>
      <c r="E5" s="58" t="s">
        <v>151</v>
      </c>
      <c r="F5" s="58" t="s">
        <v>135</v>
      </c>
      <c r="G5" s="58">
        <v>8100</v>
      </c>
      <c r="H5" s="58">
        <v>541</v>
      </c>
      <c r="I5" s="58">
        <v>541</v>
      </c>
      <c r="J5" s="58">
        <v>0</v>
      </c>
      <c r="K5" s="58">
        <v>53.900184842883547</v>
      </c>
      <c r="L5" s="58">
        <v>53.900184842883547</v>
      </c>
      <c r="M5" s="58">
        <v>50</v>
      </c>
      <c r="N5" s="58" t="s">
        <v>183</v>
      </c>
      <c r="O5" s="58" t="s">
        <v>185</v>
      </c>
    </row>
    <row r="6" spans="1:15" x14ac:dyDescent="0.25">
      <c r="A6" s="58" t="s">
        <v>11</v>
      </c>
      <c r="B6" s="58"/>
      <c r="C6" s="58"/>
      <c r="D6" s="58" t="s">
        <v>157</v>
      </c>
      <c r="E6" s="58" t="s">
        <v>161</v>
      </c>
      <c r="F6" s="58" t="s">
        <v>137</v>
      </c>
      <c r="G6" s="58">
        <v>8100</v>
      </c>
      <c r="H6" s="58">
        <v>583</v>
      </c>
      <c r="I6" s="58">
        <v>551.29999999999995</v>
      </c>
      <c r="J6" s="58">
        <v>31.7</v>
      </c>
      <c r="K6" s="58">
        <v>50.017152658662091</v>
      </c>
      <c r="L6" s="58">
        <v>52.89316161799384</v>
      </c>
      <c r="M6" s="58">
        <v>50</v>
      </c>
      <c r="N6" s="58" t="s">
        <v>183</v>
      </c>
      <c r="O6" s="58" t="s">
        <v>186</v>
      </c>
    </row>
    <row r="7" spans="1:15" x14ac:dyDescent="0.25">
      <c r="A7" s="58" t="s">
        <v>11</v>
      </c>
      <c r="B7" s="58"/>
      <c r="C7" s="58"/>
      <c r="D7" s="58" t="s">
        <v>157</v>
      </c>
      <c r="E7" s="58" t="s">
        <v>161</v>
      </c>
      <c r="F7" s="58" t="s">
        <v>135</v>
      </c>
      <c r="G7" s="58">
        <v>8100</v>
      </c>
      <c r="H7" s="58">
        <v>522.70000000000005</v>
      </c>
      <c r="I7" s="58">
        <v>522.70000000000005</v>
      </c>
      <c r="J7" s="58">
        <v>0</v>
      </c>
      <c r="K7" s="58">
        <v>55.787258465659072</v>
      </c>
      <c r="L7" s="58">
        <v>55.787258465659072</v>
      </c>
      <c r="M7" s="58">
        <v>50</v>
      </c>
      <c r="N7" s="58" t="s">
        <v>183</v>
      </c>
      <c r="O7" s="58" t="s">
        <v>186</v>
      </c>
    </row>
    <row r="8" spans="1:15" x14ac:dyDescent="0.25">
      <c r="A8" s="58" t="s">
        <v>11</v>
      </c>
      <c r="B8" s="58"/>
      <c r="C8" s="58"/>
      <c r="D8" s="58" t="s">
        <v>157</v>
      </c>
      <c r="E8" s="58" t="s">
        <v>151</v>
      </c>
      <c r="F8" s="58" t="s">
        <v>137</v>
      </c>
      <c r="G8" s="58">
        <v>8100</v>
      </c>
      <c r="H8" s="58">
        <v>549.70000000000005</v>
      </c>
      <c r="I8" s="58">
        <v>534.70000000000005</v>
      </c>
      <c r="J8" s="58">
        <v>15</v>
      </c>
      <c r="K8" s="58">
        <v>53.047116609059493</v>
      </c>
      <c r="L8" s="58">
        <v>54.535253413128864</v>
      </c>
      <c r="M8" s="58">
        <v>50</v>
      </c>
      <c r="N8" s="58" t="s">
        <v>183</v>
      </c>
      <c r="O8" s="58" t="s">
        <v>187</v>
      </c>
    </row>
    <row r="9" spans="1:15" x14ac:dyDescent="0.25">
      <c r="A9" s="58" t="s">
        <v>11</v>
      </c>
      <c r="B9" s="58"/>
      <c r="C9" s="58"/>
      <c r="D9" s="58" t="s">
        <v>157</v>
      </c>
      <c r="E9" s="58" t="s">
        <v>151</v>
      </c>
      <c r="F9" s="58" t="s">
        <v>135</v>
      </c>
      <c r="G9" s="58">
        <v>8100</v>
      </c>
      <c r="H9" s="58">
        <v>529</v>
      </c>
      <c r="I9" s="58">
        <v>509.7</v>
      </c>
      <c r="J9" s="58">
        <v>19.3</v>
      </c>
      <c r="K9" s="58">
        <v>55.12287334593573</v>
      </c>
      <c r="L9" s="58">
        <v>57.210123602118891</v>
      </c>
      <c r="M9" s="58">
        <v>50</v>
      </c>
      <c r="N9" s="58" t="s">
        <v>183</v>
      </c>
      <c r="O9" s="58" t="s">
        <v>187</v>
      </c>
    </row>
    <row r="10" spans="1:15" x14ac:dyDescent="0.25">
      <c r="A10" s="58" t="s">
        <v>19</v>
      </c>
      <c r="B10" s="58"/>
      <c r="C10" s="58"/>
      <c r="D10" s="58" t="s">
        <v>159</v>
      </c>
      <c r="E10" s="58" t="s">
        <v>161</v>
      </c>
      <c r="F10" s="58" t="s">
        <v>137</v>
      </c>
      <c r="G10" s="58">
        <v>1150</v>
      </c>
      <c r="H10" s="58">
        <v>85.4</v>
      </c>
      <c r="I10" s="58">
        <v>72.099999999999994</v>
      </c>
      <c r="J10" s="58">
        <v>13.3</v>
      </c>
      <c r="K10" s="58">
        <v>48.477751756440277</v>
      </c>
      <c r="L10" s="58">
        <v>57.420249653259368</v>
      </c>
      <c r="M10" s="58">
        <v>60</v>
      </c>
      <c r="N10" s="58" t="s">
        <v>188</v>
      </c>
      <c r="O10" s="58" t="s">
        <v>184</v>
      </c>
    </row>
    <row r="11" spans="1:15" x14ac:dyDescent="0.25">
      <c r="A11" s="58" t="s">
        <v>19</v>
      </c>
      <c r="B11" s="58"/>
      <c r="C11" s="58"/>
      <c r="D11" s="58" t="s">
        <v>159</v>
      </c>
      <c r="E11" s="58" t="s">
        <v>161</v>
      </c>
      <c r="F11" s="58" t="s">
        <v>135</v>
      </c>
      <c r="G11" s="58">
        <v>1150</v>
      </c>
      <c r="H11" s="58">
        <v>89</v>
      </c>
      <c r="I11" s="58">
        <v>74.7</v>
      </c>
      <c r="J11" s="58">
        <v>14.3</v>
      </c>
      <c r="K11" s="58">
        <v>46.516853932584269</v>
      </c>
      <c r="L11" s="58">
        <v>55.421686746987952</v>
      </c>
      <c r="M11" s="58">
        <v>60</v>
      </c>
      <c r="N11" s="58" t="s">
        <v>188</v>
      </c>
      <c r="O11" s="58" t="s">
        <v>184</v>
      </c>
    </row>
    <row r="12" spans="1:15" x14ac:dyDescent="0.25">
      <c r="A12" s="58" t="s">
        <v>19</v>
      </c>
      <c r="B12" s="58"/>
      <c r="C12" s="58"/>
      <c r="D12" s="58" t="s">
        <v>159</v>
      </c>
      <c r="E12" s="58" t="s">
        <v>151</v>
      </c>
      <c r="F12" s="58" t="s">
        <v>137</v>
      </c>
      <c r="G12" s="58">
        <v>1150</v>
      </c>
      <c r="H12" s="58">
        <v>131.1</v>
      </c>
      <c r="I12" s="58">
        <v>86.800000000000011</v>
      </c>
      <c r="J12" s="58">
        <v>44.3</v>
      </c>
      <c r="K12" s="58">
        <v>31.578947368421051</v>
      </c>
      <c r="L12" s="58">
        <v>47.695852534562214</v>
      </c>
      <c r="M12" s="58">
        <v>60</v>
      </c>
      <c r="N12" s="58" t="s">
        <v>188</v>
      </c>
      <c r="O12" s="58" t="s">
        <v>185</v>
      </c>
    </row>
    <row r="13" spans="1:15" x14ac:dyDescent="0.25">
      <c r="A13" s="58" t="s">
        <v>19</v>
      </c>
      <c r="B13" s="58"/>
      <c r="C13" s="58"/>
      <c r="D13" s="58" t="s">
        <v>159</v>
      </c>
      <c r="E13" s="58" t="s">
        <v>151</v>
      </c>
      <c r="F13" s="58" t="s">
        <v>135</v>
      </c>
      <c r="G13" s="58">
        <v>1150</v>
      </c>
      <c r="H13" s="58">
        <v>121</v>
      </c>
      <c r="I13" s="58">
        <v>89.7</v>
      </c>
      <c r="J13" s="58">
        <v>31.3</v>
      </c>
      <c r="K13" s="58">
        <v>34.214876033057863</v>
      </c>
      <c r="L13" s="58">
        <v>46.153846153846153</v>
      </c>
      <c r="M13" s="58">
        <v>60</v>
      </c>
      <c r="N13" s="58" t="s">
        <v>188</v>
      </c>
      <c r="O13" s="58" t="s">
        <v>185</v>
      </c>
    </row>
    <row r="14" spans="1:15" x14ac:dyDescent="0.25">
      <c r="A14" s="58" t="s">
        <v>19</v>
      </c>
      <c r="B14" s="58"/>
      <c r="C14" s="58"/>
      <c r="D14" s="58" t="s">
        <v>157</v>
      </c>
      <c r="E14" s="58" t="s">
        <v>161</v>
      </c>
      <c r="F14" s="58" t="s">
        <v>137</v>
      </c>
      <c r="G14" s="58">
        <v>1150</v>
      </c>
      <c r="H14" s="58">
        <v>110.4</v>
      </c>
      <c r="I14" s="58">
        <v>79.7</v>
      </c>
      <c r="J14" s="58">
        <v>30.7</v>
      </c>
      <c r="K14" s="58">
        <v>37.5</v>
      </c>
      <c r="L14" s="58">
        <v>51.94479297365119</v>
      </c>
      <c r="M14" s="58">
        <v>60</v>
      </c>
      <c r="N14" s="58" t="s">
        <v>188</v>
      </c>
      <c r="O14" s="58" t="s">
        <v>186</v>
      </c>
    </row>
    <row r="15" spans="1:15" x14ac:dyDescent="0.25">
      <c r="A15" s="58" t="s">
        <v>19</v>
      </c>
      <c r="B15" s="58"/>
      <c r="C15" s="58"/>
      <c r="D15" s="58" t="s">
        <v>157</v>
      </c>
      <c r="E15" s="58" t="s">
        <v>161</v>
      </c>
      <c r="F15" s="58" t="s">
        <v>135</v>
      </c>
      <c r="G15" s="58">
        <v>1150</v>
      </c>
      <c r="H15" s="58">
        <v>75.3</v>
      </c>
      <c r="I15" s="58">
        <v>75.3</v>
      </c>
      <c r="J15" s="58">
        <v>0</v>
      </c>
      <c r="K15" s="58">
        <v>54.980079681274901</v>
      </c>
      <c r="L15" s="58">
        <v>54.980079681274901</v>
      </c>
      <c r="M15" s="58">
        <v>60</v>
      </c>
      <c r="N15" s="58" t="s">
        <v>188</v>
      </c>
      <c r="O15" s="58" t="s">
        <v>186</v>
      </c>
    </row>
    <row r="16" spans="1:15" x14ac:dyDescent="0.25">
      <c r="A16" s="58" t="s">
        <v>19</v>
      </c>
      <c r="B16" s="58"/>
      <c r="C16" s="58"/>
      <c r="D16" s="58" t="s">
        <v>157</v>
      </c>
      <c r="E16" s="58" t="s">
        <v>151</v>
      </c>
      <c r="F16" s="58" t="s">
        <v>137</v>
      </c>
      <c r="G16" s="58">
        <v>1150</v>
      </c>
      <c r="H16" s="58">
        <v>87</v>
      </c>
      <c r="I16" s="58">
        <v>79.7</v>
      </c>
      <c r="J16" s="58">
        <v>7.3</v>
      </c>
      <c r="K16" s="58">
        <v>47.58620689655173</v>
      </c>
      <c r="L16" s="58">
        <v>51.94479297365119</v>
      </c>
      <c r="M16" s="58">
        <v>60</v>
      </c>
      <c r="N16" s="58" t="s">
        <v>188</v>
      </c>
      <c r="O16" s="58" t="s">
        <v>187</v>
      </c>
    </row>
    <row r="17" spans="1:15" x14ac:dyDescent="0.25">
      <c r="A17" s="58" t="s">
        <v>19</v>
      </c>
      <c r="B17" s="58"/>
      <c r="C17" s="58"/>
      <c r="D17" s="58" t="s">
        <v>157</v>
      </c>
      <c r="E17" s="58" t="s">
        <v>151</v>
      </c>
      <c r="F17" s="58" t="s">
        <v>135</v>
      </c>
      <c r="G17" s="58">
        <v>1150</v>
      </c>
      <c r="H17" s="58">
        <v>103.7</v>
      </c>
      <c r="I17" s="58">
        <v>86</v>
      </c>
      <c r="J17" s="58">
        <v>17.7</v>
      </c>
      <c r="K17" s="58">
        <v>39.922854387656699</v>
      </c>
      <c r="L17" s="58">
        <v>48.139534883720927</v>
      </c>
      <c r="M17" s="58">
        <v>60</v>
      </c>
      <c r="N17" s="58" t="s">
        <v>188</v>
      </c>
      <c r="O17" s="58" t="s">
        <v>187</v>
      </c>
    </row>
    <row r="18" spans="1:15" x14ac:dyDescent="0.25">
      <c r="A18" s="58" t="s">
        <v>24</v>
      </c>
      <c r="B18" s="58"/>
      <c r="C18" s="58"/>
      <c r="D18" s="58" t="s">
        <v>159</v>
      </c>
      <c r="E18" s="58" t="s">
        <v>161</v>
      </c>
      <c r="F18" s="58" t="s">
        <v>137</v>
      </c>
      <c r="G18" s="58">
        <v>1380</v>
      </c>
      <c r="H18" s="58">
        <v>119.7</v>
      </c>
      <c r="I18" s="58">
        <v>110</v>
      </c>
      <c r="J18" s="58">
        <v>9.6999999999999993</v>
      </c>
      <c r="K18" s="58">
        <v>41.503759398496243</v>
      </c>
      <c r="L18" s="58">
        <v>45.163636363636357</v>
      </c>
      <c r="M18" s="58">
        <v>50</v>
      </c>
      <c r="N18" s="58" t="s">
        <v>189</v>
      </c>
      <c r="O18" s="58" t="s">
        <v>184</v>
      </c>
    </row>
    <row r="19" spans="1:15" x14ac:dyDescent="0.25">
      <c r="A19" s="58" t="s">
        <v>24</v>
      </c>
      <c r="B19" s="58"/>
      <c r="C19" s="58"/>
      <c r="D19" s="58" t="s">
        <v>159</v>
      </c>
      <c r="E19" s="58" t="s">
        <v>161</v>
      </c>
      <c r="F19" s="58" t="s">
        <v>135</v>
      </c>
      <c r="G19" s="58">
        <v>1380</v>
      </c>
      <c r="H19" s="58">
        <v>188.3</v>
      </c>
      <c r="I19" s="58">
        <v>127.6</v>
      </c>
      <c r="J19" s="58">
        <v>60.7</v>
      </c>
      <c r="K19" s="58">
        <v>26.383430695698351</v>
      </c>
      <c r="L19" s="58">
        <v>38.934169278996869</v>
      </c>
      <c r="M19" s="58">
        <v>50</v>
      </c>
      <c r="N19" s="58" t="s">
        <v>189</v>
      </c>
      <c r="O19" s="58" t="s">
        <v>184</v>
      </c>
    </row>
    <row r="20" spans="1:15" x14ac:dyDescent="0.25">
      <c r="A20" s="58" t="s">
        <v>24</v>
      </c>
      <c r="B20" s="58"/>
      <c r="C20" s="58"/>
      <c r="D20" s="58" t="s">
        <v>159</v>
      </c>
      <c r="E20" s="58" t="s">
        <v>151</v>
      </c>
      <c r="F20" s="58" t="s">
        <v>137</v>
      </c>
      <c r="G20" s="58">
        <v>1380</v>
      </c>
      <c r="H20" s="58">
        <v>146.1</v>
      </c>
      <c r="I20" s="58">
        <v>104.8</v>
      </c>
      <c r="J20" s="58">
        <v>41.3</v>
      </c>
      <c r="K20" s="58">
        <v>34.004106776180691</v>
      </c>
      <c r="L20" s="58">
        <v>47.404580152671763</v>
      </c>
      <c r="M20" s="58">
        <v>50</v>
      </c>
      <c r="N20" s="58" t="s">
        <v>189</v>
      </c>
      <c r="O20" s="58" t="s">
        <v>185</v>
      </c>
    </row>
    <row r="21" spans="1:15" x14ac:dyDescent="0.25">
      <c r="A21" s="58" t="s">
        <v>24</v>
      </c>
      <c r="B21" s="58"/>
      <c r="C21" s="58"/>
      <c r="D21" s="58" t="s">
        <v>159</v>
      </c>
      <c r="E21" s="58" t="s">
        <v>151</v>
      </c>
      <c r="F21" s="58" t="s">
        <v>135</v>
      </c>
      <c r="G21" s="58">
        <v>1380</v>
      </c>
      <c r="H21" s="58">
        <v>222.7</v>
      </c>
      <c r="I21" s="58">
        <v>111.7</v>
      </c>
      <c r="J21" s="58">
        <v>111</v>
      </c>
      <c r="K21" s="58">
        <v>22.308037718904359</v>
      </c>
      <c r="L21" s="58">
        <v>44.4762757385855</v>
      </c>
      <c r="M21" s="58">
        <v>50</v>
      </c>
      <c r="N21" s="58" t="s">
        <v>189</v>
      </c>
      <c r="O21" s="58" t="s">
        <v>185</v>
      </c>
    </row>
    <row r="22" spans="1:15" x14ac:dyDescent="0.25">
      <c r="A22" s="58" t="s">
        <v>24</v>
      </c>
      <c r="B22" s="58"/>
      <c r="C22" s="58"/>
      <c r="D22" s="58" t="s">
        <v>157</v>
      </c>
      <c r="E22" s="58" t="s">
        <v>161</v>
      </c>
      <c r="F22" s="58" t="s">
        <v>137</v>
      </c>
      <c r="G22" s="58">
        <v>1380</v>
      </c>
      <c r="H22" s="58">
        <v>137</v>
      </c>
      <c r="I22" s="58">
        <v>102.7</v>
      </c>
      <c r="J22" s="58">
        <v>34.299999999999997</v>
      </c>
      <c r="K22" s="58">
        <v>36.262773722627728</v>
      </c>
      <c r="L22" s="58">
        <v>48.373904576436217</v>
      </c>
      <c r="M22" s="58">
        <v>50</v>
      </c>
      <c r="N22" s="58" t="s">
        <v>189</v>
      </c>
      <c r="O22" s="58" t="s">
        <v>186</v>
      </c>
    </row>
    <row r="23" spans="1:15" x14ac:dyDescent="0.25">
      <c r="A23" s="58" t="s">
        <v>24</v>
      </c>
      <c r="B23" s="58"/>
      <c r="C23" s="58"/>
      <c r="D23" s="58" t="s">
        <v>157</v>
      </c>
      <c r="E23" s="58" t="s">
        <v>161</v>
      </c>
      <c r="F23" s="58" t="s">
        <v>135</v>
      </c>
      <c r="G23" s="58">
        <v>1380</v>
      </c>
      <c r="H23" s="58">
        <v>249.4</v>
      </c>
      <c r="I23" s="58">
        <v>119.8</v>
      </c>
      <c r="J23" s="58">
        <v>129.6</v>
      </c>
      <c r="K23" s="58">
        <v>19.919807538091419</v>
      </c>
      <c r="L23" s="58">
        <v>41.469115191986653</v>
      </c>
      <c r="M23" s="58">
        <v>50</v>
      </c>
      <c r="N23" s="58" t="s">
        <v>189</v>
      </c>
      <c r="O23" s="58" t="s">
        <v>186</v>
      </c>
    </row>
    <row r="24" spans="1:15" x14ac:dyDescent="0.25">
      <c r="A24" s="58" t="s">
        <v>24</v>
      </c>
      <c r="B24" s="58"/>
      <c r="C24" s="58"/>
      <c r="D24" s="58" t="s">
        <v>157</v>
      </c>
      <c r="E24" s="58" t="s">
        <v>151</v>
      </c>
      <c r="F24" s="58" t="s">
        <v>137</v>
      </c>
      <c r="G24" s="58">
        <v>1380</v>
      </c>
      <c r="H24" s="58">
        <v>144.30000000000001</v>
      </c>
      <c r="I24" s="58">
        <v>112</v>
      </c>
      <c r="J24" s="58">
        <v>32.299999999999997</v>
      </c>
      <c r="K24" s="58">
        <v>34.428274428274428</v>
      </c>
      <c r="L24" s="58">
        <v>44.357142857142847</v>
      </c>
      <c r="M24" s="58">
        <v>50</v>
      </c>
      <c r="N24" s="58" t="s">
        <v>189</v>
      </c>
      <c r="O24" s="58" t="s">
        <v>187</v>
      </c>
    </row>
    <row r="25" spans="1:15" x14ac:dyDescent="0.25">
      <c r="A25" s="58" t="s">
        <v>24</v>
      </c>
      <c r="B25" s="58"/>
      <c r="C25" s="58"/>
      <c r="D25" s="58" t="s">
        <v>157</v>
      </c>
      <c r="E25" s="58" t="s">
        <v>151</v>
      </c>
      <c r="F25" s="58" t="s">
        <v>135</v>
      </c>
      <c r="G25" s="58">
        <v>1380</v>
      </c>
      <c r="H25" s="58">
        <v>270.60000000000002</v>
      </c>
      <c r="I25" s="58">
        <v>125</v>
      </c>
      <c r="J25" s="58">
        <v>145.6</v>
      </c>
      <c r="K25" s="58">
        <v>18.35920177383592</v>
      </c>
      <c r="L25" s="58">
        <v>39.744000000000007</v>
      </c>
      <c r="M25" s="58">
        <v>50</v>
      </c>
      <c r="N25" s="58" t="s">
        <v>189</v>
      </c>
      <c r="O25" s="58" t="s">
        <v>187</v>
      </c>
    </row>
    <row r="26" spans="1:15" x14ac:dyDescent="0.25">
      <c r="A26" s="58" t="s">
        <v>29</v>
      </c>
      <c r="B26" s="58"/>
      <c r="C26" s="58"/>
      <c r="D26" s="58" t="s">
        <v>159</v>
      </c>
      <c r="E26" s="58" t="s">
        <v>161</v>
      </c>
      <c r="F26" s="58" t="s">
        <v>137</v>
      </c>
      <c r="G26" s="58">
        <v>1760</v>
      </c>
      <c r="H26" s="58">
        <v>195.4</v>
      </c>
      <c r="I26" s="58">
        <v>148</v>
      </c>
      <c r="J26" s="58">
        <v>47.400000000000013</v>
      </c>
      <c r="K26" s="58">
        <v>32.425793244626412</v>
      </c>
      <c r="L26" s="58">
        <v>42.810810810810807</v>
      </c>
      <c r="M26" s="58">
        <v>60</v>
      </c>
      <c r="N26" s="58" t="s">
        <v>190</v>
      </c>
      <c r="O26" s="58" t="s">
        <v>184</v>
      </c>
    </row>
    <row r="27" spans="1:15" x14ac:dyDescent="0.25">
      <c r="A27" s="58" t="s">
        <v>29</v>
      </c>
      <c r="B27" s="58"/>
      <c r="C27" s="58"/>
      <c r="D27" s="58" t="s">
        <v>159</v>
      </c>
      <c r="E27" s="58" t="s">
        <v>161</v>
      </c>
      <c r="F27" s="58" t="s">
        <v>135</v>
      </c>
      <c r="G27" s="58">
        <v>1760</v>
      </c>
      <c r="H27" s="58">
        <v>207.3</v>
      </c>
      <c r="I27" s="58">
        <v>138.9</v>
      </c>
      <c r="J27" s="58">
        <v>68.400000000000006</v>
      </c>
      <c r="K27" s="58">
        <v>30.564399421128801</v>
      </c>
      <c r="L27" s="58">
        <v>45.615550755939537</v>
      </c>
      <c r="M27" s="58">
        <v>60</v>
      </c>
      <c r="N27" s="58" t="s">
        <v>190</v>
      </c>
      <c r="O27" s="58" t="s">
        <v>184</v>
      </c>
    </row>
    <row r="28" spans="1:15" x14ac:dyDescent="0.25">
      <c r="A28" s="58" t="s">
        <v>29</v>
      </c>
      <c r="B28" s="58"/>
      <c r="C28" s="58"/>
      <c r="D28" s="58" t="s">
        <v>159</v>
      </c>
      <c r="E28" s="58" t="s">
        <v>151</v>
      </c>
      <c r="F28" s="58" t="s">
        <v>137</v>
      </c>
      <c r="G28" s="58">
        <v>1760</v>
      </c>
      <c r="H28" s="58">
        <v>121.7</v>
      </c>
      <c r="I28" s="58">
        <v>89.7</v>
      </c>
      <c r="J28" s="58">
        <v>32</v>
      </c>
      <c r="K28" s="58">
        <v>52.062448644207073</v>
      </c>
      <c r="L28" s="58">
        <v>70.635451505016718</v>
      </c>
      <c r="M28" s="58">
        <v>60</v>
      </c>
      <c r="N28" s="58" t="s">
        <v>190</v>
      </c>
      <c r="O28" s="58" t="s">
        <v>185</v>
      </c>
    </row>
    <row r="29" spans="1:15" x14ac:dyDescent="0.25">
      <c r="A29" s="58" t="s">
        <v>29</v>
      </c>
      <c r="B29" s="58"/>
      <c r="C29" s="58"/>
      <c r="D29" s="58" t="s">
        <v>159</v>
      </c>
      <c r="E29" s="58" t="s">
        <v>151</v>
      </c>
      <c r="F29" s="58" t="s">
        <v>135</v>
      </c>
      <c r="G29" s="58">
        <v>1760</v>
      </c>
      <c r="H29" s="58">
        <v>142.30000000000001</v>
      </c>
      <c r="I29" s="58">
        <v>96</v>
      </c>
      <c r="J29" s="58">
        <v>46.3</v>
      </c>
      <c r="K29" s="58">
        <v>44.525650035137033</v>
      </c>
      <c r="L29" s="58">
        <v>66</v>
      </c>
      <c r="M29" s="58">
        <v>60</v>
      </c>
      <c r="N29" s="58" t="s">
        <v>190</v>
      </c>
      <c r="O29" s="58" t="s">
        <v>185</v>
      </c>
    </row>
    <row r="30" spans="1:15" x14ac:dyDescent="0.25">
      <c r="A30" s="58" t="s">
        <v>29</v>
      </c>
      <c r="B30" s="58"/>
      <c r="C30" s="58"/>
      <c r="D30" s="58" t="s">
        <v>157</v>
      </c>
      <c r="E30" s="58" t="s">
        <v>161</v>
      </c>
      <c r="F30" s="58" t="s">
        <v>137</v>
      </c>
      <c r="G30" s="58">
        <v>1760</v>
      </c>
      <c r="H30" s="58">
        <v>266.7</v>
      </c>
      <c r="I30" s="58">
        <v>149</v>
      </c>
      <c r="J30" s="58">
        <v>117.7</v>
      </c>
      <c r="K30" s="58">
        <v>23.757030371203602</v>
      </c>
      <c r="L30" s="58">
        <v>42.523489932885909</v>
      </c>
      <c r="M30" s="58">
        <v>60</v>
      </c>
      <c r="N30" s="58" t="s">
        <v>190</v>
      </c>
      <c r="O30" s="58" t="s">
        <v>186</v>
      </c>
    </row>
    <row r="31" spans="1:15" x14ac:dyDescent="0.25">
      <c r="A31" s="58" t="s">
        <v>29</v>
      </c>
      <c r="B31" s="58"/>
      <c r="C31" s="58"/>
      <c r="D31" s="58" t="s">
        <v>157</v>
      </c>
      <c r="E31" s="58" t="s">
        <v>161</v>
      </c>
      <c r="F31" s="58" t="s">
        <v>135</v>
      </c>
      <c r="G31" s="58">
        <v>1760</v>
      </c>
      <c r="H31" s="58">
        <v>215</v>
      </c>
      <c r="I31" s="58">
        <v>150</v>
      </c>
      <c r="J31" s="58">
        <v>65</v>
      </c>
      <c r="K31" s="58">
        <v>29.469767441860469</v>
      </c>
      <c r="L31" s="58">
        <v>42.239999999999988</v>
      </c>
      <c r="M31" s="58">
        <v>60</v>
      </c>
      <c r="N31" s="58" t="s">
        <v>190</v>
      </c>
      <c r="O31" s="58" t="s">
        <v>186</v>
      </c>
    </row>
    <row r="32" spans="1:15" x14ac:dyDescent="0.25">
      <c r="A32" s="58" t="s">
        <v>29</v>
      </c>
      <c r="B32" s="58"/>
      <c r="C32" s="58"/>
      <c r="D32" s="58" t="s">
        <v>157</v>
      </c>
      <c r="E32" s="58" t="s">
        <v>151</v>
      </c>
      <c r="F32" s="58" t="s">
        <v>137</v>
      </c>
      <c r="G32" s="58">
        <v>1760</v>
      </c>
      <c r="H32" s="58">
        <v>264.39999999999998</v>
      </c>
      <c r="I32" s="58">
        <v>157.69999999999999</v>
      </c>
      <c r="J32" s="58">
        <v>106.7</v>
      </c>
      <c r="K32" s="58">
        <v>23.96369137670197</v>
      </c>
      <c r="L32" s="58">
        <v>40.177552314521243</v>
      </c>
      <c r="M32" s="58">
        <v>60</v>
      </c>
      <c r="N32" s="58" t="s">
        <v>190</v>
      </c>
      <c r="O32" s="58" t="s">
        <v>187</v>
      </c>
    </row>
    <row r="33" spans="1:15" x14ac:dyDescent="0.25">
      <c r="A33" s="58" t="s">
        <v>29</v>
      </c>
      <c r="B33" s="58"/>
      <c r="C33" s="58"/>
      <c r="D33" s="58" t="s">
        <v>157</v>
      </c>
      <c r="E33" s="58" t="s">
        <v>151</v>
      </c>
      <c r="F33" s="58" t="s">
        <v>135</v>
      </c>
      <c r="G33" s="58">
        <v>1760</v>
      </c>
      <c r="H33" s="58">
        <v>146.4</v>
      </c>
      <c r="I33" s="58">
        <v>143.4</v>
      </c>
      <c r="J33" s="58">
        <v>3</v>
      </c>
      <c r="K33" s="58">
        <v>43.278688524590159</v>
      </c>
      <c r="L33" s="58">
        <v>44.18410041841004</v>
      </c>
      <c r="M33" s="58">
        <v>60</v>
      </c>
      <c r="N33" s="58" t="s">
        <v>190</v>
      </c>
      <c r="O33" s="58" t="s">
        <v>187</v>
      </c>
    </row>
    <row r="34" spans="1:15" x14ac:dyDescent="0.25">
      <c r="A34" s="58" t="s">
        <v>36</v>
      </c>
      <c r="B34" s="58"/>
      <c r="C34" s="58"/>
      <c r="D34" s="58" t="s">
        <v>159</v>
      </c>
      <c r="E34" s="58" t="s">
        <v>161</v>
      </c>
      <c r="F34" s="58" t="s">
        <v>137</v>
      </c>
      <c r="G34" s="58">
        <v>4100</v>
      </c>
      <c r="H34" s="58">
        <v>165</v>
      </c>
      <c r="I34" s="58">
        <v>165</v>
      </c>
      <c r="J34" s="58">
        <v>0</v>
      </c>
      <c r="K34" s="58">
        <v>89.454545454545453</v>
      </c>
      <c r="L34" s="58">
        <v>89.454545454545453</v>
      </c>
      <c r="M34" s="58">
        <v>90</v>
      </c>
      <c r="N34" s="58" t="s">
        <v>191</v>
      </c>
      <c r="O34" s="58" t="s">
        <v>184</v>
      </c>
    </row>
    <row r="35" spans="1:15" x14ac:dyDescent="0.25">
      <c r="A35" s="58" t="s">
        <v>36</v>
      </c>
      <c r="B35" s="58"/>
      <c r="C35" s="58"/>
      <c r="D35" s="58" t="s">
        <v>159</v>
      </c>
      <c r="E35" s="58" t="s">
        <v>161</v>
      </c>
      <c r="F35" s="58" t="s">
        <v>135</v>
      </c>
      <c r="G35" s="58">
        <v>4100</v>
      </c>
      <c r="H35" s="58">
        <v>175.7</v>
      </c>
      <c r="I35" s="58">
        <v>175.7</v>
      </c>
      <c r="J35" s="58">
        <v>0</v>
      </c>
      <c r="K35" s="58">
        <v>84.006829823562896</v>
      </c>
      <c r="L35" s="58">
        <v>84.006829823562896</v>
      </c>
      <c r="M35" s="58">
        <v>90</v>
      </c>
      <c r="N35" s="58" t="s">
        <v>191</v>
      </c>
      <c r="O35" s="58" t="s">
        <v>184</v>
      </c>
    </row>
    <row r="36" spans="1:15" x14ac:dyDescent="0.25">
      <c r="A36" s="58" t="s">
        <v>36</v>
      </c>
      <c r="B36" s="58"/>
      <c r="C36" s="58"/>
      <c r="D36" s="58" t="s">
        <v>159</v>
      </c>
      <c r="E36" s="58" t="s">
        <v>151</v>
      </c>
      <c r="F36" s="58" t="s">
        <v>137</v>
      </c>
      <c r="G36" s="58">
        <v>4100</v>
      </c>
      <c r="H36" s="58">
        <v>169</v>
      </c>
      <c r="I36" s="58">
        <v>169</v>
      </c>
      <c r="J36" s="58">
        <v>0</v>
      </c>
      <c r="K36" s="58">
        <v>87.337278106508876</v>
      </c>
      <c r="L36" s="58">
        <v>87.337278106508876</v>
      </c>
      <c r="M36" s="58">
        <v>90</v>
      </c>
      <c r="N36" s="58" t="s">
        <v>191</v>
      </c>
      <c r="O36" s="58" t="s">
        <v>185</v>
      </c>
    </row>
    <row r="37" spans="1:15" x14ac:dyDescent="0.25">
      <c r="A37" s="58" t="s">
        <v>36</v>
      </c>
      <c r="B37" s="58"/>
      <c r="C37" s="58"/>
      <c r="D37" s="58" t="s">
        <v>159</v>
      </c>
      <c r="E37" s="58" t="s">
        <v>151</v>
      </c>
      <c r="F37" s="58" t="s">
        <v>135</v>
      </c>
      <c r="G37" s="58">
        <v>4100</v>
      </c>
      <c r="H37" s="58">
        <v>179.3</v>
      </c>
      <c r="I37" s="58">
        <v>179.3</v>
      </c>
      <c r="J37" s="58">
        <v>0</v>
      </c>
      <c r="K37" s="58">
        <v>82.320133853876186</v>
      </c>
      <c r="L37" s="58">
        <v>82.320133853876186</v>
      </c>
      <c r="M37" s="58">
        <v>90</v>
      </c>
      <c r="N37" s="58" t="s">
        <v>191</v>
      </c>
      <c r="O37" s="58" t="s">
        <v>185</v>
      </c>
    </row>
    <row r="38" spans="1:15" x14ac:dyDescent="0.25">
      <c r="A38" s="58" t="s">
        <v>36</v>
      </c>
      <c r="B38" s="58"/>
      <c r="C38" s="58"/>
      <c r="D38" s="58" t="s">
        <v>157</v>
      </c>
      <c r="E38" s="58" t="s">
        <v>161</v>
      </c>
      <c r="F38" s="58" t="s">
        <v>137</v>
      </c>
      <c r="G38" s="58">
        <v>4100</v>
      </c>
      <c r="H38" s="58">
        <v>190</v>
      </c>
      <c r="I38" s="58">
        <v>190</v>
      </c>
      <c r="J38" s="58">
        <v>0</v>
      </c>
      <c r="K38" s="58">
        <v>77.68421052631578</v>
      </c>
      <c r="L38" s="58">
        <v>77.68421052631578</v>
      </c>
      <c r="M38" s="58">
        <v>90</v>
      </c>
      <c r="N38" s="58" t="s">
        <v>191</v>
      </c>
      <c r="O38" s="58" t="s">
        <v>186</v>
      </c>
    </row>
    <row r="39" spans="1:15" x14ac:dyDescent="0.25">
      <c r="A39" s="58" t="s">
        <v>36</v>
      </c>
      <c r="B39" s="58"/>
      <c r="C39" s="58"/>
      <c r="D39" s="58" t="s">
        <v>157</v>
      </c>
      <c r="E39" s="58" t="s">
        <v>161</v>
      </c>
      <c r="F39" s="58" t="s">
        <v>135</v>
      </c>
      <c r="G39" s="58">
        <v>4100</v>
      </c>
      <c r="H39" s="58">
        <v>194.3</v>
      </c>
      <c r="I39" s="58">
        <v>194.3</v>
      </c>
      <c r="J39" s="58">
        <v>0</v>
      </c>
      <c r="K39" s="58">
        <v>75.9650025733402</v>
      </c>
      <c r="L39" s="58">
        <v>75.9650025733402</v>
      </c>
      <c r="M39" s="58">
        <v>90</v>
      </c>
      <c r="N39" s="58" t="s">
        <v>191</v>
      </c>
      <c r="O39" s="58" t="s">
        <v>186</v>
      </c>
    </row>
    <row r="40" spans="1:15" x14ac:dyDescent="0.25">
      <c r="A40" s="58" t="s">
        <v>36</v>
      </c>
      <c r="B40" s="58"/>
      <c r="C40" s="58"/>
      <c r="D40" s="58" t="s">
        <v>157</v>
      </c>
      <c r="E40" s="58" t="s">
        <v>151</v>
      </c>
      <c r="F40" s="58" t="s">
        <v>137</v>
      </c>
      <c r="G40" s="58">
        <v>4100</v>
      </c>
      <c r="H40" s="58">
        <v>175</v>
      </c>
      <c r="I40" s="58">
        <v>175</v>
      </c>
      <c r="J40" s="58">
        <v>0</v>
      </c>
      <c r="K40" s="58">
        <v>84.342857142857142</v>
      </c>
      <c r="L40" s="58">
        <v>84.342857142857142</v>
      </c>
      <c r="M40" s="58">
        <v>90</v>
      </c>
      <c r="N40" s="58" t="s">
        <v>191</v>
      </c>
      <c r="O40" s="58" t="s">
        <v>187</v>
      </c>
    </row>
    <row r="41" spans="1:15" x14ac:dyDescent="0.25">
      <c r="A41" s="58" t="s">
        <v>36</v>
      </c>
      <c r="B41" s="58"/>
      <c r="C41" s="58"/>
      <c r="D41" s="58" t="s">
        <v>157</v>
      </c>
      <c r="E41" s="58" t="s">
        <v>151</v>
      </c>
      <c r="F41" s="58" t="s">
        <v>135</v>
      </c>
      <c r="G41" s="58">
        <v>4100</v>
      </c>
      <c r="H41" s="58">
        <v>180</v>
      </c>
      <c r="I41" s="58">
        <v>180</v>
      </c>
      <c r="J41" s="58">
        <v>0</v>
      </c>
      <c r="K41" s="58">
        <v>82</v>
      </c>
      <c r="L41" s="58">
        <v>82</v>
      </c>
      <c r="M41" s="58">
        <v>90</v>
      </c>
      <c r="N41" s="58" t="s">
        <v>191</v>
      </c>
      <c r="O41" s="58" t="s">
        <v>187</v>
      </c>
    </row>
    <row r="42" spans="1:15" x14ac:dyDescent="0.25">
      <c r="A42" s="58" t="s">
        <v>38</v>
      </c>
      <c r="B42" s="58"/>
      <c r="C42" s="58"/>
      <c r="D42" s="58" t="s">
        <v>159</v>
      </c>
      <c r="E42" s="58" t="s">
        <v>161</v>
      </c>
      <c r="F42" s="58" t="s">
        <v>137</v>
      </c>
      <c r="G42" s="58">
        <v>2075</v>
      </c>
      <c r="H42" s="58">
        <v>207.3</v>
      </c>
      <c r="I42" s="58">
        <v>138.69999999999999</v>
      </c>
      <c r="J42" s="58">
        <v>68.599999999999994</v>
      </c>
      <c r="K42" s="58">
        <v>36.034732272069462</v>
      </c>
      <c r="L42" s="58">
        <v>53.857245854361942</v>
      </c>
      <c r="M42" s="58">
        <v>70</v>
      </c>
      <c r="N42" s="58" t="s">
        <v>192</v>
      </c>
      <c r="O42" s="58" t="s">
        <v>184</v>
      </c>
    </row>
    <row r="43" spans="1:15" x14ac:dyDescent="0.25">
      <c r="A43" s="58" t="s">
        <v>38</v>
      </c>
      <c r="B43" s="58"/>
      <c r="C43" s="58"/>
      <c r="D43" s="58" t="s">
        <v>159</v>
      </c>
      <c r="E43" s="58" t="s">
        <v>161</v>
      </c>
      <c r="F43" s="58" t="s">
        <v>135</v>
      </c>
      <c r="G43" s="58">
        <v>2075</v>
      </c>
      <c r="H43" s="58">
        <v>267</v>
      </c>
      <c r="I43" s="58">
        <v>150.30000000000001</v>
      </c>
      <c r="J43" s="58">
        <v>116.7</v>
      </c>
      <c r="K43" s="58">
        <v>27.977528089887642</v>
      </c>
      <c r="L43" s="58">
        <v>49.700598802395213</v>
      </c>
      <c r="M43" s="58">
        <v>70</v>
      </c>
      <c r="N43" s="58" t="s">
        <v>192</v>
      </c>
      <c r="O43" s="58" t="s">
        <v>184</v>
      </c>
    </row>
    <row r="44" spans="1:15" x14ac:dyDescent="0.25">
      <c r="A44" s="58" t="s">
        <v>38</v>
      </c>
      <c r="B44" s="58"/>
      <c r="C44" s="58"/>
      <c r="D44" s="58" t="s">
        <v>159</v>
      </c>
      <c r="E44" s="58" t="s">
        <v>151</v>
      </c>
      <c r="F44" s="58" t="s">
        <v>137</v>
      </c>
      <c r="G44" s="58">
        <v>2075</v>
      </c>
      <c r="H44" s="58">
        <v>253.6</v>
      </c>
      <c r="I44" s="58">
        <v>149.19999999999999</v>
      </c>
      <c r="J44" s="58">
        <v>104.4</v>
      </c>
      <c r="K44" s="58">
        <v>29.45583596214512</v>
      </c>
      <c r="L44" s="58">
        <v>50.067024128686327</v>
      </c>
      <c r="M44" s="58">
        <v>70</v>
      </c>
      <c r="N44" s="58" t="s">
        <v>192</v>
      </c>
      <c r="O44" s="58" t="s">
        <v>185</v>
      </c>
    </row>
    <row r="45" spans="1:15" x14ac:dyDescent="0.25">
      <c r="A45" s="58" t="s">
        <v>38</v>
      </c>
      <c r="B45" s="58"/>
      <c r="C45" s="58"/>
      <c r="D45" s="58" t="s">
        <v>159</v>
      </c>
      <c r="E45" s="58" t="s">
        <v>151</v>
      </c>
      <c r="F45" s="58" t="s">
        <v>135</v>
      </c>
      <c r="G45" s="58">
        <v>2075</v>
      </c>
      <c r="H45" s="58">
        <v>207.7</v>
      </c>
      <c r="I45" s="58">
        <v>153.4</v>
      </c>
      <c r="J45" s="58">
        <v>54.3</v>
      </c>
      <c r="K45" s="58">
        <v>35.965334617236401</v>
      </c>
      <c r="L45" s="58">
        <v>48.696219035202091</v>
      </c>
      <c r="M45" s="58">
        <v>70</v>
      </c>
      <c r="N45" s="58" t="s">
        <v>192</v>
      </c>
      <c r="O45" s="58" t="s">
        <v>185</v>
      </c>
    </row>
    <row r="46" spans="1:15" x14ac:dyDescent="0.25">
      <c r="A46" s="58" t="s">
        <v>38</v>
      </c>
      <c r="B46" s="58"/>
      <c r="C46" s="58"/>
      <c r="D46" s="58" t="s">
        <v>157</v>
      </c>
      <c r="E46" s="58" t="s">
        <v>161</v>
      </c>
      <c r="F46" s="58" t="s">
        <v>137</v>
      </c>
      <c r="G46" s="58">
        <v>2075</v>
      </c>
      <c r="H46" s="58">
        <v>201.6</v>
      </c>
      <c r="I46" s="58">
        <v>164.9</v>
      </c>
      <c r="J46" s="58">
        <v>36.700000000000003</v>
      </c>
      <c r="K46" s="58">
        <v>37.053571428571423</v>
      </c>
      <c r="L46" s="58">
        <v>45.300181928441482</v>
      </c>
      <c r="M46" s="58">
        <v>70</v>
      </c>
      <c r="N46" s="58" t="s">
        <v>192</v>
      </c>
      <c r="O46" s="58" t="s">
        <v>186</v>
      </c>
    </row>
    <row r="47" spans="1:15" x14ac:dyDescent="0.25">
      <c r="A47" s="58" t="s">
        <v>38</v>
      </c>
      <c r="B47" s="58"/>
      <c r="C47" s="58"/>
      <c r="D47" s="58" t="s">
        <v>157</v>
      </c>
      <c r="E47" s="58" t="s">
        <v>161</v>
      </c>
      <c r="F47" s="58" t="s">
        <v>135</v>
      </c>
      <c r="G47" s="58">
        <v>2075</v>
      </c>
      <c r="H47" s="58">
        <v>212.3</v>
      </c>
      <c r="I47" s="58">
        <v>164.3</v>
      </c>
      <c r="J47" s="58">
        <v>48</v>
      </c>
      <c r="K47" s="58">
        <v>35.186057465850212</v>
      </c>
      <c r="L47" s="58">
        <v>45.465611685940353</v>
      </c>
      <c r="M47" s="58">
        <v>70</v>
      </c>
      <c r="N47" s="58" t="s">
        <v>192</v>
      </c>
      <c r="O47" s="58" t="s">
        <v>186</v>
      </c>
    </row>
    <row r="48" spans="1:15" x14ac:dyDescent="0.25">
      <c r="A48" s="58" t="s">
        <v>38</v>
      </c>
      <c r="B48" s="58"/>
      <c r="C48" s="58"/>
      <c r="D48" s="58" t="s">
        <v>157</v>
      </c>
      <c r="E48" s="58" t="s">
        <v>151</v>
      </c>
      <c r="F48" s="58" t="s">
        <v>137</v>
      </c>
      <c r="G48" s="58">
        <v>2075</v>
      </c>
      <c r="H48" s="58">
        <v>374.3</v>
      </c>
      <c r="I48" s="58">
        <v>225.7</v>
      </c>
      <c r="J48" s="58">
        <v>148.6</v>
      </c>
      <c r="K48" s="58">
        <v>19.95725353994122</v>
      </c>
      <c r="L48" s="58">
        <v>33.097031457687201</v>
      </c>
      <c r="M48" s="58">
        <v>70</v>
      </c>
      <c r="N48" s="58" t="s">
        <v>192</v>
      </c>
      <c r="O48" s="58" t="s">
        <v>187</v>
      </c>
    </row>
    <row r="49" spans="1:15" x14ac:dyDescent="0.25">
      <c r="A49" s="58" t="s">
        <v>38</v>
      </c>
      <c r="B49" s="58"/>
      <c r="C49" s="58"/>
      <c r="D49" s="58" t="s">
        <v>157</v>
      </c>
      <c r="E49" s="58" t="s">
        <v>151</v>
      </c>
      <c r="F49" s="58" t="s">
        <v>135</v>
      </c>
      <c r="G49" s="58">
        <v>2075</v>
      </c>
      <c r="H49" s="58">
        <v>182.3</v>
      </c>
      <c r="I49" s="58">
        <v>165.3</v>
      </c>
      <c r="J49" s="58">
        <v>17</v>
      </c>
      <c r="K49" s="58">
        <v>40.976412506856818</v>
      </c>
      <c r="L49" s="58">
        <v>45.190562613430131</v>
      </c>
      <c r="M49" s="58">
        <v>70</v>
      </c>
      <c r="N49" s="58" t="s">
        <v>192</v>
      </c>
      <c r="O49" s="58" t="s">
        <v>187</v>
      </c>
    </row>
    <row r="50" spans="1:15" x14ac:dyDescent="0.25">
      <c r="A50" s="58" t="s">
        <v>42</v>
      </c>
      <c r="B50" s="58"/>
      <c r="C50" s="58"/>
      <c r="D50" s="58" t="s">
        <v>159</v>
      </c>
      <c r="E50" s="58" t="s">
        <v>161</v>
      </c>
      <c r="F50" s="58" t="s">
        <v>137</v>
      </c>
      <c r="G50" s="58">
        <v>5300</v>
      </c>
      <c r="H50" s="58">
        <v>217.3</v>
      </c>
      <c r="I50" s="58">
        <v>217.3</v>
      </c>
      <c r="J50" s="58">
        <v>0</v>
      </c>
      <c r="K50" s="58">
        <v>87.804878048780495</v>
      </c>
      <c r="L50" s="58">
        <v>87.804878048780495</v>
      </c>
      <c r="M50" s="58">
        <v>90</v>
      </c>
      <c r="N50" s="58" t="s">
        <v>193</v>
      </c>
      <c r="O50" s="58" t="s">
        <v>184</v>
      </c>
    </row>
    <row r="51" spans="1:15" x14ac:dyDescent="0.25">
      <c r="A51" s="58" t="s">
        <v>42</v>
      </c>
      <c r="B51" s="58"/>
      <c r="C51" s="58"/>
      <c r="D51" s="58" t="s">
        <v>159</v>
      </c>
      <c r="E51" s="58" t="s">
        <v>161</v>
      </c>
      <c r="F51" s="58" t="s">
        <v>135</v>
      </c>
      <c r="G51" s="58">
        <v>5300</v>
      </c>
      <c r="H51" s="58">
        <v>223.3</v>
      </c>
      <c r="I51" s="58">
        <v>223.3</v>
      </c>
      <c r="J51" s="58">
        <v>0</v>
      </c>
      <c r="K51" s="58">
        <v>85.445588893864752</v>
      </c>
      <c r="L51" s="58">
        <v>85.445588893864752</v>
      </c>
      <c r="M51" s="58">
        <v>90</v>
      </c>
      <c r="N51" s="58" t="s">
        <v>193</v>
      </c>
      <c r="O51" s="58" t="s">
        <v>184</v>
      </c>
    </row>
    <row r="52" spans="1:15" x14ac:dyDescent="0.25">
      <c r="A52" s="58" t="s">
        <v>42</v>
      </c>
      <c r="B52" s="58"/>
      <c r="C52" s="58"/>
      <c r="D52" s="58" t="s">
        <v>159</v>
      </c>
      <c r="E52" s="58" t="s">
        <v>151</v>
      </c>
      <c r="F52" s="58" t="s">
        <v>137</v>
      </c>
      <c r="G52" s="58">
        <v>5300</v>
      </c>
      <c r="H52" s="58">
        <v>223.3</v>
      </c>
      <c r="I52" s="58">
        <v>223.3</v>
      </c>
      <c r="J52" s="58">
        <v>0</v>
      </c>
      <c r="K52" s="58">
        <v>85.445588893864752</v>
      </c>
      <c r="L52" s="58">
        <v>85.445588893864752</v>
      </c>
      <c r="M52" s="58">
        <v>90</v>
      </c>
      <c r="N52" s="58" t="s">
        <v>193</v>
      </c>
      <c r="O52" s="58" t="s">
        <v>185</v>
      </c>
    </row>
    <row r="53" spans="1:15" x14ac:dyDescent="0.25">
      <c r="A53" s="58" t="s">
        <v>42</v>
      </c>
      <c r="B53" s="58"/>
      <c r="C53" s="58"/>
      <c r="D53" s="58" t="s">
        <v>159</v>
      </c>
      <c r="E53" s="58" t="s">
        <v>151</v>
      </c>
      <c r="F53" s="58" t="s">
        <v>135</v>
      </c>
      <c r="G53" s="58">
        <v>5300</v>
      </c>
      <c r="H53" s="58">
        <v>225.7</v>
      </c>
      <c r="I53" s="58">
        <v>225.7</v>
      </c>
      <c r="J53" s="58">
        <v>0</v>
      </c>
      <c r="K53" s="58">
        <v>84.536996012405851</v>
      </c>
      <c r="L53" s="58">
        <v>84.536996012405851</v>
      </c>
      <c r="M53" s="58">
        <v>90</v>
      </c>
      <c r="N53" s="58" t="s">
        <v>193</v>
      </c>
      <c r="O53" s="58" t="s">
        <v>185</v>
      </c>
    </row>
    <row r="54" spans="1:15" x14ac:dyDescent="0.25">
      <c r="A54" s="58" t="s">
        <v>42</v>
      </c>
      <c r="B54" s="58"/>
      <c r="C54" s="58"/>
      <c r="D54" s="58" t="s">
        <v>157</v>
      </c>
      <c r="E54" s="58" t="s">
        <v>161</v>
      </c>
      <c r="F54" s="58" t="s">
        <v>137</v>
      </c>
      <c r="G54" s="58">
        <v>5300</v>
      </c>
      <c r="H54" s="58">
        <v>221</v>
      </c>
      <c r="I54" s="58">
        <v>221</v>
      </c>
      <c r="J54" s="58">
        <v>0</v>
      </c>
      <c r="K54" s="58">
        <v>86.334841628959282</v>
      </c>
      <c r="L54" s="58">
        <v>86.334841628959282</v>
      </c>
      <c r="M54" s="58">
        <v>90</v>
      </c>
      <c r="N54" s="58" t="s">
        <v>193</v>
      </c>
      <c r="O54" s="58" t="s">
        <v>186</v>
      </c>
    </row>
    <row r="55" spans="1:15" x14ac:dyDescent="0.25">
      <c r="A55" s="58" t="s">
        <v>42</v>
      </c>
      <c r="B55" s="58"/>
      <c r="C55" s="58"/>
      <c r="D55" s="58" t="s">
        <v>157</v>
      </c>
      <c r="E55" s="58" t="s">
        <v>161</v>
      </c>
      <c r="F55" s="58" t="s">
        <v>135</v>
      </c>
      <c r="G55" s="58">
        <v>5300</v>
      </c>
      <c r="H55" s="58">
        <v>212.3</v>
      </c>
      <c r="I55" s="58">
        <v>212.3</v>
      </c>
      <c r="J55" s="58">
        <v>0</v>
      </c>
      <c r="K55" s="58">
        <v>89.872821479039089</v>
      </c>
      <c r="L55" s="58">
        <v>89.872821479039089</v>
      </c>
      <c r="M55" s="58">
        <v>90</v>
      </c>
      <c r="N55" s="58" t="s">
        <v>193</v>
      </c>
      <c r="O55" s="58" t="s">
        <v>186</v>
      </c>
    </row>
    <row r="56" spans="1:15" x14ac:dyDescent="0.25">
      <c r="A56" s="58" t="s">
        <v>42</v>
      </c>
      <c r="B56" s="58"/>
      <c r="C56" s="58"/>
      <c r="D56" s="58" t="s">
        <v>157</v>
      </c>
      <c r="E56" s="58" t="s">
        <v>151</v>
      </c>
      <c r="F56" s="58" t="s">
        <v>137</v>
      </c>
      <c r="G56" s="58">
        <v>5300</v>
      </c>
      <c r="H56" s="58">
        <v>212.7</v>
      </c>
      <c r="I56" s="58">
        <v>212.7</v>
      </c>
      <c r="J56" s="58">
        <v>0</v>
      </c>
      <c r="K56" s="58">
        <v>89.703808180535972</v>
      </c>
      <c r="L56" s="58">
        <v>89.703808180535972</v>
      </c>
      <c r="M56" s="58">
        <v>90</v>
      </c>
      <c r="N56" s="58" t="s">
        <v>193</v>
      </c>
      <c r="O56" s="58" t="s">
        <v>187</v>
      </c>
    </row>
    <row r="57" spans="1:15" x14ac:dyDescent="0.25">
      <c r="A57" s="58" t="s">
        <v>42</v>
      </c>
      <c r="B57" s="58"/>
      <c r="C57" s="58"/>
      <c r="D57" s="58" t="s">
        <v>157</v>
      </c>
      <c r="E57" s="58" t="s">
        <v>151</v>
      </c>
      <c r="F57" s="58" t="s">
        <v>135</v>
      </c>
      <c r="G57" s="58">
        <v>5300</v>
      </c>
      <c r="H57" s="58">
        <v>223.3</v>
      </c>
      <c r="I57" s="58">
        <v>223.3</v>
      </c>
      <c r="J57" s="58">
        <v>0</v>
      </c>
      <c r="K57" s="58">
        <v>85.445588893864752</v>
      </c>
      <c r="L57" s="58">
        <v>85.445588893864752</v>
      </c>
      <c r="M57" s="58">
        <v>90</v>
      </c>
      <c r="N57" s="58" t="s">
        <v>193</v>
      </c>
      <c r="O57" s="58" t="s">
        <v>187</v>
      </c>
    </row>
    <row r="58" spans="1:15" x14ac:dyDescent="0.25">
      <c r="A58" s="58" t="s">
        <v>44</v>
      </c>
      <c r="B58" s="58"/>
      <c r="C58" s="58"/>
      <c r="D58" s="58" t="s">
        <v>159</v>
      </c>
      <c r="E58" s="58" t="s">
        <v>161</v>
      </c>
      <c r="F58" s="58" t="s">
        <v>137</v>
      </c>
      <c r="G58" s="58">
        <v>2905</v>
      </c>
      <c r="H58" s="58">
        <v>183.7</v>
      </c>
      <c r="I58" s="58">
        <v>154.69999999999999</v>
      </c>
      <c r="J58" s="58">
        <v>29</v>
      </c>
      <c r="K58" s="58">
        <v>56.929776810016342</v>
      </c>
      <c r="L58" s="58">
        <v>67.601809954751133</v>
      </c>
      <c r="M58" s="58">
        <v>60</v>
      </c>
      <c r="N58" s="58" t="s">
        <v>194</v>
      </c>
      <c r="O58" s="58" t="s">
        <v>184</v>
      </c>
    </row>
    <row r="59" spans="1:15" x14ac:dyDescent="0.25">
      <c r="A59" s="58" t="s">
        <v>44</v>
      </c>
      <c r="B59" s="58"/>
      <c r="C59" s="58"/>
      <c r="D59" s="58" t="s">
        <v>159</v>
      </c>
      <c r="E59" s="58" t="s">
        <v>161</v>
      </c>
      <c r="F59" s="58" t="s">
        <v>135</v>
      </c>
      <c r="G59" s="58">
        <v>2905</v>
      </c>
      <c r="H59" s="58">
        <v>215</v>
      </c>
      <c r="I59" s="58">
        <v>162</v>
      </c>
      <c r="J59" s="58">
        <v>53</v>
      </c>
      <c r="K59" s="58">
        <v>48.641860465116267</v>
      </c>
      <c r="L59" s="58">
        <v>64.555555555555557</v>
      </c>
      <c r="M59" s="58">
        <v>60</v>
      </c>
      <c r="N59" s="58" t="s">
        <v>194</v>
      </c>
      <c r="O59" s="58" t="s">
        <v>184</v>
      </c>
    </row>
    <row r="60" spans="1:15" x14ac:dyDescent="0.25">
      <c r="A60" s="58" t="s">
        <v>44</v>
      </c>
      <c r="B60" s="58"/>
      <c r="C60" s="58"/>
      <c r="D60" s="58" t="s">
        <v>159</v>
      </c>
      <c r="E60" s="58" t="s">
        <v>151</v>
      </c>
      <c r="F60" s="58" t="s">
        <v>137</v>
      </c>
      <c r="G60" s="58">
        <v>2905</v>
      </c>
      <c r="H60" s="58">
        <v>207.4</v>
      </c>
      <c r="I60" s="58">
        <v>165.4</v>
      </c>
      <c r="J60" s="58">
        <v>42</v>
      </c>
      <c r="K60" s="58">
        <v>50.424300867888142</v>
      </c>
      <c r="L60" s="58">
        <v>63.228536880290207</v>
      </c>
      <c r="M60" s="58">
        <v>60</v>
      </c>
      <c r="N60" s="58" t="s">
        <v>194</v>
      </c>
      <c r="O60" s="58" t="s">
        <v>185</v>
      </c>
    </row>
    <row r="61" spans="1:15" x14ac:dyDescent="0.25">
      <c r="A61" s="58" t="s">
        <v>44</v>
      </c>
      <c r="B61" s="58"/>
      <c r="C61" s="58"/>
      <c r="D61" s="58" t="s">
        <v>159</v>
      </c>
      <c r="E61" s="58" t="s">
        <v>151</v>
      </c>
      <c r="F61" s="58" t="s">
        <v>135</v>
      </c>
      <c r="G61" s="58">
        <v>2905</v>
      </c>
      <c r="H61" s="58">
        <v>200.6</v>
      </c>
      <c r="I61" s="58">
        <v>171.6</v>
      </c>
      <c r="J61" s="58">
        <v>29</v>
      </c>
      <c r="K61" s="58">
        <v>52.133599202392823</v>
      </c>
      <c r="L61" s="58">
        <v>60.94405594405594</v>
      </c>
      <c r="M61" s="58">
        <v>60</v>
      </c>
      <c r="N61" s="58" t="s">
        <v>194</v>
      </c>
      <c r="O61" s="58" t="s">
        <v>185</v>
      </c>
    </row>
    <row r="62" spans="1:15" x14ac:dyDescent="0.25">
      <c r="A62" s="58" t="s">
        <v>44</v>
      </c>
      <c r="B62" s="58"/>
      <c r="C62" s="58"/>
      <c r="D62" s="58" t="s">
        <v>157</v>
      </c>
      <c r="E62" s="58" t="s">
        <v>161</v>
      </c>
      <c r="F62" s="58" t="s">
        <v>137</v>
      </c>
      <c r="G62" s="58">
        <v>2905</v>
      </c>
      <c r="H62" s="58">
        <v>175.3</v>
      </c>
      <c r="I62" s="58">
        <v>172</v>
      </c>
      <c r="J62" s="58">
        <v>3.3</v>
      </c>
      <c r="K62" s="58">
        <v>59.657729606389047</v>
      </c>
      <c r="L62" s="58">
        <v>60.802325581395351</v>
      </c>
      <c r="M62" s="58">
        <v>60</v>
      </c>
      <c r="N62" s="58" t="s">
        <v>194</v>
      </c>
      <c r="O62" s="58" t="s">
        <v>186</v>
      </c>
    </row>
    <row r="63" spans="1:15" x14ac:dyDescent="0.25">
      <c r="A63" s="58" t="s">
        <v>44</v>
      </c>
      <c r="B63" s="58"/>
      <c r="C63" s="58"/>
      <c r="D63" s="58" t="s">
        <v>157</v>
      </c>
      <c r="E63" s="58" t="s">
        <v>161</v>
      </c>
      <c r="F63" s="58" t="s">
        <v>135</v>
      </c>
      <c r="G63" s="58">
        <v>2905</v>
      </c>
      <c r="H63" s="58">
        <v>236.7</v>
      </c>
      <c r="I63" s="58">
        <v>188.7</v>
      </c>
      <c r="J63" s="58">
        <v>48</v>
      </c>
      <c r="K63" s="58">
        <v>44.182509505703429</v>
      </c>
      <c r="L63" s="58">
        <v>55.421303656597779</v>
      </c>
      <c r="M63" s="58">
        <v>60</v>
      </c>
      <c r="N63" s="58" t="s">
        <v>194</v>
      </c>
      <c r="O63" s="58" t="s">
        <v>186</v>
      </c>
    </row>
    <row r="64" spans="1:15" x14ac:dyDescent="0.25">
      <c r="A64" s="58" t="s">
        <v>44</v>
      </c>
      <c r="B64" s="58"/>
      <c r="C64" s="58"/>
      <c r="D64" s="58" t="s">
        <v>157</v>
      </c>
      <c r="E64" s="58" t="s">
        <v>151</v>
      </c>
      <c r="F64" s="58" t="s">
        <v>137</v>
      </c>
      <c r="G64" s="58">
        <v>2905</v>
      </c>
      <c r="H64" s="58">
        <v>219.4</v>
      </c>
      <c r="I64" s="58">
        <v>181.7</v>
      </c>
      <c r="J64" s="58">
        <v>37.700000000000003</v>
      </c>
      <c r="K64" s="58">
        <v>47.666362807657251</v>
      </c>
      <c r="L64" s="58">
        <v>57.55641166758393</v>
      </c>
      <c r="M64" s="58">
        <v>60</v>
      </c>
      <c r="N64" s="58" t="s">
        <v>194</v>
      </c>
      <c r="O64" s="58" t="s">
        <v>187</v>
      </c>
    </row>
    <row r="65" spans="1:15" x14ac:dyDescent="0.25">
      <c r="A65" s="58" t="s">
        <v>44</v>
      </c>
      <c r="B65" s="58"/>
      <c r="C65" s="58"/>
      <c r="D65" s="58" t="s">
        <v>157</v>
      </c>
      <c r="E65" s="58" t="s">
        <v>151</v>
      </c>
      <c r="F65" s="58" t="s">
        <v>135</v>
      </c>
      <c r="G65" s="58">
        <v>2905</v>
      </c>
      <c r="H65" s="58">
        <v>227</v>
      </c>
      <c r="I65" s="58">
        <v>180.3</v>
      </c>
      <c r="J65" s="58">
        <v>46.7</v>
      </c>
      <c r="K65" s="58">
        <v>46.070484581497787</v>
      </c>
      <c r="L65" s="58">
        <v>58.003327787021632</v>
      </c>
      <c r="M65" s="58">
        <v>60</v>
      </c>
      <c r="N65" s="58" t="s">
        <v>194</v>
      </c>
      <c r="O65" s="58" t="s">
        <v>187</v>
      </c>
    </row>
    <row r="66" spans="1:15" x14ac:dyDescent="0.25">
      <c r="A66" s="58" t="s">
        <v>49</v>
      </c>
      <c r="B66" s="58"/>
      <c r="C66" s="58"/>
      <c r="D66" s="58" t="s">
        <v>159</v>
      </c>
      <c r="E66" s="58" t="s">
        <v>161</v>
      </c>
      <c r="F66" s="58" t="s">
        <v>137</v>
      </c>
      <c r="G66" s="58">
        <v>8800</v>
      </c>
      <c r="H66" s="58">
        <v>384</v>
      </c>
      <c r="I66" s="58">
        <v>384</v>
      </c>
      <c r="J66" s="58">
        <v>0</v>
      </c>
      <c r="K66" s="58">
        <v>82.5</v>
      </c>
      <c r="L66" s="58">
        <v>82.5</v>
      </c>
      <c r="M66" s="58">
        <v>90</v>
      </c>
      <c r="N66" s="58" t="s">
        <v>195</v>
      </c>
      <c r="O66" s="58" t="s">
        <v>184</v>
      </c>
    </row>
    <row r="67" spans="1:15" x14ac:dyDescent="0.25">
      <c r="A67" s="58" t="s">
        <v>49</v>
      </c>
      <c r="B67" s="58"/>
      <c r="C67" s="58"/>
      <c r="D67" s="58" t="s">
        <v>159</v>
      </c>
      <c r="E67" s="58" t="s">
        <v>161</v>
      </c>
      <c r="F67" s="58" t="s">
        <v>135</v>
      </c>
      <c r="G67" s="58">
        <v>8800</v>
      </c>
      <c r="H67" s="58">
        <v>373.7</v>
      </c>
      <c r="I67" s="58">
        <v>373.7</v>
      </c>
      <c r="J67" s="58">
        <v>0</v>
      </c>
      <c r="K67" s="58">
        <v>84.773882793684777</v>
      </c>
      <c r="L67" s="58">
        <v>84.773882793684777</v>
      </c>
      <c r="M67" s="58">
        <v>90</v>
      </c>
      <c r="N67" s="58" t="s">
        <v>195</v>
      </c>
      <c r="O67" s="58" t="s">
        <v>184</v>
      </c>
    </row>
    <row r="68" spans="1:15" x14ac:dyDescent="0.25">
      <c r="A68" s="58" t="s">
        <v>49</v>
      </c>
      <c r="B68" s="58"/>
      <c r="C68" s="58"/>
      <c r="D68" s="58" t="s">
        <v>159</v>
      </c>
      <c r="E68" s="58" t="s">
        <v>151</v>
      </c>
      <c r="F68" s="58" t="s">
        <v>137</v>
      </c>
      <c r="G68" s="58">
        <v>8800</v>
      </c>
      <c r="H68" s="58">
        <v>371.3</v>
      </c>
      <c r="I68" s="58">
        <v>371.3</v>
      </c>
      <c r="J68" s="58">
        <v>0</v>
      </c>
      <c r="K68" s="58">
        <v>85.321842176137892</v>
      </c>
      <c r="L68" s="58">
        <v>85.321842176137892</v>
      </c>
      <c r="M68" s="58">
        <v>90</v>
      </c>
      <c r="N68" s="58" t="s">
        <v>195</v>
      </c>
      <c r="O68" s="58" t="s">
        <v>185</v>
      </c>
    </row>
    <row r="69" spans="1:15" x14ac:dyDescent="0.25">
      <c r="A69" s="58" t="s">
        <v>49</v>
      </c>
      <c r="B69" s="58"/>
      <c r="C69" s="58"/>
      <c r="D69" s="58" t="s">
        <v>159</v>
      </c>
      <c r="E69" s="58" t="s">
        <v>151</v>
      </c>
      <c r="F69" s="58" t="s">
        <v>135</v>
      </c>
      <c r="G69" s="58">
        <v>8800</v>
      </c>
      <c r="H69" s="58">
        <v>372.3</v>
      </c>
      <c r="I69" s="58">
        <v>372.3</v>
      </c>
      <c r="J69" s="58">
        <v>0</v>
      </c>
      <c r="K69" s="58">
        <v>85.092667203867848</v>
      </c>
      <c r="L69" s="58">
        <v>85.092667203867848</v>
      </c>
      <c r="M69" s="58">
        <v>90</v>
      </c>
      <c r="N69" s="58" t="s">
        <v>195</v>
      </c>
      <c r="O69" s="58" t="s">
        <v>185</v>
      </c>
    </row>
    <row r="70" spans="1:15" x14ac:dyDescent="0.25">
      <c r="A70" s="58" t="s">
        <v>49</v>
      </c>
      <c r="B70" s="58"/>
      <c r="C70" s="58"/>
      <c r="D70" s="58" t="s">
        <v>157</v>
      </c>
      <c r="E70" s="58" t="s">
        <v>161</v>
      </c>
      <c r="F70" s="58" t="s">
        <v>137</v>
      </c>
      <c r="G70" s="58">
        <v>8800</v>
      </c>
      <c r="H70" s="58">
        <v>390.3</v>
      </c>
      <c r="I70" s="58">
        <v>390.3</v>
      </c>
      <c r="J70" s="58">
        <v>0</v>
      </c>
      <c r="K70" s="58">
        <v>81.168332052267488</v>
      </c>
      <c r="L70" s="58">
        <v>81.168332052267488</v>
      </c>
      <c r="M70" s="58">
        <v>90</v>
      </c>
      <c r="N70" s="58" t="s">
        <v>195</v>
      </c>
      <c r="O70" s="58" t="s">
        <v>186</v>
      </c>
    </row>
    <row r="71" spans="1:15" x14ac:dyDescent="0.25">
      <c r="A71" s="58" t="s">
        <v>49</v>
      </c>
      <c r="B71" s="58"/>
      <c r="C71" s="58"/>
      <c r="D71" s="58" t="s">
        <v>157</v>
      </c>
      <c r="E71" s="58" t="s">
        <v>161</v>
      </c>
      <c r="F71" s="58" t="s">
        <v>135</v>
      </c>
      <c r="G71" s="58">
        <v>8800</v>
      </c>
      <c r="H71" s="58">
        <v>386</v>
      </c>
      <c r="I71" s="58">
        <v>386</v>
      </c>
      <c r="J71" s="58">
        <v>0</v>
      </c>
      <c r="K71" s="58">
        <v>82.07253886010362</v>
      </c>
      <c r="L71" s="58">
        <v>82.07253886010362</v>
      </c>
      <c r="M71" s="58">
        <v>90</v>
      </c>
      <c r="N71" s="58" t="s">
        <v>195</v>
      </c>
      <c r="O71" s="58" t="s">
        <v>186</v>
      </c>
    </row>
    <row r="72" spans="1:15" x14ac:dyDescent="0.25">
      <c r="A72" s="58" t="s">
        <v>49</v>
      </c>
      <c r="B72" s="58"/>
      <c r="C72" s="58"/>
      <c r="D72" s="58" t="s">
        <v>157</v>
      </c>
      <c r="E72" s="58" t="s">
        <v>151</v>
      </c>
      <c r="F72" s="58" t="s">
        <v>137</v>
      </c>
      <c r="G72" s="58">
        <v>8800</v>
      </c>
      <c r="H72" s="58">
        <v>357</v>
      </c>
      <c r="I72" s="58">
        <v>357</v>
      </c>
      <c r="J72" s="58">
        <v>0</v>
      </c>
      <c r="K72" s="58">
        <v>88.739495798319339</v>
      </c>
      <c r="L72" s="58">
        <v>88.739495798319339</v>
      </c>
      <c r="M72" s="58">
        <v>90</v>
      </c>
      <c r="N72" s="58" t="s">
        <v>195</v>
      </c>
      <c r="O72" s="58" t="s">
        <v>187</v>
      </c>
    </row>
    <row r="73" spans="1:15" x14ac:dyDescent="0.25">
      <c r="A73" s="58" t="s">
        <v>49</v>
      </c>
      <c r="B73" s="58"/>
      <c r="C73" s="58"/>
      <c r="D73" s="58" t="s">
        <v>157</v>
      </c>
      <c r="E73" s="58" t="s">
        <v>151</v>
      </c>
      <c r="F73" s="58" t="s">
        <v>135</v>
      </c>
      <c r="G73" s="58">
        <v>8800</v>
      </c>
      <c r="H73" s="58">
        <v>366.7</v>
      </c>
      <c r="I73" s="58">
        <v>366.7</v>
      </c>
      <c r="J73" s="58">
        <v>0</v>
      </c>
      <c r="K73" s="58">
        <v>86.392146168530147</v>
      </c>
      <c r="L73" s="58">
        <v>86.392146168530147</v>
      </c>
      <c r="M73" s="58">
        <v>90</v>
      </c>
      <c r="N73" s="58" t="s">
        <v>195</v>
      </c>
      <c r="O73" s="58" t="s">
        <v>187</v>
      </c>
    </row>
    <row r="74" spans="1:15" x14ac:dyDescent="0.25">
      <c r="A74" s="58" t="s">
        <v>51</v>
      </c>
      <c r="B74" s="58"/>
      <c r="C74" s="58"/>
      <c r="D74" s="58" t="s">
        <v>159</v>
      </c>
      <c r="E74" s="58" t="s">
        <v>161</v>
      </c>
      <c r="F74" s="58" t="s">
        <v>137</v>
      </c>
      <c r="G74" s="58">
        <v>2800</v>
      </c>
      <c r="H74" s="58">
        <v>200.7</v>
      </c>
      <c r="I74" s="58">
        <v>171.4</v>
      </c>
      <c r="J74" s="58">
        <v>29.3</v>
      </c>
      <c r="K74" s="58">
        <v>50.224215246636767</v>
      </c>
      <c r="L74" s="58">
        <v>58.809801633605623</v>
      </c>
      <c r="M74" s="58">
        <v>50</v>
      </c>
      <c r="N74" s="58" t="s">
        <v>196</v>
      </c>
      <c r="O74" s="58" t="s">
        <v>184</v>
      </c>
    </row>
    <row r="75" spans="1:15" x14ac:dyDescent="0.25">
      <c r="A75" s="58" t="s">
        <v>51</v>
      </c>
      <c r="B75" s="58"/>
      <c r="C75" s="58"/>
      <c r="D75" s="58" t="s">
        <v>159</v>
      </c>
      <c r="E75" s="58" t="s">
        <v>161</v>
      </c>
      <c r="F75" s="58" t="s">
        <v>135</v>
      </c>
      <c r="G75" s="58">
        <v>2800</v>
      </c>
      <c r="H75" s="58">
        <v>209</v>
      </c>
      <c r="I75" s="58">
        <v>163.69999999999999</v>
      </c>
      <c r="J75" s="58">
        <v>45.3</v>
      </c>
      <c r="K75" s="58">
        <v>48.229665071770341</v>
      </c>
      <c r="L75" s="58">
        <v>61.576053756872327</v>
      </c>
      <c r="M75" s="58">
        <v>50</v>
      </c>
      <c r="N75" s="58" t="s">
        <v>196</v>
      </c>
      <c r="O75" s="58" t="s">
        <v>184</v>
      </c>
    </row>
    <row r="76" spans="1:15" x14ac:dyDescent="0.25">
      <c r="A76" s="58" t="s">
        <v>51</v>
      </c>
      <c r="B76" s="58"/>
      <c r="C76" s="58"/>
      <c r="D76" s="58" t="s">
        <v>159</v>
      </c>
      <c r="E76" s="58" t="s">
        <v>151</v>
      </c>
      <c r="F76" s="58" t="s">
        <v>137</v>
      </c>
      <c r="G76" s="58">
        <v>2800</v>
      </c>
      <c r="H76" s="58">
        <v>215</v>
      </c>
      <c r="I76" s="58">
        <v>171</v>
      </c>
      <c r="J76" s="58">
        <v>44</v>
      </c>
      <c r="K76" s="58">
        <v>46.883720930232563</v>
      </c>
      <c r="L76" s="58">
        <v>58.94736842105263</v>
      </c>
      <c r="M76" s="58">
        <v>50</v>
      </c>
      <c r="N76" s="58" t="s">
        <v>196</v>
      </c>
      <c r="O76" s="58" t="s">
        <v>185</v>
      </c>
    </row>
    <row r="77" spans="1:15" x14ac:dyDescent="0.25">
      <c r="A77" s="58" t="s">
        <v>51</v>
      </c>
      <c r="B77" s="58"/>
      <c r="C77" s="58"/>
      <c r="D77" s="58" t="s">
        <v>159</v>
      </c>
      <c r="E77" s="58" t="s">
        <v>151</v>
      </c>
      <c r="F77" s="58" t="s">
        <v>135</v>
      </c>
      <c r="G77" s="58">
        <v>2800</v>
      </c>
      <c r="H77" s="58">
        <v>202.7</v>
      </c>
      <c r="I77" s="58">
        <v>166</v>
      </c>
      <c r="J77" s="58">
        <v>36.700000000000003</v>
      </c>
      <c r="K77" s="58">
        <v>49.728663048840659</v>
      </c>
      <c r="L77" s="58">
        <v>60.722891566265062</v>
      </c>
      <c r="M77" s="58">
        <v>50</v>
      </c>
      <c r="N77" s="58" t="s">
        <v>196</v>
      </c>
      <c r="O77" s="58" t="s">
        <v>185</v>
      </c>
    </row>
    <row r="78" spans="1:15" x14ac:dyDescent="0.25">
      <c r="A78" s="58" t="s">
        <v>51</v>
      </c>
      <c r="B78" s="58"/>
      <c r="C78" s="58"/>
      <c r="D78" s="58" t="s">
        <v>157</v>
      </c>
      <c r="E78" s="58" t="s">
        <v>161</v>
      </c>
      <c r="F78" s="58" t="s">
        <v>137</v>
      </c>
      <c r="G78" s="58">
        <v>2800</v>
      </c>
      <c r="H78" s="58">
        <v>200.7</v>
      </c>
      <c r="I78" s="58">
        <v>171.4</v>
      </c>
      <c r="J78" s="58">
        <v>29.3</v>
      </c>
      <c r="K78" s="58">
        <v>50.224215246636767</v>
      </c>
      <c r="L78" s="58">
        <v>58.809801633605623</v>
      </c>
      <c r="M78" s="58">
        <v>50</v>
      </c>
      <c r="N78" s="58" t="s">
        <v>196</v>
      </c>
      <c r="O78" s="58" t="s">
        <v>186</v>
      </c>
    </row>
    <row r="79" spans="1:15" x14ac:dyDescent="0.25">
      <c r="A79" s="58" t="s">
        <v>51</v>
      </c>
      <c r="B79" s="58"/>
      <c r="C79" s="58"/>
      <c r="D79" s="58" t="s">
        <v>157</v>
      </c>
      <c r="E79" s="58" t="s">
        <v>161</v>
      </c>
      <c r="F79" s="58" t="s">
        <v>135</v>
      </c>
      <c r="G79" s="58">
        <v>2800</v>
      </c>
      <c r="H79" s="58">
        <v>214</v>
      </c>
      <c r="I79" s="58">
        <v>167.3</v>
      </c>
      <c r="J79" s="58">
        <v>46.7</v>
      </c>
      <c r="K79" s="58">
        <v>47.10280373831776</v>
      </c>
      <c r="L79" s="58">
        <v>60.2510460251046</v>
      </c>
      <c r="M79" s="58">
        <v>50</v>
      </c>
      <c r="N79" s="58" t="s">
        <v>196</v>
      </c>
      <c r="O79" s="58" t="s">
        <v>186</v>
      </c>
    </row>
    <row r="80" spans="1:15" x14ac:dyDescent="0.25">
      <c r="A80" s="58" t="s">
        <v>51</v>
      </c>
      <c r="B80" s="58"/>
      <c r="C80" s="58"/>
      <c r="D80" s="58" t="s">
        <v>157</v>
      </c>
      <c r="E80" s="58" t="s">
        <v>151</v>
      </c>
      <c r="F80" s="58" t="s">
        <v>137</v>
      </c>
      <c r="G80" s="58">
        <v>2800</v>
      </c>
      <c r="H80" s="58">
        <v>204.7</v>
      </c>
      <c r="I80" s="58">
        <v>167.4</v>
      </c>
      <c r="J80" s="58">
        <v>37.299999999999997</v>
      </c>
      <c r="K80" s="58">
        <v>49.242794333170487</v>
      </c>
      <c r="L80" s="58">
        <v>60.215053763440856</v>
      </c>
      <c r="M80" s="58">
        <v>50</v>
      </c>
      <c r="N80" s="58" t="s">
        <v>196</v>
      </c>
      <c r="O80" s="58" t="s">
        <v>187</v>
      </c>
    </row>
    <row r="81" spans="1:15" x14ac:dyDescent="0.25">
      <c r="A81" s="58" t="s">
        <v>51</v>
      </c>
      <c r="B81" s="58"/>
      <c r="C81" s="58"/>
      <c r="D81" s="58" t="s">
        <v>157</v>
      </c>
      <c r="E81" s="58" t="s">
        <v>151</v>
      </c>
      <c r="F81" s="58" t="s">
        <v>135</v>
      </c>
      <c r="G81" s="58">
        <v>2800</v>
      </c>
      <c r="H81" s="58">
        <v>251.7</v>
      </c>
      <c r="I81" s="58">
        <v>160.69999999999999</v>
      </c>
      <c r="J81" s="58">
        <v>91</v>
      </c>
      <c r="K81" s="58">
        <v>40.047675804529213</v>
      </c>
      <c r="L81" s="58">
        <v>62.725575606720597</v>
      </c>
      <c r="M81" s="58">
        <v>50</v>
      </c>
      <c r="N81" s="58" t="s">
        <v>196</v>
      </c>
      <c r="O81" s="58" t="s">
        <v>187</v>
      </c>
    </row>
    <row r="82" spans="1:15" x14ac:dyDescent="0.25">
      <c r="A82" s="58" t="s">
        <v>53</v>
      </c>
      <c r="B82" s="58"/>
      <c r="C82" s="58"/>
      <c r="D82" s="58" t="s">
        <v>159</v>
      </c>
      <c r="E82" s="58" t="s">
        <v>161</v>
      </c>
      <c r="F82" s="58" t="s">
        <v>137</v>
      </c>
      <c r="G82" s="58">
        <v>3160</v>
      </c>
      <c r="H82" s="58">
        <v>197.6</v>
      </c>
      <c r="I82" s="58">
        <v>188.6</v>
      </c>
      <c r="J82" s="58">
        <v>9</v>
      </c>
      <c r="K82" s="58">
        <v>57.570850202429149</v>
      </c>
      <c r="L82" s="58">
        <v>60.318133616118772</v>
      </c>
      <c r="M82" s="58">
        <v>70</v>
      </c>
      <c r="N82" s="58" t="s">
        <v>197</v>
      </c>
      <c r="O82" s="58" t="s">
        <v>184</v>
      </c>
    </row>
    <row r="83" spans="1:15" x14ac:dyDescent="0.25">
      <c r="A83" s="58" t="s">
        <v>53</v>
      </c>
      <c r="B83" s="58"/>
      <c r="C83" s="58"/>
      <c r="D83" s="58" t="s">
        <v>159</v>
      </c>
      <c r="E83" s="58" t="s">
        <v>161</v>
      </c>
      <c r="F83" s="58" t="s">
        <v>135</v>
      </c>
      <c r="G83" s="58">
        <v>3160</v>
      </c>
      <c r="H83" s="58">
        <v>188</v>
      </c>
      <c r="I83" s="58">
        <v>188</v>
      </c>
      <c r="J83" s="58">
        <v>0</v>
      </c>
      <c r="K83" s="58">
        <v>60.51063829787234</v>
      </c>
      <c r="L83" s="58">
        <v>60.51063829787234</v>
      </c>
      <c r="M83" s="58">
        <v>70</v>
      </c>
      <c r="N83" s="58" t="s">
        <v>197</v>
      </c>
      <c r="O83" s="58" t="s">
        <v>184</v>
      </c>
    </row>
    <row r="84" spans="1:15" x14ac:dyDescent="0.25">
      <c r="A84" s="58" t="s">
        <v>53</v>
      </c>
      <c r="B84" s="58"/>
      <c r="C84" s="58"/>
      <c r="D84" s="58" t="s">
        <v>159</v>
      </c>
      <c r="E84" s="58" t="s">
        <v>151</v>
      </c>
      <c r="F84" s="58" t="s">
        <v>137</v>
      </c>
      <c r="G84" s="58">
        <v>3160</v>
      </c>
      <c r="H84" s="58">
        <v>204.6</v>
      </c>
      <c r="I84" s="58">
        <v>184.3</v>
      </c>
      <c r="J84" s="58">
        <v>20.3</v>
      </c>
      <c r="K84" s="58">
        <v>55.601173020527852</v>
      </c>
      <c r="L84" s="58">
        <v>61.725447639717864</v>
      </c>
      <c r="M84" s="58">
        <v>70</v>
      </c>
      <c r="N84" s="58" t="s">
        <v>197</v>
      </c>
      <c r="O84" s="58" t="s">
        <v>185</v>
      </c>
    </row>
    <row r="85" spans="1:15" x14ac:dyDescent="0.25">
      <c r="A85" s="58" t="s">
        <v>53</v>
      </c>
      <c r="B85" s="58"/>
      <c r="C85" s="58"/>
      <c r="D85" s="58" t="s">
        <v>159</v>
      </c>
      <c r="E85" s="58" t="s">
        <v>151</v>
      </c>
      <c r="F85" s="58" t="s">
        <v>135</v>
      </c>
      <c r="G85" s="58">
        <v>3160</v>
      </c>
      <c r="H85" s="58">
        <v>181.3</v>
      </c>
      <c r="I85" s="58">
        <v>181.3</v>
      </c>
      <c r="J85" s="58">
        <v>0</v>
      </c>
      <c r="K85" s="58">
        <v>62.74682846111417</v>
      </c>
      <c r="L85" s="58">
        <v>62.74682846111417</v>
      </c>
      <c r="M85" s="58">
        <v>70</v>
      </c>
      <c r="N85" s="58" t="s">
        <v>197</v>
      </c>
      <c r="O85" s="58" t="s">
        <v>185</v>
      </c>
    </row>
    <row r="86" spans="1:15" x14ac:dyDescent="0.25">
      <c r="A86" s="58" t="s">
        <v>53</v>
      </c>
      <c r="B86" s="58"/>
      <c r="C86" s="58"/>
      <c r="D86" s="58" t="s">
        <v>157</v>
      </c>
      <c r="E86" s="58" t="s">
        <v>161</v>
      </c>
      <c r="F86" s="58" t="s">
        <v>137</v>
      </c>
      <c r="G86" s="58">
        <v>3160</v>
      </c>
      <c r="H86" s="58">
        <v>186</v>
      </c>
      <c r="I86" s="58">
        <v>183</v>
      </c>
      <c r="J86" s="58">
        <v>3</v>
      </c>
      <c r="K86" s="58">
        <v>61.161290322580641</v>
      </c>
      <c r="L86" s="58">
        <v>62.16393442622951</v>
      </c>
      <c r="M86" s="58">
        <v>70</v>
      </c>
      <c r="N86" s="58" t="s">
        <v>197</v>
      </c>
      <c r="O86" s="58" t="s">
        <v>186</v>
      </c>
    </row>
    <row r="87" spans="1:15" x14ac:dyDescent="0.25">
      <c r="A87" s="58" t="s">
        <v>53</v>
      </c>
      <c r="B87" s="58"/>
      <c r="C87" s="58"/>
      <c r="D87" s="58" t="s">
        <v>157</v>
      </c>
      <c r="E87" s="58" t="s">
        <v>161</v>
      </c>
      <c r="F87" s="58" t="s">
        <v>135</v>
      </c>
      <c r="G87" s="58">
        <v>3160</v>
      </c>
      <c r="H87" s="58">
        <v>195.3</v>
      </c>
      <c r="I87" s="58">
        <v>187.3</v>
      </c>
      <c r="J87" s="58">
        <v>8</v>
      </c>
      <c r="K87" s="58">
        <v>58.248847926267267</v>
      </c>
      <c r="L87" s="58">
        <v>60.736785904965288</v>
      </c>
      <c r="M87" s="58">
        <v>70</v>
      </c>
      <c r="N87" s="58" t="s">
        <v>197</v>
      </c>
      <c r="O87" s="58" t="s">
        <v>186</v>
      </c>
    </row>
    <row r="88" spans="1:15" x14ac:dyDescent="0.25">
      <c r="A88" s="58" t="s">
        <v>53</v>
      </c>
      <c r="B88" s="58"/>
      <c r="C88" s="58"/>
      <c r="D88" s="58" t="s">
        <v>157</v>
      </c>
      <c r="E88" s="58" t="s">
        <v>151</v>
      </c>
      <c r="F88" s="58" t="s">
        <v>137</v>
      </c>
      <c r="G88" s="58">
        <v>3160</v>
      </c>
      <c r="H88" s="58">
        <v>180.3</v>
      </c>
      <c r="I88" s="58">
        <v>180.3</v>
      </c>
      <c r="J88" s="58">
        <v>0</v>
      </c>
      <c r="K88" s="58">
        <v>63.094841930116473</v>
      </c>
      <c r="L88" s="58">
        <v>63.094841930116473</v>
      </c>
      <c r="M88" s="58">
        <v>70</v>
      </c>
      <c r="N88" s="58" t="s">
        <v>197</v>
      </c>
      <c r="O88" s="58" t="s">
        <v>187</v>
      </c>
    </row>
    <row r="89" spans="1:15" x14ac:dyDescent="0.25">
      <c r="A89" s="58" t="s">
        <v>53</v>
      </c>
      <c r="B89" s="58"/>
      <c r="C89" s="58"/>
      <c r="D89" s="58" t="s">
        <v>157</v>
      </c>
      <c r="E89" s="58" t="s">
        <v>151</v>
      </c>
      <c r="F89" s="58" t="s">
        <v>135</v>
      </c>
      <c r="G89" s="58">
        <v>3160</v>
      </c>
      <c r="H89" s="58">
        <v>204.6</v>
      </c>
      <c r="I89" s="58">
        <v>186.9</v>
      </c>
      <c r="J89" s="58">
        <v>17.7</v>
      </c>
      <c r="K89" s="58">
        <v>55.601173020527852</v>
      </c>
      <c r="L89" s="58">
        <v>60.866773675762417</v>
      </c>
      <c r="M89" s="58">
        <v>70</v>
      </c>
      <c r="N89" s="58" t="s">
        <v>197</v>
      </c>
      <c r="O89" s="58" t="s">
        <v>187</v>
      </c>
    </row>
    <row r="90" spans="1:15" x14ac:dyDescent="0.25">
      <c r="A90" s="58" t="s">
        <v>55</v>
      </c>
      <c r="B90" s="58"/>
      <c r="C90" s="58"/>
      <c r="D90" s="58" t="s">
        <v>159</v>
      </c>
      <c r="E90" s="58" t="s">
        <v>161</v>
      </c>
      <c r="F90" s="58" t="s">
        <v>137</v>
      </c>
      <c r="G90" s="58">
        <v>3400</v>
      </c>
      <c r="H90" s="58">
        <v>162.69999999999999</v>
      </c>
      <c r="I90" s="58">
        <v>162.69999999999999</v>
      </c>
      <c r="J90" s="58">
        <v>0</v>
      </c>
      <c r="K90" s="58">
        <v>75.230485556238477</v>
      </c>
      <c r="L90" s="58">
        <v>75.230485556238477</v>
      </c>
      <c r="M90" s="58">
        <v>80</v>
      </c>
      <c r="N90" s="58" t="s">
        <v>198</v>
      </c>
      <c r="O90" s="58" t="s">
        <v>184</v>
      </c>
    </row>
    <row r="91" spans="1:15" x14ac:dyDescent="0.25">
      <c r="A91" s="58" t="s">
        <v>55</v>
      </c>
      <c r="B91" s="58"/>
      <c r="C91" s="58"/>
      <c r="D91" s="58" t="s">
        <v>159</v>
      </c>
      <c r="E91" s="58" t="s">
        <v>161</v>
      </c>
      <c r="F91" s="58" t="s">
        <v>135</v>
      </c>
      <c r="G91" s="58">
        <v>3400</v>
      </c>
      <c r="H91" s="58">
        <v>168</v>
      </c>
      <c r="I91" s="58">
        <v>168</v>
      </c>
      <c r="J91" s="58">
        <v>0</v>
      </c>
      <c r="K91" s="58">
        <v>72.857142857142861</v>
      </c>
      <c r="L91" s="58">
        <v>72.857142857142861</v>
      </c>
      <c r="M91" s="58">
        <v>80</v>
      </c>
      <c r="N91" s="58" t="s">
        <v>198</v>
      </c>
      <c r="O91" s="58" t="s">
        <v>184</v>
      </c>
    </row>
    <row r="92" spans="1:15" x14ac:dyDescent="0.25">
      <c r="A92" s="58" t="s">
        <v>55</v>
      </c>
      <c r="B92" s="58"/>
      <c r="C92" s="58"/>
      <c r="D92" s="58" t="s">
        <v>159</v>
      </c>
      <c r="E92" s="58" t="s">
        <v>151</v>
      </c>
      <c r="F92" s="58" t="s">
        <v>137</v>
      </c>
      <c r="G92" s="58">
        <v>3400</v>
      </c>
      <c r="H92" s="58">
        <v>161.69999999999999</v>
      </c>
      <c r="I92" s="58">
        <v>161.69999999999999</v>
      </c>
      <c r="J92" s="58">
        <v>0</v>
      </c>
      <c r="K92" s="58">
        <v>75.69573283858999</v>
      </c>
      <c r="L92" s="58">
        <v>75.69573283858999</v>
      </c>
      <c r="M92" s="58">
        <v>80</v>
      </c>
      <c r="N92" s="58" t="s">
        <v>198</v>
      </c>
      <c r="O92" s="58" t="s">
        <v>185</v>
      </c>
    </row>
    <row r="93" spans="1:15" x14ac:dyDescent="0.25">
      <c r="A93" s="58" t="s">
        <v>55</v>
      </c>
      <c r="B93" s="58"/>
      <c r="C93" s="58"/>
      <c r="D93" s="58" t="s">
        <v>159</v>
      </c>
      <c r="E93" s="58" t="s">
        <v>151</v>
      </c>
      <c r="F93" s="58" t="s">
        <v>135</v>
      </c>
      <c r="G93" s="58">
        <v>3400</v>
      </c>
      <c r="H93" s="58">
        <v>156.69999999999999</v>
      </c>
      <c r="I93" s="58">
        <v>156.69999999999999</v>
      </c>
      <c r="J93" s="58">
        <v>0</v>
      </c>
      <c r="K93" s="58">
        <v>78.111040204211875</v>
      </c>
      <c r="L93" s="58">
        <v>78.111040204211875</v>
      </c>
      <c r="M93" s="58">
        <v>80</v>
      </c>
      <c r="N93" s="58" t="s">
        <v>198</v>
      </c>
      <c r="O93" s="58" t="s">
        <v>185</v>
      </c>
    </row>
    <row r="94" spans="1:15" x14ac:dyDescent="0.25">
      <c r="A94" s="58" t="s">
        <v>55</v>
      </c>
      <c r="B94" s="58"/>
      <c r="C94" s="58"/>
      <c r="D94" s="58" t="s">
        <v>157</v>
      </c>
      <c r="E94" s="58" t="s">
        <v>161</v>
      </c>
      <c r="F94" s="58" t="s">
        <v>137</v>
      </c>
      <c r="G94" s="58">
        <v>3400</v>
      </c>
      <c r="H94" s="58">
        <v>175.7</v>
      </c>
      <c r="I94" s="58">
        <v>175.7</v>
      </c>
      <c r="J94" s="58">
        <v>0</v>
      </c>
      <c r="K94" s="58">
        <v>69.664200341491181</v>
      </c>
      <c r="L94" s="58">
        <v>69.664200341491181</v>
      </c>
      <c r="M94" s="58">
        <v>80</v>
      </c>
      <c r="N94" s="58" t="s">
        <v>198</v>
      </c>
      <c r="O94" s="58" t="s">
        <v>186</v>
      </c>
    </row>
    <row r="95" spans="1:15" x14ac:dyDescent="0.25">
      <c r="A95" s="58" t="s">
        <v>55</v>
      </c>
      <c r="B95" s="58"/>
      <c r="C95" s="58"/>
      <c r="D95" s="58" t="s">
        <v>157</v>
      </c>
      <c r="E95" s="58" t="s">
        <v>161</v>
      </c>
      <c r="F95" s="58" t="s">
        <v>135</v>
      </c>
      <c r="G95" s="58">
        <v>3400</v>
      </c>
      <c r="H95" s="58">
        <v>175.7</v>
      </c>
      <c r="I95" s="58">
        <v>175.7</v>
      </c>
      <c r="J95" s="58">
        <v>0</v>
      </c>
      <c r="K95" s="58">
        <v>69.664200341491181</v>
      </c>
      <c r="L95" s="58">
        <v>69.664200341491181</v>
      </c>
      <c r="M95" s="58">
        <v>80</v>
      </c>
      <c r="N95" s="58" t="s">
        <v>198</v>
      </c>
      <c r="O95" s="58" t="s">
        <v>186</v>
      </c>
    </row>
    <row r="96" spans="1:15" x14ac:dyDescent="0.25">
      <c r="A96" s="58" t="s">
        <v>55</v>
      </c>
      <c r="B96" s="58"/>
      <c r="C96" s="58"/>
      <c r="D96" s="58" t="s">
        <v>157</v>
      </c>
      <c r="E96" s="58" t="s">
        <v>151</v>
      </c>
      <c r="F96" s="58" t="s">
        <v>137</v>
      </c>
      <c r="G96" s="58">
        <v>3400</v>
      </c>
      <c r="H96" s="58">
        <v>163</v>
      </c>
      <c r="I96" s="58">
        <v>163</v>
      </c>
      <c r="J96" s="58">
        <v>0</v>
      </c>
      <c r="K96" s="58">
        <v>75.092024539877301</v>
      </c>
      <c r="L96" s="58">
        <v>75.092024539877301</v>
      </c>
      <c r="M96" s="58">
        <v>80</v>
      </c>
      <c r="N96" s="58" t="s">
        <v>198</v>
      </c>
      <c r="O96" s="58" t="s">
        <v>187</v>
      </c>
    </row>
    <row r="97" spans="1:15" x14ac:dyDescent="0.25">
      <c r="A97" s="58" t="s">
        <v>55</v>
      </c>
      <c r="B97" s="58"/>
      <c r="C97" s="58"/>
      <c r="D97" s="58" t="s">
        <v>157</v>
      </c>
      <c r="E97" s="58" t="s">
        <v>151</v>
      </c>
      <c r="F97" s="58" t="s">
        <v>135</v>
      </c>
      <c r="G97" s="58">
        <v>3400</v>
      </c>
      <c r="H97" s="58">
        <v>179.7</v>
      </c>
      <c r="I97" s="58">
        <v>179.7</v>
      </c>
      <c r="J97" s="58">
        <v>0</v>
      </c>
      <c r="K97" s="58">
        <v>68.113522537562602</v>
      </c>
      <c r="L97" s="58">
        <v>68.113522537562602</v>
      </c>
      <c r="M97" s="58">
        <v>80</v>
      </c>
      <c r="N97" s="58" t="s">
        <v>198</v>
      </c>
      <c r="O97" s="58" t="s">
        <v>187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5CE-393A-4942-975A-22C87D336C75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AH20"/>
  <sheetViews>
    <sheetView topLeftCell="J1" workbookViewId="0">
      <selection activeCell="AB26" sqref="AB26"/>
    </sheetView>
  </sheetViews>
  <sheetFormatPr defaultRowHeight="15.75" x14ac:dyDescent="0.25"/>
  <cols>
    <col min="1" max="4" width="8.42578125" bestFit="1" customWidth="1"/>
    <col min="5" max="5" width="15.85546875" bestFit="1" customWidth="1"/>
    <col min="6" max="6" width="15.42578125" bestFit="1" customWidth="1"/>
    <col min="7" max="7" width="13" hidden="1" customWidth="1"/>
    <col min="8" max="8" width="10.5703125" hidden="1" customWidth="1"/>
    <col min="9" max="9" width="14.85546875" bestFit="1" customWidth="1"/>
    <col min="10" max="10" width="13.42578125" bestFit="1" customWidth="1"/>
    <col min="11" max="11" width="27.28515625" bestFit="1" customWidth="1"/>
    <col min="12" max="12" width="8.42578125" bestFit="1" customWidth="1"/>
    <col min="13" max="13" width="31.7109375" bestFit="1" customWidth="1"/>
    <col min="14" max="14" width="15.42578125" hidden="1" customWidth="1"/>
    <col min="15" max="15" width="14" hidden="1" customWidth="1"/>
    <col min="16" max="16" width="29.140625" hidden="1" customWidth="1"/>
    <col min="17" max="17" width="14.42578125" hidden="1" customWidth="1"/>
    <col min="18" max="18" width="13" hidden="1" customWidth="1"/>
    <col min="19" max="19" width="9" hidden="1" customWidth="1"/>
    <col min="20" max="20" width="46.7109375" hidden="1" customWidth="1"/>
    <col min="21" max="21" width="20.28515625" bestFit="1" customWidth="1"/>
    <col min="23" max="23" width="11.28515625" bestFit="1" customWidth="1"/>
    <col min="24" max="24" width="11.5703125" bestFit="1" customWidth="1"/>
    <col min="25" max="25" width="13.140625" bestFit="1" customWidth="1"/>
    <col min="26" max="27" width="8.85546875" bestFit="1" customWidth="1"/>
    <col min="28" max="29" width="8.7109375" bestFit="1" customWidth="1"/>
    <col min="30" max="30" width="42.28515625" bestFit="1" customWidth="1"/>
    <col min="32" max="32" width="8.5703125" bestFit="1" customWidth="1"/>
    <col min="33" max="33" width="8.28515625" bestFit="1" customWidth="1"/>
    <col min="34" max="34" width="9.28515625" bestFit="1" customWidth="1"/>
  </cols>
  <sheetData>
    <row r="1" spans="1:34" ht="75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64</v>
      </c>
      <c r="J1" s="2" t="s">
        <v>65</v>
      </c>
      <c r="K1" s="2" t="s">
        <v>66</v>
      </c>
      <c r="L1" s="3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5" t="s">
        <v>75</v>
      </c>
      <c r="U1" s="6" t="s">
        <v>76</v>
      </c>
      <c r="V1" s="7" t="s">
        <v>77</v>
      </c>
      <c r="W1" s="6" t="s">
        <v>78</v>
      </c>
      <c r="X1" s="6" t="s">
        <v>79</v>
      </c>
      <c r="Y1" s="6" t="s">
        <v>80</v>
      </c>
      <c r="Z1" s="7" t="s">
        <v>81</v>
      </c>
      <c r="AA1" s="7" t="s">
        <v>82</v>
      </c>
      <c r="AB1" s="8" t="s">
        <v>83</v>
      </c>
      <c r="AC1" s="9" t="s">
        <v>84</v>
      </c>
      <c r="AD1" s="9" t="s">
        <v>5</v>
      </c>
      <c r="AE1" s="9" t="s">
        <v>6</v>
      </c>
      <c r="AF1" s="9" t="s">
        <v>7</v>
      </c>
      <c r="AG1" s="9" t="s">
        <v>8</v>
      </c>
      <c r="AH1" s="9" t="s">
        <v>9</v>
      </c>
    </row>
    <row r="2" spans="1:34" x14ac:dyDescent="0.25">
      <c r="A2" s="10" t="s">
        <v>10</v>
      </c>
      <c r="B2" s="10" t="s">
        <v>11</v>
      </c>
      <c r="C2" s="10">
        <v>1</v>
      </c>
      <c r="D2" s="10" t="s">
        <v>11</v>
      </c>
      <c r="E2" s="11" t="s">
        <v>12</v>
      </c>
      <c r="F2" s="11" t="s">
        <v>13</v>
      </c>
      <c r="G2" s="10">
        <v>16</v>
      </c>
      <c r="H2" s="10" t="s">
        <v>14</v>
      </c>
      <c r="I2" s="12">
        <v>120.763442</v>
      </c>
      <c r="J2" s="12">
        <v>24.614837999999999</v>
      </c>
      <c r="K2" s="12" t="s">
        <v>14</v>
      </c>
      <c r="L2" s="14" t="s">
        <v>85</v>
      </c>
      <c r="M2" s="15" t="s">
        <v>86</v>
      </c>
      <c r="N2" s="16">
        <v>120.783477</v>
      </c>
      <c r="O2" s="16">
        <v>24.637861000000001</v>
      </c>
      <c r="P2" s="15" t="s">
        <v>87</v>
      </c>
      <c r="Q2" s="17">
        <v>120.73077499999999</v>
      </c>
      <c r="R2" s="17">
        <v>24.587602</v>
      </c>
      <c r="S2" s="17">
        <v>8.1</v>
      </c>
      <c r="T2" s="18" t="s">
        <v>88</v>
      </c>
      <c r="U2" s="14" t="s">
        <v>15</v>
      </c>
      <c r="V2" s="13"/>
      <c r="W2" s="13" t="s">
        <v>16</v>
      </c>
      <c r="X2" s="13" t="s">
        <v>17</v>
      </c>
      <c r="Y2" s="13">
        <v>4</v>
      </c>
      <c r="Z2" s="13">
        <v>60</v>
      </c>
      <c r="AA2" s="13">
        <v>50</v>
      </c>
      <c r="AB2" s="13">
        <v>1950</v>
      </c>
      <c r="AC2" s="13">
        <v>5850</v>
      </c>
      <c r="AD2" s="85">
        <v>0.33</v>
      </c>
      <c r="AE2" s="85">
        <v>1.4</v>
      </c>
      <c r="AF2" s="85">
        <v>1.4</v>
      </c>
      <c r="AG2" s="85">
        <v>1.4</v>
      </c>
      <c r="AH2" s="85" t="s">
        <v>18</v>
      </c>
    </row>
    <row r="3" spans="1:34" x14ac:dyDescent="0.25">
      <c r="A3" s="10" t="s">
        <v>10</v>
      </c>
      <c r="B3" s="10" t="s">
        <v>19</v>
      </c>
      <c r="C3" s="10">
        <v>2</v>
      </c>
      <c r="D3" s="10" t="s">
        <v>19</v>
      </c>
      <c r="E3" s="11" t="s">
        <v>20</v>
      </c>
      <c r="F3" s="11" t="s">
        <v>21</v>
      </c>
      <c r="G3" s="10">
        <v>16</v>
      </c>
      <c r="H3" s="10">
        <v>2</v>
      </c>
      <c r="I3" s="12">
        <v>120.7839334</v>
      </c>
      <c r="J3" s="12">
        <v>24.608197000000001</v>
      </c>
      <c r="K3" s="12" t="s">
        <v>14</v>
      </c>
      <c r="L3" s="14" t="s">
        <v>89</v>
      </c>
      <c r="M3" s="16" t="s">
        <v>90</v>
      </c>
      <c r="N3" s="16">
        <v>120.78865399999999</v>
      </c>
      <c r="O3" s="16">
        <v>24.611903999999999</v>
      </c>
      <c r="P3" s="16" t="s">
        <v>91</v>
      </c>
      <c r="Q3" s="17">
        <v>120.77951899999999</v>
      </c>
      <c r="R3" s="17">
        <v>24.601946000000002</v>
      </c>
      <c r="S3" s="17">
        <v>1.6</v>
      </c>
      <c r="T3" s="19" t="s">
        <v>92</v>
      </c>
      <c r="U3" s="14" t="s">
        <v>15</v>
      </c>
      <c r="V3" s="13">
        <v>3</v>
      </c>
      <c r="W3" s="13" t="s">
        <v>16</v>
      </c>
      <c r="X3" s="13" t="s">
        <v>22</v>
      </c>
      <c r="Y3" s="13"/>
      <c r="Z3" s="13">
        <v>70</v>
      </c>
      <c r="AA3" s="13">
        <v>60</v>
      </c>
      <c r="AB3" s="13">
        <v>1620</v>
      </c>
      <c r="AC3" s="13">
        <v>4860</v>
      </c>
      <c r="AD3" s="85" t="s">
        <v>23</v>
      </c>
      <c r="AE3" s="85">
        <v>1.2</v>
      </c>
      <c r="AF3" s="85">
        <v>1.25</v>
      </c>
      <c r="AG3" s="85">
        <v>1.5</v>
      </c>
      <c r="AH3" s="85" t="s">
        <v>18</v>
      </c>
    </row>
    <row r="4" spans="1:34" x14ac:dyDescent="0.25">
      <c r="A4" s="10" t="s">
        <v>10</v>
      </c>
      <c r="B4" s="10" t="s">
        <v>24</v>
      </c>
      <c r="C4" s="10"/>
      <c r="D4" s="10" t="s">
        <v>25</v>
      </c>
      <c r="E4" s="11" t="s">
        <v>131</v>
      </c>
      <c r="F4" s="11" t="s">
        <v>21</v>
      </c>
      <c r="G4" s="10">
        <v>16</v>
      </c>
      <c r="H4" s="10" t="s">
        <v>14</v>
      </c>
      <c r="I4" s="12">
        <v>120.81399999999999</v>
      </c>
      <c r="J4" s="12">
        <v>24.627161000000001</v>
      </c>
      <c r="K4" s="12" t="s">
        <v>124</v>
      </c>
      <c r="L4" s="13"/>
      <c r="M4" s="15"/>
      <c r="N4" s="16"/>
      <c r="O4" s="16"/>
      <c r="P4" s="15"/>
      <c r="Q4" s="17"/>
      <c r="R4" s="17"/>
      <c r="S4" s="17"/>
      <c r="T4" s="20"/>
      <c r="U4" s="14" t="s">
        <v>26</v>
      </c>
      <c r="V4" s="13">
        <v>3</v>
      </c>
      <c r="W4" s="13" t="s">
        <v>27</v>
      </c>
      <c r="X4" s="13"/>
      <c r="Y4" s="13"/>
      <c r="Z4" s="13">
        <v>115</v>
      </c>
      <c r="AA4" s="13">
        <v>110</v>
      </c>
      <c r="AB4" s="13">
        <v>1760</v>
      </c>
      <c r="AC4" s="13">
        <v>5280</v>
      </c>
      <c r="AD4" s="85">
        <v>0</v>
      </c>
      <c r="AE4" s="85">
        <v>1.4</v>
      </c>
      <c r="AF4" s="85">
        <v>1.4</v>
      </c>
      <c r="AG4" s="85">
        <v>1.4</v>
      </c>
      <c r="AH4" s="85" t="s">
        <v>28</v>
      </c>
    </row>
    <row r="5" spans="1:34" x14ac:dyDescent="0.25">
      <c r="A5" s="10" t="s">
        <v>10</v>
      </c>
      <c r="B5" s="10" t="s">
        <v>29</v>
      </c>
      <c r="C5" s="10">
        <v>3</v>
      </c>
      <c r="D5" s="10" t="s">
        <v>24</v>
      </c>
      <c r="E5" s="11" t="s">
        <v>30</v>
      </c>
      <c r="F5" s="11" t="s">
        <v>31</v>
      </c>
      <c r="G5" s="10">
        <v>16</v>
      </c>
      <c r="H5" s="10" t="s">
        <v>14</v>
      </c>
      <c r="I5" s="12">
        <v>120.81483609999999</v>
      </c>
      <c r="J5" s="12">
        <v>24.59854</v>
      </c>
      <c r="K5" s="12" t="s">
        <v>14</v>
      </c>
      <c r="L5" s="14" t="s">
        <v>93</v>
      </c>
      <c r="M5" s="16" t="s">
        <v>94</v>
      </c>
      <c r="N5" s="16">
        <v>120.815684</v>
      </c>
      <c r="O5" s="16">
        <v>24.604968</v>
      </c>
      <c r="P5" s="16" t="s">
        <v>95</v>
      </c>
      <c r="Q5" s="17">
        <v>120.815195</v>
      </c>
      <c r="R5" s="17">
        <v>24.593215000000001</v>
      </c>
      <c r="S5" s="17">
        <v>1.4</v>
      </c>
      <c r="T5" s="20" t="s">
        <v>96</v>
      </c>
      <c r="U5" s="14" t="s">
        <v>15</v>
      </c>
      <c r="V5" s="13">
        <v>2</v>
      </c>
      <c r="W5" s="13" t="s">
        <v>16</v>
      </c>
      <c r="X5" s="13" t="s">
        <v>22</v>
      </c>
      <c r="Y5" s="13"/>
      <c r="Z5" s="13">
        <v>60</v>
      </c>
      <c r="AA5" s="13">
        <v>50</v>
      </c>
      <c r="AB5" s="13">
        <v>1580</v>
      </c>
      <c r="AC5" s="13">
        <v>3160</v>
      </c>
      <c r="AD5" s="85" t="s">
        <v>23</v>
      </c>
      <c r="AE5" s="85">
        <v>1.2</v>
      </c>
      <c r="AF5" s="85">
        <v>1.25</v>
      </c>
      <c r="AG5" s="85">
        <v>1.5</v>
      </c>
      <c r="AH5" s="85" t="s">
        <v>18</v>
      </c>
    </row>
    <row r="6" spans="1:34" x14ac:dyDescent="0.25">
      <c r="A6" s="10" t="s">
        <v>10</v>
      </c>
      <c r="B6" s="10" t="s">
        <v>32</v>
      </c>
      <c r="C6" s="10">
        <v>4</v>
      </c>
      <c r="D6" s="10" t="s">
        <v>29</v>
      </c>
      <c r="E6" s="11" t="s">
        <v>33</v>
      </c>
      <c r="F6" s="11" t="s">
        <v>34</v>
      </c>
      <c r="G6" s="10">
        <v>16</v>
      </c>
      <c r="H6" s="10" t="s">
        <v>14</v>
      </c>
      <c r="I6" s="12">
        <v>120.82580729999999</v>
      </c>
      <c r="J6" s="12">
        <v>24.595257</v>
      </c>
      <c r="K6" s="12" t="s">
        <v>14</v>
      </c>
      <c r="L6" s="14" t="s">
        <v>97</v>
      </c>
      <c r="M6" s="16" t="s">
        <v>98</v>
      </c>
      <c r="N6" s="16">
        <v>120.82982800000001</v>
      </c>
      <c r="O6" s="16">
        <v>24.601713</v>
      </c>
      <c r="P6" s="16" t="s">
        <v>99</v>
      </c>
      <c r="Q6" s="17">
        <v>120.82505500000001</v>
      </c>
      <c r="R6" s="17">
        <v>24.586655</v>
      </c>
      <c r="S6" s="17">
        <v>1.9</v>
      </c>
      <c r="T6" s="20" t="s">
        <v>100</v>
      </c>
      <c r="U6" s="14" t="s">
        <v>15</v>
      </c>
      <c r="V6" s="13">
        <v>2</v>
      </c>
      <c r="W6" s="13" t="s">
        <v>16</v>
      </c>
      <c r="X6" s="13" t="s">
        <v>22</v>
      </c>
      <c r="Y6" s="13"/>
      <c r="Z6" s="13">
        <v>70</v>
      </c>
      <c r="AA6" s="13">
        <v>60</v>
      </c>
      <c r="AB6" s="13">
        <v>1650</v>
      </c>
      <c r="AC6" s="13">
        <v>3300</v>
      </c>
      <c r="AD6" s="85" t="s">
        <v>23</v>
      </c>
      <c r="AE6" s="85">
        <v>1.2</v>
      </c>
      <c r="AF6" s="85">
        <v>1.25</v>
      </c>
      <c r="AG6" s="85">
        <v>1.5</v>
      </c>
      <c r="AH6" s="85" t="s">
        <v>18</v>
      </c>
    </row>
    <row r="7" spans="1:34" x14ac:dyDescent="0.25">
      <c r="A7" s="10" t="s">
        <v>35</v>
      </c>
      <c r="B7" s="10" t="s">
        <v>36</v>
      </c>
      <c r="C7" s="10">
        <v>1</v>
      </c>
      <c r="D7" s="10" t="s">
        <v>36</v>
      </c>
      <c r="E7" s="11" t="s">
        <v>12</v>
      </c>
      <c r="F7" s="11" t="s">
        <v>37</v>
      </c>
      <c r="G7" s="10">
        <v>16</v>
      </c>
      <c r="H7" s="10" t="s">
        <v>14</v>
      </c>
      <c r="I7" s="12">
        <v>120.6088606</v>
      </c>
      <c r="J7" s="12">
        <v>24.399245000000001</v>
      </c>
      <c r="K7" s="12" t="s">
        <v>14</v>
      </c>
      <c r="L7" s="14" t="s">
        <v>36</v>
      </c>
      <c r="M7" s="31" t="s">
        <v>101</v>
      </c>
      <c r="N7" s="16">
        <v>120.61550200000001</v>
      </c>
      <c r="O7" s="16">
        <v>24.411045999999999</v>
      </c>
      <c r="P7" s="15" t="s">
        <v>102</v>
      </c>
      <c r="Q7" s="17">
        <v>120.592659</v>
      </c>
      <c r="R7" s="17">
        <v>24.381996000000001</v>
      </c>
      <c r="S7" s="17">
        <v>4.0999999999999996</v>
      </c>
      <c r="T7" s="18" t="s">
        <v>103</v>
      </c>
      <c r="U7" s="21" t="s">
        <v>15</v>
      </c>
      <c r="V7" s="13">
        <v>4</v>
      </c>
      <c r="W7" s="13" t="s">
        <v>16</v>
      </c>
      <c r="X7" s="13" t="s">
        <v>22</v>
      </c>
      <c r="Y7" s="13"/>
      <c r="Z7" s="13">
        <v>90</v>
      </c>
      <c r="AA7" s="22">
        <v>80</v>
      </c>
      <c r="AB7" s="13">
        <v>1710</v>
      </c>
      <c r="AC7" s="13">
        <v>6840</v>
      </c>
      <c r="AD7" s="85" t="s">
        <v>23</v>
      </c>
      <c r="AE7" s="85">
        <v>1.2</v>
      </c>
      <c r="AF7" s="85">
        <v>1.25</v>
      </c>
      <c r="AG7" s="85">
        <v>1.5</v>
      </c>
      <c r="AH7" s="85" t="s">
        <v>18</v>
      </c>
    </row>
    <row r="8" spans="1:34" x14ac:dyDescent="0.25">
      <c r="A8" s="10" t="s">
        <v>35</v>
      </c>
      <c r="B8" s="10" t="s">
        <v>38</v>
      </c>
      <c r="C8" s="10">
        <v>2</v>
      </c>
      <c r="D8" s="10" t="s">
        <v>38</v>
      </c>
      <c r="E8" s="11" t="s">
        <v>20</v>
      </c>
      <c r="F8" s="11" t="s">
        <v>37</v>
      </c>
      <c r="G8" s="10">
        <v>16</v>
      </c>
      <c r="H8" s="10">
        <v>2</v>
      </c>
      <c r="I8" s="12">
        <v>120.645143</v>
      </c>
      <c r="J8" s="12">
        <v>24.371200000000002</v>
      </c>
      <c r="K8" s="12" t="s">
        <v>14</v>
      </c>
      <c r="L8" s="14" t="s">
        <v>38</v>
      </c>
      <c r="M8" s="16" t="s">
        <v>104</v>
      </c>
      <c r="N8" s="16">
        <v>120.651287</v>
      </c>
      <c r="O8" s="16">
        <v>24.381159</v>
      </c>
      <c r="P8" s="16" t="s">
        <v>105</v>
      </c>
      <c r="Q8" s="17">
        <v>120.63924</v>
      </c>
      <c r="R8" s="17">
        <v>24.36327</v>
      </c>
      <c r="S8" s="17">
        <v>2.4</v>
      </c>
      <c r="T8" s="20" t="s">
        <v>106</v>
      </c>
      <c r="U8" s="21" t="s">
        <v>15</v>
      </c>
      <c r="V8" s="13">
        <v>3</v>
      </c>
      <c r="W8" s="13" t="s">
        <v>16</v>
      </c>
      <c r="X8" s="13" t="s">
        <v>22</v>
      </c>
      <c r="Y8" s="13"/>
      <c r="Z8" s="13">
        <v>80</v>
      </c>
      <c r="AA8" s="13">
        <v>70</v>
      </c>
      <c r="AB8" s="13">
        <v>1680</v>
      </c>
      <c r="AC8" s="13">
        <v>5040</v>
      </c>
      <c r="AD8" s="85" t="s">
        <v>23</v>
      </c>
      <c r="AE8" s="85">
        <v>1.2</v>
      </c>
      <c r="AF8" s="85">
        <v>1.25</v>
      </c>
      <c r="AG8" s="85">
        <v>1.5</v>
      </c>
      <c r="AH8" s="85" t="s">
        <v>18</v>
      </c>
    </row>
    <row r="9" spans="1:34" x14ac:dyDescent="0.25">
      <c r="A9" s="10" t="s">
        <v>35</v>
      </c>
      <c r="B9" s="10" t="s">
        <v>39</v>
      </c>
      <c r="C9" s="10"/>
      <c r="D9" s="10" t="s">
        <v>25</v>
      </c>
      <c r="E9" s="11" t="s">
        <v>131</v>
      </c>
      <c r="F9" s="11" t="s">
        <v>37</v>
      </c>
      <c r="G9" s="10">
        <v>16</v>
      </c>
      <c r="H9" s="10" t="s">
        <v>14</v>
      </c>
      <c r="I9" s="12">
        <v>120.651566</v>
      </c>
      <c r="J9" s="12">
        <v>24.34112</v>
      </c>
      <c r="K9" s="12" t="s">
        <v>125</v>
      </c>
      <c r="L9" s="13"/>
      <c r="M9" s="15"/>
      <c r="N9" s="15"/>
      <c r="O9" s="15"/>
      <c r="P9" s="15"/>
      <c r="Q9" s="17"/>
      <c r="R9" s="17"/>
      <c r="S9" s="17"/>
      <c r="T9" s="20"/>
      <c r="U9" s="14" t="s">
        <v>26</v>
      </c>
      <c r="V9" s="13">
        <v>3</v>
      </c>
      <c r="W9" s="13" t="s">
        <v>27</v>
      </c>
      <c r="X9" s="13"/>
      <c r="Y9" s="13"/>
      <c r="Z9" s="13">
        <v>115</v>
      </c>
      <c r="AA9" s="13">
        <v>110</v>
      </c>
      <c r="AB9" s="13">
        <v>1760</v>
      </c>
      <c r="AC9" s="13">
        <v>5280</v>
      </c>
      <c r="AD9" s="85">
        <v>0</v>
      </c>
      <c r="AE9" s="85">
        <v>1.4</v>
      </c>
      <c r="AF9" s="85">
        <v>1.4</v>
      </c>
      <c r="AG9" s="85">
        <v>1.4</v>
      </c>
      <c r="AH9" s="85" t="s">
        <v>28</v>
      </c>
    </row>
    <row r="10" spans="1:34" x14ac:dyDescent="0.25">
      <c r="A10" s="10" t="s">
        <v>35</v>
      </c>
      <c r="B10" s="10" t="s">
        <v>40</v>
      </c>
      <c r="C10" s="10"/>
      <c r="D10" s="10" t="s">
        <v>25</v>
      </c>
      <c r="E10" s="11" t="s">
        <v>132</v>
      </c>
      <c r="F10" s="11" t="s">
        <v>37</v>
      </c>
      <c r="G10" s="10">
        <v>16</v>
      </c>
      <c r="H10" s="10" t="s">
        <v>14</v>
      </c>
      <c r="I10" s="12">
        <v>120.72085</v>
      </c>
      <c r="J10" s="12">
        <v>24.339148000000002</v>
      </c>
      <c r="K10" s="12" t="s">
        <v>126</v>
      </c>
      <c r="L10" s="13"/>
      <c r="M10" s="15"/>
      <c r="N10" s="15"/>
      <c r="O10" s="15"/>
      <c r="P10" s="15"/>
      <c r="Q10" s="17"/>
      <c r="R10" s="17"/>
      <c r="S10" s="17"/>
      <c r="T10" s="20"/>
      <c r="U10" s="14" t="s">
        <v>26</v>
      </c>
      <c r="V10" s="13">
        <v>3</v>
      </c>
      <c r="W10" s="13" t="s">
        <v>27</v>
      </c>
      <c r="X10" s="13"/>
      <c r="Y10" s="13"/>
      <c r="Z10" s="13">
        <v>115</v>
      </c>
      <c r="AA10" s="13">
        <v>110</v>
      </c>
      <c r="AB10" s="13">
        <v>1760</v>
      </c>
      <c r="AC10" s="13">
        <v>5280</v>
      </c>
      <c r="AD10" s="85">
        <v>0</v>
      </c>
      <c r="AE10" s="85">
        <v>1.4</v>
      </c>
      <c r="AF10" s="85">
        <v>1.4</v>
      </c>
      <c r="AG10" s="85">
        <v>1.4</v>
      </c>
      <c r="AH10" s="85" t="s">
        <v>28</v>
      </c>
    </row>
    <row r="11" spans="1:34" x14ac:dyDescent="0.25">
      <c r="A11" s="10" t="s">
        <v>41</v>
      </c>
      <c r="B11" s="10" t="s">
        <v>42</v>
      </c>
      <c r="C11" s="10">
        <v>1</v>
      </c>
      <c r="D11" s="10" t="s">
        <v>42</v>
      </c>
      <c r="E11" s="11" t="s">
        <v>12</v>
      </c>
      <c r="F11" s="11" t="s">
        <v>43</v>
      </c>
      <c r="G11" s="10">
        <v>16</v>
      </c>
      <c r="H11" s="10" t="s">
        <v>14</v>
      </c>
      <c r="I11" s="12">
        <v>120.5680965</v>
      </c>
      <c r="J11" s="12">
        <v>24.328709</v>
      </c>
      <c r="K11" s="12" t="s">
        <v>14</v>
      </c>
      <c r="L11" s="10" t="s">
        <v>42</v>
      </c>
      <c r="M11" s="16" t="s">
        <v>107</v>
      </c>
      <c r="N11" s="17">
        <v>120.570858</v>
      </c>
      <c r="O11" s="17">
        <v>24.339887000000001</v>
      </c>
      <c r="P11" s="16" t="s">
        <v>108</v>
      </c>
      <c r="Q11" s="17">
        <v>120.55264200000001</v>
      </c>
      <c r="R11" s="17">
        <v>24.296222</v>
      </c>
      <c r="S11" s="17">
        <v>5.3</v>
      </c>
      <c r="T11" s="18" t="s">
        <v>109</v>
      </c>
      <c r="U11" s="21" t="s">
        <v>15</v>
      </c>
      <c r="V11" s="13">
        <v>2</v>
      </c>
      <c r="W11" s="13" t="s">
        <v>16</v>
      </c>
      <c r="X11" s="13" t="s">
        <v>22</v>
      </c>
      <c r="Y11" s="13"/>
      <c r="Z11" s="13">
        <v>90</v>
      </c>
      <c r="AA11" s="22">
        <v>80</v>
      </c>
      <c r="AB11" s="13">
        <v>1760</v>
      </c>
      <c r="AC11" s="13">
        <v>3520</v>
      </c>
      <c r="AD11" s="85" t="s">
        <v>23</v>
      </c>
      <c r="AE11" s="85">
        <v>1.2</v>
      </c>
      <c r="AF11" s="85">
        <v>1.25</v>
      </c>
      <c r="AG11" s="85">
        <v>1.5</v>
      </c>
      <c r="AH11" s="85" t="s">
        <v>18</v>
      </c>
    </row>
    <row r="12" spans="1:34" x14ac:dyDescent="0.25">
      <c r="A12" s="10" t="s">
        <v>41</v>
      </c>
      <c r="B12" s="10" t="s">
        <v>44</v>
      </c>
      <c r="C12" s="10">
        <v>2</v>
      </c>
      <c r="D12" s="10" t="s">
        <v>44</v>
      </c>
      <c r="E12" s="11" t="s">
        <v>20</v>
      </c>
      <c r="F12" s="11" t="s">
        <v>43</v>
      </c>
      <c r="G12" s="10">
        <v>16</v>
      </c>
      <c r="H12" s="10">
        <v>2</v>
      </c>
      <c r="I12" s="12">
        <v>120.6047694</v>
      </c>
      <c r="J12" s="12">
        <v>24.315200000000001</v>
      </c>
      <c r="K12" s="12" t="s">
        <v>14</v>
      </c>
      <c r="L12" s="14" t="s">
        <v>44</v>
      </c>
      <c r="M12" s="16" t="s">
        <v>110</v>
      </c>
      <c r="N12" s="17">
        <v>120.608114</v>
      </c>
      <c r="O12" s="17">
        <v>24.326329000000001</v>
      </c>
      <c r="P12" s="16" t="s">
        <v>111</v>
      </c>
      <c r="Q12" s="17">
        <v>120.596276</v>
      </c>
      <c r="R12" s="17">
        <v>24.303785000000001</v>
      </c>
      <c r="S12" s="17">
        <v>3.3</v>
      </c>
      <c r="T12" s="20" t="s">
        <v>45</v>
      </c>
      <c r="U12" s="21" t="s">
        <v>15</v>
      </c>
      <c r="V12" s="13">
        <v>2</v>
      </c>
      <c r="W12" s="13" t="s">
        <v>16</v>
      </c>
      <c r="X12" s="13" t="s">
        <v>22</v>
      </c>
      <c r="Y12" s="13"/>
      <c r="Z12" s="13">
        <v>70</v>
      </c>
      <c r="AA12" s="13">
        <v>60</v>
      </c>
      <c r="AB12" s="13">
        <v>1650</v>
      </c>
      <c r="AC12" s="13">
        <v>3300</v>
      </c>
      <c r="AD12" s="85" t="s">
        <v>23</v>
      </c>
      <c r="AE12" s="85">
        <v>1.2</v>
      </c>
      <c r="AF12" s="85">
        <v>1.25</v>
      </c>
      <c r="AG12" s="85">
        <v>1.5</v>
      </c>
      <c r="AH12" s="85" t="s">
        <v>18</v>
      </c>
    </row>
    <row r="13" spans="1:34" x14ac:dyDescent="0.25">
      <c r="A13" s="10" t="s">
        <v>41</v>
      </c>
      <c r="B13" s="10" t="s">
        <v>46</v>
      </c>
      <c r="C13" s="10">
        <v>3</v>
      </c>
      <c r="D13" s="10" t="s">
        <v>25</v>
      </c>
      <c r="E13" s="11" t="s">
        <v>131</v>
      </c>
      <c r="F13" s="11" t="s">
        <v>43</v>
      </c>
      <c r="G13" s="10">
        <v>16</v>
      </c>
      <c r="H13" s="10" t="s">
        <v>14</v>
      </c>
      <c r="I13" s="12">
        <v>120.63557400000001</v>
      </c>
      <c r="J13" s="12">
        <v>24.334719</v>
      </c>
      <c r="K13" s="12" t="s">
        <v>127</v>
      </c>
      <c r="L13" s="13"/>
      <c r="M13" s="16"/>
      <c r="N13" s="16"/>
      <c r="O13" s="16"/>
      <c r="P13" s="16"/>
      <c r="Q13" s="17"/>
      <c r="R13" s="17"/>
      <c r="S13" s="17"/>
      <c r="T13" s="20"/>
      <c r="U13" s="14" t="s">
        <v>26</v>
      </c>
      <c r="V13" s="13">
        <v>3</v>
      </c>
      <c r="W13" s="13" t="s">
        <v>27</v>
      </c>
      <c r="X13" s="13"/>
      <c r="Y13" s="13"/>
      <c r="Z13" s="13">
        <v>115</v>
      </c>
      <c r="AA13" s="13">
        <v>110</v>
      </c>
      <c r="AB13" s="13">
        <v>1760</v>
      </c>
      <c r="AC13" s="13">
        <v>5280</v>
      </c>
      <c r="AD13" s="85">
        <v>0</v>
      </c>
      <c r="AE13" s="85">
        <v>1.4</v>
      </c>
      <c r="AF13" s="85">
        <v>1.4</v>
      </c>
      <c r="AG13" s="85">
        <v>1.4</v>
      </c>
      <c r="AH13" s="85" t="s">
        <v>28</v>
      </c>
    </row>
    <row r="14" spans="1:34" x14ac:dyDescent="0.25">
      <c r="A14" s="10" t="s">
        <v>41</v>
      </c>
      <c r="B14" s="10" t="s">
        <v>47</v>
      </c>
      <c r="C14" s="10">
        <v>4</v>
      </c>
      <c r="D14" s="10" t="s">
        <v>25</v>
      </c>
      <c r="E14" s="11" t="s">
        <v>132</v>
      </c>
      <c r="F14" s="11" t="s">
        <v>43</v>
      </c>
      <c r="G14" s="10">
        <v>16</v>
      </c>
      <c r="H14" s="10" t="s">
        <v>14</v>
      </c>
      <c r="I14" s="12">
        <v>120.69732999999999</v>
      </c>
      <c r="J14" s="12">
        <v>24.301186000000001</v>
      </c>
      <c r="K14" s="12" t="s">
        <v>128</v>
      </c>
      <c r="L14" s="13"/>
      <c r="M14" s="16"/>
      <c r="N14" s="16"/>
      <c r="O14" s="16"/>
      <c r="P14" s="16"/>
      <c r="Q14" s="17"/>
      <c r="R14" s="17"/>
      <c r="S14" s="17"/>
      <c r="T14" s="20"/>
      <c r="U14" s="14" t="s">
        <v>26</v>
      </c>
      <c r="V14" s="13">
        <v>3</v>
      </c>
      <c r="W14" s="13" t="s">
        <v>27</v>
      </c>
      <c r="X14" s="13"/>
      <c r="Y14" s="13"/>
      <c r="Z14" s="13">
        <v>115</v>
      </c>
      <c r="AA14" s="13">
        <v>110</v>
      </c>
      <c r="AB14" s="13">
        <v>1760</v>
      </c>
      <c r="AC14" s="13">
        <v>5280</v>
      </c>
      <c r="AD14" s="85">
        <v>0</v>
      </c>
      <c r="AE14" s="85">
        <v>1.4</v>
      </c>
      <c r="AF14" s="85">
        <v>1.4</v>
      </c>
      <c r="AG14" s="85">
        <v>1.4</v>
      </c>
      <c r="AH14" s="85" t="s">
        <v>28</v>
      </c>
    </row>
    <row r="15" spans="1:34" x14ac:dyDescent="0.25">
      <c r="A15" s="10" t="s">
        <v>48</v>
      </c>
      <c r="B15" s="10" t="s">
        <v>49</v>
      </c>
      <c r="C15" s="10">
        <v>1</v>
      </c>
      <c r="D15" s="10" t="s">
        <v>49</v>
      </c>
      <c r="E15" s="11" t="s">
        <v>12</v>
      </c>
      <c r="F15" s="11" t="s">
        <v>50</v>
      </c>
      <c r="G15" s="10">
        <v>16</v>
      </c>
      <c r="H15" s="10" t="s">
        <v>14</v>
      </c>
      <c r="I15" s="12">
        <v>120.50453690000001</v>
      </c>
      <c r="J15" s="12">
        <v>24.192152</v>
      </c>
      <c r="K15" s="12" t="s">
        <v>14</v>
      </c>
      <c r="L15" s="14" t="s">
        <v>49</v>
      </c>
      <c r="M15" s="16" t="s">
        <v>112</v>
      </c>
      <c r="N15" s="16">
        <v>120.524778</v>
      </c>
      <c r="O15" s="16">
        <v>24.223403000000001</v>
      </c>
      <c r="P15" s="16" t="s">
        <v>113</v>
      </c>
      <c r="Q15" s="17">
        <v>120.468649</v>
      </c>
      <c r="R15" s="17">
        <v>24.166695000000001</v>
      </c>
      <c r="S15" s="17">
        <v>8.8000000000000007</v>
      </c>
      <c r="T15" s="23" t="s">
        <v>114</v>
      </c>
      <c r="U15" s="21" t="s">
        <v>15</v>
      </c>
      <c r="V15" s="13">
        <v>4</v>
      </c>
      <c r="W15" s="13" t="s">
        <v>16</v>
      </c>
      <c r="X15" s="13" t="s">
        <v>22</v>
      </c>
      <c r="Y15" s="13"/>
      <c r="Z15" s="13">
        <v>90</v>
      </c>
      <c r="AA15" s="22">
        <v>80</v>
      </c>
      <c r="AB15" s="13">
        <v>1710</v>
      </c>
      <c r="AC15" s="13">
        <v>6840</v>
      </c>
      <c r="AD15" s="85" t="s">
        <v>23</v>
      </c>
      <c r="AE15" s="85">
        <v>1.2</v>
      </c>
      <c r="AF15" s="85">
        <v>1.25</v>
      </c>
      <c r="AG15" s="85">
        <v>1.5</v>
      </c>
      <c r="AH15" s="85" t="s">
        <v>18</v>
      </c>
    </row>
    <row r="16" spans="1:34" x14ac:dyDescent="0.25">
      <c r="A16" s="10" t="s">
        <v>48</v>
      </c>
      <c r="B16" s="10" t="s">
        <v>51</v>
      </c>
      <c r="C16" s="10">
        <v>2</v>
      </c>
      <c r="D16" s="10" t="s">
        <v>51</v>
      </c>
      <c r="E16" s="11" t="s">
        <v>52</v>
      </c>
      <c r="F16" s="11" t="s">
        <v>50</v>
      </c>
      <c r="G16" s="10">
        <v>16</v>
      </c>
      <c r="H16" s="10" t="s">
        <v>14</v>
      </c>
      <c r="I16" s="12">
        <v>120.50703540000001</v>
      </c>
      <c r="J16" s="12">
        <v>24.188369999999999</v>
      </c>
      <c r="K16" s="12" t="s">
        <v>14</v>
      </c>
      <c r="L16" s="14" t="s">
        <v>51</v>
      </c>
      <c r="M16" s="16" t="s">
        <v>115</v>
      </c>
      <c r="N16" s="16">
        <v>120.514185</v>
      </c>
      <c r="O16" s="16">
        <v>24.198540000000001</v>
      </c>
      <c r="P16" s="16" t="s">
        <v>116</v>
      </c>
      <c r="Q16" s="17">
        <v>120.499579</v>
      </c>
      <c r="R16" s="17">
        <v>24.177558000000001</v>
      </c>
      <c r="S16" s="17">
        <v>2.8</v>
      </c>
      <c r="T16" s="20" t="s">
        <v>117</v>
      </c>
      <c r="U16" s="21" t="s">
        <v>15</v>
      </c>
      <c r="V16" s="13">
        <v>2</v>
      </c>
      <c r="W16" s="13" t="s">
        <v>16</v>
      </c>
      <c r="X16" s="13" t="s">
        <v>22</v>
      </c>
      <c r="Y16" s="13"/>
      <c r="Z16" s="13">
        <v>60</v>
      </c>
      <c r="AA16" s="13">
        <v>50</v>
      </c>
      <c r="AB16" s="13">
        <v>1580</v>
      </c>
      <c r="AC16" s="13">
        <v>3160</v>
      </c>
      <c r="AD16" s="85" t="s">
        <v>23</v>
      </c>
      <c r="AE16" s="85">
        <v>1.2</v>
      </c>
      <c r="AF16" s="85">
        <v>1.25</v>
      </c>
      <c r="AG16" s="85">
        <v>1.5</v>
      </c>
      <c r="AH16" s="85" t="s">
        <v>18</v>
      </c>
    </row>
    <row r="17" spans="1:34" x14ac:dyDescent="0.25">
      <c r="A17" s="10" t="s">
        <v>48</v>
      </c>
      <c r="B17" s="10" t="s">
        <v>53</v>
      </c>
      <c r="C17" s="10">
        <v>3</v>
      </c>
      <c r="D17" s="10" t="s">
        <v>25</v>
      </c>
      <c r="E17" s="11" t="s">
        <v>131</v>
      </c>
      <c r="F17" s="11" t="s">
        <v>54</v>
      </c>
      <c r="G17" s="10">
        <v>16</v>
      </c>
      <c r="H17" s="10" t="s">
        <v>14</v>
      </c>
      <c r="I17" s="12">
        <v>120.54824000000001</v>
      </c>
      <c r="J17" s="12">
        <v>24.177831999999999</v>
      </c>
      <c r="K17" s="12" t="s">
        <v>129</v>
      </c>
      <c r="L17" s="13" t="s">
        <v>25</v>
      </c>
      <c r="M17" s="16"/>
      <c r="N17" s="16"/>
      <c r="O17" s="16"/>
      <c r="P17" s="16"/>
      <c r="Q17" s="17"/>
      <c r="R17" s="17"/>
      <c r="S17" s="17"/>
      <c r="T17" s="20"/>
      <c r="U17" s="14" t="s">
        <v>26</v>
      </c>
      <c r="V17" s="13">
        <v>3</v>
      </c>
      <c r="W17" s="13" t="s">
        <v>27</v>
      </c>
      <c r="X17" s="13"/>
      <c r="Y17" s="13"/>
      <c r="Z17" s="13">
        <v>115</v>
      </c>
      <c r="AA17" s="13">
        <v>110</v>
      </c>
      <c r="AB17" s="13">
        <v>1760</v>
      </c>
      <c r="AC17" s="13">
        <v>5280</v>
      </c>
      <c r="AD17" s="85">
        <v>0</v>
      </c>
      <c r="AE17" s="85">
        <v>1.4</v>
      </c>
      <c r="AF17" s="85">
        <v>1.4</v>
      </c>
      <c r="AG17" s="85">
        <v>1.4</v>
      </c>
      <c r="AH17" s="85" t="s">
        <v>28</v>
      </c>
    </row>
    <row r="18" spans="1:34" x14ac:dyDescent="0.25">
      <c r="A18" s="10" t="s">
        <v>48</v>
      </c>
      <c r="B18" s="10" t="s">
        <v>55</v>
      </c>
      <c r="C18" s="10">
        <v>4</v>
      </c>
      <c r="D18" s="10" t="s">
        <v>25</v>
      </c>
      <c r="E18" s="11" t="s">
        <v>132</v>
      </c>
      <c r="F18" s="11" t="s">
        <v>54</v>
      </c>
      <c r="G18" s="10">
        <v>16</v>
      </c>
      <c r="H18" s="10" t="s">
        <v>14</v>
      </c>
      <c r="I18" s="12">
        <v>120.56813</v>
      </c>
      <c r="J18" s="12">
        <v>24.113571</v>
      </c>
      <c r="K18" s="12" t="s">
        <v>130</v>
      </c>
      <c r="L18" s="13" t="s">
        <v>25</v>
      </c>
      <c r="M18" s="16"/>
      <c r="N18" s="16"/>
      <c r="O18" s="16"/>
      <c r="P18" s="16"/>
      <c r="Q18" s="17"/>
      <c r="R18" s="17"/>
      <c r="S18" s="17"/>
      <c r="T18" s="20"/>
      <c r="U18" s="14" t="s">
        <v>26</v>
      </c>
      <c r="V18" s="13">
        <v>3</v>
      </c>
      <c r="W18" s="13" t="s">
        <v>27</v>
      </c>
      <c r="X18" s="13"/>
      <c r="Y18" s="13"/>
      <c r="Z18" s="13">
        <v>115</v>
      </c>
      <c r="AA18" s="13">
        <v>110</v>
      </c>
      <c r="AB18" s="13">
        <v>1760</v>
      </c>
      <c r="AC18" s="13">
        <v>5280</v>
      </c>
      <c r="AD18" s="85">
        <v>0</v>
      </c>
      <c r="AE18" s="85">
        <v>1.4</v>
      </c>
      <c r="AF18" s="85">
        <v>1.4</v>
      </c>
      <c r="AG18" s="85">
        <v>1.4</v>
      </c>
      <c r="AH18" s="85" t="s">
        <v>28</v>
      </c>
    </row>
    <row r="19" spans="1:34" x14ac:dyDescent="0.25">
      <c r="A19" s="10" t="s">
        <v>48</v>
      </c>
      <c r="B19" s="10" t="s">
        <v>56</v>
      </c>
      <c r="C19" s="10">
        <v>3</v>
      </c>
      <c r="D19" s="10" t="s">
        <v>53</v>
      </c>
      <c r="E19" s="11" t="s">
        <v>20</v>
      </c>
      <c r="F19" s="11" t="s">
        <v>57</v>
      </c>
      <c r="G19" s="10">
        <v>16</v>
      </c>
      <c r="H19" s="10">
        <v>2</v>
      </c>
      <c r="I19" s="12">
        <v>120.58155840000001</v>
      </c>
      <c r="J19" s="12">
        <v>24.104956999999999</v>
      </c>
      <c r="K19" s="12" t="s">
        <v>14</v>
      </c>
      <c r="L19" s="14" t="s">
        <v>53</v>
      </c>
      <c r="M19" s="16" t="s">
        <v>118</v>
      </c>
      <c r="N19" s="16">
        <v>120.58997100000001</v>
      </c>
      <c r="O19" s="16">
        <v>24.113672999999999</v>
      </c>
      <c r="P19" s="16" t="s">
        <v>119</v>
      </c>
      <c r="Q19" s="17">
        <v>120.5697</v>
      </c>
      <c r="R19" s="17">
        <v>24.095445999999999</v>
      </c>
      <c r="S19" s="17">
        <v>3.2</v>
      </c>
      <c r="T19" s="20" t="s">
        <v>120</v>
      </c>
      <c r="U19" s="21" t="s">
        <v>15</v>
      </c>
      <c r="V19" s="13">
        <v>2</v>
      </c>
      <c r="W19" s="13" t="s">
        <v>16</v>
      </c>
      <c r="X19" s="13" t="s">
        <v>22</v>
      </c>
      <c r="Y19" s="13"/>
      <c r="Z19" s="13">
        <v>80</v>
      </c>
      <c r="AA19" s="13">
        <v>70</v>
      </c>
      <c r="AB19" s="13">
        <v>1710</v>
      </c>
      <c r="AC19" s="13">
        <v>3420</v>
      </c>
      <c r="AD19" s="85" t="s">
        <v>23</v>
      </c>
      <c r="AE19" s="85">
        <v>1.2</v>
      </c>
      <c r="AF19" s="85">
        <v>1.25</v>
      </c>
      <c r="AG19" s="85">
        <v>1.5</v>
      </c>
      <c r="AH19" s="85" t="s">
        <v>18</v>
      </c>
    </row>
    <row r="20" spans="1:34" x14ac:dyDescent="0.25">
      <c r="A20" s="10" t="s">
        <v>48</v>
      </c>
      <c r="B20" s="10" t="s">
        <v>58</v>
      </c>
      <c r="C20" s="10">
        <v>4</v>
      </c>
      <c r="D20" s="10" t="s">
        <v>55</v>
      </c>
      <c r="E20" s="11" t="s">
        <v>59</v>
      </c>
      <c r="F20" s="11" t="s">
        <v>54</v>
      </c>
      <c r="G20" s="10">
        <v>16</v>
      </c>
      <c r="H20" s="10" t="s">
        <v>14</v>
      </c>
      <c r="I20" s="12">
        <v>120.60911780000001</v>
      </c>
      <c r="J20" s="12">
        <v>24.097427</v>
      </c>
      <c r="K20" s="12" t="s">
        <v>14</v>
      </c>
      <c r="L20" s="14" t="s">
        <v>55</v>
      </c>
      <c r="M20" s="16" t="s">
        <v>121</v>
      </c>
      <c r="N20" s="16">
        <v>120.615602</v>
      </c>
      <c r="O20" s="16">
        <v>24.106121000000002</v>
      </c>
      <c r="P20" s="16" t="s">
        <v>122</v>
      </c>
      <c r="Q20" s="17">
        <v>120.594447</v>
      </c>
      <c r="R20" s="17">
        <v>24.082737999999999</v>
      </c>
      <c r="S20" s="17">
        <v>3.4</v>
      </c>
      <c r="T20" s="20" t="s">
        <v>123</v>
      </c>
      <c r="U20" s="21" t="s">
        <v>15</v>
      </c>
      <c r="V20" s="13">
        <v>3</v>
      </c>
      <c r="W20" s="13" t="s">
        <v>16</v>
      </c>
      <c r="X20" s="13" t="s">
        <v>22</v>
      </c>
      <c r="Y20" s="13"/>
      <c r="Z20" s="13">
        <v>90</v>
      </c>
      <c r="AA20" s="13">
        <v>80</v>
      </c>
      <c r="AB20" s="13">
        <v>1730</v>
      </c>
      <c r="AC20" s="13">
        <v>5190</v>
      </c>
      <c r="AD20" s="85" t="s">
        <v>23</v>
      </c>
      <c r="AE20" s="85">
        <v>1.2</v>
      </c>
      <c r="AF20" s="85">
        <v>1.25</v>
      </c>
      <c r="AG20" s="85">
        <v>1.5</v>
      </c>
      <c r="AH20" s="85" t="s">
        <v>18</v>
      </c>
    </row>
  </sheetData>
  <autoFilter ref="A1:AH20" xr:uid="{00000000-0001-0000-0000-000000000000}"/>
  <phoneticPr fontId="2" type="noConversion"/>
  <conditionalFormatting sqref="A2:S20">
    <cfRule type="expression" dxfId="13" priority="15">
      <formula>#REF!=TRUE</formula>
    </cfRule>
  </conditionalFormatting>
  <conditionalFormatting sqref="L2:S20">
    <cfRule type="expression" dxfId="12" priority="1">
      <formula>#REF!</formula>
    </cfRule>
  </conditionalFormatting>
  <conditionalFormatting sqref="N2:O8 R3:T6 R8:T10 R12:T14 R16:T18 R20:T20">
    <cfRule type="expression" dxfId="11" priority="11">
      <formula>#REF!</formula>
    </cfRule>
    <cfRule type="expression" dxfId="10" priority="12">
      <formula>#REF!=TRUE</formula>
    </cfRule>
  </conditionalFormatting>
  <conditionalFormatting sqref="T2">
    <cfRule type="expression" dxfId="9" priority="9">
      <formula>#REF!</formula>
    </cfRule>
    <cfRule type="expression" dxfId="8" priority="10">
      <formula>#REF!=TRUE</formula>
    </cfRule>
  </conditionalFormatting>
  <conditionalFormatting sqref="T7">
    <cfRule type="expression" dxfId="7" priority="7">
      <formula>#REF!</formula>
    </cfRule>
    <cfRule type="expression" dxfId="6" priority="8">
      <formula>#REF!=TRUE</formula>
    </cfRule>
  </conditionalFormatting>
  <conditionalFormatting sqref="T11">
    <cfRule type="expression" dxfId="5" priority="5">
      <formula>#REF!</formula>
    </cfRule>
    <cfRule type="expression" dxfId="4" priority="6">
      <formula>#REF!=TRUE</formula>
    </cfRule>
  </conditionalFormatting>
  <conditionalFormatting sqref="T15">
    <cfRule type="expression" dxfId="3" priority="3">
      <formula>#REF!</formula>
    </cfRule>
    <cfRule type="expression" dxfId="2" priority="4">
      <formula>#REF!=TRUE</formula>
    </cfRule>
  </conditionalFormatting>
  <conditionalFormatting sqref="T19">
    <cfRule type="expression" dxfId="1" priority="13">
      <formula>#REF!</formula>
    </cfRule>
    <cfRule type="expression" dxfId="0" priority="14">
      <formula>#REF!=TRUE</formula>
    </cfRule>
  </conditionalFormatting>
  <hyperlinks>
    <hyperlink ref="T2" r:id="rId1" xr:uid="{BF80F6BE-24EC-400D-ADAA-A9D5343835CB}"/>
    <hyperlink ref="T11" r:id="rId2" xr:uid="{C0412FBF-254B-4EFE-8232-1DAC1EB35929}"/>
    <hyperlink ref="T7" r:id="rId3" xr:uid="{A0EDFE98-D405-4DF6-ADEE-D90D662144DB}"/>
    <hyperlink ref="T15" r:id="rId4" xr:uid="{CCAB9C3E-0EF2-4470-B953-D463BB091D7E}"/>
    <hyperlink ref="T3" r:id="rId5" xr:uid="{3FE1ECA6-5A13-4684-BD67-35E99AAA905C}"/>
  </hyperlinks>
  <pageMargins left="0.7" right="0.7" top="0.75" bottom="0.75" header="0.3" footer="0.3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5E18-E8CB-4E0C-8AD9-92FE06A22CC6}">
  <sheetPr>
    <tabColor theme="0" tint="-0.249977111117893"/>
  </sheetPr>
  <dimension ref="A1:C5"/>
  <sheetViews>
    <sheetView workbookViewId="0">
      <selection activeCell="H32" sqref="H32"/>
    </sheetView>
  </sheetViews>
  <sheetFormatPr defaultRowHeight="15.75" x14ac:dyDescent="0.25"/>
  <cols>
    <col min="1" max="2" width="8.140625" bestFit="1" customWidth="1"/>
  </cols>
  <sheetData>
    <row r="1" spans="1:3" x14ac:dyDescent="0.25">
      <c r="A1" s="31" t="s">
        <v>150</v>
      </c>
      <c r="B1" s="31" t="s">
        <v>154</v>
      </c>
      <c r="C1" s="31" t="s">
        <v>156</v>
      </c>
    </row>
    <row r="2" spans="1:3" x14ac:dyDescent="0.25">
      <c r="A2" s="31" t="s">
        <v>158</v>
      </c>
      <c r="B2" s="31" t="s">
        <v>152</v>
      </c>
      <c r="C2" s="31">
        <v>7</v>
      </c>
    </row>
    <row r="3" spans="1:3" x14ac:dyDescent="0.25">
      <c r="A3" s="31" t="s">
        <v>158</v>
      </c>
      <c r="B3" s="31" t="s">
        <v>162</v>
      </c>
      <c r="C3" s="31">
        <v>17</v>
      </c>
    </row>
    <row r="4" spans="1:3" x14ac:dyDescent="0.25">
      <c r="A4" s="31" t="s">
        <v>160</v>
      </c>
      <c r="B4" s="31" t="s">
        <v>152</v>
      </c>
      <c r="C4" s="31">
        <v>9</v>
      </c>
    </row>
    <row r="5" spans="1:3" x14ac:dyDescent="0.25">
      <c r="A5" s="31" t="s">
        <v>160</v>
      </c>
      <c r="B5" s="31" t="s">
        <v>162</v>
      </c>
      <c r="C5" s="3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服務水準列表</vt:lpstr>
      <vt:lpstr>程式碼彙整→</vt:lpstr>
      <vt:lpstr>交通量調查結果</vt:lpstr>
      <vt:lpstr>旅行速率調查結果</vt:lpstr>
      <vt:lpstr>參考用資料→</vt:lpstr>
      <vt:lpstr>交通量調查點位</vt:lpstr>
      <vt:lpstr>選定時間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張愷傑(Kai Chieh Chang)</dc:creator>
  <cp:lastModifiedBy>張愷傑 (Kai  Chieh Chang)</cp:lastModifiedBy>
  <dcterms:created xsi:type="dcterms:W3CDTF">2015-06-05T18:19:34Z</dcterms:created>
  <dcterms:modified xsi:type="dcterms:W3CDTF">2025-08-11T05:43:20Z</dcterms:modified>
</cp:coreProperties>
</file>