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https://d.docs.live.net/0aee0b9f0d4a5e98/Documents/CQF/Module 2/"/>
    </mc:Choice>
  </mc:AlternateContent>
  <xr:revisionPtr revIDLastSave="41" documentId="11_3EF22FFB362C42FE78C74E6BF2F7CA3E4AB12567" xr6:coauthVersionLast="36" xr6:coauthVersionMax="47" xr10:uidLastSave="{595377EC-798D-A54D-B950-40D14B293DA3}"/>
  <bookViews>
    <workbookView xWindow="0" yWindow="500" windowWidth="27320" windowHeight="19120" xr2:uid="{00000000-000D-0000-FFFF-FFFF00000000}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Lecture!$B$10</definedName>
    <definedName name="solver_lhs2" localSheetId="0" hidden="1">Lecture!$B$8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Lecture!$C$10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 a="1"/>
  <c r="B10" i="1"/>
  <c r="B11" i="1" a="1"/>
  <c r="B11" i="1"/>
  <c r="B8" i="1"/>
  <c r="P5" i="1"/>
  <c r="P6" i="1"/>
  <c r="P7" i="1"/>
  <c r="P4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6" i="1" a="1"/>
  <c r="I17" i="1" a="1"/>
  <c r="I18" i="1" a="1"/>
  <c r="I16" i="1"/>
  <c r="I17" i="1"/>
  <c r="I18" i="1"/>
  <c r="I20" i="1"/>
  <c r="I21" i="1"/>
  <c r="I23" i="1" a="1"/>
  <c r="I23" i="1"/>
  <c r="I24" i="1"/>
  <c r="I25" i="1"/>
  <c r="I26" i="1"/>
</calcChain>
</file>

<file path=xl/sharedStrings.xml><?xml version="1.0" encoding="utf-8"?>
<sst xmlns="http://schemas.openxmlformats.org/spreadsheetml/2006/main" count="25" uniqueCount="25">
  <si>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</si>
  <si>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</si>
  <si>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</si>
  <si>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</si>
  <si>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</si>
  <si>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</si>
  <si>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</si>
  <si>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</si>
  <si>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</si>
  <si>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</si>
  <si>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</si>
  <si>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correl mat</t>
  </si>
  <si>
    <t>stdev mat</t>
  </si>
  <si>
    <t>covar mat</t>
  </si>
  <si>
    <t>portfolio return</t>
  </si>
  <si>
    <t>portfolio stdev</t>
  </si>
  <si>
    <t>return constraint</t>
  </si>
  <si>
    <t>Assets</t>
  </si>
  <si>
    <t>RFR * unit vec</t>
  </si>
  <si>
    <t>Risk-free rate (RFR)</t>
  </si>
  <si>
    <t>Legend:</t>
  </si>
  <si>
    <t>input cell</t>
  </si>
  <si>
    <t>constraint</t>
  </si>
  <si>
    <t>output cell</t>
  </si>
  <si>
    <t>intermediate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</si>
</sst>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2" borderId="0" xfId="0" applyNumberFormat="1" applyFill="1"/>
    <xf numFmtId="10" fontId="0" fillId="3" borderId="0" xfId="1" applyNumberFormat="1" applyFont="1" applyFill="1"/>
    <xf numFmtId="0" fontId="0" fillId="4" borderId="0" xfId="0" applyFill="1"/>
    <xf numFmtId="9" fontId="0" fillId="4" borderId="0" xfId="0" applyNumberFormat="1" applyFill="1"/>
    <xf numFmtId="10" fontId="0" fillId="4" borderId="0" xfId="0" applyNumberFormat="1" applyFill="1"/>
    <xf numFmtId="164" fontId="0" fillId="4" borderId="0" xfId="0" applyNumberFormat="1" applyFill="1"/>
    <xf numFmtId="0" fontId="0" fillId="0" borderId="0" xfId="0" applyFill="1"/>
    <xf numFmtId="9" fontId="0" fillId="5" borderId="0" xfId="0" applyNumberFormat="1" applyFill="1"/>
    <xf numFmtId="0" fontId="0" fillId="5" borderId="0" xfId="0" applyFill="1"/>
    <xf numFmtId="9" fontId="0" fillId="2" borderId="0" xfId="1" applyFont="1" applyFill="1"/>
    <xf numFmtId="0" fontId="4" fillId="0" borderId="0" xfId="0" applyFont="1"/>
    <xf numFmtId="9" fontId="5" fillId="2" borderId="0" xfId="1" applyFont="1" applyFill="1"/>
    <xf numFmtId="0" fontId="5" fillId="5" borderId="0" xfId="0" applyFont="1" applyFill="1"/>
    <xf numFmtId="10" fontId="0" fillId="5" borderId="0" xfId="0" applyNumberFormat="1" applyFill="1"/>
    <xf numFmtId="10" fontId="5" fillId="3" borderId="0" xfId="1" applyNumberFormat="1" applyFont="1" applyFill="1"/>
    <xf numFmtId="0" fontId="5" fillId="4" borderId="0" xfId="0" applyFont="1" applyFill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C11" sqref="C11"/>
    </sheetView>
  </sheetViews>
  <sheetFormatPr baseColWidth="10" defaultColWidth="8.83203125" defaultRowHeight="13"/>
  <cols>
    <col min="1" max="1" width="19.5" bestFit="1" customWidth="1"/>
    <col min="2" max="2" width="12.83203125" customWidth="1"/>
    <col min="6" max="6" width="12.1640625" style="7" bestFit="1" customWidth="1"/>
    <col min="7" max="7" width="9" style="7" bestFit="1" customWidth="1"/>
    <col min="8" max="16" width="8.6640625" style="3" customWidth="1"/>
    <col min="17" max="17" width="8.6640625" customWidth="1"/>
  </cols>
  <sheetData>
    <row r="1" spans="1:16">
      <c r="B1" s="17" t="s">
        <v>17</v>
      </c>
      <c r="C1" s="17"/>
      <c r="D1" s="17"/>
    </row>
    <row r="2" spans="1:16">
      <c r="B2" t="s">
        <v>2</v>
      </c>
      <c r="C2" t="s">
        <v>0</v>
      </c>
      <c r="D2" t="s">
        <v>1</v>
      </c>
    </row>
    <row r="3" spans="1:16">
      <c r="F3" s="7" t="s">
        <v>19</v>
      </c>
      <c r="H3" s="3" t="s">
        <v>12</v>
      </c>
      <c r="I3" s="3">
        <v>1</v>
      </c>
      <c r="J3" s="3">
        <v>2</v>
      </c>
      <c r="K3" s="3">
        <v>3</v>
      </c>
      <c r="L3" s="3">
        <v>4</v>
      </c>
      <c r="O3" s="3" t="s">
        <v>4</v>
      </c>
      <c r="P3" s="3" t="s">
        <v>18</v>
      </c>
    </row>
    <row r="4" spans="1:16">
      <c r="A4">
        <v>1</v>
      </c>
      <c r="B4" s="2">
        <v>0.56214506435744416</v>
      </c>
      <c r="C4" s="8">
        <v>0.03</v>
      </c>
      <c r="D4" s="8">
        <v>0.02</v>
      </c>
      <c r="F4" s="14">
        <v>2.5000000000000001E-2</v>
      </c>
      <c r="H4" s="3">
        <v>1</v>
      </c>
      <c r="I4" s="4">
        <f>$D4</f>
        <v>0.02</v>
      </c>
      <c r="J4" s="3">
        <v>0</v>
      </c>
      <c r="K4" s="3">
        <v>0</v>
      </c>
      <c r="L4" s="3">
        <v>0</v>
      </c>
      <c r="O4" s="3">
        <v>1</v>
      </c>
      <c r="P4" s="5">
        <f>$F$4</f>
        <v>2.5000000000000001E-2</v>
      </c>
    </row>
    <row r="5" spans="1:16">
      <c r="A5">
        <v>2</v>
      </c>
      <c r="B5" s="2">
        <v>0.12014727958124449</v>
      </c>
      <c r="C5" s="8">
        <v>0.05</v>
      </c>
      <c r="D5" s="8">
        <v>0.08</v>
      </c>
      <c r="H5" s="3">
        <v>2</v>
      </c>
      <c r="I5" s="3">
        <v>0</v>
      </c>
      <c r="J5" s="4">
        <f>$D5</f>
        <v>0.08</v>
      </c>
      <c r="K5" s="3">
        <v>0</v>
      </c>
      <c r="L5" s="3">
        <v>0</v>
      </c>
      <c r="O5" s="3">
        <v>1</v>
      </c>
      <c r="P5" s="5">
        <f>$F$4</f>
        <v>2.5000000000000001E-2</v>
      </c>
    </row>
    <row r="6" spans="1:16">
      <c r="A6">
        <v>3</v>
      </c>
      <c r="B6" s="2">
        <v>0.15478271055022458</v>
      </c>
      <c r="C6" s="8">
        <v>7.0000000000000007E-2</v>
      </c>
      <c r="D6" s="8">
        <v>0.12</v>
      </c>
      <c r="H6" s="3">
        <v>3</v>
      </c>
      <c r="I6" s="3">
        <v>0</v>
      </c>
      <c r="J6" s="3">
        <v>0</v>
      </c>
      <c r="K6" s="4">
        <f>$D6</f>
        <v>0.12</v>
      </c>
      <c r="L6" s="3">
        <v>0</v>
      </c>
      <c r="O6" s="3">
        <v>1</v>
      </c>
      <c r="P6" s="5">
        <f>$F$4</f>
        <v>2.5000000000000001E-2</v>
      </c>
    </row>
    <row r="7" spans="1:16">
      <c r="A7">
        <v>4</v>
      </c>
      <c r="B7" s="2">
        <v>0.16292494551108688</v>
      </c>
      <c r="C7" s="8">
        <v>0.1</v>
      </c>
      <c r="D7" s="8">
        <v>0.2</v>
      </c>
      <c r="H7" s="3">
        <v>4</v>
      </c>
      <c r="I7" s="3">
        <v>0</v>
      </c>
      <c r="J7" s="3">
        <v>0</v>
      </c>
      <c r="K7" s="3">
        <v>0</v>
      </c>
      <c r="L7" s="4">
        <f>$D7</f>
        <v>0.2</v>
      </c>
      <c r="O7" s="3">
        <v>1</v>
      </c>
      <c r="P7" s="5">
        <f>$F$4</f>
        <v>2.5000000000000001E-2</v>
      </c>
    </row>
    <row r="8" spans="1:16">
      <c r="A8" t="s">
        <v>3</v>
      </c>
      <c r="B8" s="10">
        <f>SUM(B4:B7)</f>
        <v>1</v>
      </c>
    </row>
    <row r="9" spans="1:16">
      <c r="H9" s="3" t="s">
        <v>13</v>
      </c>
      <c r="I9" s="3">
        <v>1</v>
      </c>
      <c r="J9" s="3">
        <v>2</v>
      </c>
      <c r="K9" s="3">
        <v>3</v>
      </c>
      <c r="L9" s="3">
        <v>4</v>
      </c>
    </row>
    <row r="10" spans="1:16">
      <c r="A10" t="s">
        <v>14</v>
      </c>
      <c r="B10" s="2">
        <f t="array" ref="B10">MMULT(TRANSPOSE(B4:B7),C4:C7)</f>
        <v>4.9999000199409963E-2</v>
      </c>
      <c r="C10" s="1">
        <v>0.05</v>
      </c>
      <c r="D10" t="s">
        <v>16</v>
      </c>
      <c r="H10" s="3">
        <v>1</v>
      </c>
      <c r="I10" s="3">
        <f t="array" ref="I10:L13">MMULT(I4:L7,MMULT(B20:E23,I4:L7))</f>
        <v>4.0000000000000002E-4</v>
      </c>
      <c r="J10" s="3">
        <v>1.2800000000000001E-3</v>
      </c>
      <c r="K10" s="3">
        <v>1.1999999999999999E-3</v>
      </c>
      <c r="L10" s="3">
        <v>1.6000000000000003E-3</v>
      </c>
    </row>
    <row r="11" spans="1:16">
      <c r="A11" t="s">
        <v>15</v>
      </c>
      <c r="B11" s="2">
        <f t="array" ref="B11">SQRT(MMULT(TRANSPOSE(B4:B7),MMULT(I10:L13,B4:B7)))</f>
        <v>6.1902169457241099E-2</v>
      </c>
      <c r="H11" s="3">
        <v>2</v>
      </c>
      <c r="I11" s="3">
        <v>1.2800000000000001E-3</v>
      </c>
      <c r="J11" s="3">
        <v>6.4000000000000003E-3</v>
      </c>
      <c r="K11" s="3">
        <v>6.7199999999999994E-3</v>
      </c>
      <c r="L11" s="3">
        <v>8.0000000000000002E-3</v>
      </c>
    </row>
    <row r="12" spans="1:16">
      <c r="H12" s="3">
        <v>3</v>
      </c>
      <c r="I12" s="3">
        <v>1.1999999999999999E-3</v>
      </c>
      <c r="J12" s="3">
        <v>6.7199999999999994E-3</v>
      </c>
      <c r="K12" s="3">
        <v>1.44E-2</v>
      </c>
      <c r="L12" s="3">
        <v>1.9200000000000002E-2</v>
      </c>
    </row>
    <row r="13" spans="1:16">
      <c r="H13" s="3">
        <v>4</v>
      </c>
      <c r="I13" s="3">
        <v>1.6000000000000001E-3</v>
      </c>
      <c r="J13" s="3">
        <v>8.0000000000000002E-3</v>
      </c>
      <c r="K13" s="3">
        <v>1.9200000000000002E-2</v>
      </c>
      <c r="L13" s="3">
        <v>4.0000000000000008E-2</v>
      </c>
    </row>
    <row r="16" spans="1:16">
      <c r="H16" s="3" t="s">
        <v>5</v>
      </c>
      <c r="I16" s="3">
        <f t="array" ref="I16">MMULT(TRANSPOSE(O4:O7),MMULT(MINVERSE(I10:L13),O4:O7))</f>
        <v>4815.8212560386501</v>
      </c>
    </row>
    <row r="17" spans="1:9">
      <c r="A17" s="7"/>
      <c r="B17" s="7"/>
      <c r="C17" s="7"/>
      <c r="D17" s="7"/>
      <c r="E17" s="7"/>
      <c r="H17" s="3" t="s">
        <v>6</v>
      </c>
      <c r="I17" s="3">
        <f t="array" ref="I17">MMULT(TRANSPOSE(C4:C7),MMULT(MINVERSE(I10:L13),O4:O7))</f>
        <v>124.69806763285033</v>
      </c>
    </row>
    <row r="18" spans="1:9">
      <c r="A18" s="7"/>
      <c r="B18" s="7"/>
      <c r="C18" s="7"/>
      <c r="D18" s="7"/>
      <c r="E18" s="7"/>
      <c r="H18" s="3" t="s">
        <v>7</v>
      </c>
      <c r="I18" s="3">
        <f t="array" ref="I18">MMULT(TRANSPOSE(C4:C7),MMULT(MINVERSE(I10:L13),C4:C7))</f>
        <v>3.3891908212560424</v>
      </c>
    </row>
    <row r="19" spans="1:9">
      <c r="A19" s="7" t="s">
        <v>11</v>
      </c>
      <c r="B19" s="7">
        <v>1</v>
      </c>
      <c r="C19" s="7">
        <v>2</v>
      </c>
      <c r="D19" s="7">
        <v>3</v>
      </c>
      <c r="E19" s="7">
        <v>4</v>
      </c>
    </row>
    <row r="20" spans="1:9">
      <c r="A20" s="7">
        <v>1</v>
      </c>
      <c r="B20" s="9">
        <v>1</v>
      </c>
      <c r="C20" s="9">
        <v>0.8</v>
      </c>
      <c r="D20" s="9">
        <v>0.5</v>
      </c>
      <c r="E20" s="9">
        <v>0.4</v>
      </c>
      <c r="H20" s="3" t="s">
        <v>8</v>
      </c>
      <c r="I20" s="6">
        <f>(I16*C10-I17)/(I16*I18-I17^2)</f>
        <v>0.15035437881873628</v>
      </c>
    </row>
    <row r="21" spans="1:9">
      <c r="A21" s="7">
        <v>2</v>
      </c>
      <c r="B21" s="9">
        <v>0.8</v>
      </c>
      <c r="C21" s="9">
        <v>1</v>
      </c>
      <c r="D21" s="9">
        <v>0.7</v>
      </c>
      <c r="E21" s="9">
        <v>0.5</v>
      </c>
      <c r="H21" s="3" t="s">
        <v>9</v>
      </c>
      <c r="I21" s="6">
        <f>(I18-I17*C10)/(I16*I18-I17^2)</f>
        <v>-3.685539714867592E-3</v>
      </c>
    </row>
    <row r="22" spans="1:9">
      <c r="A22" s="7">
        <v>3</v>
      </c>
      <c r="B22" s="9">
        <v>0.5</v>
      </c>
      <c r="C22" s="9">
        <v>0.7</v>
      </c>
      <c r="D22" s="9">
        <v>1</v>
      </c>
      <c r="E22" s="9">
        <v>0.8</v>
      </c>
    </row>
    <row r="23" spans="1:9">
      <c r="A23" s="7">
        <v>4</v>
      </c>
      <c r="B23" s="9">
        <v>0.4</v>
      </c>
      <c r="C23" s="9">
        <v>0.5</v>
      </c>
      <c r="D23" s="9">
        <v>0.8</v>
      </c>
      <c r="E23" s="9">
        <v>1</v>
      </c>
      <c r="H23" s="3" t="s">
        <v>10</v>
      </c>
      <c r="I23" s="3">
        <f t="array" ref="I23:I26">MMULT(MINVERSE(I10:L13),(I20*C4:C7+I21*O4:O7))</f>
        <v>0.56211812627292113</v>
      </c>
    </row>
    <row r="24" spans="1:9">
      <c r="I24" s="3">
        <v>0.12016293279022217</v>
      </c>
    </row>
    <row r="25" spans="1:9">
      <c r="I25" s="3">
        <v>0.15478615071282964</v>
      </c>
    </row>
    <row r="26" spans="1:9">
      <c r="I26" s="3">
        <v>0.16293279022403129</v>
      </c>
    </row>
    <row r="34" spans="1:1">
      <c r="A34" s="11" t="s">
        <v>20</v>
      </c>
    </row>
    <row r="35" spans="1:1" ht="6" customHeight="1"/>
    <row r="36" spans="1:1">
      <c r="A36" s="13" t="s">
        <v>21</v>
      </c>
    </row>
    <row r="37" spans="1:1">
      <c r="A37" s="12" t="s">
        <v>22</v>
      </c>
    </row>
    <row r="38" spans="1:1">
      <c r="A38" s="15" t="s">
        <v>23</v>
      </c>
    </row>
    <row r="39" spans="1:1">
      <c r="A39" s="16" t="s">
        <v>24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Microsoft Office User</cp:lastModifiedBy>
  <dcterms:created xsi:type="dcterms:W3CDTF">2005-09-09T13:48:34Z</dcterms:created>
  <dcterms:modified xsi:type="dcterms:W3CDTF">2021-07-27T21:12:09Z</dcterms:modified>
</cp:coreProperties>
</file>