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91E19EE-44C3-4948-B820-5A58EE6C0A7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Sheet1!$V$16:$W$17</definedName>
    <definedName name="_xlnm._FilterDatabase" localSheetId="2" hidden="1">Sheet2!$B$1:$B$1</definedName>
    <definedName name="_xlnm._FilterDatabase" localSheetId="1" hidden="1">Sheet3!$J$34:$K$42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3" l="1"/>
  <c r="K39" i="3"/>
  <c r="K36" i="3"/>
  <c r="K37" i="3"/>
  <c r="K40" i="3"/>
  <c r="K41" i="3"/>
  <c r="K42" i="3"/>
  <c r="W18" i="1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P34" i="3"/>
  <c r="Q34" i="3"/>
  <c r="R34" i="3"/>
  <c r="O34" i="3"/>
  <c r="P29" i="3"/>
  <c r="Q29" i="3"/>
  <c r="R29" i="3"/>
  <c r="S29" i="3"/>
  <c r="O29" i="3"/>
  <c r="S23" i="3"/>
  <c r="S24" i="3"/>
  <c r="S25" i="3"/>
  <c r="S26" i="3"/>
  <c r="S27" i="3"/>
  <c r="S28" i="3"/>
  <c r="S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P22" i="3"/>
  <c r="Q22" i="3"/>
  <c r="R22" i="3"/>
  <c r="O22" i="3"/>
  <c r="P19" i="1"/>
  <c r="O9" i="3"/>
  <c r="Q11" i="3"/>
  <c r="P10" i="3"/>
  <c r="P9" i="3"/>
  <c r="Q9" i="3"/>
  <c r="R9" i="3"/>
  <c r="O10" i="3"/>
  <c r="Q10" i="3"/>
  <c r="R10" i="3"/>
  <c r="O11" i="3"/>
  <c r="P11" i="3"/>
  <c r="R11" i="3"/>
  <c r="O12" i="3"/>
  <c r="S12" i="3" s="1"/>
  <c r="P12" i="3"/>
  <c r="Q12" i="3"/>
  <c r="R12" i="3"/>
  <c r="O13" i="3"/>
  <c r="S13" i="3" s="1"/>
  <c r="P13" i="3"/>
  <c r="Q13" i="3"/>
  <c r="R13" i="3"/>
  <c r="O14" i="3"/>
  <c r="S14" i="3" s="1"/>
  <c r="P14" i="3"/>
  <c r="Q14" i="3"/>
  <c r="R14" i="3"/>
  <c r="O15" i="3"/>
  <c r="P15" i="3"/>
  <c r="S15" i="3" s="1"/>
  <c r="Q15" i="3"/>
  <c r="R15" i="3"/>
  <c r="P6" i="1"/>
  <c r="J15" i="1"/>
  <c r="I18" i="3"/>
  <c r="I19" i="3"/>
  <c r="I20" i="3"/>
  <c r="I21" i="3"/>
  <c r="I22" i="3"/>
  <c r="I23" i="3"/>
  <c r="I17" i="3"/>
  <c r="I24" i="3" s="1"/>
  <c r="I10" i="3"/>
  <c r="I11" i="3"/>
  <c r="I12" i="3"/>
  <c r="I9" i="3"/>
  <c r="I2" i="3"/>
  <c r="J6" i="1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3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K3" i="2"/>
  <c r="K6" i="2"/>
  <c r="K7" i="2"/>
  <c r="K8" i="2"/>
  <c r="K9" i="2"/>
  <c r="K10" i="2"/>
  <c r="K11" i="2"/>
  <c r="K12" i="2"/>
  <c r="K13" i="2"/>
  <c r="K14" i="2"/>
  <c r="K15" i="2"/>
  <c r="K16" i="2"/>
  <c r="K17" i="2"/>
  <c r="K21" i="2"/>
  <c r="K22" i="2"/>
  <c r="K23" i="2"/>
  <c r="K24" i="2"/>
  <c r="K26" i="2"/>
  <c r="K27" i="2"/>
  <c r="K28" i="2"/>
  <c r="K29" i="2"/>
  <c r="K30" i="2"/>
  <c r="K31" i="2"/>
  <c r="K32" i="2"/>
  <c r="K33" i="2"/>
  <c r="K35" i="2"/>
  <c r="K37" i="2"/>
  <c r="K38" i="2"/>
  <c r="K39" i="2"/>
  <c r="K41" i="2"/>
  <c r="K2" i="2"/>
  <c r="J3" i="2"/>
  <c r="J4" i="2"/>
  <c r="K4" i="2" s="1"/>
  <c r="J5" i="2"/>
  <c r="K5" i="2" s="1"/>
  <c r="L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K18" i="2" s="1"/>
  <c r="J19" i="2"/>
  <c r="K19" i="2" s="1"/>
  <c r="J20" i="2"/>
  <c r="K20" i="2" s="1"/>
  <c r="J21" i="2"/>
  <c r="J22" i="2"/>
  <c r="J23" i="2"/>
  <c r="J24" i="2"/>
  <c r="J25" i="2"/>
  <c r="K25" i="2" s="1"/>
  <c r="J26" i="2"/>
  <c r="J27" i="2"/>
  <c r="J28" i="2"/>
  <c r="J29" i="2"/>
  <c r="J30" i="2"/>
  <c r="J31" i="2"/>
  <c r="J32" i="2"/>
  <c r="J33" i="2"/>
  <c r="J34" i="2"/>
  <c r="K34" i="2" s="1"/>
  <c r="J35" i="2"/>
  <c r="J36" i="2"/>
  <c r="K36" i="2" s="1"/>
  <c r="J37" i="2"/>
  <c r="J38" i="2"/>
  <c r="J39" i="2"/>
  <c r="J40" i="2"/>
  <c r="K40" i="2" s="1"/>
  <c r="J41" i="2"/>
  <c r="J2" i="2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Q51" i="1"/>
  <c r="R51" i="1"/>
  <c r="S51" i="1"/>
  <c r="P51" i="1"/>
  <c r="O44" i="1"/>
  <c r="O42" i="1"/>
  <c r="P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Q32" i="1"/>
  <c r="R32" i="1"/>
  <c r="S32" i="1"/>
  <c r="J21" i="1"/>
  <c r="J16" i="1"/>
  <c r="J17" i="1"/>
  <c r="J18" i="1"/>
  <c r="J19" i="1"/>
  <c r="J20" i="1"/>
  <c r="P16" i="3" l="1"/>
  <c r="R16" i="3"/>
  <c r="S11" i="3"/>
  <c r="S10" i="3"/>
  <c r="O16" i="3"/>
  <c r="Q16" i="3"/>
  <c r="S9" i="3"/>
  <c r="I13" i="3"/>
  <c r="L4" i="2"/>
  <c r="M4" i="2"/>
  <c r="W20" i="1"/>
  <c r="W21" i="1"/>
  <c r="W19" i="1"/>
  <c r="W22" i="1"/>
  <c r="W23" i="1"/>
  <c r="W24" i="1"/>
  <c r="P20" i="1"/>
  <c r="T20" i="1" s="1"/>
  <c r="Q20" i="1"/>
  <c r="R20" i="1"/>
  <c r="S20" i="1"/>
  <c r="P21" i="1"/>
  <c r="T21" i="1" s="1"/>
  <c r="Q21" i="1"/>
  <c r="R21" i="1"/>
  <c r="S21" i="1"/>
  <c r="P22" i="1"/>
  <c r="T22" i="1" s="1"/>
  <c r="Q22" i="1"/>
  <c r="R22" i="1"/>
  <c r="S22" i="1"/>
  <c r="P23" i="1"/>
  <c r="T23" i="1" s="1"/>
  <c r="Q23" i="1"/>
  <c r="R23" i="1"/>
  <c r="S23" i="1"/>
  <c r="P24" i="1"/>
  <c r="T24" i="1" s="1"/>
  <c r="Q24" i="1"/>
  <c r="R24" i="1"/>
  <c r="S24" i="1"/>
  <c r="P25" i="1"/>
  <c r="T25" i="1" s="1"/>
  <c r="Q25" i="1"/>
  <c r="R25" i="1"/>
  <c r="S25" i="1"/>
  <c r="Q19" i="1"/>
  <c r="Q26" i="1" s="1"/>
  <c r="R19" i="1"/>
  <c r="R26" i="1" s="1"/>
  <c r="S19" i="1"/>
  <c r="S26" i="1" s="1"/>
  <c r="P12" i="1"/>
  <c r="P11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Q11" i="1"/>
  <c r="R11" i="1"/>
  <c r="S11" i="1"/>
  <c r="Q12" i="1"/>
  <c r="R12" i="1"/>
  <c r="S12" i="1"/>
  <c r="Q6" i="1"/>
  <c r="R6" i="1"/>
  <c r="S6" i="1"/>
  <c r="S16" i="3" l="1"/>
  <c r="P26" i="1"/>
  <c r="T19" i="1"/>
  <c r="T26" i="1" s="1"/>
  <c r="J7" i="1"/>
  <c r="J8" i="1"/>
  <c r="J9" i="1"/>
  <c r="T8" i="1"/>
  <c r="T9" i="1"/>
  <c r="T12" i="1"/>
  <c r="Q13" i="1"/>
  <c r="R13" i="1"/>
  <c r="J2" i="1"/>
  <c r="T6" i="1" l="1"/>
  <c r="T11" i="1"/>
  <c r="T7" i="1"/>
  <c r="J10" i="1"/>
  <c r="T10" i="1"/>
  <c r="S13" i="1"/>
  <c r="P13" i="1"/>
  <c r="J22" i="1"/>
  <c r="T13" i="1" l="1"/>
</calcChain>
</file>

<file path=xl/sharedStrings.xml><?xml version="1.0" encoding="utf-8"?>
<sst xmlns="http://schemas.openxmlformats.org/spreadsheetml/2006/main" count="824" uniqueCount="93">
  <si>
    <t>Product</t>
  </si>
  <si>
    <t>Category</t>
  </si>
  <si>
    <t>Region</t>
  </si>
  <si>
    <t>Sales</t>
  </si>
  <si>
    <t>Units_Sold</t>
  </si>
  <si>
    <t>Rating</t>
  </si>
  <si>
    <t>Monitor</t>
  </si>
  <si>
    <t>Phone</t>
  </si>
  <si>
    <t>Speaker</t>
  </si>
  <si>
    <t>Laptop</t>
  </si>
  <si>
    <t>Tablet</t>
  </si>
  <si>
    <t>Headphones</t>
  </si>
  <si>
    <t>Camera</t>
  </si>
  <si>
    <t>Accessories</t>
  </si>
  <si>
    <t>Electronics</t>
  </si>
  <si>
    <t>South</t>
  </si>
  <si>
    <t>West</t>
  </si>
  <si>
    <t>North</t>
  </si>
  <si>
    <t>East</t>
  </si>
  <si>
    <t xml:space="preserve">Total sales </t>
  </si>
  <si>
    <t xml:space="preserve">Total sales for specific product </t>
  </si>
  <si>
    <t>product</t>
  </si>
  <si>
    <t xml:space="preserve">product </t>
  </si>
  <si>
    <t xml:space="preserve">Total sales of product for specifuc region </t>
  </si>
  <si>
    <t xml:space="preserve">TOTAL  </t>
  </si>
  <si>
    <t xml:space="preserve">Total sales  for specific region </t>
  </si>
  <si>
    <t>Total no. of units_slod in specific region</t>
  </si>
  <si>
    <t>Aerage rating</t>
  </si>
  <si>
    <t xml:space="preserve">Average sale s for specific region </t>
  </si>
  <si>
    <r>
      <t xml:space="preserve">all products that have a </t>
    </r>
    <r>
      <rPr>
        <b/>
        <sz val="11"/>
        <color theme="1"/>
        <rFont val="Calibri"/>
        <family val="2"/>
        <scheme val="minor"/>
      </rPr>
      <t>rating of 4.5 or highe</t>
    </r>
    <r>
      <rPr>
        <sz val="11"/>
        <color theme="1"/>
        <rFont val="Calibri"/>
        <family val="2"/>
        <scheme val="minor"/>
      </rPr>
      <t xml:space="preserve"> in Accessories</t>
    </r>
  </si>
  <si>
    <r>
      <t xml:space="preserve">all products that have a </t>
    </r>
    <r>
      <rPr>
        <b/>
        <sz val="11"/>
        <color theme="1"/>
        <rFont val="Calibri"/>
        <family val="2"/>
        <scheme val="minor"/>
      </rPr>
      <t>rating of 4.5 or highe</t>
    </r>
    <r>
      <rPr>
        <sz val="11"/>
        <color theme="1"/>
        <rFont val="Calibri"/>
        <family val="2"/>
        <scheme val="minor"/>
      </rPr>
      <t xml:space="preserve"> in Electronics </t>
    </r>
  </si>
  <si>
    <t>NO. of products sold in each region with units sold above 15.</t>
  </si>
  <si>
    <t>S.no</t>
  </si>
  <si>
    <t>Arav</t>
  </si>
  <si>
    <t>Aisha</t>
  </si>
  <si>
    <t>Arjun</t>
  </si>
  <si>
    <t>Ananya</t>
  </si>
  <si>
    <t>Dhruv</t>
  </si>
  <si>
    <t>Divya</t>
  </si>
  <si>
    <t>Harsh</t>
  </si>
  <si>
    <t>Isha</t>
  </si>
  <si>
    <t>Karan</t>
  </si>
  <si>
    <t>Kavya</t>
  </si>
  <si>
    <t>Manish</t>
  </si>
  <si>
    <t>Maya</t>
  </si>
  <si>
    <t>Nikhil</t>
  </si>
  <si>
    <t>Neha</t>
  </si>
  <si>
    <t>Omkar</t>
  </si>
  <si>
    <t>Priya</t>
  </si>
  <si>
    <t>Rahul</t>
  </si>
  <si>
    <t>Riya</t>
  </si>
  <si>
    <t>Sanjay</t>
  </si>
  <si>
    <t>Shreya</t>
  </si>
  <si>
    <t>Siddharth</t>
  </si>
  <si>
    <t>Sneha</t>
  </si>
  <si>
    <t>Tanish</t>
  </si>
  <si>
    <t>Tanya</t>
  </si>
  <si>
    <t>Uday</t>
  </si>
  <si>
    <t>Vaishnavi</t>
  </si>
  <si>
    <t>Varun</t>
  </si>
  <si>
    <t>Veer</t>
  </si>
  <si>
    <t>Vikram</t>
  </si>
  <si>
    <t>Yash</t>
  </si>
  <si>
    <t>Aditya</t>
  </si>
  <si>
    <t>Alok</t>
  </si>
  <si>
    <t>Avantika</t>
  </si>
  <si>
    <t>Dev</t>
  </si>
  <si>
    <t>Ishaan</t>
  </si>
  <si>
    <t>Krish</t>
  </si>
  <si>
    <t>Lakshmi</t>
  </si>
  <si>
    <t>Meera</t>
  </si>
  <si>
    <t>Rohan</t>
  </si>
  <si>
    <t>Sanya</t>
  </si>
  <si>
    <t xml:space="preserve">Name </t>
  </si>
  <si>
    <t xml:space="preserve">Hindi </t>
  </si>
  <si>
    <t>English</t>
  </si>
  <si>
    <t>Sceince</t>
  </si>
  <si>
    <t>Math</t>
  </si>
  <si>
    <t>S.St</t>
  </si>
  <si>
    <t>computer</t>
  </si>
  <si>
    <t>Max marks</t>
  </si>
  <si>
    <t xml:space="preserve">Obt.marks </t>
  </si>
  <si>
    <t xml:space="preserve">%.marks </t>
  </si>
  <si>
    <t>Result</t>
  </si>
  <si>
    <t>Grade</t>
  </si>
  <si>
    <t>Total sales  for specific  region</t>
  </si>
  <si>
    <t>Regioon</t>
  </si>
  <si>
    <t>Total sales</t>
  </si>
  <si>
    <t xml:space="preserve">Total </t>
  </si>
  <si>
    <t xml:space="preserve">Total  </t>
  </si>
  <si>
    <t>Total sales for specific product for specific Region</t>
  </si>
  <si>
    <t xml:space="preserve">Total units for specific region </t>
  </si>
  <si>
    <t xml:space="preserve">Average sale for specific region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</si>
</sst>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82523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3" borderId="1" xfId="0" applyFont="1" applyFill="1" applyBorder="1"/>
    <xf numFmtId="2" fontId="0" fillId="0" borderId="1" xfId="0" applyNumberFormat="1" applyBorder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6" fillId="0" borderId="0" xfId="0" applyFont="1"/>
    <xf numFmtId="0" fontId="6" fillId="2" borderId="0" xfId="0" applyFont="1" applyFill="1"/>
    <xf numFmtId="0" fontId="0" fillId="0" borderId="10" xfId="0" applyBorder="1"/>
    <xf numFmtId="0" fontId="1" fillId="0" borderId="12" xfId="0" applyFont="1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zoomScale="66" zoomScaleNormal="66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W19" sqref="W19"/>
    </sheetView>
  </sheetViews>
  <sheetFormatPr defaultRowHeight="14.5" x14ac:dyDescent="0.35"/>
  <cols>
    <col min="2" max="2" width="12.81640625" bestFit="1" customWidth="1"/>
    <col min="4" max="4" width="5.36328125" bestFit="1" customWidth="1"/>
    <col min="5" max="5" width="10" bestFit="1" customWidth="1"/>
    <col min="9" max="9" width="11.36328125" bestFit="1" customWidth="1"/>
    <col min="10" max="10" width="12.26953125" bestFit="1" customWidth="1"/>
    <col min="12" max="12" width="10" customWidth="1"/>
    <col min="13" max="13" width="6.36328125" customWidth="1"/>
    <col min="14" max="14" width="50.36328125" bestFit="1" customWidth="1"/>
    <col min="15" max="15" width="28" customWidth="1"/>
    <col min="16" max="16" width="7.81640625" bestFit="1" customWidth="1"/>
    <col min="22" max="22" width="11.36328125" bestFit="1" customWidth="1"/>
    <col min="23" max="23" width="10.363281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3" x14ac:dyDescent="0.35">
      <c r="A2" t="s">
        <v>6</v>
      </c>
      <c r="B2" t="s">
        <v>13</v>
      </c>
      <c r="C2" t="s">
        <v>15</v>
      </c>
      <c r="D2">
        <v>882</v>
      </c>
      <c r="E2">
        <v>12</v>
      </c>
      <c r="F2">
        <v>3.7</v>
      </c>
      <c r="I2" s="6" t="s">
        <v>19</v>
      </c>
      <c r="J2" s="6">
        <f>SUM(D2:D101)</f>
        <v>182311</v>
      </c>
    </row>
    <row r="3" spans="1:23" ht="15.5" x14ac:dyDescent="0.35">
      <c r="A3" t="s">
        <v>7</v>
      </c>
      <c r="B3" t="s">
        <v>14</v>
      </c>
      <c r="C3" t="s">
        <v>16</v>
      </c>
      <c r="D3">
        <v>1361</v>
      </c>
      <c r="E3">
        <v>22</v>
      </c>
      <c r="F3">
        <v>3.9</v>
      </c>
      <c r="O3" s="30" t="s">
        <v>23</v>
      </c>
      <c r="P3" s="31"/>
      <c r="Q3" s="31"/>
      <c r="R3" s="31"/>
      <c r="S3" s="32"/>
      <c r="T3" s="27" t="s">
        <v>24</v>
      </c>
    </row>
    <row r="4" spans="1:23" ht="15.5" x14ac:dyDescent="0.35">
      <c r="A4" t="s">
        <v>8</v>
      </c>
      <c r="B4" t="s">
        <v>14</v>
      </c>
      <c r="C4" t="s">
        <v>16</v>
      </c>
      <c r="D4">
        <v>584</v>
      </c>
      <c r="E4">
        <v>20</v>
      </c>
      <c r="F4">
        <v>4.9000000000000004</v>
      </c>
      <c r="I4" s="30" t="s">
        <v>25</v>
      </c>
      <c r="J4" s="31"/>
      <c r="K4" s="31"/>
      <c r="O4" s="33" t="s">
        <v>22</v>
      </c>
      <c r="P4" s="35" t="s">
        <v>16</v>
      </c>
      <c r="Q4" s="35" t="s">
        <v>15</v>
      </c>
      <c r="R4" s="35" t="s">
        <v>17</v>
      </c>
      <c r="S4" s="35" t="s">
        <v>18</v>
      </c>
      <c r="T4" s="28"/>
    </row>
    <row r="5" spans="1:23" x14ac:dyDescent="0.35">
      <c r="A5" t="s">
        <v>9</v>
      </c>
      <c r="B5" t="s">
        <v>13</v>
      </c>
      <c r="C5" t="s">
        <v>16</v>
      </c>
      <c r="D5">
        <v>1578</v>
      </c>
      <c r="E5">
        <v>20</v>
      </c>
      <c r="F5">
        <v>4.9000000000000004</v>
      </c>
      <c r="I5" s="4" t="s">
        <v>2</v>
      </c>
      <c r="J5" s="37" t="s">
        <v>19</v>
      </c>
      <c r="K5" s="37"/>
      <c r="O5" s="34"/>
      <c r="P5" s="36"/>
      <c r="Q5" s="36"/>
      <c r="R5" s="36"/>
      <c r="S5" s="36"/>
      <c r="T5" s="29"/>
    </row>
    <row r="6" spans="1:23" x14ac:dyDescent="0.35">
      <c r="A6" t="s">
        <v>6</v>
      </c>
      <c r="B6" t="s">
        <v>13</v>
      </c>
      <c r="C6" t="s">
        <v>16</v>
      </c>
      <c r="D6">
        <v>1011</v>
      </c>
      <c r="E6">
        <v>27</v>
      </c>
      <c r="F6">
        <v>3.8</v>
      </c>
      <c r="I6" s="2" t="s">
        <v>16</v>
      </c>
      <c r="J6" s="38">
        <f>SUMIF($C$2:$C$101,I6,$D$2:$D$101)</f>
        <v>52412</v>
      </c>
      <c r="K6" s="38"/>
      <c r="O6" s="5" t="s">
        <v>10</v>
      </c>
      <c r="P6" s="3">
        <f>SUMIFS($D$2:$D$101,$A$2:$A$101,$O6,$C$2:$C$101,P$4)</f>
        <v>4746</v>
      </c>
      <c r="Q6" s="3">
        <f t="shared" ref="Q6:S12" si="0">SUMIFS($D$2:$D$101,$A$2:$A$101,$O6,$C$2:$C$101,Q$4)</f>
        <v>16627</v>
      </c>
      <c r="R6" s="3">
        <f t="shared" si="0"/>
        <v>13826</v>
      </c>
      <c r="S6" s="3">
        <f t="shared" si="0"/>
        <v>8715</v>
      </c>
      <c r="T6" s="6">
        <f>SUM(P6:S6)</f>
        <v>43914</v>
      </c>
    </row>
    <row r="7" spans="1:23" x14ac:dyDescent="0.35">
      <c r="A7" t="s">
        <v>7</v>
      </c>
      <c r="B7" t="s">
        <v>14</v>
      </c>
      <c r="C7" t="s">
        <v>17</v>
      </c>
      <c r="D7">
        <v>2479</v>
      </c>
      <c r="E7">
        <v>13</v>
      </c>
      <c r="F7">
        <v>4.0999999999999996</v>
      </c>
      <c r="I7" s="2" t="s">
        <v>15</v>
      </c>
      <c r="J7" s="38">
        <f t="shared" ref="J7:J9" si="1">SUMIF($C$2:$C$101,I7,$D$2:$D$101)</f>
        <v>54308</v>
      </c>
      <c r="K7" s="38"/>
      <c r="O7" s="5" t="s">
        <v>8</v>
      </c>
      <c r="P7" s="3">
        <f t="shared" ref="P7:P10" si="2">SUMIFS($D$2:$D$101,$A$2:$A$101,$O7,$C$2:$C$101,P$4)</f>
        <v>13618</v>
      </c>
      <c r="Q7" s="3">
        <f t="shared" si="0"/>
        <v>1125</v>
      </c>
      <c r="R7" s="3">
        <f t="shared" si="0"/>
        <v>4852</v>
      </c>
      <c r="S7" s="3">
        <f t="shared" si="0"/>
        <v>6279</v>
      </c>
      <c r="T7" s="6">
        <f>SUM(P7:S7)</f>
        <v>25874</v>
      </c>
    </row>
    <row r="8" spans="1:23" x14ac:dyDescent="0.35">
      <c r="A8" t="s">
        <v>7</v>
      </c>
      <c r="B8" t="s">
        <v>14</v>
      </c>
      <c r="C8" t="s">
        <v>16</v>
      </c>
      <c r="D8">
        <v>2410</v>
      </c>
      <c r="E8">
        <v>5</v>
      </c>
      <c r="F8">
        <v>4.9000000000000004</v>
      </c>
      <c r="I8" s="2" t="s">
        <v>17</v>
      </c>
      <c r="J8" s="38">
        <f t="shared" si="1"/>
        <v>47833</v>
      </c>
      <c r="K8" s="38"/>
      <c r="O8" s="5" t="s">
        <v>7</v>
      </c>
      <c r="P8" s="3">
        <f t="shared" si="2"/>
        <v>15042</v>
      </c>
      <c r="Q8" s="3">
        <f t="shared" si="0"/>
        <v>2204</v>
      </c>
      <c r="R8" s="3">
        <f t="shared" si="0"/>
        <v>7656</v>
      </c>
      <c r="S8" s="3">
        <f t="shared" si="0"/>
        <v>2932</v>
      </c>
      <c r="T8" s="6">
        <f t="shared" ref="T8:T12" si="3">SUM(P8:S8)</f>
        <v>27834</v>
      </c>
    </row>
    <row r="9" spans="1:23" x14ac:dyDescent="0.35">
      <c r="A9" t="s">
        <v>8</v>
      </c>
      <c r="B9" t="s">
        <v>14</v>
      </c>
      <c r="C9" t="s">
        <v>17</v>
      </c>
      <c r="D9">
        <v>839</v>
      </c>
      <c r="E9">
        <v>5</v>
      </c>
      <c r="F9">
        <v>4.5999999999999996</v>
      </c>
      <c r="I9" s="2" t="s">
        <v>18</v>
      </c>
      <c r="J9" s="38">
        <f t="shared" si="1"/>
        <v>27758</v>
      </c>
      <c r="K9" s="38"/>
      <c r="O9" s="5" t="s">
        <v>6</v>
      </c>
      <c r="P9" s="3">
        <f t="shared" si="2"/>
        <v>4655</v>
      </c>
      <c r="Q9" s="3">
        <f t="shared" si="0"/>
        <v>15592</v>
      </c>
      <c r="R9" s="3">
        <f t="shared" si="0"/>
        <v>866</v>
      </c>
      <c r="S9" s="3">
        <f t="shared" si="0"/>
        <v>1101</v>
      </c>
      <c r="T9" s="6">
        <f t="shared" si="3"/>
        <v>22214</v>
      </c>
    </row>
    <row r="10" spans="1:23" x14ac:dyDescent="0.35">
      <c r="A10" t="s">
        <v>8</v>
      </c>
      <c r="B10" t="s">
        <v>13</v>
      </c>
      <c r="C10" t="s">
        <v>16</v>
      </c>
      <c r="D10">
        <v>2023</v>
      </c>
      <c r="E10">
        <v>9</v>
      </c>
      <c r="F10">
        <v>4.2</v>
      </c>
      <c r="I10" s="6" t="s">
        <v>24</v>
      </c>
      <c r="J10" s="6">
        <f>SUM(J6:K9)</f>
        <v>182311</v>
      </c>
      <c r="K10" s="6"/>
      <c r="O10" s="5" t="s">
        <v>12</v>
      </c>
      <c r="P10" s="3">
        <f t="shared" si="2"/>
        <v>3948</v>
      </c>
      <c r="Q10" s="3">
        <f t="shared" si="0"/>
        <v>5239</v>
      </c>
      <c r="R10" s="3">
        <f t="shared" si="0"/>
        <v>4312</v>
      </c>
      <c r="S10" s="3">
        <f t="shared" si="0"/>
        <v>1988</v>
      </c>
      <c r="T10" s="6">
        <f t="shared" si="3"/>
        <v>15487</v>
      </c>
    </row>
    <row r="11" spans="1:23" x14ac:dyDescent="0.35">
      <c r="A11" t="s">
        <v>6</v>
      </c>
      <c r="B11" t="s">
        <v>14</v>
      </c>
      <c r="C11" t="s">
        <v>15</v>
      </c>
      <c r="D11">
        <v>1542</v>
      </c>
      <c r="E11">
        <v>30</v>
      </c>
      <c r="F11">
        <v>4.0999999999999996</v>
      </c>
      <c r="O11" s="5" t="s">
        <v>9</v>
      </c>
      <c r="P11" s="3">
        <f>SUMIFS($D$2:$D$101,$A$2:$A$101,$O11,$C$2:$C$101,P$4)</f>
        <v>5328</v>
      </c>
      <c r="Q11" s="3">
        <f t="shared" si="0"/>
        <v>6706</v>
      </c>
      <c r="R11" s="3">
        <f t="shared" si="0"/>
        <v>11160</v>
      </c>
      <c r="S11" s="3">
        <f t="shared" si="0"/>
        <v>2753</v>
      </c>
      <c r="T11" s="6">
        <f t="shared" si="3"/>
        <v>25947</v>
      </c>
    </row>
    <row r="12" spans="1:23" x14ac:dyDescent="0.35">
      <c r="A12" t="s">
        <v>10</v>
      </c>
      <c r="B12" t="s">
        <v>13</v>
      </c>
      <c r="C12" t="s">
        <v>15</v>
      </c>
      <c r="D12">
        <v>2946</v>
      </c>
      <c r="E12">
        <v>11</v>
      </c>
      <c r="F12">
        <v>3.7</v>
      </c>
      <c r="O12" s="5" t="s">
        <v>11</v>
      </c>
      <c r="P12" s="3">
        <f>SUMIFS($D$2:$D$101,$A$2:$A$101,$O12,$C$2:$C$101,P$4)</f>
        <v>5075</v>
      </c>
      <c r="Q12" s="3">
        <f t="shared" si="0"/>
        <v>6815</v>
      </c>
      <c r="R12" s="3">
        <f t="shared" si="0"/>
        <v>5161</v>
      </c>
      <c r="S12" s="3">
        <f t="shared" si="0"/>
        <v>3990</v>
      </c>
      <c r="T12" s="6">
        <f t="shared" si="3"/>
        <v>21041</v>
      </c>
    </row>
    <row r="13" spans="1:23" ht="15.5" x14ac:dyDescent="0.35">
      <c r="A13" t="s">
        <v>10</v>
      </c>
      <c r="B13" t="s">
        <v>13</v>
      </c>
      <c r="C13" t="s">
        <v>15</v>
      </c>
      <c r="D13">
        <v>1860</v>
      </c>
      <c r="E13">
        <v>12</v>
      </c>
      <c r="F13">
        <v>4.0999999999999996</v>
      </c>
      <c r="I13" s="8" t="s">
        <v>20</v>
      </c>
      <c r="J13" s="8"/>
      <c r="K13" s="8"/>
      <c r="O13" s="6" t="s">
        <v>24</v>
      </c>
      <c r="P13" s="6">
        <f>SUM(P6:P12)</f>
        <v>52412</v>
      </c>
      <c r="Q13" s="6">
        <f t="shared" ref="Q13:T13" si="4">SUM(Q6:Q12)</f>
        <v>54308</v>
      </c>
      <c r="R13" s="6">
        <f t="shared" si="4"/>
        <v>47833</v>
      </c>
      <c r="S13" s="6">
        <f t="shared" si="4"/>
        <v>27758</v>
      </c>
      <c r="T13" s="7">
        <f t="shared" si="4"/>
        <v>182311</v>
      </c>
    </row>
    <row r="14" spans="1:23" x14ac:dyDescent="0.35">
      <c r="A14" t="s">
        <v>7</v>
      </c>
      <c r="B14" t="s">
        <v>14</v>
      </c>
      <c r="C14" t="s">
        <v>16</v>
      </c>
      <c r="D14">
        <v>2660</v>
      </c>
      <c r="E14">
        <v>27</v>
      </c>
      <c r="F14">
        <v>4.9000000000000004</v>
      </c>
      <c r="I14" s="4" t="s">
        <v>21</v>
      </c>
      <c r="J14" s="37" t="s">
        <v>19</v>
      </c>
      <c r="K14" s="37"/>
    </row>
    <row r="15" spans="1:23" x14ac:dyDescent="0.35">
      <c r="A15" t="s">
        <v>10</v>
      </c>
      <c r="B15" t="s">
        <v>13</v>
      </c>
      <c r="C15" t="s">
        <v>15</v>
      </c>
      <c r="D15">
        <v>1415</v>
      </c>
      <c r="E15">
        <v>14</v>
      </c>
      <c r="F15">
        <v>4.4000000000000004</v>
      </c>
      <c r="I15" s="2" t="s">
        <v>10</v>
      </c>
      <c r="J15" s="38">
        <f>SUMIF($A$2:$A$101,I15,$D$2:$D$101)</f>
        <v>43914</v>
      </c>
      <c r="K15" s="38"/>
    </row>
    <row r="16" spans="1:23" ht="15.5" x14ac:dyDescent="0.35">
      <c r="A16" t="s">
        <v>10</v>
      </c>
      <c r="B16" t="s">
        <v>13</v>
      </c>
      <c r="C16" t="s">
        <v>16</v>
      </c>
      <c r="D16">
        <v>2825</v>
      </c>
      <c r="E16">
        <v>10</v>
      </c>
      <c r="F16">
        <v>4</v>
      </c>
      <c r="I16" s="2" t="s">
        <v>8</v>
      </c>
      <c r="J16" s="38">
        <f t="shared" ref="J16:J20" si="5">SUMIF($A$2:$A$101,I16,$D$2:$D$101)</f>
        <v>25874</v>
      </c>
      <c r="K16" s="38"/>
      <c r="O16" s="30" t="s">
        <v>26</v>
      </c>
      <c r="P16" s="31"/>
      <c r="Q16" s="31"/>
      <c r="R16" s="31"/>
      <c r="S16" s="32"/>
      <c r="T16" s="27" t="s">
        <v>24</v>
      </c>
      <c r="V16" s="39" t="s">
        <v>22</v>
      </c>
      <c r="W16" s="40" t="s">
        <v>27</v>
      </c>
    </row>
    <row r="17" spans="1:23" x14ac:dyDescent="0.35">
      <c r="A17" t="s">
        <v>9</v>
      </c>
      <c r="B17" t="s">
        <v>13</v>
      </c>
      <c r="C17" t="s">
        <v>17</v>
      </c>
      <c r="D17">
        <v>1952</v>
      </c>
      <c r="E17">
        <v>21</v>
      </c>
      <c r="F17">
        <v>3.7</v>
      </c>
      <c r="I17" s="2" t="s">
        <v>7</v>
      </c>
      <c r="J17" s="38">
        <f t="shared" si="5"/>
        <v>27834</v>
      </c>
      <c r="K17" s="38"/>
      <c r="O17" s="33" t="s">
        <v>22</v>
      </c>
      <c r="P17" s="35" t="s">
        <v>16</v>
      </c>
      <c r="Q17" s="35" t="s">
        <v>15</v>
      </c>
      <c r="R17" s="35" t="s">
        <v>17</v>
      </c>
      <c r="S17" s="35" t="s">
        <v>18</v>
      </c>
      <c r="T17" s="28"/>
      <c r="V17" s="39"/>
      <c r="W17" s="40"/>
    </row>
    <row r="18" spans="1:23" x14ac:dyDescent="0.35">
      <c r="A18" t="s">
        <v>9</v>
      </c>
      <c r="B18" t="s">
        <v>13</v>
      </c>
      <c r="C18" t="s">
        <v>17</v>
      </c>
      <c r="D18">
        <v>2584</v>
      </c>
      <c r="E18">
        <v>22</v>
      </c>
      <c r="F18">
        <v>3.8</v>
      </c>
      <c r="I18" s="2" t="s">
        <v>6</v>
      </c>
      <c r="J18" s="38">
        <f t="shared" si="5"/>
        <v>22214</v>
      </c>
      <c r="K18" s="38"/>
      <c r="O18" s="34"/>
      <c r="P18" s="36"/>
      <c r="Q18" s="36"/>
      <c r="R18" s="36"/>
      <c r="S18" s="36"/>
      <c r="T18" s="29"/>
      <c r="V18" s="5" t="s">
        <v>6</v>
      </c>
      <c r="W18" s="9">
        <f>AVERAGEIF($A$2:$A$101,V18,$F$2:$F$101)</f>
        <v>4.2374999999999998</v>
      </c>
    </row>
    <row r="19" spans="1:23" x14ac:dyDescent="0.35">
      <c r="A19" t="s">
        <v>10</v>
      </c>
      <c r="B19" t="s">
        <v>14</v>
      </c>
      <c r="C19" t="s">
        <v>15</v>
      </c>
      <c r="D19">
        <v>2394</v>
      </c>
      <c r="E19">
        <v>7</v>
      </c>
      <c r="F19">
        <v>4.5</v>
      </c>
      <c r="I19" s="2" t="s">
        <v>12</v>
      </c>
      <c r="J19" s="38">
        <f t="shared" si="5"/>
        <v>15487</v>
      </c>
      <c r="K19" s="38"/>
      <c r="O19" s="5" t="s">
        <v>10</v>
      </c>
      <c r="P19" s="3">
        <f>SUMIFS($E$2:$E$101,$A$2:$A$101,$O19,$C$2:$C$101,P$17)</f>
        <v>39</v>
      </c>
      <c r="Q19" s="3">
        <f t="shared" ref="Q19:S25" si="6">SUMIFS($E$2:$E$101,$A$2:$A$101,$O19,$C$2:$C$101,Q$17)</f>
        <v>121</v>
      </c>
      <c r="R19" s="3">
        <f t="shared" si="6"/>
        <v>117</v>
      </c>
      <c r="S19" s="3">
        <f t="shared" si="6"/>
        <v>99</v>
      </c>
      <c r="T19" s="6">
        <f>SUM(P19:S19)</f>
        <v>376</v>
      </c>
      <c r="V19" s="5" t="s">
        <v>12</v>
      </c>
      <c r="W19" s="9">
        <f t="shared" ref="W18:W24" si="7">AVERAGEIF($A$2:$A$101,V19,$F$2:$F$101)</f>
        <v>4.2200000000000006</v>
      </c>
    </row>
    <row r="20" spans="1:23" x14ac:dyDescent="0.35">
      <c r="A20" t="s">
        <v>10</v>
      </c>
      <c r="B20" t="s">
        <v>14</v>
      </c>
      <c r="C20" t="s">
        <v>15</v>
      </c>
      <c r="D20">
        <v>1526</v>
      </c>
      <c r="E20">
        <v>6</v>
      </c>
      <c r="F20">
        <v>4.2</v>
      </c>
      <c r="I20" s="2" t="s">
        <v>9</v>
      </c>
      <c r="J20" s="38">
        <f t="shared" si="5"/>
        <v>25947</v>
      </c>
      <c r="K20" s="38"/>
      <c r="O20" s="5" t="s">
        <v>8</v>
      </c>
      <c r="P20" s="3">
        <f t="shared" ref="P20:P25" si="8">SUMIFS($E$2:$E$101,$A$2:$A$101,$O20,$C$2:$C$101,P$17)</f>
        <v>161</v>
      </c>
      <c r="Q20" s="3">
        <f t="shared" si="6"/>
        <v>6</v>
      </c>
      <c r="R20" s="3">
        <f t="shared" si="6"/>
        <v>38</v>
      </c>
      <c r="S20" s="3">
        <f t="shared" si="6"/>
        <v>40</v>
      </c>
      <c r="T20" s="6">
        <f t="shared" ref="T20:T25" si="9">SUM(P20:S20)</f>
        <v>245</v>
      </c>
      <c r="V20" s="5" t="s">
        <v>8</v>
      </c>
      <c r="W20" s="9">
        <f t="shared" si="7"/>
        <v>4.2133333333333338</v>
      </c>
    </row>
    <row r="21" spans="1:23" x14ac:dyDescent="0.35">
      <c r="A21" t="s">
        <v>12</v>
      </c>
      <c r="B21" t="s">
        <v>13</v>
      </c>
      <c r="C21" t="s">
        <v>18</v>
      </c>
      <c r="D21">
        <v>1988</v>
      </c>
      <c r="E21">
        <v>6</v>
      </c>
      <c r="F21">
        <v>4.3</v>
      </c>
      <c r="I21" s="2" t="s">
        <v>11</v>
      </c>
      <c r="J21" s="38">
        <f>SUMIF($A$2:$A$101,I21,$D$2:$D$101)</f>
        <v>21041</v>
      </c>
      <c r="K21" s="38"/>
      <c r="O21" s="5" t="s">
        <v>7</v>
      </c>
      <c r="P21" s="3">
        <f t="shared" si="8"/>
        <v>139</v>
      </c>
      <c r="Q21" s="3">
        <f t="shared" si="6"/>
        <v>57</v>
      </c>
      <c r="R21" s="3">
        <f t="shared" si="6"/>
        <v>49</v>
      </c>
      <c r="S21" s="3">
        <f t="shared" si="6"/>
        <v>32</v>
      </c>
      <c r="T21" s="6">
        <f t="shared" si="9"/>
        <v>277</v>
      </c>
      <c r="V21" s="5" t="s">
        <v>7</v>
      </c>
      <c r="W21" s="9">
        <f t="shared" si="7"/>
        <v>4.2133333333333338</v>
      </c>
    </row>
    <row r="22" spans="1:23" x14ac:dyDescent="0.35">
      <c r="A22" t="s">
        <v>11</v>
      </c>
      <c r="B22" t="s">
        <v>14</v>
      </c>
      <c r="C22" t="s">
        <v>18</v>
      </c>
      <c r="D22">
        <v>2659</v>
      </c>
      <c r="E22">
        <v>23</v>
      </c>
      <c r="F22">
        <v>3.7</v>
      </c>
      <c r="I22" s="6" t="s">
        <v>24</v>
      </c>
      <c r="J22" s="41">
        <f>SUM(J15:K21)</f>
        <v>182311</v>
      </c>
      <c r="K22" s="41"/>
      <c r="O22" s="5" t="s">
        <v>6</v>
      </c>
      <c r="P22" s="3">
        <f t="shared" si="8"/>
        <v>71</v>
      </c>
      <c r="Q22" s="3">
        <f t="shared" si="6"/>
        <v>211</v>
      </c>
      <c r="R22" s="3">
        <f t="shared" si="6"/>
        <v>17</v>
      </c>
      <c r="S22" s="3">
        <f t="shared" si="6"/>
        <v>13</v>
      </c>
      <c r="T22" s="6">
        <f t="shared" si="9"/>
        <v>312</v>
      </c>
      <c r="V22" s="5" t="s">
        <v>9</v>
      </c>
      <c r="W22" s="9">
        <f t="shared" si="7"/>
        <v>4.1461538461538456</v>
      </c>
    </row>
    <row r="23" spans="1:23" x14ac:dyDescent="0.35">
      <c r="A23" t="s">
        <v>9</v>
      </c>
      <c r="B23" t="s">
        <v>14</v>
      </c>
      <c r="C23" t="s">
        <v>16</v>
      </c>
      <c r="D23">
        <v>1095</v>
      </c>
      <c r="E23">
        <v>24</v>
      </c>
      <c r="F23">
        <v>3.8</v>
      </c>
      <c r="O23" s="5" t="s">
        <v>12</v>
      </c>
      <c r="P23" s="3">
        <f t="shared" si="8"/>
        <v>49</v>
      </c>
      <c r="Q23" s="3">
        <f t="shared" si="6"/>
        <v>57</v>
      </c>
      <c r="R23" s="3">
        <f t="shared" si="6"/>
        <v>33</v>
      </c>
      <c r="S23" s="3">
        <f t="shared" si="6"/>
        <v>6</v>
      </c>
      <c r="T23" s="6">
        <f t="shared" si="9"/>
        <v>145</v>
      </c>
      <c r="V23" s="5" t="s">
        <v>11</v>
      </c>
      <c r="W23" s="9">
        <f t="shared" si="7"/>
        <v>4.1444444444444439</v>
      </c>
    </row>
    <row r="24" spans="1:23" x14ac:dyDescent="0.35">
      <c r="A24" t="s">
        <v>12</v>
      </c>
      <c r="B24" t="s">
        <v>14</v>
      </c>
      <c r="C24" t="s">
        <v>15</v>
      </c>
      <c r="D24">
        <v>2282</v>
      </c>
      <c r="E24">
        <v>29</v>
      </c>
      <c r="F24">
        <v>4.9000000000000004</v>
      </c>
      <c r="O24" s="5" t="s">
        <v>9</v>
      </c>
      <c r="P24" s="3">
        <f t="shared" si="8"/>
        <v>61</v>
      </c>
      <c r="Q24" s="3">
        <f t="shared" si="6"/>
        <v>66</v>
      </c>
      <c r="R24" s="3">
        <f t="shared" si="6"/>
        <v>111</v>
      </c>
      <c r="S24" s="3">
        <f t="shared" si="6"/>
        <v>6</v>
      </c>
      <c r="T24" s="6">
        <f t="shared" si="9"/>
        <v>244</v>
      </c>
      <c r="V24" s="5" t="s">
        <v>10</v>
      </c>
      <c r="W24" s="9">
        <f t="shared" si="7"/>
        <v>4.122727272727273</v>
      </c>
    </row>
    <row r="25" spans="1:23" x14ac:dyDescent="0.35">
      <c r="A25" t="s">
        <v>8</v>
      </c>
      <c r="B25" t="s">
        <v>13</v>
      </c>
      <c r="C25" t="s">
        <v>18</v>
      </c>
      <c r="D25">
        <v>2700</v>
      </c>
      <c r="E25">
        <v>13</v>
      </c>
      <c r="F25">
        <v>3.7</v>
      </c>
      <c r="O25" s="5" t="s">
        <v>11</v>
      </c>
      <c r="P25" s="3">
        <f t="shared" si="8"/>
        <v>44</v>
      </c>
      <c r="Q25" s="3">
        <f t="shared" si="6"/>
        <v>43</v>
      </c>
      <c r="R25" s="3">
        <f t="shared" si="6"/>
        <v>50</v>
      </c>
      <c r="S25" s="3">
        <f t="shared" si="6"/>
        <v>39</v>
      </c>
      <c r="T25" s="6">
        <f t="shared" si="9"/>
        <v>176</v>
      </c>
    </row>
    <row r="26" spans="1:23" x14ac:dyDescent="0.35">
      <c r="A26" t="s">
        <v>12</v>
      </c>
      <c r="B26" t="s">
        <v>14</v>
      </c>
      <c r="C26" t="s">
        <v>16</v>
      </c>
      <c r="D26">
        <v>1208</v>
      </c>
      <c r="E26">
        <v>24</v>
      </c>
      <c r="F26">
        <v>3.9</v>
      </c>
      <c r="O26" s="6" t="s">
        <v>24</v>
      </c>
      <c r="P26" s="6">
        <f>SUM(P19:P25)</f>
        <v>564</v>
      </c>
      <c r="Q26" s="6">
        <f t="shared" ref="Q26:S26" si="10">SUM(Q19:Q25)</f>
        <v>561</v>
      </c>
      <c r="R26" s="6">
        <f t="shared" si="10"/>
        <v>415</v>
      </c>
      <c r="S26" s="6">
        <f t="shared" si="10"/>
        <v>235</v>
      </c>
      <c r="T26" s="7">
        <f t="shared" ref="T26" si="11">SUM(T19:T25)</f>
        <v>1775</v>
      </c>
    </row>
    <row r="27" spans="1:23" x14ac:dyDescent="0.35">
      <c r="A27" t="s">
        <v>10</v>
      </c>
      <c r="B27" t="s">
        <v>13</v>
      </c>
      <c r="C27" t="s">
        <v>17</v>
      </c>
      <c r="D27">
        <v>2921</v>
      </c>
      <c r="E27">
        <v>30</v>
      </c>
      <c r="F27">
        <v>3.6</v>
      </c>
    </row>
    <row r="28" spans="1:23" x14ac:dyDescent="0.35">
      <c r="A28" t="s">
        <v>8</v>
      </c>
      <c r="B28" t="s">
        <v>14</v>
      </c>
      <c r="C28" t="s">
        <v>16</v>
      </c>
      <c r="D28">
        <v>2097</v>
      </c>
      <c r="E28">
        <v>13</v>
      </c>
      <c r="F28">
        <v>4.7</v>
      </c>
    </row>
    <row r="29" spans="1:23" ht="14.5" customHeight="1" x14ac:dyDescent="0.35">
      <c r="A29" t="s">
        <v>10</v>
      </c>
      <c r="B29" t="s">
        <v>13</v>
      </c>
      <c r="C29" t="s">
        <v>16</v>
      </c>
      <c r="D29">
        <v>879</v>
      </c>
      <c r="E29">
        <v>23</v>
      </c>
      <c r="F29">
        <v>4</v>
      </c>
      <c r="O29" s="30" t="s">
        <v>28</v>
      </c>
      <c r="P29" s="31"/>
      <c r="Q29" s="31"/>
      <c r="R29" s="31"/>
      <c r="S29" s="32"/>
    </row>
    <row r="30" spans="1:23" ht="14.5" customHeight="1" x14ac:dyDescent="0.35">
      <c r="A30" t="s">
        <v>10</v>
      </c>
      <c r="B30" t="s">
        <v>14</v>
      </c>
      <c r="C30" t="s">
        <v>15</v>
      </c>
      <c r="D30">
        <v>2609</v>
      </c>
      <c r="E30">
        <v>28</v>
      </c>
      <c r="F30">
        <v>4.2</v>
      </c>
      <c r="O30" s="33" t="s">
        <v>22</v>
      </c>
      <c r="P30" s="35" t="s">
        <v>16</v>
      </c>
      <c r="Q30" s="35" t="s">
        <v>15</v>
      </c>
      <c r="R30" s="35" t="s">
        <v>17</v>
      </c>
      <c r="S30" s="35" t="s">
        <v>18</v>
      </c>
    </row>
    <row r="31" spans="1:23" ht="14.5" customHeight="1" x14ac:dyDescent="0.35">
      <c r="A31" t="s">
        <v>6</v>
      </c>
      <c r="B31" t="s">
        <v>14</v>
      </c>
      <c r="C31" t="s">
        <v>16</v>
      </c>
      <c r="D31">
        <v>2870</v>
      </c>
      <c r="E31">
        <v>17</v>
      </c>
      <c r="F31">
        <v>4.9000000000000004</v>
      </c>
      <c r="O31" s="34"/>
      <c r="P31" s="36"/>
      <c r="Q31" s="36"/>
      <c r="R31" s="36"/>
      <c r="S31" s="36"/>
    </row>
    <row r="32" spans="1:23" ht="14.5" customHeight="1" x14ac:dyDescent="0.35">
      <c r="A32" t="s">
        <v>6</v>
      </c>
      <c r="B32" t="s">
        <v>14</v>
      </c>
      <c r="C32" t="s">
        <v>15</v>
      </c>
      <c r="D32">
        <v>1942</v>
      </c>
      <c r="E32">
        <v>23</v>
      </c>
      <c r="F32">
        <v>4.2</v>
      </c>
      <c r="O32" s="5" t="s">
        <v>10</v>
      </c>
      <c r="P32" s="3">
        <f>AVERAGEIFS($D:$D,$A:$A,$O32,$C:$C,P$30)</f>
        <v>1582</v>
      </c>
      <c r="Q32" s="3">
        <f t="shared" ref="Q32:S38" si="12">AVERAGEIFS($D:$D,$A:$A,$O32,$C:$C,Q$30)</f>
        <v>2078.375</v>
      </c>
      <c r="R32" s="3">
        <f t="shared" si="12"/>
        <v>2304.3333333333335</v>
      </c>
      <c r="S32" s="3">
        <f t="shared" si="12"/>
        <v>1743</v>
      </c>
    </row>
    <row r="33" spans="1:19" ht="14.5" customHeight="1" x14ac:dyDescent="0.35">
      <c r="A33" t="s">
        <v>12</v>
      </c>
      <c r="B33" t="s">
        <v>14</v>
      </c>
      <c r="C33" t="s">
        <v>15</v>
      </c>
      <c r="D33">
        <v>2324</v>
      </c>
      <c r="E33">
        <v>15</v>
      </c>
      <c r="F33">
        <v>4.5</v>
      </c>
      <c r="O33" s="5" t="s">
        <v>8</v>
      </c>
      <c r="P33" s="3">
        <f t="shared" ref="P33:P38" si="13">AVERAGEIFS($D:$D,$A:$A,$O33,$C:$C,P$30)</f>
        <v>1702.25</v>
      </c>
      <c r="Q33" s="3">
        <f t="shared" si="12"/>
        <v>1125</v>
      </c>
      <c r="R33" s="3">
        <f t="shared" si="12"/>
        <v>1617.3333333333333</v>
      </c>
      <c r="S33" s="3">
        <f t="shared" si="12"/>
        <v>2093</v>
      </c>
    </row>
    <row r="34" spans="1:19" x14ac:dyDescent="0.35">
      <c r="A34" t="s">
        <v>10</v>
      </c>
      <c r="B34" t="s">
        <v>14</v>
      </c>
      <c r="C34" t="s">
        <v>18</v>
      </c>
      <c r="D34">
        <v>602</v>
      </c>
      <c r="E34">
        <v>23</v>
      </c>
      <c r="F34">
        <v>4</v>
      </c>
      <c r="O34" s="5" t="s">
        <v>7</v>
      </c>
      <c r="P34" s="3">
        <f t="shared" si="13"/>
        <v>2148.8571428571427</v>
      </c>
      <c r="Q34" s="3">
        <f t="shared" si="12"/>
        <v>1102</v>
      </c>
      <c r="R34" s="3">
        <f t="shared" si="12"/>
        <v>1914</v>
      </c>
      <c r="S34" s="3">
        <f t="shared" si="12"/>
        <v>1466</v>
      </c>
    </row>
    <row r="35" spans="1:19" x14ac:dyDescent="0.35">
      <c r="A35" t="s">
        <v>7</v>
      </c>
      <c r="B35" t="s">
        <v>13</v>
      </c>
      <c r="C35" t="s">
        <v>17</v>
      </c>
      <c r="D35">
        <v>666</v>
      </c>
      <c r="E35">
        <v>19</v>
      </c>
      <c r="F35">
        <v>3.7</v>
      </c>
      <c r="O35" s="5" t="s">
        <v>6</v>
      </c>
      <c r="P35" s="3">
        <f t="shared" si="13"/>
        <v>1551.6666666666667</v>
      </c>
      <c r="Q35" s="3">
        <f t="shared" si="12"/>
        <v>1417.4545454545455</v>
      </c>
      <c r="R35" s="3">
        <f t="shared" si="12"/>
        <v>866</v>
      </c>
      <c r="S35" s="3">
        <f t="shared" si="12"/>
        <v>1101</v>
      </c>
    </row>
    <row r="36" spans="1:19" x14ac:dyDescent="0.35">
      <c r="A36" t="s">
        <v>8</v>
      </c>
      <c r="B36" t="s">
        <v>13</v>
      </c>
      <c r="C36" t="s">
        <v>18</v>
      </c>
      <c r="D36">
        <v>1300</v>
      </c>
      <c r="E36">
        <v>18</v>
      </c>
      <c r="F36">
        <v>4</v>
      </c>
      <c r="O36" s="5" t="s">
        <v>12</v>
      </c>
      <c r="P36" s="3">
        <f t="shared" si="13"/>
        <v>1316</v>
      </c>
      <c r="Q36" s="3">
        <f t="shared" si="12"/>
        <v>1746.3333333333333</v>
      </c>
      <c r="R36" s="3">
        <f t="shared" si="12"/>
        <v>1437.3333333333333</v>
      </c>
      <c r="S36" s="3">
        <f t="shared" si="12"/>
        <v>1988</v>
      </c>
    </row>
    <row r="37" spans="1:19" x14ac:dyDescent="0.35">
      <c r="A37" t="s">
        <v>12</v>
      </c>
      <c r="B37" t="s">
        <v>13</v>
      </c>
      <c r="C37" t="s">
        <v>17</v>
      </c>
      <c r="D37">
        <v>2724</v>
      </c>
      <c r="E37">
        <v>10</v>
      </c>
      <c r="F37">
        <v>4.0999999999999996</v>
      </c>
      <c r="O37" s="5" t="s">
        <v>9</v>
      </c>
      <c r="P37" s="3">
        <f t="shared" si="13"/>
        <v>1776</v>
      </c>
      <c r="Q37" s="3">
        <f t="shared" si="12"/>
        <v>1676.5</v>
      </c>
      <c r="R37" s="3">
        <f t="shared" si="12"/>
        <v>2232</v>
      </c>
      <c r="S37" s="3">
        <f t="shared" si="12"/>
        <v>2753</v>
      </c>
    </row>
    <row r="38" spans="1:19" x14ac:dyDescent="0.35">
      <c r="A38" t="s">
        <v>12</v>
      </c>
      <c r="B38" t="s">
        <v>13</v>
      </c>
      <c r="C38" t="s">
        <v>17</v>
      </c>
      <c r="D38">
        <v>724</v>
      </c>
      <c r="E38">
        <v>6</v>
      </c>
      <c r="F38">
        <v>4</v>
      </c>
      <c r="O38" s="5" t="s">
        <v>11</v>
      </c>
      <c r="P38" s="3">
        <f t="shared" si="13"/>
        <v>2537.5</v>
      </c>
      <c r="Q38" s="3">
        <f t="shared" si="12"/>
        <v>2271.6666666666665</v>
      </c>
      <c r="R38" s="3">
        <f t="shared" si="12"/>
        <v>2580.5</v>
      </c>
      <c r="S38" s="3">
        <f t="shared" si="12"/>
        <v>1995</v>
      </c>
    </row>
    <row r="39" spans="1:19" x14ac:dyDescent="0.35">
      <c r="A39" t="s">
        <v>10</v>
      </c>
      <c r="B39" t="s">
        <v>13</v>
      </c>
      <c r="C39" t="s">
        <v>15</v>
      </c>
      <c r="D39">
        <v>2188</v>
      </c>
      <c r="E39">
        <v>14</v>
      </c>
      <c r="F39">
        <v>4.4000000000000004</v>
      </c>
    </row>
    <row r="40" spans="1:19" x14ac:dyDescent="0.35">
      <c r="A40" t="s">
        <v>12</v>
      </c>
      <c r="B40" t="s">
        <v>14</v>
      </c>
      <c r="C40" t="s">
        <v>17</v>
      </c>
      <c r="D40">
        <v>864</v>
      </c>
      <c r="E40">
        <v>17</v>
      </c>
      <c r="F40">
        <v>4.0999999999999996</v>
      </c>
    </row>
    <row r="41" spans="1:19" x14ac:dyDescent="0.35">
      <c r="A41" t="s">
        <v>9</v>
      </c>
      <c r="B41" t="s">
        <v>14</v>
      </c>
      <c r="C41" t="s">
        <v>18</v>
      </c>
      <c r="D41">
        <v>2753</v>
      </c>
      <c r="E41">
        <v>6</v>
      </c>
      <c r="F41">
        <v>3.9</v>
      </c>
    </row>
    <row r="42" spans="1:19" x14ac:dyDescent="0.35">
      <c r="A42" t="s">
        <v>10</v>
      </c>
      <c r="B42" t="s">
        <v>13</v>
      </c>
      <c r="C42" t="s">
        <v>18</v>
      </c>
      <c r="D42">
        <v>1887</v>
      </c>
      <c r="E42">
        <v>29</v>
      </c>
      <c r="F42">
        <v>3.7</v>
      </c>
      <c r="N42" s="10" t="s">
        <v>30</v>
      </c>
      <c r="O42" s="11">
        <f>SUMIFS(D:D,F:F,"&gt;=4.5",B:B,"Electronics")</f>
        <v>27646</v>
      </c>
    </row>
    <row r="43" spans="1:19" x14ac:dyDescent="0.35">
      <c r="A43" t="s">
        <v>6</v>
      </c>
      <c r="B43" t="s">
        <v>14</v>
      </c>
      <c r="C43" t="s">
        <v>15</v>
      </c>
      <c r="D43">
        <v>2084</v>
      </c>
      <c r="E43">
        <v>20</v>
      </c>
      <c r="F43">
        <v>4.4000000000000004</v>
      </c>
      <c r="O43" s="11"/>
    </row>
    <row r="44" spans="1:19" x14ac:dyDescent="0.35">
      <c r="A44" t="s">
        <v>11</v>
      </c>
      <c r="B44" t="s">
        <v>13</v>
      </c>
      <c r="C44" t="s">
        <v>15</v>
      </c>
      <c r="D44">
        <v>2587</v>
      </c>
      <c r="E44">
        <v>14</v>
      </c>
      <c r="F44">
        <v>4.5</v>
      </c>
      <c r="N44" s="10" t="s">
        <v>29</v>
      </c>
      <c r="O44" s="11">
        <f>SUMIFS(D:D,F:F,"&gt;=4.5",B:B,"Accessories")</f>
        <v>26185</v>
      </c>
    </row>
    <row r="45" spans="1:19" x14ac:dyDescent="0.35">
      <c r="A45" t="s">
        <v>7</v>
      </c>
      <c r="B45" t="s">
        <v>13</v>
      </c>
      <c r="C45" t="s">
        <v>18</v>
      </c>
      <c r="D45">
        <v>1957</v>
      </c>
      <c r="E45">
        <v>18</v>
      </c>
      <c r="F45">
        <v>5</v>
      </c>
    </row>
    <row r="46" spans="1:19" x14ac:dyDescent="0.35">
      <c r="A46" t="s">
        <v>6</v>
      </c>
      <c r="B46" t="s">
        <v>14</v>
      </c>
      <c r="C46" t="s">
        <v>15</v>
      </c>
      <c r="D46">
        <v>1774</v>
      </c>
      <c r="E46">
        <v>8</v>
      </c>
      <c r="F46">
        <v>3.7</v>
      </c>
    </row>
    <row r="47" spans="1:19" x14ac:dyDescent="0.35">
      <c r="A47" t="s">
        <v>11</v>
      </c>
      <c r="B47" t="s">
        <v>13</v>
      </c>
      <c r="C47" t="s">
        <v>15</v>
      </c>
      <c r="D47">
        <v>2066</v>
      </c>
      <c r="E47">
        <v>17</v>
      </c>
      <c r="F47">
        <v>4</v>
      </c>
    </row>
    <row r="48" spans="1:19" ht="15.5" x14ac:dyDescent="0.35">
      <c r="A48" t="s">
        <v>7</v>
      </c>
      <c r="B48" t="s">
        <v>13</v>
      </c>
      <c r="C48" t="s">
        <v>15</v>
      </c>
      <c r="D48">
        <v>1355</v>
      </c>
      <c r="E48">
        <v>28</v>
      </c>
      <c r="F48">
        <v>3.9</v>
      </c>
      <c r="O48" s="30" t="s">
        <v>31</v>
      </c>
      <c r="P48" s="31"/>
      <c r="Q48" s="31"/>
      <c r="R48" s="31"/>
      <c r="S48" s="32"/>
    </row>
    <row r="49" spans="1:19" x14ac:dyDescent="0.35">
      <c r="A49" t="s">
        <v>6</v>
      </c>
      <c r="B49" t="s">
        <v>14</v>
      </c>
      <c r="C49" t="s">
        <v>15</v>
      </c>
      <c r="D49">
        <v>1214</v>
      </c>
      <c r="E49">
        <v>28</v>
      </c>
      <c r="F49">
        <v>4.5</v>
      </c>
      <c r="O49" s="33" t="s">
        <v>22</v>
      </c>
      <c r="P49" s="35" t="s">
        <v>16</v>
      </c>
      <c r="Q49" s="35" t="s">
        <v>15</v>
      </c>
      <c r="R49" s="35" t="s">
        <v>17</v>
      </c>
      <c r="S49" s="35" t="s">
        <v>18</v>
      </c>
    </row>
    <row r="50" spans="1:19" x14ac:dyDescent="0.35">
      <c r="A50" t="s">
        <v>7</v>
      </c>
      <c r="B50" t="s">
        <v>14</v>
      </c>
      <c r="C50" t="s">
        <v>16</v>
      </c>
      <c r="D50">
        <v>2030</v>
      </c>
      <c r="E50">
        <v>29</v>
      </c>
      <c r="F50">
        <v>4.5</v>
      </c>
      <c r="O50" s="34"/>
      <c r="P50" s="36"/>
      <c r="Q50" s="36"/>
      <c r="R50" s="36"/>
      <c r="S50" s="36"/>
    </row>
    <row r="51" spans="1:19" x14ac:dyDescent="0.35">
      <c r="A51" t="s">
        <v>6</v>
      </c>
      <c r="B51" t="s">
        <v>13</v>
      </c>
      <c r="C51" t="s">
        <v>15</v>
      </c>
      <c r="D51">
        <v>1071</v>
      </c>
      <c r="E51">
        <v>18</v>
      </c>
      <c r="F51">
        <v>4.8</v>
      </c>
      <c r="O51" s="5" t="s">
        <v>10</v>
      </c>
      <c r="P51" s="3">
        <f>COUNTIFS($E:$E,"&gt;15",$A:$A,$O51,$C:$C,P$49)</f>
        <v>1</v>
      </c>
      <c r="Q51" s="3">
        <f t="shared" ref="Q51:S57" si="14">COUNTIFS($E:$E,"&gt;15",$A:$A,$O51,$C:$C,Q$49)</f>
        <v>2</v>
      </c>
      <c r="R51" s="3">
        <f t="shared" si="14"/>
        <v>5</v>
      </c>
      <c r="S51" s="3">
        <f t="shared" si="14"/>
        <v>3</v>
      </c>
    </row>
    <row r="52" spans="1:19" x14ac:dyDescent="0.35">
      <c r="A52" t="s">
        <v>10</v>
      </c>
      <c r="B52" t="s">
        <v>13</v>
      </c>
      <c r="C52" t="s">
        <v>17</v>
      </c>
      <c r="D52">
        <v>2030</v>
      </c>
      <c r="E52">
        <v>14</v>
      </c>
      <c r="F52">
        <v>4.2</v>
      </c>
      <c r="O52" s="5" t="s">
        <v>8</v>
      </c>
      <c r="P52" s="3">
        <f t="shared" ref="P52:P57" si="15">COUNTIFS($E:$E,"&gt;15",$A:$A,$O52,$C:$C,P$49)</f>
        <v>5</v>
      </c>
      <c r="Q52" s="3">
        <f t="shared" si="14"/>
        <v>0</v>
      </c>
      <c r="R52" s="3">
        <f t="shared" si="14"/>
        <v>1</v>
      </c>
      <c r="S52" s="3">
        <f t="shared" si="14"/>
        <v>1</v>
      </c>
    </row>
    <row r="53" spans="1:19" x14ac:dyDescent="0.35">
      <c r="A53" t="s">
        <v>8</v>
      </c>
      <c r="B53" t="s">
        <v>14</v>
      </c>
      <c r="C53" t="s">
        <v>16</v>
      </c>
      <c r="D53">
        <v>2537</v>
      </c>
      <c r="E53">
        <v>14</v>
      </c>
      <c r="F53">
        <v>4.2</v>
      </c>
      <c r="O53" s="5" t="s">
        <v>7</v>
      </c>
      <c r="P53" s="3">
        <f t="shared" si="15"/>
        <v>6</v>
      </c>
      <c r="Q53" s="3">
        <f t="shared" si="14"/>
        <v>2</v>
      </c>
      <c r="R53" s="3">
        <f t="shared" si="14"/>
        <v>1</v>
      </c>
      <c r="S53" s="3">
        <f t="shared" si="14"/>
        <v>1</v>
      </c>
    </row>
    <row r="54" spans="1:19" x14ac:dyDescent="0.35">
      <c r="A54" t="s">
        <v>9</v>
      </c>
      <c r="B54" t="s">
        <v>13</v>
      </c>
      <c r="C54" t="s">
        <v>15</v>
      </c>
      <c r="D54">
        <v>1715</v>
      </c>
      <c r="E54">
        <v>5</v>
      </c>
      <c r="F54">
        <v>3.6</v>
      </c>
      <c r="O54" s="5" t="s">
        <v>6</v>
      </c>
      <c r="P54" s="3">
        <f t="shared" si="15"/>
        <v>3</v>
      </c>
      <c r="Q54" s="3">
        <f t="shared" si="14"/>
        <v>8</v>
      </c>
      <c r="R54" s="3">
        <f t="shared" si="14"/>
        <v>1</v>
      </c>
      <c r="S54" s="3">
        <f t="shared" si="14"/>
        <v>0</v>
      </c>
    </row>
    <row r="55" spans="1:19" x14ac:dyDescent="0.35">
      <c r="A55" t="s">
        <v>6</v>
      </c>
      <c r="B55" t="s">
        <v>13</v>
      </c>
      <c r="C55" t="s">
        <v>15</v>
      </c>
      <c r="D55">
        <v>1060</v>
      </c>
      <c r="E55">
        <v>11</v>
      </c>
      <c r="F55">
        <v>4.4000000000000004</v>
      </c>
      <c r="O55" s="5" t="s">
        <v>12</v>
      </c>
      <c r="P55" s="3">
        <f t="shared" si="15"/>
        <v>1</v>
      </c>
      <c r="Q55" s="3">
        <f t="shared" si="14"/>
        <v>1</v>
      </c>
      <c r="R55" s="3">
        <f t="shared" si="14"/>
        <v>1</v>
      </c>
      <c r="S55" s="3">
        <f t="shared" si="14"/>
        <v>0</v>
      </c>
    </row>
    <row r="56" spans="1:19" x14ac:dyDescent="0.35">
      <c r="A56" t="s">
        <v>9</v>
      </c>
      <c r="B56" t="s">
        <v>13</v>
      </c>
      <c r="C56" t="s">
        <v>17</v>
      </c>
      <c r="D56">
        <v>2359</v>
      </c>
      <c r="E56">
        <v>14</v>
      </c>
      <c r="F56">
        <v>4.8</v>
      </c>
      <c r="O56" s="5" t="s">
        <v>9</v>
      </c>
      <c r="P56" s="3">
        <f t="shared" si="15"/>
        <v>3</v>
      </c>
      <c r="Q56" s="3">
        <f t="shared" si="14"/>
        <v>2</v>
      </c>
      <c r="R56" s="3">
        <f t="shared" si="14"/>
        <v>4</v>
      </c>
      <c r="S56" s="3">
        <f t="shared" si="14"/>
        <v>0</v>
      </c>
    </row>
    <row r="57" spans="1:19" x14ac:dyDescent="0.35">
      <c r="A57" t="s">
        <v>7</v>
      </c>
      <c r="B57" t="s">
        <v>13</v>
      </c>
      <c r="C57" t="s">
        <v>15</v>
      </c>
      <c r="D57">
        <v>849</v>
      </c>
      <c r="E57">
        <v>29</v>
      </c>
      <c r="F57">
        <v>4.0999999999999996</v>
      </c>
      <c r="O57" s="5" t="s">
        <v>11</v>
      </c>
      <c r="P57" s="3">
        <f t="shared" si="15"/>
        <v>2</v>
      </c>
      <c r="Q57" s="3">
        <f t="shared" si="14"/>
        <v>1</v>
      </c>
      <c r="R57" s="3">
        <f t="shared" si="14"/>
        <v>2</v>
      </c>
      <c r="S57" s="3">
        <f t="shared" si="14"/>
        <v>2</v>
      </c>
    </row>
    <row r="58" spans="1:19" x14ac:dyDescent="0.35">
      <c r="A58" t="s">
        <v>11</v>
      </c>
      <c r="B58" t="s">
        <v>14</v>
      </c>
      <c r="C58" t="s">
        <v>18</v>
      </c>
      <c r="D58">
        <v>1331</v>
      </c>
      <c r="E58">
        <v>16</v>
      </c>
      <c r="F58">
        <v>3.7</v>
      </c>
    </row>
    <row r="59" spans="1:19" x14ac:dyDescent="0.35">
      <c r="A59" t="s">
        <v>8</v>
      </c>
      <c r="B59" t="s">
        <v>14</v>
      </c>
      <c r="C59" t="s">
        <v>15</v>
      </c>
      <c r="D59">
        <v>1125</v>
      </c>
      <c r="E59">
        <v>6</v>
      </c>
      <c r="F59">
        <v>4.5999999999999996</v>
      </c>
    </row>
    <row r="60" spans="1:19" x14ac:dyDescent="0.35">
      <c r="A60" t="s">
        <v>8</v>
      </c>
      <c r="B60" t="s">
        <v>13</v>
      </c>
      <c r="C60" t="s">
        <v>16</v>
      </c>
      <c r="D60">
        <v>739</v>
      </c>
      <c r="E60">
        <v>27</v>
      </c>
      <c r="F60">
        <v>4.5</v>
      </c>
    </row>
    <row r="61" spans="1:19" x14ac:dyDescent="0.35">
      <c r="A61" t="s">
        <v>7</v>
      </c>
      <c r="B61" t="s">
        <v>13</v>
      </c>
      <c r="C61" t="s">
        <v>16</v>
      </c>
      <c r="D61">
        <v>1516</v>
      </c>
      <c r="E61">
        <v>16</v>
      </c>
      <c r="F61">
        <v>4.8</v>
      </c>
    </row>
    <row r="62" spans="1:19" x14ac:dyDescent="0.35">
      <c r="A62" t="s">
        <v>7</v>
      </c>
      <c r="B62" t="s">
        <v>13</v>
      </c>
      <c r="C62" t="s">
        <v>16</v>
      </c>
      <c r="D62">
        <v>2602</v>
      </c>
      <c r="E62">
        <v>23</v>
      </c>
      <c r="F62">
        <v>4.3</v>
      </c>
    </row>
    <row r="63" spans="1:19" x14ac:dyDescent="0.35">
      <c r="A63" t="s">
        <v>9</v>
      </c>
      <c r="B63" t="s">
        <v>13</v>
      </c>
      <c r="C63" t="s">
        <v>17</v>
      </c>
      <c r="D63">
        <v>2625</v>
      </c>
      <c r="E63">
        <v>29</v>
      </c>
      <c r="F63">
        <v>4.2</v>
      </c>
    </row>
    <row r="64" spans="1:19" x14ac:dyDescent="0.35">
      <c r="A64" t="s">
        <v>10</v>
      </c>
      <c r="B64" t="s">
        <v>13</v>
      </c>
      <c r="C64" t="s">
        <v>17</v>
      </c>
      <c r="D64">
        <v>2600</v>
      </c>
      <c r="E64">
        <v>17</v>
      </c>
      <c r="F64">
        <v>3.7</v>
      </c>
    </row>
    <row r="65" spans="1:6" x14ac:dyDescent="0.35">
      <c r="A65" t="s">
        <v>6</v>
      </c>
      <c r="B65" t="s">
        <v>14</v>
      </c>
      <c r="C65" t="s">
        <v>16</v>
      </c>
      <c r="D65">
        <v>774</v>
      </c>
      <c r="E65">
        <v>27</v>
      </c>
      <c r="F65">
        <v>4.2</v>
      </c>
    </row>
    <row r="66" spans="1:6" x14ac:dyDescent="0.35">
      <c r="A66" t="s">
        <v>8</v>
      </c>
      <c r="B66" t="s">
        <v>13</v>
      </c>
      <c r="C66" t="s">
        <v>17</v>
      </c>
      <c r="D66">
        <v>1508</v>
      </c>
      <c r="E66">
        <v>23</v>
      </c>
      <c r="F66">
        <v>4.2</v>
      </c>
    </row>
    <row r="67" spans="1:6" x14ac:dyDescent="0.35">
      <c r="A67" t="s">
        <v>11</v>
      </c>
      <c r="B67" t="s">
        <v>14</v>
      </c>
      <c r="C67" t="s">
        <v>16</v>
      </c>
      <c r="D67">
        <v>2299</v>
      </c>
      <c r="E67">
        <v>21</v>
      </c>
      <c r="F67">
        <v>4.2</v>
      </c>
    </row>
    <row r="68" spans="1:6" x14ac:dyDescent="0.35">
      <c r="A68" t="s">
        <v>6</v>
      </c>
      <c r="B68" t="s">
        <v>14</v>
      </c>
      <c r="C68" t="s">
        <v>15</v>
      </c>
      <c r="D68">
        <v>1318</v>
      </c>
      <c r="E68">
        <v>16</v>
      </c>
      <c r="F68">
        <v>3.8</v>
      </c>
    </row>
    <row r="69" spans="1:6" x14ac:dyDescent="0.35">
      <c r="A69" t="s">
        <v>10</v>
      </c>
      <c r="B69" t="s">
        <v>13</v>
      </c>
      <c r="C69" t="s">
        <v>17</v>
      </c>
      <c r="D69">
        <v>2853</v>
      </c>
      <c r="E69">
        <v>21</v>
      </c>
      <c r="F69">
        <v>4.4000000000000004</v>
      </c>
    </row>
    <row r="70" spans="1:6" x14ac:dyDescent="0.35">
      <c r="A70" t="s">
        <v>10</v>
      </c>
      <c r="B70" t="s">
        <v>13</v>
      </c>
      <c r="C70" t="s">
        <v>18</v>
      </c>
      <c r="D70">
        <v>1686</v>
      </c>
      <c r="E70">
        <v>6</v>
      </c>
      <c r="F70">
        <v>4.5999999999999996</v>
      </c>
    </row>
    <row r="71" spans="1:6" x14ac:dyDescent="0.35">
      <c r="A71" t="s">
        <v>7</v>
      </c>
      <c r="B71" t="s">
        <v>13</v>
      </c>
      <c r="C71" t="s">
        <v>16</v>
      </c>
      <c r="D71">
        <v>2463</v>
      </c>
      <c r="E71">
        <v>17</v>
      </c>
      <c r="F71">
        <v>3.7</v>
      </c>
    </row>
    <row r="72" spans="1:6" x14ac:dyDescent="0.35">
      <c r="A72" t="s">
        <v>11</v>
      </c>
      <c r="B72" t="s">
        <v>13</v>
      </c>
      <c r="C72" t="s">
        <v>17</v>
      </c>
      <c r="D72">
        <v>2520</v>
      </c>
      <c r="E72">
        <v>28</v>
      </c>
      <c r="F72">
        <v>4.2</v>
      </c>
    </row>
    <row r="73" spans="1:6" x14ac:dyDescent="0.35">
      <c r="A73" t="s">
        <v>6</v>
      </c>
      <c r="B73" t="s">
        <v>13</v>
      </c>
      <c r="C73" t="s">
        <v>15</v>
      </c>
      <c r="D73">
        <v>2098</v>
      </c>
      <c r="E73">
        <v>20</v>
      </c>
      <c r="F73">
        <v>4.5999999999999996</v>
      </c>
    </row>
    <row r="74" spans="1:6" x14ac:dyDescent="0.35">
      <c r="A74" t="s">
        <v>11</v>
      </c>
      <c r="B74" t="s">
        <v>14</v>
      </c>
      <c r="C74" t="s">
        <v>16</v>
      </c>
      <c r="D74">
        <v>2776</v>
      </c>
      <c r="E74">
        <v>23</v>
      </c>
      <c r="F74">
        <v>3.8</v>
      </c>
    </row>
    <row r="75" spans="1:6" x14ac:dyDescent="0.35">
      <c r="A75" t="s">
        <v>8</v>
      </c>
      <c r="B75" t="s">
        <v>13</v>
      </c>
      <c r="C75" t="s">
        <v>16</v>
      </c>
      <c r="D75">
        <v>1831</v>
      </c>
      <c r="E75">
        <v>30</v>
      </c>
      <c r="F75">
        <v>4</v>
      </c>
    </row>
    <row r="76" spans="1:6" x14ac:dyDescent="0.35">
      <c r="A76" t="s">
        <v>10</v>
      </c>
      <c r="B76" t="s">
        <v>13</v>
      </c>
      <c r="C76" t="s">
        <v>15</v>
      </c>
      <c r="D76">
        <v>1689</v>
      </c>
      <c r="E76">
        <v>29</v>
      </c>
      <c r="F76">
        <v>4.5999999999999996</v>
      </c>
    </row>
    <row r="77" spans="1:6" x14ac:dyDescent="0.35">
      <c r="A77" t="s">
        <v>10</v>
      </c>
      <c r="B77" t="s">
        <v>13</v>
      </c>
      <c r="C77" t="s">
        <v>16</v>
      </c>
      <c r="D77">
        <v>1042</v>
      </c>
      <c r="E77">
        <v>6</v>
      </c>
      <c r="F77">
        <v>4.4000000000000004</v>
      </c>
    </row>
    <row r="78" spans="1:6" x14ac:dyDescent="0.35">
      <c r="A78" t="s">
        <v>7</v>
      </c>
      <c r="B78" t="s">
        <v>13</v>
      </c>
      <c r="C78" t="s">
        <v>17</v>
      </c>
      <c r="D78">
        <v>2756</v>
      </c>
      <c r="E78">
        <v>6</v>
      </c>
      <c r="F78">
        <v>3.6</v>
      </c>
    </row>
    <row r="79" spans="1:6" x14ac:dyDescent="0.35">
      <c r="A79" t="s">
        <v>11</v>
      </c>
      <c r="B79" t="s">
        <v>14</v>
      </c>
      <c r="C79" t="s">
        <v>15</v>
      </c>
      <c r="D79">
        <v>2162</v>
      </c>
      <c r="E79">
        <v>12</v>
      </c>
      <c r="F79">
        <v>4.7</v>
      </c>
    </row>
    <row r="80" spans="1:6" x14ac:dyDescent="0.35">
      <c r="A80" t="s">
        <v>12</v>
      </c>
      <c r="B80" t="s">
        <v>13</v>
      </c>
      <c r="C80" t="s">
        <v>16</v>
      </c>
      <c r="D80">
        <v>1754</v>
      </c>
      <c r="E80">
        <v>13</v>
      </c>
      <c r="F80">
        <v>4.8</v>
      </c>
    </row>
    <row r="81" spans="1:6" x14ac:dyDescent="0.35">
      <c r="A81" t="s">
        <v>12</v>
      </c>
      <c r="B81" t="s">
        <v>14</v>
      </c>
      <c r="C81" t="s">
        <v>16</v>
      </c>
      <c r="D81">
        <v>986</v>
      </c>
      <c r="E81">
        <v>12</v>
      </c>
      <c r="F81">
        <v>3.5</v>
      </c>
    </row>
    <row r="82" spans="1:6" x14ac:dyDescent="0.35">
      <c r="A82" t="s">
        <v>8</v>
      </c>
      <c r="B82" t="s">
        <v>13</v>
      </c>
      <c r="C82" t="s">
        <v>16</v>
      </c>
      <c r="D82">
        <v>2392</v>
      </c>
      <c r="E82">
        <v>28</v>
      </c>
      <c r="F82">
        <v>3.7</v>
      </c>
    </row>
    <row r="83" spans="1:6" x14ac:dyDescent="0.35">
      <c r="A83" t="s">
        <v>9</v>
      </c>
      <c r="B83" t="s">
        <v>13</v>
      </c>
      <c r="C83" t="s">
        <v>15</v>
      </c>
      <c r="D83">
        <v>885</v>
      </c>
      <c r="E83">
        <v>17</v>
      </c>
      <c r="F83">
        <v>3.9</v>
      </c>
    </row>
    <row r="84" spans="1:6" x14ac:dyDescent="0.35">
      <c r="A84" t="s">
        <v>9</v>
      </c>
      <c r="B84" t="s">
        <v>14</v>
      </c>
      <c r="C84" t="s">
        <v>16</v>
      </c>
      <c r="D84">
        <v>2655</v>
      </c>
      <c r="E84">
        <v>17</v>
      </c>
      <c r="F84">
        <v>4.5999999999999996</v>
      </c>
    </row>
    <row r="85" spans="1:6" x14ac:dyDescent="0.35">
      <c r="A85" t="s">
        <v>12</v>
      </c>
      <c r="B85" t="s">
        <v>13</v>
      </c>
      <c r="C85" t="s">
        <v>15</v>
      </c>
      <c r="D85">
        <v>633</v>
      </c>
      <c r="E85">
        <v>13</v>
      </c>
      <c r="F85">
        <v>4.0999999999999996</v>
      </c>
    </row>
    <row r="86" spans="1:6" x14ac:dyDescent="0.35">
      <c r="A86" t="s">
        <v>8</v>
      </c>
      <c r="B86" t="s">
        <v>14</v>
      </c>
      <c r="C86" t="s">
        <v>18</v>
      </c>
      <c r="D86">
        <v>2279</v>
      </c>
      <c r="E86">
        <v>9</v>
      </c>
      <c r="F86">
        <v>3.8</v>
      </c>
    </row>
    <row r="87" spans="1:6" x14ac:dyDescent="0.35">
      <c r="A87" t="s">
        <v>9</v>
      </c>
      <c r="B87" t="s">
        <v>13</v>
      </c>
      <c r="C87" t="s">
        <v>17</v>
      </c>
      <c r="D87">
        <v>1640</v>
      </c>
      <c r="E87">
        <v>25</v>
      </c>
      <c r="F87">
        <v>4.9000000000000004</v>
      </c>
    </row>
    <row r="88" spans="1:6" x14ac:dyDescent="0.35">
      <c r="A88" t="s">
        <v>7</v>
      </c>
      <c r="B88" t="s">
        <v>14</v>
      </c>
      <c r="C88" t="s">
        <v>17</v>
      </c>
      <c r="D88">
        <v>1755</v>
      </c>
      <c r="E88">
        <v>11</v>
      </c>
      <c r="F88">
        <v>4.2</v>
      </c>
    </row>
    <row r="89" spans="1:6" x14ac:dyDescent="0.35">
      <c r="A89" t="s">
        <v>6</v>
      </c>
      <c r="B89" t="s">
        <v>13</v>
      </c>
      <c r="C89" t="s">
        <v>18</v>
      </c>
      <c r="D89">
        <v>1101</v>
      </c>
      <c r="E89">
        <v>13</v>
      </c>
      <c r="F89">
        <v>3.9</v>
      </c>
    </row>
    <row r="90" spans="1:6" x14ac:dyDescent="0.35">
      <c r="A90" t="s">
        <v>11</v>
      </c>
      <c r="B90" t="s">
        <v>13</v>
      </c>
      <c r="C90" t="s">
        <v>17</v>
      </c>
      <c r="D90">
        <v>2641</v>
      </c>
      <c r="E90">
        <v>22</v>
      </c>
      <c r="F90">
        <v>4.5</v>
      </c>
    </row>
    <row r="91" spans="1:6" x14ac:dyDescent="0.35">
      <c r="A91" t="s">
        <v>10</v>
      </c>
      <c r="B91" t="s">
        <v>13</v>
      </c>
      <c r="C91" t="s">
        <v>17</v>
      </c>
      <c r="D91">
        <v>1520</v>
      </c>
      <c r="E91">
        <v>17</v>
      </c>
      <c r="F91">
        <v>3.7</v>
      </c>
    </row>
    <row r="92" spans="1:6" x14ac:dyDescent="0.35">
      <c r="A92" t="s">
        <v>6</v>
      </c>
      <c r="B92" t="s">
        <v>13</v>
      </c>
      <c r="C92" t="s">
        <v>17</v>
      </c>
      <c r="D92">
        <v>866</v>
      </c>
      <c r="E92">
        <v>17</v>
      </c>
      <c r="F92">
        <v>4</v>
      </c>
    </row>
    <row r="93" spans="1:6" x14ac:dyDescent="0.35">
      <c r="A93" t="s">
        <v>7</v>
      </c>
      <c r="B93" t="s">
        <v>14</v>
      </c>
      <c r="C93" t="s">
        <v>18</v>
      </c>
      <c r="D93">
        <v>975</v>
      </c>
      <c r="E93">
        <v>14</v>
      </c>
      <c r="F93">
        <v>3.6</v>
      </c>
    </row>
    <row r="94" spans="1:6" x14ac:dyDescent="0.35">
      <c r="A94" t="s">
        <v>9</v>
      </c>
      <c r="B94" t="s">
        <v>14</v>
      </c>
      <c r="C94" t="s">
        <v>15</v>
      </c>
      <c r="D94">
        <v>2379</v>
      </c>
      <c r="E94">
        <v>29</v>
      </c>
      <c r="F94">
        <v>4.3</v>
      </c>
    </row>
    <row r="95" spans="1:6" x14ac:dyDescent="0.35">
      <c r="A95" t="s">
        <v>10</v>
      </c>
      <c r="B95" t="s">
        <v>14</v>
      </c>
      <c r="C95" t="s">
        <v>18</v>
      </c>
      <c r="D95">
        <v>2277</v>
      </c>
      <c r="E95">
        <v>11</v>
      </c>
      <c r="F95">
        <v>3.8</v>
      </c>
    </row>
    <row r="96" spans="1:6" x14ac:dyDescent="0.35">
      <c r="A96" t="s">
        <v>8</v>
      </c>
      <c r="B96" t="s">
        <v>13</v>
      </c>
      <c r="C96" t="s">
        <v>16</v>
      </c>
      <c r="D96">
        <v>1415</v>
      </c>
      <c r="E96">
        <v>20</v>
      </c>
      <c r="F96">
        <v>4.0999999999999996</v>
      </c>
    </row>
    <row r="97" spans="1:6" x14ac:dyDescent="0.35">
      <c r="A97" t="s">
        <v>6</v>
      </c>
      <c r="B97" t="s">
        <v>13</v>
      </c>
      <c r="C97" t="s">
        <v>15</v>
      </c>
      <c r="D97">
        <v>607</v>
      </c>
      <c r="E97">
        <v>25</v>
      </c>
      <c r="F97">
        <v>4.8</v>
      </c>
    </row>
    <row r="98" spans="1:6" x14ac:dyDescent="0.35">
      <c r="A98" t="s">
        <v>10</v>
      </c>
      <c r="B98" t="s">
        <v>13</v>
      </c>
      <c r="C98" t="s">
        <v>18</v>
      </c>
      <c r="D98">
        <v>2263</v>
      </c>
      <c r="E98">
        <v>30</v>
      </c>
      <c r="F98">
        <v>4.5</v>
      </c>
    </row>
    <row r="99" spans="1:6" x14ac:dyDescent="0.35">
      <c r="A99" t="s">
        <v>8</v>
      </c>
      <c r="B99" t="s">
        <v>13</v>
      </c>
      <c r="C99" t="s">
        <v>17</v>
      </c>
      <c r="D99">
        <v>2505</v>
      </c>
      <c r="E99">
        <v>10</v>
      </c>
      <c r="F99">
        <v>4</v>
      </c>
    </row>
    <row r="100" spans="1:6" x14ac:dyDescent="0.35">
      <c r="A100" t="s">
        <v>9</v>
      </c>
      <c r="B100" t="s">
        <v>14</v>
      </c>
      <c r="C100" t="s">
        <v>15</v>
      </c>
      <c r="D100">
        <v>1727</v>
      </c>
      <c r="E100">
        <v>15</v>
      </c>
      <c r="F100">
        <v>3.5</v>
      </c>
    </row>
    <row r="101" spans="1:6" x14ac:dyDescent="0.35">
      <c r="A101" t="s">
        <v>10</v>
      </c>
      <c r="B101" t="s">
        <v>14</v>
      </c>
      <c r="C101" t="s">
        <v>17</v>
      </c>
      <c r="D101">
        <v>1902</v>
      </c>
      <c r="E101">
        <v>18</v>
      </c>
      <c r="F101">
        <v>4</v>
      </c>
    </row>
  </sheetData>
  <protectedRanges>
    <protectedRange algorithmName="SHA-512" hashValue="CtcRSW124Ndt0ye7nESUks82pN2clDA1DoxLmm+VMZKndJNwVR9Tljg+g8jAFpu6KZ72EQenx1YNzWQcfql13Q==" saltValue="nCKa4ZPHSHwrk06yB+rsPg==" spinCount="100000" sqref="B2" name="Range1"/>
  </protectedRanges>
  <autoFilter ref="V16:W17" xr:uid="{00000000-0001-0000-0000-000000000000}">
    <sortState xmlns:xlrd2="http://schemas.microsoft.com/office/spreadsheetml/2017/richdata2" ref="V19:W24">
      <sortCondition descending="1" ref="W16:W17"/>
    </sortState>
  </autoFilter>
  <mergeCells count="43">
    <mergeCell ref="J20:K20"/>
    <mergeCell ref="J21:K21"/>
    <mergeCell ref="J22:K22"/>
    <mergeCell ref="O3:S3"/>
    <mergeCell ref="O4:O5"/>
    <mergeCell ref="P4:P5"/>
    <mergeCell ref="Q4:Q5"/>
    <mergeCell ref="R4:R5"/>
    <mergeCell ref="S4:S5"/>
    <mergeCell ref="J17:K17"/>
    <mergeCell ref="J18:K18"/>
    <mergeCell ref="J19:K19"/>
    <mergeCell ref="J14:K14"/>
    <mergeCell ref="J15:K15"/>
    <mergeCell ref="J16:K16"/>
    <mergeCell ref="I4:K4"/>
    <mergeCell ref="V16:V17"/>
    <mergeCell ref="W16:W17"/>
    <mergeCell ref="O16:S16"/>
    <mergeCell ref="O17:O18"/>
    <mergeCell ref="P17:P18"/>
    <mergeCell ref="Q17:Q18"/>
    <mergeCell ref="R17:R18"/>
    <mergeCell ref="S17:S18"/>
    <mergeCell ref="J5:K5"/>
    <mergeCell ref="J7:K7"/>
    <mergeCell ref="J8:K8"/>
    <mergeCell ref="J9:K9"/>
    <mergeCell ref="J6:K6"/>
    <mergeCell ref="T3:T5"/>
    <mergeCell ref="T16:T18"/>
    <mergeCell ref="O48:S48"/>
    <mergeCell ref="O49:O50"/>
    <mergeCell ref="P49:P50"/>
    <mergeCell ref="Q49:Q50"/>
    <mergeCell ref="R49:R50"/>
    <mergeCell ref="S49:S50"/>
    <mergeCell ref="O29:S29"/>
    <mergeCell ref="O30:O31"/>
    <mergeCell ref="P30:P31"/>
    <mergeCell ref="Q30:Q31"/>
    <mergeCell ref="R30:R31"/>
    <mergeCell ref="S30:S31"/>
  </mergeCells>
  <conditionalFormatting sqref="P19:S25">
    <cfRule type="top10" dxfId="1" priority="5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AA0F-77F8-4C7E-B9DF-2029E2A77D93}">
  <dimension ref="A1:S101"/>
  <sheetViews>
    <sheetView tabSelected="1" topLeftCell="A19" zoomScale="74" zoomScaleNormal="74" workbookViewId="0">
      <selection activeCell="L36" sqref="L36"/>
    </sheetView>
  </sheetViews>
  <sheetFormatPr defaultRowHeight="14.5" x14ac:dyDescent="0.35"/>
  <cols>
    <col min="1" max="1" width="11.36328125" bestFit="1" customWidth="1"/>
    <col min="2" max="2" width="10.36328125" bestFit="1" customWidth="1"/>
    <col min="5" max="5" width="9.81640625" bestFit="1" customWidth="1"/>
    <col min="8" max="8" width="14.6328125" bestFit="1" customWidth="1"/>
    <col min="10" max="10" width="11.36328125" bestFit="1" customWidth="1"/>
    <col min="14" max="14" width="11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9" x14ac:dyDescent="0.35">
      <c r="A2" t="s">
        <v>6</v>
      </c>
      <c r="B2" t="s">
        <v>13</v>
      </c>
      <c r="C2" t="s">
        <v>15</v>
      </c>
      <c r="D2">
        <v>882</v>
      </c>
      <c r="E2">
        <v>12</v>
      </c>
      <c r="F2">
        <v>3.7</v>
      </c>
      <c r="H2" s="18" t="s">
        <v>19</v>
      </c>
      <c r="I2" s="17">
        <f>SUM(D1:D101)</f>
        <v>182311</v>
      </c>
    </row>
    <row r="3" spans="1:19" x14ac:dyDescent="0.35">
      <c r="A3" t="s">
        <v>7</v>
      </c>
      <c r="B3" t="s">
        <v>14</v>
      </c>
      <c r="C3" t="s">
        <v>16</v>
      </c>
      <c r="D3">
        <v>1361</v>
      </c>
      <c r="E3">
        <v>22</v>
      </c>
      <c r="F3">
        <v>3.9</v>
      </c>
    </row>
    <row r="4" spans="1:19" x14ac:dyDescent="0.35">
      <c r="A4" t="s">
        <v>8</v>
      </c>
      <c r="B4" t="s">
        <v>14</v>
      </c>
      <c r="C4" t="s">
        <v>16</v>
      </c>
      <c r="D4">
        <v>584</v>
      </c>
      <c r="E4">
        <v>20</v>
      </c>
      <c r="F4">
        <v>4.9000000000000004</v>
      </c>
    </row>
    <row r="5" spans="1:19" x14ac:dyDescent="0.35">
      <c r="A5" t="s">
        <v>9</v>
      </c>
      <c r="B5" t="s">
        <v>13</v>
      </c>
      <c r="C5" t="s">
        <v>16</v>
      </c>
      <c r="D5">
        <v>1578</v>
      </c>
      <c r="E5">
        <v>20</v>
      </c>
      <c r="F5">
        <v>4.9000000000000004</v>
      </c>
    </row>
    <row r="6" spans="1:19" x14ac:dyDescent="0.35">
      <c r="A6" t="s">
        <v>6</v>
      </c>
      <c r="B6" t="s">
        <v>13</v>
      </c>
      <c r="C6" t="s">
        <v>16</v>
      </c>
      <c r="D6">
        <v>1011</v>
      </c>
      <c r="E6">
        <v>27</v>
      </c>
      <c r="F6">
        <v>3.8</v>
      </c>
      <c r="H6" s="21"/>
      <c r="I6" s="21"/>
      <c r="J6" s="21"/>
    </row>
    <row r="7" spans="1:19" x14ac:dyDescent="0.35">
      <c r="A7" t="s">
        <v>7</v>
      </c>
      <c r="B7" t="s">
        <v>14</v>
      </c>
      <c r="C7" t="s">
        <v>17</v>
      </c>
      <c r="D7">
        <v>2479</v>
      </c>
      <c r="E7">
        <v>13</v>
      </c>
      <c r="F7">
        <v>4.0999999999999996</v>
      </c>
      <c r="H7" s="50" t="s">
        <v>85</v>
      </c>
      <c r="I7" s="50"/>
      <c r="J7" s="50"/>
      <c r="N7" s="45" t="s">
        <v>90</v>
      </c>
      <c r="O7" s="46"/>
      <c r="P7" s="46"/>
      <c r="Q7" s="46"/>
      <c r="R7" s="47"/>
      <c r="S7" s="24" t="s">
        <v>88</v>
      </c>
    </row>
    <row r="8" spans="1:19" x14ac:dyDescent="0.35">
      <c r="A8" t="s">
        <v>7</v>
      </c>
      <c r="B8" t="s">
        <v>14</v>
      </c>
      <c r="C8" t="s">
        <v>16</v>
      </c>
      <c r="D8">
        <v>2410</v>
      </c>
      <c r="E8">
        <v>5</v>
      </c>
      <c r="F8">
        <v>4.9000000000000004</v>
      </c>
      <c r="H8" s="23" t="s">
        <v>86</v>
      </c>
      <c r="I8" s="51" t="s">
        <v>87</v>
      </c>
      <c r="J8" s="51"/>
      <c r="N8" s="23" t="s">
        <v>0</v>
      </c>
      <c r="O8" s="23" t="s">
        <v>17</v>
      </c>
      <c r="P8" s="23" t="s">
        <v>16</v>
      </c>
      <c r="Q8" s="23" t="s">
        <v>15</v>
      </c>
      <c r="R8" s="23" t="s">
        <v>18</v>
      </c>
      <c r="S8" s="25"/>
    </row>
    <row r="9" spans="1:19" x14ac:dyDescent="0.35">
      <c r="A9" t="s">
        <v>8</v>
      </c>
      <c r="B9" t="s">
        <v>14</v>
      </c>
      <c r="C9" t="s">
        <v>17</v>
      </c>
      <c r="D9">
        <v>839</v>
      </c>
      <c r="E9">
        <v>5</v>
      </c>
      <c r="F9">
        <v>4.5999999999999996</v>
      </c>
      <c r="H9" s="2" t="s">
        <v>17</v>
      </c>
      <c r="I9" s="38">
        <f>SUMIF($C$1:$C$101,H9,$D$1:$D$101)</f>
        <v>47833</v>
      </c>
      <c r="J9" s="38"/>
      <c r="N9" s="4" t="s">
        <v>10</v>
      </c>
      <c r="O9" s="2">
        <f>SUMIFS($D$1:$D$101,$A$1:$A$101,$N9,$C$1:$C$101,O$8)</f>
        <v>13826</v>
      </c>
      <c r="P9" s="2">
        <f t="shared" ref="P9:R9" si="0">SUMIFS($D$1:$D$101,$A$1:$A$101,$N9,$C$1:$C$101,P$8)</f>
        <v>4746</v>
      </c>
      <c r="Q9" s="2">
        <f t="shared" si="0"/>
        <v>16627</v>
      </c>
      <c r="R9" s="2">
        <f t="shared" si="0"/>
        <v>8715</v>
      </c>
      <c r="S9" s="54">
        <f>SUM(O9:R9)</f>
        <v>43914</v>
      </c>
    </row>
    <row r="10" spans="1:19" x14ac:dyDescent="0.35">
      <c r="A10" t="s">
        <v>8</v>
      </c>
      <c r="B10" t="s">
        <v>13</v>
      </c>
      <c r="C10" t="s">
        <v>16</v>
      </c>
      <c r="D10">
        <v>2023</v>
      </c>
      <c r="E10">
        <v>9</v>
      </c>
      <c r="F10">
        <v>4.2</v>
      </c>
      <c r="H10" s="2" t="s">
        <v>16</v>
      </c>
      <c r="I10" s="38">
        <f t="shared" ref="I10:I12" si="1">SUMIF($C$1:$C$101,H10,$D$1:$D$101)</f>
        <v>52412</v>
      </c>
      <c r="J10" s="38"/>
      <c r="N10" s="4" t="s">
        <v>8</v>
      </c>
      <c r="O10" s="2">
        <f t="shared" ref="O10:O15" si="2">SUMIFS($D$1:$D$101,$A$1:$A$101,$N10,$C$1:$C$101,O$8)</f>
        <v>4852</v>
      </c>
      <c r="P10" s="2">
        <f>SUMIFS($D$1:$D$101,$A$1:$A$101,$N10,$C$1:$C$101,P$8)</f>
        <v>13618</v>
      </c>
      <c r="Q10" s="2">
        <f t="shared" ref="P10:R15" si="3">SUMIFS($D$1:$D$101,$A$1:$A$101,$N10,$C$1:$C$101,Q$8)</f>
        <v>1125</v>
      </c>
      <c r="R10" s="2">
        <f t="shared" si="3"/>
        <v>6279</v>
      </c>
      <c r="S10" s="54">
        <f t="shared" ref="S10:S15" si="4">SUM(O10:R10)</f>
        <v>25874</v>
      </c>
    </row>
    <row r="11" spans="1:19" x14ac:dyDescent="0.35">
      <c r="A11" t="s">
        <v>6</v>
      </c>
      <c r="B11" t="s">
        <v>14</v>
      </c>
      <c r="C11" t="s">
        <v>15</v>
      </c>
      <c r="D11">
        <v>1542</v>
      </c>
      <c r="E11">
        <v>30</v>
      </c>
      <c r="F11">
        <v>4.0999999999999996</v>
      </c>
      <c r="H11" s="2" t="s">
        <v>15</v>
      </c>
      <c r="I11" s="38">
        <f t="shared" si="1"/>
        <v>54308</v>
      </c>
      <c r="J11" s="38"/>
      <c r="N11" s="4" t="s">
        <v>7</v>
      </c>
      <c r="O11" s="2">
        <f t="shared" si="2"/>
        <v>7656</v>
      </c>
      <c r="P11" s="2">
        <f t="shared" si="3"/>
        <v>15042</v>
      </c>
      <c r="Q11" s="2">
        <f>SUMIFS($D$1:$D$101,$A$1:$A$101,$N11,$C$1:$C$101,Q$8)</f>
        <v>2204</v>
      </c>
      <c r="R11" s="2">
        <f t="shared" si="3"/>
        <v>2932</v>
      </c>
      <c r="S11" s="54">
        <f t="shared" si="4"/>
        <v>27834</v>
      </c>
    </row>
    <row r="12" spans="1:19" ht="15" thickBot="1" x14ac:dyDescent="0.4">
      <c r="A12" t="s">
        <v>10</v>
      </c>
      <c r="B12" t="s">
        <v>13</v>
      </c>
      <c r="C12" t="s">
        <v>15</v>
      </c>
      <c r="D12">
        <v>2946</v>
      </c>
      <c r="E12">
        <v>11</v>
      </c>
      <c r="F12">
        <v>3.7</v>
      </c>
      <c r="H12" s="19" t="s">
        <v>18</v>
      </c>
      <c r="I12" s="52">
        <f t="shared" si="1"/>
        <v>27758</v>
      </c>
      <c r="J12" s="53"/>
      <c r="N12" s="4" t="s">
        <v>6</v>
      </c>
      <c r="O12" s="2">
        <f t="shared" si="2"/>
        <v>866</v>
      </c>
      <c r="P12" s="2">
        <f t="shared" si="3"/>
        <v>4655</v>
      </c>
      <c r="Q12" s="2">
        <f t="shared" si="3"/>
        <v>15592</v>
      </c>
      <c r="R12" s="2">
        <f t="shared" si="3"/>
        <v>1101</v>
      </c>
      <c r="S12" s="54">
        <f t="shared" si="4"/>
        <v>22214</v>
      </c>
    </row>
    <row r="13" spans="1:19" ht="15" thickBot="1" x14ac:dyDescent="0.4">
      <c r="A13" t="s">
        <v>10</v>
      </c>
      <c r="B13" t="s">
        <v>13</v>
      </c>
      <c r="C13" t="s">
        <v>15</v>
      </c>
      <c r="D13">
        <v>1860</v>
      </c>
      <c r="E13">
        <v>12</v>
      </c>
      <c r="F13">
        <v>4.0999999999999996</v>
      </c>
      <c r="H13" s="20" t="s">
        <v>88</v>
      </c>
      <c r="I13" s="48">
        <f>SUM(I9:J12)</f>
        <v>182311</v>
      </c>
      <c r="J13" s="49"/>
      <c r="N13" s="4" t="s">
        <v>12</v>
      </c>
      <c r="O13" s="2">
        <f t="shared" si="2"/>
        <v>4312</v>
      </c>
      <c r="P13" s="2">
        <f t="shared" si="3"/>
        <v>3948</v>
      </c>
      <c r="Q13" s="2">
        <f t="shared" si="3"/>
        <v>5239</v>
      </c>
      <c r="R13" s="2">
        <f t="shared" si="3"/>
        <v>1988</v>
      </c>
      <c r="S13" s="54">
        <f t="shared" si="4"/>
        <v>15487</v>
      </c>
    </row>
    <row r="14" spans="1:19" x14ac:dyDescent="0.35">
      <c r="A14" t="s">
        <v>7</v>
      </c>
      <c r="B14" t="s">
        <v>14</v>
      </c>
      <c r="C14" t="s">
        <v>16</v>
      </c>
      <c r="D14">
        <v>2660</v>
      </c>
      <c r="E14">
        <v>27</v>
      </c>
      <c r="F14">
        <v>4.9000000000000004</v>
      </c>
      <c r="N14" s="4" t="s">
        <v>9</v>
      </c>
      <c r="O14" s="2">
        <f t="shared" si="2"/>
        <v>11160</v>
      </c>
      <c r="P14" s="2">
        <f t="shared" si="3"/>
        <v>5328</v>
      </c>
      <c r="Q14" s="2">
        <f t="shared" si="3"/>
        <v>6706</v>
      </c>
      <c r="R14" s="2">
        <f t="shared" si="3"/>
        <v>2753</v>
      </c>
      <c r="S14" s="54">
        <f t="shared" si="4"/>
        <v>25947</v>
      </c>
    </row>
    <row r="15" spans="1:19" x14ac:dyDescent="0.35">
      <c r="A15" t="s">
        <v>10</v>
      </c>
      <c r="B15" t="s">
        <v>13</v>
      </c>
      <c r="C15" t="s">
        <v>15</v>
      </c>
      <c r="D15">
        <v>1415</v>
      </c>
      <c r="E15">
        <v>14</v>
      </c>
      <c r="F15">
        <v>4.4000000000000004</v>
      </c>
      <c r="H15" s="50" t="s">
        <v>20</v>
      </c>
      <c r="I15" s="50"/>
      <c r="J15" s="50"/>
      <c r="N15" s="4" t="s">
        <v>11</v>
      </c>
      <c r="O15" s="2">
        <f t="shared" si="2"/>
        <v>5161</v>
      </c>
      <c r="P15" s="2">
        <f t="shared" si="3"/>
        <v>5075</v>
      </c>
      <c r="Q15" s="2">
        <f t="shared" si="3"/>
        <v>6815</v>
      </c>
      <c r="R15" s="2">
        <f t="shared" si="3"/>
        <v>3990</v>
      </c>
      <c r="S15" s="54">
        <f t="shared" si="4"/>
        <v>21041</v>
      </c>
    </row>
    <row r="16" spans="1:19" ht="15.5" x14ac:dyDescent="0.35">
      <c r="A16" t="s">
        <v>10</v>
      </c>
      <c r="B16" t="s">
        <v>13</v>
      </c>
      <c r="C16" t="s">
        <v>16</v>
      </c>
      <c r="D16">
        <v>2825</v>
      </c>
      <c r="E16">
        <v>10</v>
      </c>
      <c r="F16">
        <v>4</v>
      </c>
      <c r="H16" s="23" t="s">
        <v>21</v>
      </c>
      <c r="I16" s="51" t="s">
        <v>19</v>
      </c>
      <c r="J16" s="51"/>
      <c r="N16" s="26" t="s">
        <v>89</v>
      </c>
      <c r="O16" s="54">
        <f>SUM(O9:O15)</f>
        <v>47833</v>
      </c>
      <c r="P16" s="54">
        <f t="shared" ref="P16:R16" si="5">SUM(P9:P15)</f>
        <v>52412</v>
      </c>
      <c r="Q16" s="54">
        <f t="shared" si="5"/>
        <v>54308</v>
      </c>
      <c r="R16" s="54">
        <f t="shared" si="5"/>
        <v>27758</v>
      </c>
      <c r="S16" s="56">
        <f>SUM(S9:S15)</f>
        <v>182311</v>
      </c>
    </row>
    <row r="17" spans="1:19" x14ac:dyDescent="0.35">
      <c r="A17" t="s">
        <v>9</v>
      </c>
      <c r="B17" t="s">
        <v>13</v>
      </c>
      <c r="C17" t="s">
        <v>17</v>
      </c>
      <c r="D17">
        <v>1952</v>
      </c>
      <c r="E17">
        <v>21</v>
      </c>
      <c r="F17">
        <v>3.7</v>
      </c>
      <c r="H17" s="2" t="s">
        <v>10</v>
      </c>
      <c r="I17" s="38">
        <f>SUMIF($A$1:$A$101,H17,$D$1:$D$101)</f>
        <v>43914</v>
      </c>
      <c r="J17" s="38"/>
    </row>
    <row r="18" spans="1:19" x14ac:dyDescent="0.35">
      <c r="A18" t="s">
        <v>9</v>
      </c>
      <c r="B18" t="s">
        <v>13</v>
      </c>
      <c r="C18" t="s">
        <v>17</v>
      </c>
      <c r="D18">
        <v>2584</v>
      </c>
      <c r="E18">
        <v>22</v>
      </c>
      <c r="F18">
        <v>3.8</v>
      </c>
      <c r="H18" s="2" t="s">
        <v>8</v>
      </c>
      <c r="I18" s="38">
        <f t="shared" ref="I18:I23" si="6">SUMIF($A$1:$A$101,H18,$D$1:$D$101)</f>
        <v>25874</v>
      </c>
      <c r="J18" s="38"/>
    </row>
    <row r="19" spans="1:19" x14ac:dyDescent="0.35">
      <c r="A19" t="s">
        <v>10</v>
      </c>
      <c r="B19" t="s">
        <v>14</v>
      </c>
      <c r="C19" t="s">
        <v>15</v>
      </c>
      <c r="D19">
        <v>2394</v>
      </c>
      <c r="E19">
        <v>7</v>
      </c>
      <c r="F19">
        <v>4.5</v>
      </c>
      <c r="H19" s="2" t="s">
        <v>7</v>
      </c>
      <c r="I19" s="38">
        <f t="shared" si="6"/>
        <v>27834</v>
      </c>
      <c r="J19" s="38"/>
    </row>
    <row r="20" spans="1:19" x14ac:dyDescent="0.35">
      <c r="A20" t="s">
        <v>10</v>
      </c>
      <c r="B20" t="s">
        <v>14</v>
      </c>
      <c r="C20" t="s">
        <v>15</v>
      </c>
      <c r="D20">
        <v>1526</v>
      </c>
      <c r="E20">
        <v>6</v>
      </c>
      <c r="F20">
        <v>4.2</v>
      </c>
      <c r="H20" s="2" t="s">
        <v>6</v>
      </c>
      <c r="I20" s="38">
        <f t="shared" si="6"/>
        <v>22214</v>
      </c>
      <c r="J20" s="38"/>
      <c r="N20" s="45" t="s">
        <v>91</v>
      </c>
      <c r="O20" s="46"/>
      <c r="P20" s="46"/>
      <c r="Q20" s="46"/>
      <c r="R20" s="47"/>
      <c r="S20" s="42" t="s">
        <v>88</v>
      </c>
    </row>
    <row r="21" spans="1:19" x14ac:dyDescent="0.35">
      <c r="A21" t="s">
        <v>12</v>
      </c>
      <c r="B21" t="s">
        <v>13</v>
      </c>
      <c r="C21" t="s">
        <v>18</v>
      </c>
      <c r="D21">
        <v>1988</v>
      </c>
      <c r="E21">
        <v>6</v>
      </c>
      <c r="F21">
        <v>4.3</v>
      </c>
      <c r="H21" s="2" t="s">
        <v>12</v>
      </c>
      <c r="I21" s="38">
        <f t="shared" si="6"/>
        <v>15487</v>
      </c>
      <c r="J21" s="38"/>
      <c r="N21" s="23" t="s">
        <v>0</v>
      </c>
      <c r="O21" s="23" t="s">
        <v>17</v>
      </c>
      <c r="P21" s="23" t="s">
        <v>16</v>
      </c>
      <c r="Q21" s="23" t="s">
        <v>15</v>
      </c>
      <c r="R21" s="23" t="s">
        <v>18</v>
      </c>
      <c r="S21" s="43"/>
    </row>
    <row r="22" spans="1:19" x14ac:dyDescent="0.35">
      <c r="A22" t="s">
        <v>11</v>
      </c>
      <c r="B22" t="s">
        <v>14</v>
      </c>
      <c r="C22" t="s">
        <v>18</v>
      </c>
      <c r="D22">
        <v>2659</v>
      </c>
      <c r="E22">
        <v>23</v>
      </c>
      <c r="F22">
        <v>3.7</v>
      </c>
      <c r="H22" s="2" t="s">
        <v>9</v>
      </c>
      <c r="I22" s="38">
        <f t="shared" si="6"/>
        <v>25947</v>
      </c>
      <c r="J22" s="38"/>
      <c r="N22" s="4" t="s">
        <v>10</v>
      </c>
      <c r="O22" s="2">
        <f>SUMIFS($E$1:$E$101,$A$1:$A$101,$N22,$C$1:$C$101,O$21)</f>
        <v>117</v>
      </c>
      <c r="P22" s="2">
        <f t="shared" ref="P22:R28" si="7">SUMIFS($E$1:$E$101,$A$1:$A$101,$N22,$C$1:$C$101,P$21)</f>
        <v>39</v>
      </c>
      <c r="Q22" s="2">
        <f t="shared" si="7"/>
        <v>121</v>
      </c>
      <c r="R22" s="2">
        <f t="shared" si="7"/>
        <v>99</v>
      </c>
      <c r="S22" s="54">
        <f>SUM(O22:R22)</f>
        <v>376</v>
      </c>
    </row>
    <row r="23" spans="1:19" x14ac:dyDescent="0.35">
      <c r="A23" t="s">
        <v>9</v>
      </c>
      <c r="B23" t="s">
        <v>14</v>
      </c>
      <c r="C23" t="s">
        <v>16</v>
      </c>
      <c r="D23">
        <v>1095</v>
      </c>
      <c r="E23">
        <v>24</v>
      </c>
      <c r="F23">
        <v>3.8</v>
      </c>
      <c r="H23" s="2" t="s">
        <v>11</v>
      </c>
      <c r="I23" s="38">
        <f t="shared" si="6"/>
        <v>21041</v>
      </c>
      <c r="J23" s="38"/>
      <c r="N23" s="4" t="s">
        <v>8</v>
      </c>
      <c r="O23" s="2">
        <f t="shared" ref="O23:O28" si="8">SUMIFS($E$1:$E$101,$A$1:$A$101,$N23,$C$1:$C$101,O$21)</f>
        <v>38</v>
      </c>
      <c r="P23" s="2">
        <f t="shared" si="7"/>
        <v>161</v>
      </c>
      <c r="Q23" s="2">
        <f t="shared" si="7"/>
        <v>6</v>
      </c>
      <c r="R23" s="2">
        <f t="shared" si="7"/>
        <v>40</v>
      </c>
      <c r="S23" s="54">
        <f t="shared" ref="S23:S28" si="9">SUM(O23:R23)</f>
        <v>245</v>
      </c>
    </row>
    <row r="24" spans="1:19" x14ac:dyDescent="0.35">
      <c r="A24" t="s">
        <v>12</v>
      </c>
      <c r="B24" t="s">
        <v>14</v>
      </c>
      <c r="C24" t="s">
        <v>15</v>
      </c>
      <c r="D24">
        <v>2282</v>
      </c>
      <c r="E24">
        <v>29</v>
      </c>
      <c r="F24">
        <v>4.9000000000000004</v>
      </c>
      <c r="H24" s="22" t="s">
        <v>89</v>
      </c>
      <c r="I24" s="44">
        <f>SUM(I17:J23)</f>
        <v>182311</v>
      </c>
      <c r="J24" s="44"/>
      <c r="N24" s="4" t="s">
        <v>7</v>
      </c>
      <c r="O24" s="2">
        <f t="shared" si="8"/>
        <v>49</v>
      </c>
      <c r="P24" s="2">
        <f t="shared" si="7"/>
        <v>139</v>
      </c>
      <c r="Q24" s="2">
        <f t="shared" si="7"/>
        <v>57</v>
      </c>
      <c r="R24" s="2">
        <f t="shared" si="7"/>
        <v>32</v>
      </c>
      <c r="S24" s="54">
        <f t="shared" si="9"/>
        <v>277</v>
      </c>
    </row>
    <row r="25" spans="1:19" x14ac:dyDescent="0.35">
      <c r="A25" t="s">
        <v>8</v>
      </c>
      <c r="B25" t="s">
        <v>13</v>
      </c>
      <c r="C25" t="s">
        <v>18</v>
      </c>
      <c r="D25">
        <v>2700</v>
      </c>
      <c r="E25">
        <v>13</v>
      </c>
      <c r="F25">
        <v>3.7</v>
      </c>
      <c r="H25" s="21"/>
      <c r="I25" s="21"/>
      <c r="J25" s="21"/>
      <c r="N25" s="4" t="s">
        <v>6</v>
      </c>
      <c r="O25" s="2">
        <f t="shared" si="8"/>
        <v>17</v>
      </c>
      <c r="P25" s="2">
        <f t="shared" si="7"/>
        <v>71</v>
      </c>
      <c r="Q25" s="2">
        <f t="shared" si="7"/>
        <v>211</v>
      </c>
      <c r="R25" s="2">
        <f t="shared" si="7"/>
        <v>13</v>
      </c>
      <c r="S25" s="54">
        <f t="shared" si="9"/>
        <v>312</v>
      </c>
    </row>
    <row r="26" spans="1:19" x14ac:dyDescent="0.35">
      <c r="A26" t="s">
        <v>12</v>
      </c>
      <c r="B26" t="s">
        <v>14</v>
      </c>
      <c r="C26" t="s">
        <v>16</v>
      </c>
      <c r="D26">
        <v>1208</v>
      </c>
      <c r="E26">
        <v>24</v>
      </c>
      <c r="F26">
        <v>3.9</v>
      </c>
      <c r="N26" s="4" t="s">
        <v>12</v>
      </c>
      <c r="O26" s="2">
        <f t="shared" si="8"/>
        <v>33</v>
      </c>
      <c r="P26" s="2">
        <f t="shared" si="7"/>
        <v>49</v>
      </c>
      <c r="Q26" s="2">
        <f t="shared" si="7"/>
        <v>57</v>
      </c>
      <c r="R26" s="2">
        <f t="shared" si="7"/>
        <v>6</v>
      </c>
      <c r="S26" s="54">
        <f t="shared" si="9"/>
        <v>145</v>
      </c>
    </row>
    <row r="27" spans="1:19" x14ac:dyDescent="0.35">
      <c r="A27" t="s">
        <v>10</v>
      </c>
      <c r="B27" t="s">
        <v>13</v>
      </c>
      <c r="C27" t="s">
        <v>17</v>
      </c>
      <c r="D27">
        <v>2921</v>
      </c>
      <c r="E27">
        <v>30</v>
      </c>
      <c r="F27">
        <v>3.6</v>
      </c>
      <c r="N27" s="4" t="s">
        <v>9</v>
      </c>
      <c r="O27" s="2">
        <f t="shared" si="8"/>
        <v>111</v>
      </c>
      <c r="P27" s="2">
        <f t="shared" si="7"/>
        <v>61</v>
      </c>
      <c r="Q27" s="2">
        <f t="shared" si="7"/>
        <v>66</v>
      </c>
      <c r="R27" s="2">
        <f t="shared" si="7"/>
        <v>6</v>
      </c>
      <c r="S27" s="54">
        <f t="shared" si="9"/>
        <v>244</v>
      </c>
    </row>
    <row r="28" spans="1:19" x14ac:dyDescent="0.35">
      <c r="A28" t="s">
        <v>8</v>
      </c>
      <c r="B28" t="s">
        <v>14</v>
      </c>
      <c r="C28" t="s">
        <v>16</v>
      </c>
      <c r="D28">
        <v>2097</v>
      </c>
      <c r="E28">
        <v>13</v>
      </c>
      <c r="F28">
        <v>4.7</v>
      </c>
      <c r="N28" s="4" t="s">
        <v>11</v>
      </c>
      <c r="O28" s="2">
        <f t="shared" si="8"/>
        <v>50</v>
      </c>
      <c r="P28" s="2">
        <f t="shared" si="7"/>
        <v>44</v>
      </c>
      <c r="Q28" s="2">
        <f t="shared" si="7"/>
        <v>43</v>
      </c>
      <c r="R28" s="2">
        <f t="shared" si="7"/>
        <v>39</v>
      </c>
      <c r="S28" s="54">
        <f t="shared" si="9"/>
        <v>176</v>
      </c>
    </row>
    <row r="29" spans="1:19" x14ac:dyDescent="0.35">
      <c r="A29" t="s">
        <v>10</v>
      </c>
      <c r="B29" t="s">
        <v>13</v>
      </c>
      <c r="C29" t="s">
        <v>16</v>
      </c>
      <c r="D29">
        <v>879</v>
      </c>
      <c r="E29">
        <v>23</v>
      </c>
      <c r="F29">
        <v>4</v>
      </c>
      <c r="N29" s="26" t="s">
        <v>89</v>
      </c>
      <c r="O29" s="54">
        <f>SUM(O22:O28)</f>
        <v>415</v>
      </c>
      <c r="P29" s="54">
        <f t="shared" ref="P29:S29" si="10">SUM(P22:P28)</f>
        <v>564</v>
      </c>
      <c r="Q29" s="54">
        <f t="shared" si="10"/>
        <v>561</v>
      </c>
      <c r="R29" s="54">
        <f t="shared" si="10"/>
        <v>235</v>
      </c>
      <c r="S29" s="55">
        <f t="shared" si="10"/>
        <v>1775</v>
      </c>
    </row>
    <row r="30" spans="1:19" x14ac:dyDescent="0.35">
      <c r="A30" t="s">
        <v>10</v>
      </c>
      <c r="B30" t="s">
        <v>14</v>
      </c>
      <c r="C30" t="s">
        <v>15</v>
      </c>
      <c r="D30">
        <v>2609</v>
      </c>
      <c r="E30">
        <v>28</v>
      </c>
      <c r="F30">
        <v>4.2</v>
      </c>
    </row>
    <row r="31" spans="1:19" x14ac:dyDescent="0.35">
      <c r="A31" t="s">
        <v>6</v>
      </c>
      <c r="B31" t="s">
        <v>14</v>
      </c>
      <c r="C31" t="s">
        <v>16</v>
      </c>
      <c r="D31">
        <v>2870</v>
      </c>
      <c r="E31">
        <v>17</v>
      </c>
      <c r="F31">
        <v>4.9000000000000004</v>
      </c>
    </row>
    <row r="32" spans="1:19" x14ac:dyDescent="0.35">
      <c r="A32" t="s">
        <v>6</v>
      </c>
      <c r="B32" t="s">
        <v>14</v>
      </c>
      <c r="C32" t="s">
        <v>15</v>
      </c>
      <c r="D32">
        <v>1942</v>
      </c>
      <c r="E32">
        <v>23</v>
      </c>
      <c r="F32">
        <v>4.2</v>
      </c>
      <c r="N32" s="45" t="s">
        <v>92</v>
      </c>
      <c r="O32" s="46"/>
      <c r="P32" s="46"/>
      <c r="Q32" s="46"/>
      <c r="R32" s="47"/>
    </row>
    <row r="33" spans="1:18" x14ac:dyDescent="0.35">
      <c r="A33" t="s">
        <v>12</v>
      </c>
      <c r="B33" t="s">
        <v>14</v>
      </c>
      <c r="C33" t="s">
        <v>15</v>
      </c>
      <c r="D33">
        <v>2324</v>
      </c>
      <c r="E33">
        <v>15</v>
      </c>
      <c r="F33">
        <v>4.5</v>
      </c>
      <c r="N33" s="23" t="s">
        <v>0</v>
      </c>
      <c r="O33" s="23" t="s">
        <v>17</v>
      </c>
      <c r="P33" s="23" t="s">
        <v>16</v>
      </c>
      <c r="Q33" s="23" t="s">
        <v>15</v>
      </c>
      <c r="R33" s="23" t="s">
        <v>18</v>
      </c>
    </row>
    <row r="34" spans="1:18" x14ac:dyDescent="0.35">
      <c r="A34" t="s">
        <v>10</v>
      </c>
      <c r="B34" t="s">
        <v>14</v>
      </c>
      <c r="C34" t="s">
        <v>18</v>
      </c>
      <c r="D34">
        <v>602</v>
      </c>
      <c r="E34">
        <v>23</v>
      </c>
      <c r="F34">
        <v>4</v>
      </c>
      <c r="J34" s="39" t="s">
        <v>22</v>
      </c>
      <c r="K34" s="40" t="s">
        <v>27</v>
      </c>
      <c r="N34" s="4" t="s">
        <v>10</v>
      </c>
      <c r="O34" s="57">
        <f>AVERAGEIFS($D$1:$D$101,$A$1:$A$101,$N34,$C$1:$C$101,O$33)</f>
        <v>2304.3333333333335</v>
      </c>
      <c r="P34" s="57">
        <f t="shared" ref="P34:R40" si="11">AVERAGEIFS($D$1:$D$101,$A$1:$A$101,$N34,$C$1:$C$101,P$33)</f>
        <v>1582</v>
      </c>
      <c r="Q34" s="57">
        <f t="shared" si="11"/>
        <v>2078.375</v>
      </c>
      <c r="R34" s="57">
        <f t="shared" si="11"/>
        <v>1743</v>
      </c>
    </row>
    <row r="35" spans="1:18" x14ac:dyDescent="0.35">
      <c r="A35" t="s">
        <v>7</v>
      </c>
      <c r="B35" t="s">
        <v>13</v>
      </c>
      <c r="C35" t="s">
        <v>17</v>
      </c>
      <c r="D35">
        <v>666</v>
      </c>
      <c r="E35">
        <v>19</v>
      </c>
      <c r="F35">
        <v>3.7</v>
      </c>
      <c r="J35" s="39"/>
      <c r="K35" s="40"/>
      <c r="N35" s="4" t="s">
        <v>8</v>
      </c>
      <c r="O35" s="57">
        <f t="shared" ref="O35:O40" si="12">AVERAGEIFS($D$1:$D$101,$A$1:$A$101,$N35,$C$1:$C$101,O$33)</f>
        <v>1617.3333333333333</v>
      </c>
      <c r="P35" s="57">
        <f t="shared" si="11"/>
        <v>1702.25</v>
      </c>
      <c r="Q35" s="57">
        <f t="shared" si="11"/>
        <v>1125</v>
      </c>
      <c r="R35" s="57">
        <f t="shared" si="11"/>
        <v>2093</v>
      </c>
    </row>
    <row r="36" spans="1:18" x14ac:dyDescent="0.35">
      <c r="A36" t="s">
        <v>8</v>
      </c>
      <c r="B36" t="s">
        <v>13</v>
      </c>
      <c r="C36" t="s">
        <v>18</v>
      </c>
      <c r="D36">
        <v>1300</v>
      </c>
      <c r="E36">
        <v>18</v>
      </c>
      <c r="F36">
        <v>4</v>
      </c>
      <c r="J36" s="4" t="s">
        <v>6</v>
      </c>
      <c r="K36" s="9">
        <f>AVERAGEIF($A$1:$A$101,J36,$F$1:$F$101)</f>
        <v>4.2374999999999998</v>
      </c>
      <c r="N36" s="4" t="s">
        <v>7</v>
      </c>
      <c r="O36" s="57">
        <f t="shared" si="12"/>
        <v>1914</v>
      </c>
      <c r="P36" s="57">
        <f t="shared" si="11"/>
        <v>2148.8571428571427</v>
      </c>
      <c r="Q36" s="57">
        <f t="shared" si="11"/>
        <v>1102</v>
      </c>
      <c r="R36" s="57">
        <f t="shared" si="11"/>
        <v>1466</v>
      </c>
    </row>
    <row r="37" spans="1:18" x14ac:dyDescent="0.35">
      <c r="A37" t="s">
        <v>12</v>
      </c>
      <c r="B37" t="s">
        <v>13</v>
      </c>
      <c r="C37" t="s">
        <v>17</v>
      </c>
      <c r="D37">
        <v>2724</v>
      </c>
      <c r="E37">
        <v>10</v>
      </c>
      <c r="F37">
        <v>4.0999999999999996</v>
      </c>
      <c r="J37" s="4" t="s">
        <v>12</v>
      </c>
      <c r="K37" s="9">
        <f>AVERAGEIF($A$1:$A$101,J37,$F$1:$F$101)</f>
        <v>4.2200000000000006</v>
      </c>
      <c r="N37" s="4" t="s">
        <v>6</v>
      </c>
      <c r="O37" s="57">
        <f t="shared" si="12"/>
        <v>866</v>
      </c>
      <c r="P37" s="57">
        <f t="shared" si="11"/>
        <v>1551.6666666666667</v>
      </c>
      <c r="Q37" s="57">
        <f t="shared" si="11"/>
        <v>1417.4545454545455</v>
      </c>
      <c r="R37" s="57">
        <f t="shared" si="11"/>
        <v>1101</v>
      </c>
    </row>
    <row r="38" spans="1:18" x14ac:dyDescent="0.35">
      <c r="A38" t="s">
        <v>12</v>
      </c>
      <c r="B38" t="s">
        <v>13</v>
      </c>
      <c r="C38" t="s">
        <v>17</v>
      </c>
      <c r="D38">
        <v>724</v>
      </c>
      <c r="E38">
        <v>6</v>
      </c>
      <c r="F38">
        <v>4</v>
      </c>
      <c r="J38" s="4" t="s">
        <v>8</v>
      </c>
      <c r="K38" s="9">
        <f>AVERAGEIF($A$1:$A$101,J38,$F$1:$F$101)</f>
        <v>4.2133333333333338</v>
      </c>
      <c r="N38" s="4" t="s">
        <v>12</v>
      </c>
      <c r="O38" s="57">
        <f t="shared" si="12"/>
        <v>1437.3333333333333</v>
      </c>
      <c r="P38" s="57">
        <f t="shared" si="11"/>
        <v>1316</v>
      </c>
      <c r="Q38" s="57">
        <f t="shared" si="11"/>
        <v>1746.3333333333333</v>
      </c>
      <c r="R38" s="57">
        <f t="shared" si="11"/>
        <v>1988</v>
      </c>
    </row>
    <row r="39" spans="1:18" x14ac:dyDescent="0.35">
      <c r="A39" t="s">
        <v>10</v>
      </c>
      <c r="B39" t="s">
        <v>13</v>
      </c>
      <c r="C39" t="s">
        <v>15</v>
      </c>
      <c r="D39">
        <v>2188</v>
      </c>
      <c r="E39">
        <v>14</v>
      </c>
      <c r="F39">
        <v>4.4000000000000004</v>
      </c>
      <c r="J39" s="4" t="s">
        <v>7</v>
      </c>
      <c r="K39" s="9">
        <f>AVERAGEIF($A$1:$A$101,J39,$F$1:$F$101)</f>
        <v>4.2133333333333338</v>
      </c>
      <c r="N39" s="4" t="s">
        <v>9</v>
      </c>
      <c r="O39" s="57">
        <f t="shared" si="12"/>
        <v>2232</v>
      </c>
      <c r="P39" s="57">
        <f t="shared" si="11"/>
        <v>1776</v>
      </c>
      <c r="Q39" s="57">
        <f t="shared" si="11"/>
        <v>1676.5</v>
      </c>
      <c r="R39" s="57">
        <f t="shared" si="11"/>
        <v>2753</v>
      </c>
    </row>
    <row r="40" spans="1:18" x14ac:dyDescent="0.35">
      <c r="A40" t="s">
        <v>12</v>
      </c>
      <c r="B40" t="s">
        <v>14</v>
      </c>
      <c r="C40" t="s">
        <v>17</v>
      </c>
      <c r="D40">
        <v>864</v>
      </c>
      <c r="E40">
        <v>17</v>
      </c>
      <c r="F40">
        <v>4.0999999999999996</v>
      </c>
      <c r="J40" s="4" t="s">
        <v>9</v>
      </c>
      <c r="K40" s="9">
        <f>AVERAGEIF($A$1:$A$101,J40,$F$1:$F$101)</f>
        <v>4.1461538461538456</v>
      </c>
      <c r="N40" s="4" t="s">
        <v>11</v>
      </c>
      <c r="O40" s="57">
        <f t="shared" si="12"/>
        <v>2580.5</v>
      </c>
      <c r="P40" s="57">
        <f t="shared" si="11"/>
        <v>2537.5</v>
      </c>
      <c r="Q40" s="57">
        <f t="shared" si="11"/>
        <v>2271.6666666666665</v>
      </c>
      <c r="R40" s="57">
        <f t="shared" si="11"/>
        <v>1995</v>
      </c>
    </row>
    <row r="41" spans="1:18" x14ac:dyDescent="0.35">
      <c r="A41" t="s">
        <v>9</v>
      </c>
      <c r="B41" t="s">
        <v>14</v>
      </c>
      <c r="C41" t="s">
        <v>18</v>
      </c>
      <c r="D41">
        <v>2753</v>
      </c>
      <c r="E41">
        <v>6</v>
      </c>
      <c r="F41">
        <v>3.9</v>
      </c>
      <c r="J41" s="4" t="s">
        <v>11</v>
      </c>
      <c r="K41" s="9">
        <f>AVERAGEIF($A$1:$A$101,J41,$F$1:$F$101)</f>
        <v>4.1444444444444439</v>
      </c>
    </row>
    <row r="42" spans="1:18" x14ac:dyDescent="0.35">
      <c r="A42" t="s">
        <v>10</v>
      </c>
      <c r="B42" t="s">
        <v>13</v>
      </c>
      <c r="C42" t="s">
        <v>18</v>
      </c>
      <c r="D42">
        <v>1887</v>
      </c>
      <c r="E42">
        <v>29</v>
      </c>
      <c r="F42">
        <v>3.7</v>
      </c>
      <c r="J42" s="4" t="s">
        <v>10</v>
      </c>
      <c r="K42" s="9">
        <f>AVERAGEIF($A$1:$A$101,J42,$F$1:$F$101)</f>
        <v>4.122727272727273</v>
      </c>
    </row>
    <row r="43" spans="1:18" x14ac:dyDescent="0.35">
      <c r="A43" t="s">
        <v>6</v>
      </c>
      <c r="B43" t="s">
        <v>14</v>
      </c>
      <c r="C43" t="s">
        <v>15</v>
      </c>
      <c r="D43">
        <v>2084</v>
      </c>
      <c r="E43">
        <v>20</v>
      </c>
      <c r="F43">
        <v>4.4000000000000004</v>
      </c>
    </row>
    <row r="44" spans="1:18" x14ac:dyDescent="0.35">
      <c r="A44" t="s">
        <v>11</v>
      </c>
      <c r="B44" t="s">
        <v>13</v>
      </c>
      <c r="C44" t="s">
        <v>15</v>
      </c>
      <c r="D44">
        <v>2587</v>
      </c>
      <c r="E44">
        <v>14</v>
      </c>
      <c r="F44">
        <v>4.5</v>
      </c>
    </row>
    <row r="45" spans="1:18" x14ac:dyDescent="0.35">
      <c r="A45" t="s">
        <v>7</v>
      </c>
      <c r="B45" t="s">
        <v>13</v>
      </c>
      <c r="C45" t="s">
        <v>18</v>
      </c>
      <c r="D45">
        <v>1957</v>
      </c>
      <c r="E45">
        <v>18</v>
      </c>
      <c r="F45">
        <v>5</v>
      </c>
    </row>
    <row r="46" spans="1:18" x14ac:dyDescent="0.35">
      <c r="A46" t="s">
        <v>6</v>
      </c>
      <c r="B46" t="s">
        <v>14</v>
      </c>
      <c r="C46" t="s">
        <v>15</v>
      </c>
      <c r="D46">
        <v>1774</v>
      </c>
      <c r="E46">
        <v>8</v>
      </c>
      <c r="F46">
        <v>3.7</v>
      </c>
    </row>
    <row r="47" spans="1:18" x14ac:dyDescent="0.35">
      <c r="A47" t="s">
        <v>11</v>
      </c>
      <c r="B47" t="s">
        <v>13</v>
      </c>
      <c r="C47" t="s">
        <v>15</v>
      </c>
      <c r="D47">
        <v>2066</v>
      </c>
      <c r="E47">
        <v>17</v>
      </c>
      <c r="F47">
        <v>4</v>
      </c>
    </row>
    <row r="48" spans="1:18" x14ac:dyDescent="0.35">
      <c r="A48" t="s">
        <v>7</v>
      </c>
      <c r="B48" t="s">
        <v>13</v>
      </c>
      <c r="C48" t="s">
        <v>15</v>
      </c>
      <c r="D48">
        <v>1355</v>
      </c>
      <c r="E48">
        <v>28</v>
      </c>
      <c r="F48">
        <v>3.9</v>
      </c>
    </row>
    <row r="49" spans="1:6" x14ac:dyDescent="0.35">
      <c r="A49" t="s">
        <v>6</v>
      </c>
      <c r="B49" t="s">
        <v>14</v>
      </c>
      <c r="C49" t="s">
        <v>15</v>
      </c>
      <c r="D49">
        <v>1214</v>
      </c>
      <c r="E49">
        <v>28</v>
      </c>
      <c r="F49">
        <v>4.5</v>
      </c>
    </row>
    <row r="50" spans="1:6" x14ac:dyDescent="0.35">
      <c r="A50" t="s">
        <v>7</v>
      </c>
      <c r="B50" t="s">
        <v>14</v>
      </c>
      <c r="C50" t="s">
        <v>16</v>
      </c>
      <c r="D50">
        <v>2030</v>
      </c>
      <c r="E50">
        <v>29</v>
      </c>
      <c r="F50">
        <v>4.5</v>
      </c>
    </row>
    <row r="51" spans="1:6" x14ac:dyDescent="0.35">
      <c r="A51" t="s">
        <v>6</v>
      </c>
      <c r="B51" t="s">
        <v>13</v>
      </c>
      <c r="C51" t="s">
        <v>15</v>
      </c>
      <c r="D51">
        <v>1071</v>
      </c>
      <c r="E51">
        <v>18</v>
      </c>
      <c r="F51">
        <v>4.8</v>
      </c>
    </row>
    <row r="52" spans="1:6" x14ac:dyDescent="0.35">
      <c r="A52" t="s">
        <v>10</v>
      </c>
      <c r="B52" t="s">
        <v>13</v>
      </c>
      <c r="C52" t="s">
        <v>17</v>
      </c>
      <c r="D52">
        <v>2030</v>
      </c>
      <c r="E52">
        <v>14</v>
      </c>
      <c r="F52">
        <v>4.2</v>
      </c>
    </row>
    <row r="53" spans="1:6" x14ac:dyDescent="0.35">
      <c r="A53" t="s">
        <v>8</v>
      </c>
      <c r="B53" t="s">
        <v>14</v>
      </c>
      <c r="C53" t="s">
        <v>16</v>
      </c>
      <c r="D53">
        <v>2537</v>
      </c>
      <c r="E53">
        <v>14</v>
      </c>
      <c r="F53">
        <v>4.2</v>
      </c>
    </row>
    <row r="54" spans="1:6" x14ac:dyDescent="0.35">
      <c r="A54" t="s">
        <v>9</v>
      </c>
      <c r="B54" t="s">
        <v>13</v>
      </c>
      <c r="C54" t="s">
        <v>15</v>
      </c>
      <c r="D54">
        <v>1715</v>
      </c>
      <c r="E54">
        <v>5</v>
      </c>
      <c r="F54">
        <v>3.6</v>
      </c>
    </row>
    <row r="55" spans="1:6" x14ac:dyDescent="0.35">
      <c r="A55" t="s">
        <v>6</v>
      </c>
      <c r="B55" t="s">
        <v>13</v>
      </c>
      <c r="C55" t="s">
        <v>15</v>
      </c>
      <c r="D55">
        <v>1060</v>
      </c>
      <c r="E55">
        <v>11</v>
      </c>
      <c r="F55">
        <v>4.4000000000000004</v>
      </c>
    </row>
    <row r="56" spans="1:6" x14ac:dyDescent="0.35">
      <c r="A56" t="s">
        <v>9</v>
      </c>
      <c r="B56" t="s">
        <v>13</v>
      </c>
      <c r="C56" t="s">
        <v>17</v>
      </c>
      <c r="D56">
        <v>2359</v>
      </c>
      <c r="E56">
        <v>14</v>
      </c>
      <c r="F56">
        <v>4.8</v>
      </c>
    </row>
    <row r="57" spans="1:6" x14ac:dyDescent="0.35">
      <c r="A57" t="s">
        <v>7</v>
      </c>
      <c r="B57" t="s">
        <v>13</v>
      </c>
      <c r="C57" t="s">
        <v>15</v>
      </c>
      <c r="D57">
        <v>849</v>
      </c>
      <c r="E57">
        <v>29</v>
      </c>
      <c r="F57">
        <v>4.0999999999999996</v>
      </c>
    </row>
    <row r="58" spans="1:6" x14ac:dyDescent="0.35">
      <c r="A58" t="s">
        <v>11</v>
      </c>
      <c r="B58" t="s">
        <v>14</v>
      </c>
      <c r="C58" t="s">
        <v>18</v>
      </c>
      <c r="D58">
        <v>1331</v>
      </c>
      <c r="E58">
        <v>16</v>
      </c>
      <c r="F58">
        <v>3.7</v>
      </c>
    </row>
    <row r="59" spans="1:6" x14ac:dyDescent="0.35">
      <c r="A59" t="s">
        <v>8</v>
      </c>
      <c r="B59" t="s">
        <v>14</v>
      </c>
      <c r="C59" t="s">
        <v>15</v>
      </c>
      <c r="D59">
        <v>1125</v>
      </c>
      <c r="E59">
        <v>6</v>
      </c>
      <c r="F59">
        <v>4.5999999999999996</v>
      </c>
    </row>
    <row r="60" spans="1:6" x14ac:dyDescent="0.35">
      <c r="A60" t="s">
        <v>8</v>
      </c>
      <c r="B60" t="s">
        <v>13</v>
      </c>
      <c r="C60" t="s">
        <v>16</v>
      </c>
      <c r="D60">
        <v>739</v>
      </c>
      <c r="E60">
        <v>27</v>
      </c>
      <c r="F60">
        <v>4.5</v>
      </c>
    </row>
    <row r="61" spans="1:6" x14ac:dyDescent="0.35">
      <c r="A61" t="s">
        <v>7</v>
      </c>
      <c r="B61" t="s">
        <v>13</v>
      </c>
      <c r="C61" t="s">
        <v>16</v>
      </c>
      <c r="D61">
        <v>1516</v>
      </c>
      <c r="E61">
        <v>16</v>
      </c>
      <c r="F61">
        <v>4.8</v>
      </c>
    </row>
    <row r="62" spans="1:6" x14ac:dyDescent="0.35">
      <c r="A62" t="s">
        <v>7</v>
      </c>
      <c r="B62" t="s">
        <v>13</v>
      </c>
      <c r="C62" t="s">
        <v>16</v>
      </c>
      <c r="D62">
        <v>2602</v>
      </c>
      <c r="E62">
        <v>23</v>
      </c>
      <c r="F62">
        <v>4.3</v>
      </c>
    </row>
    <row r="63" spans="1:6" x14ac:dyDescent="0.35">
      <c r="A63" t="s">
        <v>9</v>
      </c>
      <c r="B63" t="s">
        <v>13</v>
      </c>
      <c r="C63" t="s">
        <v>17</v>
      </c>
      <c r="D63">
        <v>2625</v>
      </c>
      <c r="E63">
        <v>29</v>
      </c>
      <c r="F63">
        <v>4.2</v>
      </c>
    </row>
    <row r="64" spans="1:6" x14ac:dyDescent="0.35">
      <c r="A64" t="s">
        <v>10</v>
      </c>
      <c r="B64" t="s">
        <v>13</v>
      </c>
      <c r="C64" t="s">
        <v>17</v>
      </c>
      <c r="D64">
        <v>2600</v>
      </c>
      <c r="E64">
        <v>17</v>
      </c>
      <c r="F64">
        <v>3.7</v>
      </c>
    </row>
    <row r="65" spans="1:6" x14ac:dyDescent="0.35">
      <c r="A65" t="s">
        <v>6</v>
      </c>
      <c r="B65" t="s">
        <v>14</v>
      </c>
      <c r="C65" t="s">
        <v>16</v>
      </c>
      <c r="D65">
        <v>774</v>
      </c>
      <c r="E65">
        <v>27</v>
      </c>
      <c r="F65">
        <v>4.2</v>
      </c>
    </row>
    <row r="66" spans="1:6" x14ac:dyDescent="0.35">
      <c r="A66" t="s">
        <v>8</v>
      </c>
      <c r="B66" t="s">
        <v>13</v>
      </c>
      <c r="C66" t="s">
        <v>17</v>
      </c>
      <c r="D66">
        <v>1508</v>
      </c>
      <c r="E66">
        <v>23</v>
      </c>
      <c r="F66">
        <v>4.2</v>
      </c>
    </row>
    <row r="67" spans="1:6" x14ac:dyDescent="0.35">
      <c r="A67" t="s">
        <v>11</v>
      </c>
      <c r="B67" t="s">
        <v>14</v>
      </c>
      <c r="C67" t="s">
        <v>16</v>
      </c>
      <c r="D67">
        <v>2299</v>
      </c>
      <c r="E67">
        <v>21</v>
      </c>
      <c r="F67">
        <v>4.2</v>
      </c>
    </row>
    <row r="68" spans="1:6" x14ac:dyDescent="0.35">
      <c r="A68" t="s">
        <v>6</v>
      </c>
      <c r="B68" t="s">
        <v>14</v>
      </c>
      <c r="C68" t="s">
        <v>15</v>
      </c>
      <c r="D68">
        <v>1318</v>
      </c>
      <c r="E68">
        <v>16</v>
      </c>
      <c r="F68">
        <v>3.8</v>
      </c>
    </row>
    <row r="69" spans="1:6" x14ac:dyDescent="0.35">
      <c r="A69" t="s">
        <v>10</v>
      </c>
      <c r="B69" t="s">
        <v>13</v>
      </c>
      <c r="C69" t="s">
        <v>17</v>
      </c>
      <c r="D69">
        <v>2853</v>
      </c>
      <c r="E69">
        <v>21</v>
      </c>
      <c r="F69">
        <v>4.4000000000000004</v>
      </c>
    </row>
    <row r="70" spans="1:6" x14ac:dyDescent="0.35">
      <c r="A70" t="s">
        <v>10</v>
      </c>
      <c r="B70" t="s">
        <v>13</v>
      </c>
      <c r="C70" t="s">
        <v>18</v>
      </c>
      <c r="D70">
        <v>1686</v>
      </c>
      <c r="E70">
        <v>6</v>
      </c>
      <c r="F70">
        <v>4.5999999999999996</v>
      </c>
    </row>
    <row r="71" spans="1:6" x14ac:dyDescent="0.35">
      <c r="A71" t="s">
        <v>7</v>
      </c>
      <c r="B71" t="s">
        <v>13</v>
      </c>
      <c r="C71" t="s">
        <v>16</v>
      </c>
      <c r="D71">
        <v>2463</v>
      </c>
      <c r="E71">
        <v>17</v>
      </c>
      <c r="F71">
        <v>3.7</v>
      </c>
    </row>
    <row r="72" spans="1:6" x14ac:dyDescent="0.35">
      <c r="A72" t="s">
        <v>11</v>
      </c>
      <c r="B72" t="s">
        <v>13</v>
      </c>
      <c r="C72" t="s">
        <v>17</v>
      </c>
      <c r="D72">
        <v>2520</v>
      </c>
      <c r="E72">
        <v>28</v>
      </c>
      <c r="F72">
        <v>4.2</v>
      </c>
    </row>
    <row r="73" spans="1:6" x14ac:dyDescent="0.35">
      <c r="A73" t="s">
        <v>6</v>
      </c>
      <c r="B73" t="s">
        <v>13</v>
      </c>
      <c r="C73" t="s">
        <v>15</v>
      </c>
      <c r="D73">
        <v>2098</v>
      </c>
      <c r="E73">
        <v>20</v>
      </c>
      <c r="F73">
        <v>4.5999999999999996</v>
      </c>
    </row>
    <row r="74" spans="1:6" x14ac:dyDescent="0.35">
      <c r="A74" t="s">
        <v>11</v>
      </c>
      <c r="B74" t="s">
        <v>14</v>
      </c>
      <c r="C74" t="s">
        <v>16</v>
      </c>
      <c r="D74">
        <v>2776</v>
      </c>
      <c r="E74">
        <v>23</v>
      </c>
      <c r="F74">
        <v>3.8</v>
      </c>
    </row>
    <row r="75" spans="1:6" x14ac:dyDescent="0.35">
      <c r="A75" t="s">
        <v>8</v>
      </c>
      <c r="B75" t="s">
        <v>13</v>
      </c>
      <c r="C75" t="s">
        <v>16</v>
      </c>
      <c r="D75">
        <v>1831</v>
      </c>
      <c r="E75">
        <v>30</v>
      </c>
      <c r="F75">
        <v>4</v>
      </c>
    </row>
    <row r="76" spans="1:6" x14ac:dyDescent="0.35">
      <c r="A76" t="s">
        <v>10</v>
      </c>
      <c r="B76" t="s">
        <v>13</v>
      </c>
      <c r="C76" t="s">
        <v>15</v>
      </c>
      <c r="D76">
        <v>1689</v>
      </c>
      <c r="E76">
        <v>29</v>
      </c>
      <c r="F76">
        <v>4.5999999999999996</v>
      </c>
    </row>
    <row r="77" spans="1:6" x14ac:dyDescent="0.35">
      <c r="A77" t="s">
        <v>10</v>
      </c>
      <c r="B77" t="s">
        <v>13</v>
      </c>
      <c r="C77" t="s">
        <v>16</v>
      </c>
      <c r="D77">
        <v>1042</v>
      </c>
      <c r="E77">
        <v>6</v>
      </c>
      <c r="F77">
        <v>4.4000000000000004</v>
      </c>
    </row>
    <row r="78" spans="1:6" x14ac:dyDescent="0.35">
      <c r="A78" t="s">
        <v>7</v>
      </c>
      <c r="B78" t="s">
        <v>13</v>
      </c>
      <c r="C78" t="s">
        <v>17</v>
      </c>
      <c r="D78">
        <v>2756</v>
      </c>
      <c r="E78">
        <v>6</v>
      </c>
      <c r="F78">
        <v>3.6</v>
      </c>
    </row>
    <row r="79" spans="1:6" x14ac:dyDescent="0.35">
      <c r="A79" t="s">
        <v>11</v>
      </c>
      <c r="B79" t="s">
        <v>14</v>
      </c>
      <c r="C79" t="s">
        <v>15</v>
      </c>
      <c r="D79">
        <v>2162</v>
      </c>
      <c r="E79">
        <v>12</v>
      </c>
      <c r="F79">
        <v>4.7</v>
      </c>
    </row>
    <row r="80" spans="1:6" x14ac:dyDescent="0.35">
      <c r="A80" t="s">
        <v>12</v>
      </c>
      <c r="B80" t="s">
        <v>13</v>
      </c>
      <c r="C80" t="s">
        <v>16</v>
      </c>
      <c r="D80">
        <v>1754</v>
      </c>
      <c r="E80">
        <v>13</v>
      </c>
      <c r="F80">
        <v>4.8</v>
      </c>
    </row>
    <row r="81" spans="1:6" x14ac:dyDescent="0.35">
      <c r="A81" t="s">
        <v>12</v>
      </c>
      <c r="B81" t="s">
        <v>14</v>
      </c>
      <c r="C81" t="s">
        <v>16</v>
      </c>
      <c r="D81">
        <v>986</v>
      </c>
      <c r="E81">
        <v>12</v>
      </c>
      <c r="F81">
        <v>3.5</v>
      </c>
    </row>
    <row r="82" spans="1:6" x14ac:dyDescent="0.35">
      <c r="A82" t="s">
        <v>8</v>
      </c>
      <c r="B82" t="s">
        <v>13</v>
      </c>
      <c r="C82" t="s">
        <v>16</v>
      </c>
      <c r="D82">
        <v>2392</v>
      </c>
      <c r="E82">
        <v>28</v>
      </c>
      <c r="F82">
        <v>3.7</v>
      </c>
    </row>
    <row r="83" spans="1:6" x14ac:dyDescent="0.35">
      <c r="A83" t="s">
        <v>9</v>
      </c>
      <c r="B83" t="s">
        <v>13</v>
      </c>
      <c r="C83" t="s">
        <v>15</v>
      </c>
      <c r="D83">
        <v>885</v>
      </c>
      <c r="E83">
        <v>17</v>
      </c>
      <c r="F83">
        <v>3.9</v>
      </c>
    </row>
    <row r="84" spans="1:6" x14ac:dyDescent="0.35">
      <c r="A84" t="s">
        <v>9</v>
      </c>
      <c r="B84" t="s">
        <v>14</v>
      </c>
      <c r="C84" t="s">
        <v>16</v>
      </c>
      <c r="D84">
        <v>2655</v>
      </c>
      <c r="E84">
        <v>17</v>
      </c>
      <c r="F84">
        <v>4.5999999999999996</v>
      </c>
    </row>
    <row r="85" spans="1:6" x14ac:dyDescent="0.35">
      <c r="A85" t="s">
        <v>12</v>
      </c>
      <c r="B85" t="s">
        <v>13</v>
      </c>
      <c r="C85" t="s">
        <v>15</v>
      </c>
      <c r="D85">
        <v>633</v>
      </c>
      <c r="E85">
        <v>13</v>
      </c>
      <c r="F85">
        <v>4.0999999999999996</v>
      </c>
    </row>
    <row r="86" spans="1:6" x14ac:dyDescent="0.35">
      <c r="A86" t="s">
        <v>8</v>
      </c>
      <c r="B86" t="s">
        <v>14</v>
      </c>
      <c r="C86" t="s">
        <v>18</v>
      </c>
      <c r="D86">
        <v>2279</v>
      </c>
      <c r="E86">
        <v>9</v>
      </c>
      <c r="F86">
        <v>3.8</v>
      </c>
    </row>
    <row r="87" spans="1:6" x14ac:dyDescent="0.35">
      <c r="A87" t="s">
        <v>9</v>
      </c>
      <c r="B87" t="s">
        <v>13</v>
      </c>
      <c r="C87" t="s">
        <v>17</v>
      </c>
      <c r="D87">
        <v>1640</v>
      </c>
      <c r="E87">
        <v>25</v>
      </c>
      <c r="F87">
        <v>4.9000000000000004</v>
      </c>
    </row>
    <row r="88" spans="1:6" x14ac:dyDescent="0.35">
      <c r="A88" t="s">
        <v>7</v>
      </c>
      <c r="B88" t="s">
        <v>14</v>
      </c>
      <c r="C88" t="s">
        <v>17</v>
      </c>
      <c r="D88">
        <v>1755</v>
      </c>
      <c r="E88">
        <v>11</v>
      </c>
      <c r="F88">
        <v>4.2</v>
      </c>
    </row>
    <row r="89" spans="1:6" x14ac:dyDescent="0.35">
      <c r="A89" t="s">
        <v>6</v>
      </c>
      <c r="B89" t="s">
        <v>13</v>
      </c>
      <c r="C89" t="s">
        <v>18</v>
      </c>
      <c r="D89">
        <v>1101</v>
      </c>
      <c r="E89">
        <v>13</v>
      </c>
      <c r="F89">
        <v>3.9</v>
      </c>
    </row>
    <row r="90" spans="1:6" x14ac:dyDescent="0.35">
      <c r="A90" t="s">
        <v>11</v>
      </c>
      <c r="B90" t="s">
        <v>13</v>
      </c>
      <c r="C90" t="s">
        <v>17</v>
      </c>
      <c r="D90">
        <v>2641</v>
      </c>
      <c r="E90">
        <v>22</v>
      </c>
      <c r="F90">
        <v>4.5</v>
      </c>
    </row>
    <row r="91" spans="1:6" x14ac:dyDescent="0.35">
      <c r="A91" t="s">
        <v>10</v>
      </c>
      <c r="B91" t="s">
        <v>13</v>
      </c>
      <c r="C91" t="s">
        <v>17</v>
      </c>
      <c r="D91">
        <v>1520</v>
      </c>
      <c r="E91">
        <v>17</v>
      </c>
      <c r="F91">
        <v>3.7</v>
      </c>
    </row>
    <row r="92" spans="1:6" x14ac:dyDescent="0.35">
      <c r="A92" t="s">
        <v>6</v>
      </c>
      <c r="B92" t="s">
        <v>13</v>
      </c>
      <c r="C92" t="s">
        <v>17</v>
      </c>
      <c r="D92">
        <v>866</v>
      </c>
      <c r="E92">
        <v>17</v>
      </c>
      <c r="F92">
        <v>4</v>
      </c>
    </row>
    <row r="93" spans="1:6" x14ac:dyDescent="0.35">
      <c r="A93" t="s">
        <v>7</v>
      </c>
      <c r="B93" t="s">
        <v>14</v>
      </c>
      <c r="C93" t="s">
        <v>18</v>
      </c>
      <c r="D93">
        <v>975</v>
      </c>
      <c r="E93">
        <v>14</v>
      </c>
      <c r="F93">
        <v>3.6</v>
      </c>
    </row>
    <row r="94" spans="1:6" x14ac:dyDescent="0.35">
      <c r="A94" t="s">
        <v>9</v>
      </c>
      <c r="B94" t="s">
        <v>14</v>
      </c>
      <c r="C94" t="s">
        <v>15</v>
      </c>
      <c r="D94">
        <v>2379</v>
      </c>
      <c r="E94">
        <v>29</v>
      </c>
      <c r="F94">
        <v>4.3</v>
      </c>
    </row>
    <row r="95" spans="1:6" x14ac:dyDescent="0.35">
      <c r="A95" t="s">
        <v>10</v>
      </c>
      <c r="B95" t="s">
        <v>14</v>
      </c>
      <c r="C95" t="s">
        <v>18</v>
      </c>
      <c r="D95">
        <v>2277</v>
      </c>
      <c r="E95">
        <v>11</v>
      </c>
      <c r="F95">
        <v>3.8</v>
      </c>
    </row>
    <row r="96" spans="1:6" x14ac:dyDescent="0.35">
      <c r="A96" t="s">
        <v>8</v>
      </c>
      <c r="B96" t="s">
        <v>13</v>
      </c>
      <c r="C96" t="s">
        <v>16</v>
      </c>
      <c r="D96">
        <v>1415</v>
      </c>
      <c r="E96">
        <v>20</v>
      </c>
      <c r="F96">
        <v>4.0999999999999996</v>
      </c>
    </row>
    <row r="97" spans="1:6" x14ac:dyDescent="0.35">
      <c r="A97" t="s">
        <v>6</v>
      </c>
      <c r="B97" t="s">
        <v>13</v>
      </c>
      <c r="C97" t="s">
        <v>15</v>
      </c>
      <c r="D97">
        <v>607</v>
      </c>
      <c r="E97">
        <v>25</v>
      </c>
      <c r="F97">
        <v>4.8</v>
      </c>
    </row>
    <row r="98" spans="1:6" x14ac:dyDescent="0.35">
      <c r="A98" t="s">
        <v>10</v>
      </c>
      <c r="B98" t="s">
        <v>13</v>
      </c>
      <c r="C98" t="s">
        <v>18</v>
      </c>
      <c r="D98">
        <v>2263</v>
      </c>
      <c r="E98">
        <v>30</v>
      </c>
      <c r="F98">
        <v>4.5</v>
      </c>
    </row>
    <row r="99" spans="1:6" x14ac:dyDescent="0.35">
      <c r="A99" t="s">
        <v>8</v>
      </c>
      <c r="B99" t="s">
        <v>13</v>
      </c>
      <c r="C99" t="s">
        <v>17</v>
      </c>
      <c r="D99">
        <v>2505</v>
      </c>
      <c r="E99">
        <v>10</v>
      </c>
      <c r="F99">
        <v>4</v>
      </c>
    </row>
    <row r="100" spans="1:6" x14ac:dyDescent="0.35">
      <c r="A100" t="s">
        <v>9</v>
      </c>
      <c r="B100" t="s">
        <v>14</v>
      </c>
      <c r="C100" t="s">
        <v>15</v>
      </c>
      <c r="D100">
        <v>1727</v>
      </c>
      <c r="E100">
        <v>15</v>
      </c>
      <c r="F100">
        <v>3.5</v>
      </c>
    </row>
    <row r="101" spans="1:6" x14ac:dyDescent="0.35">
      <c r="A101" t="s">
        <v>10</v>
      </c>
      <c r="B101" t="s">
        <v>14</v>
      </c>
      <c r="C101" t="s">
        <v>17</v>
      </c>
      <c r="D101">
        <v>1902</v>
      </c>
      <c r="E101">
        <v>18</v>
      </c>
      <c r="F101">
        <v>4</v>
      </c>
    </row>
  </sheetData>
  <protectedRanges>
    <protectedRange algorithmName="SHA-512" hashValue="CtcRSW124Ndt0ye7nESUks82pN2clDA1DoxLmm+VMZKndJNwVR9Tljg+g8jAFpu6KZ72EQenx1YNzWQcfql13Q==" saltValue="nCKa4ZPHSHwrk06yB+rsPg==" spinCount="100000" sqref="B2" name="Range1"/>
    <protectedRange sqref="A2" name="Range2"/>
  </protectedRanges>
  <autoFilter ref="J34:K42" xr:uid="{F5ADAA0F-77F8-4C7E-B9DF-2029E2A77D93}">
    <sortState xmlns:xlrd2="http://schemas.microsoft.com/office/spreadsheetml/2017/richdata2" ref="J37:K42">
      <sortCondition descending="1" ref="K34:K42"/>
    </sortState>
  </autoFilter>
  <dataConsolidate/>
  <mergeCells count="23">
    <mergeCell ref="N32:R32"/>
    <mergeCell ref="J34:J35"/>
    <mergeCell ref="K34:K35"/>
    <mergeCell ref="I24:J24"/>
    <mergeCell ref="N7:R7"/>
    <mergeCell ref="I13:J13"/>
    <mergeCell ref="H15:J15"/>
    <mergeCell ref="I16:J16"/>
    <mergeCell ref="I17:J17"/>
    <mergeCell ref="I18:J18"/>
    <mergeCell ref="I19:J19"/>
    <mergeCell ref="H7:J7"/>
    <mergeCell ref="I8:J8"/>
    <mergeCell ref="I9:J9"/>
    <mergeCell ref="I10:J10"/>
    <mergeCell ref="I11:J11"/>
    <mergeCell ref="I12:J12"/>
    <mergeCell ref="N20:R20"/>
    <mergeCell ref="I20:J20"/>
    <mergeCell ref="I21:J21"/>
    <mergeCell ref="I22:J22"/>
    <mergeCell ref="I23:J23"/>
    <mergeCell ref="S20:S21"/>
  </mergeCells>
  <conditionalFormatting sqref="I17:J23">
    <cfRule type="cellIs" dxfId="0" priority="1" operator="greaterThan">
      <formula>20000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176E-F330-4438-BB2A-61BBD989C5F0}">
  <dimension ref="A1:M41"/>
  <sheetViews>
    <sheetView topLeftCell="A55" zoomScale="85" zoomScaleNormal="85" workbookViewId="0">
      <selection activeCell="D5" sqref="D5"/>
    </sheetView>
  </sheetViews>
  <sheetFormatPr defaultRowHeight="14.5" x14ac:dyDescent="0.35"/>
  <cols>
    <col min="8" max="8" width="9.7265625" customWidth="1"/>
    <col min="10" max="10" width="11.1796875" customWidth="1"/>
    <col min="17" max="17" width="6.453125" customWidth="1"/>
  </cols>
  <sheetData>
    <row r="1" spans="1:13" ht="31" x14ac:dyDescent="0.35">
      <c r="A1" s="13" t="s">
        <v>32</v>
      </c>
      <c r="B1" s="14" t="s">
        <v>73</v>
      </c>
      <c r="C1" s="13" t="s">
        <v>74</v>
      </c>
      <c r="D1" s="13" t="s">
        <v>75</v>
      </c>
      <c r="E1" s="13" t="s">
        <v>76</v>
      </c>
      <c r="F1" s="13" t="s">
        <v>77</v>
      </c>
      <c r="G1" s="13" t="s">
        <v>78</v>
      </c>
      <c r="H1" s="13" t="s">
        <v>79</v>
      </c>
      <c r="I1" s="13" t="s">
        <v>80</v>
      </c>
      <c r="J1" s="15" t="s">
        <v>81</v>
      </c>
      <c r="K1" s="13" t="s">
        <v>82</v>
      </c>
      <c r="L1" s="13" t="s">
        <v>83</v>
      </c>
      <c r="M1" s="15" t="s">
        <v>84</v>
      </c>
    </row>
    <row r="2" spans="1:13" x14ac:dyDescent="0.35">
      <c r="A2" s="12">
        <v>1</v>
      </c>
      <c r="B2" s="12" t="s">
        <v>33</v>
      </c>
      <c r="C2" s="12">
        <v>93</v>
      </c>
      <c r="D2" s="12">
        <v>37</v>
      </c>
      <c r="E2" s="12">
        <v>52</v>
      </c>
      <c r="F2" s="12">
        <v>80</v>
      </c>
      <c r="G2" s="12">
        <v>97</v>
      </c>
      <c r="H2" s="12">
        <v>83</v>
      </c>
      <c r="I2" s="12">
        <v>500</v>
      </c>
      <c r="J2" s="12">
        <f>SUM(C2:H2)</f>
        <v>442</v>
      </c>
      <c r="K2" s="16">
        <f>J2/I2</f>
        <v>0.88400000000000001</v>
      </c>
      <c r="L2" s="12" t="str">
        <f>IF(K2&gt;=33%,"pass","Fail")</f>
        <v>pass</v>
      </c>
      <c r="M2" s="12" t="str">
        <f>IF(AND(K2&gt;=80%,K2&lt;=100%),"A",IF(AND(K2&gt;=70%,K2&lt;=80%),"B",IF(AND(K2&gt;=50%,K2&lt;=70%),"C",IF(AND(K2&gt;=33%,K2&lt;=50%),"D",IF(AND(K2&gt;=1%,K2&lt;=33%),"F","No Grade")))))</f>
        <v>A</v>
      </c>
    </row>
    <row r="3" spans="1:13" x14ac:dyDescent="0.35">
      <c r="A3" s="12">
        <v>2</v>
      </c>
      <c r="B3" s="12" t="s">
        <v>34</v>
      </c>
      <c r="C3" s="12">
        <v>0</v>
      </c>
      <c r="D3" s="12">
        <v>4</v>
      </c>
      <c r="E3" s="12">
        <v>96</v>
      </c>
      <c r="F3" s="12">
        <v>51</v>
      </c>
      <c r="G3" s="12">
        <v>19</v>
      </c>
      <c r="H3" s="12">
        <v>73</v>
      </c>
      <c r="I3" s="12">
        <v>500</v>
      </c>
      <c r="J3" s="12">
        <f t="shared" ref="J3:J41" si="0">SUM(C3:H3)</f>
        <v>243</v>
      </c>
      <c r="K3" s="16">
        <f t="shared" ref="K3:K41" si="1">J3/I3</f>
        <v>0.48599999999999999</v>
      </c>
      <c r="L3" s="12" t="str">
        <f t="shared" ref="L3:L41" si="2">IF(K3&gt;=33%,"pass","Fail")</f>
        <v>pass</v>
      </c>
      <c r="M3" s="12" t="str">
        <f t="shared" ref="M3:M41" si="3">IF(AND(K3&gt;=80%,K3&lt;=100%),"A",IF(AND(K3&gt;=70%,K3&lt;=80%),"B",IF(AND(K3&gt;=50%,K3&lt;=70%),"C",IF(AND(K3&gt;=33%,K3&lt;=50%),"D",IF(AND(K3&gt;=1%,K3&lt;=33%),"F","No Grade")))))</f>
        <v>D</v>
      </c>
    </row>
    <row r="4" spans="1:13" x14ac:dyDescent="0.35">
      <c r="A4" s="12">
        <v>3</v>
      </c>
      <c r="B4" s="12" t="s">
        <v>35</v>
      </c>
      <c r="C4" s="12">
        <v>99</v>
      </c>
      <c r="D4" s="12">
        <v>3</v>
      </c>
      <c r="E4" s="12">
        <v>30</v>
      </c>
      <c r="F4" s="12">
        <v>8</v>
      </c>
      <c r="G4" s="12">
        <v>16</v>
      </c>
      <c r="H4" s="12">
        <v>7</v>
      </c>
      <c r="I4" s="12">
        <v>500</v>
      </c>
      <c r="J4" s="12">
        <f t="shared" si="0"/>
        <v>163</v>
      </c>
      <c r="K4" s="16">
        <f t="shared" si="1"/>
        <v>0.32600000000000001</v>
      </c>
      <c r="L4" s="12" t="str">
        <f t="shared" si="2"/>
        <v>Fail</v>
      </c>
      <c r="M4" s="12" t="str">
        <f t="shared" si="3"/>
        <v>F</v>
      </c>
    </row>
    <row r="5" spans="1:13" x14ac:dyDescent="0.35">
      <c r="A5" s="12">
        <v>4</v>
      </c>
      <c r="B5" s="12" t="s">
        <v>36</v>
      </c>
      <c r="C5" s="12">
        <v>72</v>
      </c>
      <c r="D5" s="12">
        <v>15</v>
      </c>
      <c r="E5" s="12">
        <v>6</v>
      </c>
      <c r="F5" s="12">
        <v>15</v>
      </c>
      <c r="G5" s="12">
        <v>27</v>
      </c>
      <c r="H5" s="12">
        <v>14</v>
      </c>
      <c r="I5" s="12">
        <v>500</v>
      </c>
      <c r="J5" s="12">
        <f t="shared" si="0"/>
        <v>149</v>
      </c>
      <c r="K5" s="16">
        <f t="shared" si="1"/>
        <v>0.29799999999999999</v>
      </c>
      <c r="L5" s="12" t="str">
        <f t="shared" si="2"/>
        <v>Fail</v>
      </c>
      <c r="M5" s="12" t="str">
        <f t="shared" si="3"/>
        <v>F</v>
      </c>
    </row>
    <row r="6" spans="1:13" x14ac:dyDescent="0.35">
      <c r="A6" s="12">
        <v>5</v>
      </c>
      <c r="B6" s="12" t="s">
        <v>37</v>
      </c>
      <c r="C6" s="12">
        <v>85</v>
      </c>
      <c r="D6" s="12">
        <v>37</v>
      </c>
      <c r="E6" s="12">
        <v>44</v>
      </c>
      <c r="F6" s="12">
        <v>56</v>
      </c>
      <c r="G6" s="12">
        <v>2</v>
      </c>
      <c r="H6" s="12">
        <v>40</v>
      </c>
      <c r="I6" s="12">
        <v>500</v>
      </c>
      <c r="J6" s="12">
        <f t="shared" si="0"/>
        <v>264</v>
      </c>
      <c r="K6" s="16">
        <f t="shared" si="1"/>
        <v>0.52800000000000002</v>
      </c>
      <c r="L6" s="12" t="str">
        <f t="shared" si="2"/>
        <v>pass</v>
      </c>
      <c r="M6" s="12" t="str">
        <f t="shared" si="3"/>
        <v>C</v>
      </c>
    </row>
    <row r="7" spans="1:13" x14ac:dyDescent="0.35">
      <c r="A7" s="12">
        <v>6</v>
      </c>
      <c r="B7" s="12" t="s">
        <v>38</v>
      </c>
      <c r="C7" s="12">
        <v>82</v>
      </c>
      <c r="D7" s="12">
        <v>76</v>
      </c>
      <c r="E7" s="12">
        <v>48</v>
      </c>
      <c r="F7" s="12">
        <v>64</v>
      </c>
      <c r="G7" s="12">
        <v>47</v>
      </c>
      <c r="H7" s="12">
        <v>69</v>
      </c>
      <c r="I7" s="12">
        <v>500</v>
      </c>
      <c r="J7" s="12">
        <f t="shared" si="0"/>
        <v>386</v>
      </c>
      <c r="K7" s="16">
        <f t="shared" si="1"/>
        <v>0.77200000000000002</v>
      </c>
      <c r="L7" s="12" t="str">
        <f t="shared" si="2"/>
        <v>pass</v>
      </c>
      <c r="M7" s="12" t="str">
        <f t="shared" si="3"/>
        <v>B</v>
      </c>
    </row>
    <row r="8" spans="1:13" x14ac:dyDescent="0.35">
      <c r="A8" s="12">
        <v>7</v>
      </c>
      <c r="B8" s="12" t="s">
        <v>39</v>
      </c>
      <c r="C8" s="12">
        <v>20</v>
      </c>
      <c r="D8" s="12">
        <v>33</v>
      </c>
      <c r="E8" s="12">
        <v>4</v>
      </c>
      <c r="F8" s="12">
        <v>38</v>
      </c>
      <c r="G8" s="12">
        <v>9</v>
      </c>
      <c r="H8" s="12">
        <v>90</v>
      </c>
      <c r="I8" s="12">
        <v>500</v>
      </c>
      <c r="J8" s="12">
        <f t="shared" si="0"/>
        <v>194</v>
      </c>
      <c r="K8" s="16">
        <f t="shared" si="1"/>
        <v>0.38800000000000001</v>
      </c>
      <c r="L8" s="12" t="str">
        <f t="shared" si="2"/>
        <v>pass</v>
      </c>
      <c r="M8" s="12" t="str">
        <f t="shared" si="3"/>
        <v>D</v>
      </c>
    </row>
    <row r="9" spans="1:13" x14ac:dyDescent="0.35">
      <c r="A9" s="12">
        <v>8</v>
      </c>
      <c r="B9" s="12" t="s">
        <v>40</v>
      </c>
      <c r="C9" s="12">
        <v>96</v>
      </c>
      <c r="D9" s="12">
        <v>65</v>
      </c>
      <c r="E9" s="12">
        <v>64</v>
      </c>
      <c r="F9" s="12">
        <v>97</v>
      </c>
      <c r="G9" s="12">
        <v>74</v>
      </c>
      <c r="H9" s="12">
        <v>67</v>
      </c>
      <c r="I9" s="12">
        <v>500</v>
      </c>
      <c r="J9" s="12">
        <f t="shared" si="0"/>
        <v>463</v>
      </c>
      <c r="K9" s="16">
        <f t="shared" si="1"/>
        <v>0.92600000000000005</v>
      </c>
      <c r="L9" s="12" t="str">
        <f t="shared" si="2"/>
        <v>pass</v>
      </c>
      <c r="M9" s="12" t="str">
        <f t="shared" si="3"/>
        <v>A</v>
      </c>
    </row>
    <row r="10" spans="1:13" x14ac:dyDescent="0.35">
      <c r="A10" s="12">
        <v>9</v>
      </c>
      <c r="B10" s="12" t="s">
        <v>41</v>
      </c>
      <c r="C10" s="12">
        <v>18</v>
      </c>
      <c r="D10" s="12">
        <v>17</v>
      </c>
      <c r="E10" s="12">
        <v>6</v>
      </c>
      <c r="F10" s="12">
        <v>85</v>
      </c>
      <c r="G10" s="12">
        <v>87</v>
      </c>
      <c r="H10" s="12">
        <v>67</v>
      </c>
      <c r="I10" s="12">
        <v>500</v>
      </c>
      <c r="J10" s="12">
        <f t="shared" si="0"/>
        <v>280</v>
      </c>
      <c r="K10" s="16">
        <f t="shared" si="1"/>
        <v>0.56000000000000005</v>
      </c>
      <c r="L10" s="12" t="str">
        <f t="shared" si="2"/>
        <v>pass</v>
      </c>
      <c r="M10" s="12" t="str">
        <f t="shared" si="3"/>
        <v>C</v>
      </c>
    </row>
    <row r="11" spans="1:13" x14ac:dyDescent="0.35">
      <c r="A11" s="12">
        <v>10</v>
      </c>
      <c r="B11" s="12" t="s">
        <v>42</v>
      </c>
      <c r="C11" s="12">
        <v>6</v>
      </c>
      <c r="D11" s="12">
        <v>42</v>
      </c>
      <c r="E11" s="12">
        <v>95</v>
      </c>
      <c r="F11" s="12">
        <v>96</v>
      </c>
      <c r="G11" s="12">
        <v>40</v>
      </c>
      <c r="H11" s="12">
        <v>40</v>
      </c>
      <c r="I11" s="12">
        <v>500</v>
      </c>
      <c r="J11" s="12">
        <f t="shared" si="0"/>
        <v>319</v>
      </c>
      <c r="K11" s="16">
        <f t="shared" si="1"/>
        <v>0.63800000000000001</v>
      </c>
      <c r="L11" s="12" t="str">
        <f t="shared" si="2"/>
        <v>pass</v>
      </c>
      <c r="M11" s="12" t="str">
        <f t="shared" si="3"/>
        <v>C</v>
      </c>
    </row>
    <row r="12" spans="1:13" x14ac:dyDescent="0.35">
      <c r="A12" s="12">
        <v>11</v>
      </c>
      <c r="B12" s="12" t="s">
        <v>43</v>
      </c>
      <c r="C12" s="12">
        <v>69</v>
      </c>
      <c r="D12" s="12">
        <v>97</v>
      </c>
      <c r="E12" s="12">
        <v>18</v>
      </c>
      <c r="F12" s="12">
        <v>4</v>
      </c>
      <c r="G12" s="12">
        <v>98</v>
      </c>
      <c r="H12" s="12">
        <v>54</v>
      </c>
      <c r="I12" s="12">
        <v>500</v>
      </c>
      <c r="J12" s="12">
        <f t="shared" si="0"/>
        <v>340</v>
      </c>
      <c r="K12" s="16">
        <f t="shared" si="1"/>
        <v>0.68</v>
      </c>
      <c r="L12" s="12" t="str">
        <f t="shared" si="2"/>
        <v>pass</v>
      </c>
      <c r="M12" s="12" t="str">
        <f t="shared" si="3"/>
        <v>C</v>
      </c>
    </row>
    <row r="13" spans="1:13" x14ac:dyDescent="0.35">
      <c r="A13" s="12">
        <v>12</v>
      </c>
      <c r="B13" s="12" t="s">
        <v>44</v>
      </c>
      <c r="C13" s="12">
        <v>5</v>
      </c>
      <c r="D13" s="12">
        <v>62</v>
      </c>
      <c r="E13" s="12">
        <v>52</v>
      </c>
      <c r="F13" s="12">
        <v>27</v>
      </c>
      <c r="G13" s="12">
        <v>27</v>
      </c>
      <c r="H13" s="12">
        <v>100</v>
      </c>
      <c r="I13" s="12">
        <v>500</v>
      </c>
      <c r="J13" s="12">
        <f t="shared" si="0"/>
        <v>273</v>
      </c>
      <c r="K13" s="16">
        <f t="shared" si="1"/>
        <v>0.54600000000000004</v>
      </c>
      <c r="L13" s="12" t="str">
        <f t="shared" si="2"/>
        <v>pass</v>
      </c>
      <c r="M13" s="12" t="str">
        <f t="shared" si="3"/>
        <v>C</v>
      </c>
    </row>
    <row r="14" spans="1:13" x14ac:dyDescent="0.35">
      <c r="A14" s="12">
        <v>13</v>
      </c>
      <c r="B14" s="12" t="s">
        <v>45</v>
      </c>
      <c r="C14" s="12">
        <v>12</v>
      </c>
      <c r="D14" s="12">
        <v>69</v>
      </c>
      <c r="E14" s="12">
        <v>86</v>
      </c>
      <c r="F14" s="12">
        <v>65</v>
      </c>
      <c r="G14" s="12">
        <v>98</v>
      </c>
      <c r="H14" s="12">
        <v>51</v>
      </c>
      <c r="I14" s="12">
        <v>500</v>
      </c>
      <c r="J14" s="12">
        <f t="shared" si="0"/>
        <v>381</v>
      </c>
      <c r="K14" s="16">
        <f t="shared" si="1"/>
        <v>0.76200000000000001</v>
      </c>
      <c r="L14" s="12" t="str">
        <f t="shared" si="2"/>
        <v>pass</v>
      </c>
      <c r="M14" s="12" t="str">
        <f t="shared" si="3"/>
        <v>B</v>
      </c>
    </row>
    <row r="15" spans="1:13" x14ac:dyDescent="0.35">
      <c r="A15" s="12">
        <v>14</v>
      </c>
      <c r="B15" s="12" t="s">
        <v>46</v>
      </c>
      <c r="C15" s="12">
        <v>76</v>
      </c>
      <c r="D15" s="12">
        <v>23</v>
      </c>
      <c r="E15" s="12">
        <v>78</v>
      </c>
      <c r="F15" s="12">
        <v>55</v>
      </c>
      <c r="G15" s="12">
        <v>72</v>
      </c>
      <c r="H15" s="12">
        <v>100</v>
      </c>
      <c r="I15" s="12">
        <v>500</v>
      </c>
      <c r="J15" s="12">
        <f t="shared" si="0"/>
        <v>404</v>
      </c>
      <c r="K15" s="16">
        <f t="shared" si="1"/>
        <v>0.80800000000000005</v>
      </c>
      <c r="L15" s="12" t="str">
        <f t="shared" si="2"/>
        <v>pass</v>
      </c>
      <c r="M15" s="12" t="str">
        <f t="shared" si="3"/>
        <v>A</v>
      </c>
    </row>
    <row r="16" spans="1:13" x14ac:dyDescent="0.35">
      <c r="A16" s="12">
        <v>15</v>
      </c>
      <c r="B16" s="12" t="s">
        <v>47</v>
      </c>
      <c r="C16" s="12">
        <v>16</v>
      </c>
      <c r="D16" s="12">
        <v>72</v>
      </c>
      <c r="E16" s="12">
        <v>44</v>
      </c>
      <c r="F16" s="12">
        <v>96</v>
      </c>
      <c r="G16" s="12">
        <v>87</v>
      </c>
      <c r="H16" s="12">
        <v>68</v>
      </c>
      <c r="I16" s="12">
        <v>500</v>
      </c>
      <c r="J16" s="12">
        <f t="shared" si="0"/>
        <v>383</v>
      </c>
      <c r="K16" s="16">
        <f t="shared" si="1"/>
        <v>0.76600000000000001</v>
      </c>
      <c r="L16" s="12" t="str">
        <f t="shared" si="2"/>
        <v>pass</v>
      </c>
      <c r="M16" s="12" t="str">
        <f t="shared" si="3"/>
        <v>B</v>
      </c>
    </row>
    <row r="17" spans="1:13" x14ac:dyDescent="0.35">
      <c r="A17" s="12">
        <v>16</v>
      </c>
      <c r="B17" s="12" t="s">
        <v>48</v>
      </c>
      <c r="C17" s="12">
        <v>12</v>
      </c>
      <c r="D17" s="12">
        <v>23</v>
      </c>
      <c r="E17" s="12">
        <v>23</v>
      </c>
      <c r="F17" s="12">
        <v>81</v>
      </c>
      <c r="G17" s="12">
        <v>47</v>
      </c>
      <c r="H17" s="12">
        <v>95</v>
      </c>
      <c r="I17" s="12">
        <v>500</v>
      </c>
      <c r="J17" s="12">
        <f t="shared" si="0"/>
        <v>281</v>
      </c>
      <c r="K17" s="16">
        <f t="shared" si="1"/>
        <v>0.56200000000000006</v>
      </c>
      <c r="L17" s="12" t="str">
        <f t="shared" si="2"/>
        <v>pass</v>
      </c>
      <c r="M17" s="12" t="str">
        <f t="shared" si="3"/>
        <v>C</v>
      </c>
    </row>
    <row r="18" spans="1:13" x14ac:dyDescent="0.35">
      <c r="A18" s="12">
        <v>17</v>
      </c>
      <c r="B18" s="12" t="s">
        <v>49</v>
      </c>
      <c r="C18" s="12">
        <v>9</v>
      </c>
      <c r="D18" s="12">
        <v>3</v>
      </c>
      <c r="E18" s="12">
        <v>5</v>
      </c>
      <c r="F18" s="12">
        <v>26</v>
      </c>
      <c r="G18" s="12">
        <v>59</v>
      </c>
      <c r="H18" s="12">
        <v>20</v>
      </c>
      <c r="I18" s="12">
        <v>500</v>
      </c>
      <c r="J18" s="12">
        <f t="shared" si="0"/>
        <v>122</v>
      </c>
      <c r="K18" s="16">
        <f t="shared" si="1"/>
        <v>0.24399999999999999</v>
      </c>
      <c r="L18" s="12" t="str">
        <f t="shared" si="2"/>
        <v>Fail</v>
      </c>
      <c r="M18" s="12" t="str">
        <f t="shared" si="3"/>
        <v>F</v>
      </c>
    </row>
    <row r="19" spans="1:13" x14ac:dyDescent="0.35">
      <c r="A19" s="12">
        <v>18</v>
      </c>
      <c r="B19" s="12" t="s">
        <v>50</v>
      </c>
      <c r="C19" s="12">
        <v>75</v>
      </c>
      <c r="D19" s="12">
        <v>43</v>
      </c>
      <c r="E19" s="12">
        <v>58</v>
      </c>
      <c r="F19" s="12">
        <v>55</v>
      </c>
      <c r="G19" s="12">
        <v>40</v>
      </c>
      <c r="H19" s="12">
        <v>23</v>
      </c>
      <c r="I19" s="12">
        <v>500</v>
      </c>
      <c r="J19" s="12">
        <f t="shared" si="0"/>
        <v>294</v>
      </c>
      <c r="K19" s="16">
        <f t="shared" si="1"/>
        <v>0.58799999999999997</v>
      </c>
      <c r="L19" s="12" t="str">
        <f t="shared" si="2"/>
        <v>pass</v>
      </c>
      <c r="M19" s="12" t="str">
        <f t="shared" si="3"/>
        <v>C</v>
      </c>
    </row>
    <row r="20" spans="1:13" x14ac:dyDescent="0.35">
      <c r="A20" s="12">
        <v>19</v>
      </c>
      <c r="B20" s="12" t="s">
        <v>51</v>
      </c>
      <c r="C20" s="12">
        <v>15</v>
      </c>
      <c r="D20" s="12">
        <v>50</v>
      </c>
      <c r="E20" s="12">
        <v>2</v>
      </c>
      <c r="F20" s="12">
        <v>72</v>
      </c>
      <c r="G20" s="12">
        <v>85</v>
      </c>
      <c r="H20" s="12">
        <v>12</v>
      </c>
      <c r="I20" s="12">
        <v>500</v>
      </c>
      <c r="J20" s="12">
        <f t="shared" si="0"/>
        <v>236</v>
      </c>
      <c r="K20" s="16">
        <f t="shared" si="1"/>
        <v>0.47199999999999998</v>
      </c>
      <c r="L20" s="12" t="str">
        <f t="shared" si="2"/>
        <v>pass</v>
      </c>
      <c r="M20" s="12" t="str">
        <f t="shared" si="3"/>
        <v>D</v>
      </c>
    </row>
    <row r="21" spans="1:13" x14ac:dyDescent="0.35">
      <c r="A21" s="12">
        <v>20</v>
      </c>
      <c r="B21" s="12" t="s">
        <v>52</v>
      </c>
      <c r="C21" s="12">
        <v>42</v>
      </c>
      <c r="D21" s="12">
        <v>24</v>
      </c>
      <c r="E21" s="12">
        <v>63</v>
      </c>
      <c r="F21" s="12">
        <v>33</v>
      </c>
      <c r="G21" s="12">
        <v>27</v>
      </c>
      <c r="H21" s="12">
        <v>43</v>
      </c>
      <c r="I21" s="12">
        <v>500</v>
      </c>
      <c r="J21" s="12">
        <f t="shared" si="0"/>
        <v>232</v>
      </c>
      <c r="K21" s="16">
        <f t="shared" si="1"/>
        <v>0.46400000000000002</v>
      </c>
      <c r="L21" s="12" t="str">
        <f t="shared" si="2"/>
        <v>pass</v>
      </c>
      <c r="M21" s="12" t="str">
        <f t="shared" si="3"/>
        <v>D</v>
      </c>
    </row>
    <row r="22" spans="1:13" x14ac:dyDescent="0.35">
      <c r="A22" s="12">
        <v>21</v>
      </c>
      <c r="B22" s="12" t="s">
        <v>53</v>
      </c>
      <c r="C22" s="12">
        <v>39</v>
      </c>
      <c r="D22" s="12">
        <v>38</v>
      </c>
      <c r="E22" s="12">
        <v>83</v>
      </c>
      <c r="F22" s="12">
        <v>20</v>
      </c>
      <c r="G22" s="12">
        <v>31</v>
      </c>
      <c r="H22" s="12">
        <v>28</v>
      </c>
      <c r="I22" s="12">
        <v>500</v>
      </c>
      <c r="J22" s="12">
        <f t="shared" si="0"/>
        <v>239</v>
      </c>
      <c r="K22" s="16">
        <f t="shared" si="1"/>
        <v>0.47799999999999998</v>
      </c>
      <c r="L22" s="12" t="str">
        <f t="shared" si="2"/>
        <v>pass</v>
      </c>
      <c r="M22" s="12" t="str">
        <f t="shared" si="3"/>
        <v>D</v>
      </c>
    </row>
    <row r="23" spans="1:13" x14ac:dyDescent="0.35">
      <c r="A23" s="12">
        <v>22</v>
      </c>
      <c r="B23" s="12" t="s">
        <v>54</v>
      </c>
      <c r="C23" s="12">
        <v>60</v>
      </c>
      <c r="D23" s="12">
        <v>40</v>
      </c>
      <c r="E23" s="12">
        <v>66</v>
      </c>
      <c r="F23" s="12">
        <v>0</v>
      </c>
      <c r="G23" s="12">
        <v>13</v>
      </c>
      <c r="H23" s="12">
        <v>38</v>
      </c>
      <c r="I23" s="12">
        <v>500</v>
      </c>
      <c r="J23" s="12">
        <f t="shared" si="0"/>
        <v>217</v>
      </c>
      <c r="K23" s="16">
        <f t="shared" si="1"/>
        <v>0.434</v>
      </c>
      <c r="L23" s="12" t="str">
        <f t="shared" si="2"/>
        <v>pass</v>
      </c>
      <c r="M23" s="12" t="str">
        <f t="shared" si="3"/>
        <v>D</v>
      </c>
    </row>
    <row r="24" spans="1:13" x14ac:dyDescent="0.35">
      <c r="A24" s="12">
        <v>23</v>
      </c>
      <c r="B24" s="12" t="s">
        <v>55</v>
      </c>
      <c r="C24" s="12">
        <v>43</v>
      </c>
      <c r="D24" s="12">
        <v>28</v>
      </c>
      <c r="E24" s="12">
        <v>38</v>
      </c>
      <c r="F24" s="12">
        <v>24</v>
      </c>
      <c r="G24" s="12">
        <v>87</v>
      </c>
      <c r="H24" s="12">
        <v>38</v>
      </c>
      <c r="I24" s="12">
        <v>500</v>
      </c>
      <c r="J24" s="12">
        <f t="shared" si="0"/>
        <v>258</v>
      </c>
      <c r="K24" s="16">
        <f t="shared" si="1"/>
        <v>0.51600000000000001</v>
      </c>
      <c r="L24" s="12" t="str">
        <f t="shared" si="2"/>
        <v>pass</v>
      </c>
      <c r="M24" s="12" t="str">
        <f t="shared" si="3"/>
        <v>C</v>
      </c>
    </row>
    <row r="25" spans="1:13" x14ac:dyDescent="0.35">
      <c r="A25" s="12">
        <v>24</v>
      </c>
      <c r="B25" s="12" t="s">
        <v>56</v>
      </c>
      <c r="C25" s="12">
        <v>50</v>
      </c>
      <c r="D25" s="12">
        <v>0</v>
      </c>
      <c r="E25" s="12">
        <v>8</v>
      </c>
      <c r="F25" s="12">
        <v>34</v>
      </c>
      <c r="G25" s="12">
        <v>80</v>
      </c>
      <c r="H25" s="12">
        <v>76</v>
      </c>
      <c r="I25" s="12">
        <v>500</v>
      </c>
      <c r="J25" s="12">
        <f t="shared" si="0"/>
        <v>248</v>
      </c>
      <c r="K25" s="16">
        <f t="shared" si="1"/>
        <v>0.496</v>
      </c>
      <c r="L25" s="12" t="str">
        <f t="shared" si="2"/>
        <v>pass</v>
      </c>
      <c r="M25" s="12" t="str">
        <f t="shared" si="3"/>
        <v>D</v>
      </c>
    </row>
    <row r="26" spans="1:13" x14ac:dyDescent="0.35">
      <c r="A26" s="12">
        <v>25</v>
      </c>
      <c r="B26" s="12" t="s">
        <v>57</v>
      </c>
      <c r="C26" s="12">
        <v>35</v>
      </c>
      <c r="D26" s="12">
        <v>84</v>
      </c>
      <c r="E26" s="12">
        <v>76</v>
      </c>
      <c r="F26" s="12">
        <v>69</v>
      </c>
      <c r="G26" s="12">
        <v>63</v>
      </c>
      <c r="H26" s="12">
        <v>23</v>
      </c>
      <c r="I26" s="12">
        <v>500</v>
      </c>
      <c r="J26" s="12">
        <f t="shared" si="0"/>
        <v>350</v>
      </c>
      <c r="K26" s="16">
        <f t="shared" si="1"/>
        <v>0.7</v>
      </c>
      <c r="L26" s="12" t="str">
        <f t="shared" si="2"/>
        <v>pass</v>
      </c>
      <c r="M26" s="12" t="str">
        <f t="shared" si="3"/>
        <v>B</v>
      </c>
    </row>
    <row r="27" spans="1:13" x14ac:dyDescent="0.35">
      <c r="A27" s="12">
        <v>26</v>
      </c>
      <c r="B27" s="12" t="s">
        <v>58</v>
      </c>
      <c r="C27" s="12">
        <v>33</v>
      </c>
      <c r="D27" s="12">
        <v>56</v>
      </c>
      <c r="E27" s="12">
        <v>39</v>
      </c>
      <c r="F27" s="12">
        <v>65</v>
      </c>
      <c r="G27" s="12">
        <v>88</v>
      </c>
      <c r="H27" s="12">
        <v>60</v>
      </c>
      <c r="I27" s="12">
        <v>500</v>
      </c>
      <c r="J27" s="12">
        <f t="shared" si="0"/>
        <v>341</v>
      </c>
      <c r="K27" s="16">
        <f t="shared" si="1"/>
        <v>0.68200000000000005</v>
      </c>
      <c r="L27" s="12" t="str">
        <f t="shared" si="2"/>
        <v>pass</v>
      </c>
      <c r="M27" s="12" t="str">
        <f t="shared" si="3"/>
        <v>C</v>
      </c>
    </row>
    <row r="28" spans="1:13" x14ac:dyDescent="0.35">
      <c r="A28" s="12">
        <v>27</v>
      </c>
      <c r="B28" s="12" t="s">
        <v>59</v>
      </c>
      <c r="C28" s="12">
        <v>17</v>
      </c>
      <c r="D28" s="12">
        <v>17</v>
      </c>
      <c r="E28" s="12">
        <v>60</v>
      </c>
      <c r="F28" s="12">
        <v>55</v>
      </c>
      <c r="G28" s="12">
        <v>31</v>
      </c>
      <c r="H28" s="12">
        <v>61</v>
      </c>
      <c r="I28" s="12">
        <v>500</v>
      </c>
      <c r="J28" s="12">
        <f t="shared" si="0"/>
        <v>241</v>
      </c>
      <c r="K28" s="16">
        <f t="shared" si="1"/>
        <v>0.48199999999999998</v>
      </c>
      <c r="L28" s="12" t="str">
        <f t="shared" si="2"/>
        <v>pass</v>
      </c>
      <c r="M28" s="12" t="str">
        <f t="shared" si="3"/>
        <v>D</v>
      </c>
    </row>
    <row r="29" spans="1:13" x14ac:dyDescent="0.35">
      <c r="A29" s="12">
        <v>28</v>
      </c>
      <c r="B29" s="12" t="s">
        <v>60</v>
      </c>
      <c r="C29" s="12">
        <v>12</v>
      </c>
      <c r="D29" s="12">
        <v>83</v>
      </c>
      <c r="E29" s="12">
        <v>97</v>
      </c>
      <c r="F29" s="12">
        <v>14</v>
      </c>
      <c r="G29" s="12">
        <v>47</v>
      </c>
      <c r="H29" s="12">
        <v>89</v>
      </c>
      <c r="I29" s="12">
        <v>500</v>
      </c>
      <c r="J29" s="12">
        <f t="shared" si="0"/>
        <v>342</v>
      </c>
      <c r="K29" s="16">
        <f t="shared" si="1"/>
        <v>0.68400000000000005</v>
      </c>
      <c r="L29" s="12" t="str">
        <f t="shared" si="2"/>
        <v>pass</v>
      </c>
      <c r="M29" s="12" t="str">
        <f t="shared" si="3"/>
        <v>C</v>
      </c>
    </row>
    <row r="30" spans="1:13" x14ac:dyDescent="0.35">
      <c r="A30" s="12">
        <v>29</v>
      </c>
      <c r="B30" s="12" t="s">
        <v>61</v>
      </c>
      <c r="C30" s="12">
        <v>31</v>
      </c>
      <c r="D30" s="12">
        <v>8</v>
      </c>
      <c r="E30" s="12">
        <v>26</v>
      </c>
      <c r="F30" s="12">
        <v>100</v>
      </c>
      <c r="G30" s="12">
        <v>40</v>
      </c>
      <c r="H30" s="12">
        <v>65</v>
      </c>
      <c r="I30" s="12">
        <v>500</v>
      </c>
      <c r="J30" s="12">
        <f t="shared" si="0"/>
        <v>270</v>
      </c>
      <c r="K30" s="16">
        <f t="shared" si="1"/>
        <v>0.54</v>
      </c>
      <c r="L30" s="12" t="str">
        <f t="shared" si="2"/>
        <v>pass</v>
      </c>
      <c r="M30" s="12" t="str">
        <f t="shared" si="3"/>
        <v>C</v>
      </c>
    </row>
    <row r="31" spans="1:13" x14ac:dyDescent="0.35">
      <c r="A31" s="12">
        <v>30</v>
      </c>
      <c r="B31" s="12" t="s">
        <v>62</v>
      </c>
      <c r="C31" s="12">
        <v>62</v>
      </c>
      <c r="D31" s="12">
        <v>93</v>
      </c>
      <c r="E31" s="12">
        <v>20</v>
      </c>
      <c r="F31" s="12">
        <v>18</v>
      </c>
      <c r="G31" s="12">
        <v>39</v>
      </c>
      <c r="H31" s="12">
        <v>22</v>
      </c>
      <c r="I31" s="12">
        <v>500</v>
      </c>
      <c r="J31" s="12">
        <f t="shared" si="0"/>
        <v>254</v>
      </c>
      <c r="K31" s="16">
        <f t="shared" si="1"/>
        <v>0.50800000000000001</v>
      </c>
      <c r="L31" s="12" t="str">
        <f t="shared" si="2"/>
        <v>pass</v>
      </c>
      <c r="M31" s="12" t="str">
        <f t="shared" si="3"/>
        <v>C</v>
      </c>
    </row>
    <row r="32" spans="1:13" x14ac:dyDescent="0.35">
      <c r="A32" s="12">
        <v>31</v>
      </c>
      <c r="B32" s="12" t="s">
        <v>63</v>
      </c>
      <c r="C32" s="12">
        <v>13</v>
      </c>
      <c r="D32" s="12">
        <v>6</v>
      </c>
      <c r="E32" s="12">
        <v>100</v>
      </c>
      <c r="F32" s="12">
        <v>11</v>
      </c>
      <c r="G32" s="12">
        <v>97</v>
      </c>
      <c r="H32" s="12">
        <v>18</v>
      </c>
      <c r="I32" s="12">
        <v>500</v>
      </c>
      <c r="J32" s="12">
        <f t="shared" si="0"/>
        <v>245</v>
      </c>
      <c r="K32" s="16">
        <f t="shared" si="1"/>
        <v>0.49</v>
      </c>
      <c r="L32" s="12" t="str">
        <f t="shared" si="2"/>
        <v>pass</v>
      </c>
      <c r="M32" s="12" t="str">
        <f t="shared" si="3"/>
        <v>D</v>
      </c>
    </row>
    <row r="33" spans="1:13" x14ac:dyDescent="0.35">
      <c r="A33" s="12">
        <v>32</v>
      </c>
      <c r="B33" s="12" t="s">
        <v>64</v>
      </c>
      <c r="C33" s="12">
        <v>45</v>
      </c>
      <c r="D33" s="12">
        <v>84</v>
      </c>
      <c r="E33" s="12">
        <v>98</v>
      </c>
      <c r="F33" s="12">
        <v>77</v>
      </c>
      <c r="G33" s="12">
        <v>78</v>
      </c>
      <c r="H33" s="12">
        <v>63</v>
      </c>
      <c r="I33" s="12">
        <v>500</v>
      </c>
      <c r="J33" s="12">
        <f t="shared" si="0"/>
        <v>445</v>
      </c>
      <c r="K33" s="16">
        <f t="shared" si="1"/>
        <v>0.89</v>
      </c>
      <c r="L33" s="12" t="str">
        <f t="shared" si="2"/>
        <v>pass</v>
      </c>
      <c r="M33" s="12" t="str">
        <f t="shared" si="3"/>
        <v>A</v>
      </c>
    </row>
    <row r="34" spans="1:13" x14ac:dyDescent="0.35">
      <c r="A34" s="12">
        <v>33</v>
      </c>
      <c r="B34" s="12" t="s">
        <v>65</v>
      </c>
      <c r="C34" s="12">
        <v>72</v>
      </c>
      <c r="D34" s="12">
        <v>65</v>
      </c>
      <c r="E34" s="12">
        <v>37</v>
      </c>
      <c r="F34" s="12">
        <v>86</v>
      </c>
      <c r="G34" s="12">
        <v>31</v>
      </c>
      <c r="H34" s="12">
        <v>47</v>
      </c>
      <c r="I34" s="12">
        <v>500</v>
      </c>
      <c r="J34" s="12">
        <f t="shared" si="0"/>
        <v>338</v>
      </c>
      <c r="K34" s="16">
        <f t="shared" si="1"/>
        <v>0.67600000000000005</v>
      </c>
      <c r="L34" s="12" t="str">
        <f t="shared" si="2"/>
        <v>pass</v>
      </c>
      <c r="M34" s="12" t="str">
        <f t="shared" si="3"/>
        <v>C</v>
      </c>
    </row>
    <row r="35" spans="1:13" x14ac:dyDescent="0.35">
      <c r="A35" s="12">
        <v>34</v>
      </c>
      <c r="B35" s="12" t="s">
        <v>66</v>
      </c>
      <c r="C35" s="12">
        <v>30</v>
      </c>
      <c r="D35" s="12">
        <v>72</v>
      </c>
      <c r="E35" s="12">
        <v>39</v>
      </c>
      <c r="F35" s="12">
        <v>59</v>
      </c>
      <c r="G35" s="12">
        <v>49</v>
      </c>
      <c r="H35" s="12">
        <v>23</v>
      </c>
      <c r="I35" s="12">
        <v>500</v>
      </c>
      <c r="J35" s="12">
        <f t="shared" si="0"/>
        <v>272</v>
      </c>
      <c r="K35" s="16">
        <f t="shared" si="1"/>
        <v>0.54400000000000004</v>
      </c>
      <c r="L35" s="12" t="str">
        <f t="shared" si="2"/>
        <v>pass</v>
      </c>
      <c r="M35" s="12" t="str">
        <f t="shared" si="3"/>
        <v>C</v>
      </c>
    </row>
    <row r="36" spans="1:13" x14ac:dyDescent="0.35">
      <c r="A36" s="12">
        <v>35</v>
      </c>
      <c r="B36" s="12" t="s">
        <v>67</v>
      </c>
      <c r="C36" s="12">
        <v>13</v>
      </c>
      <c r="D36" s="12">
        <v>66</v>
      </c>
      <c r="E36" s="12">
        <v>14</v>
      </c>
      <c r="F36" s="12">
        <v>37</v>
      </c>
      <c r="G36" s="12">
        <v>19</v>
      </c>
      <c r="H36" s="12">
        <v>10</v>
      </c>
      <c r="I36" s="12">
        <v>500</v>
      </c>
      <c r="J36" s="12">
        <f t="shared" si="0"/>
        <v>159</v>
      </c>
      <c r="K36" s="16">
        <f t="shared" si="1"/>
        <v>0.318</v>
      </c>
      <c r="L36" s="12" t="str">
        <f t="shared" si="2"/>
        <v>Fail</v>
      </c>
      <c r="M36" s="12" t="str">
        <f t="shared" si="3"/>
        <v>F</v>
      </c>
    </row>
    <row r="37" spans="1:13" x14ac:dyDescent="0.35">
      <c r="A37" s="12">
        <v>36</v>
      </c>
      <c r="B37" s="12" t="s">
        <v>68</v>
      </c>
      <c r="C37" s="12">
        <v>44</v>
      </c>
      <c r="D37" s="12">
        <v>8</v>
      </c>
      <c r="E37" s="12">
        <v>25</v>
      </c>
      <c r="F37" s="12">
        <v>37</v>
      </c>
      <c r="G37" s="12">
        <v>91</v>
      </c>
      <c r="H37" s="12">
        <v>21</v>
      </c>
      <c r="I37" s="12">
        <v>500</v>
      </c>
      <c r="J37" s="12">
        <f t="shared" si="0"/>
        <v>226</v>
      </c>
      <c r="K37" s="16">
        <f t="shared" si="1"/>
        <v>0.45200000000000001</v>
      </c>
      <c r="L37" s="12" t="str">
        <f t="shared" si="2"/>
        <v>pass</v>
      </c>
      <c r="M37" s="12" t="str">
        <f t="shared" si="3"/>
        <v>D</v>
      </c>
    </row>
    <row r="38" spans="1:13" x14ac:dyDescent="0.35">
      <c r="A38" s="12">
        <v>37</v>
      </c>
      <c r="B38" s="12" t="s">
        <v>69</v>
      </c>
      <c r="C38" s="12">
        <v>0</v>
      </c>
      <c r="D38" s="12">
        <v>31</v>
      </c>
      <c r="E38" s="12">
        <v>36</v>
      </c>
      <c r="F38" s="12">
        <v>5</v>
      </c>
      <c r="G38" s="12">
        <v>85</v>
      </c>
      <c r="H38" s="12">
        <v>36</v>
      </c>
      <c r="I38" s="12">
        <v>500</v>
      </c>
      <c r="J38" s="12">
        <f t="shared" si="0"/>
        <v>193</v>
      </c>
      <c r="K38" s="16">
        <f t="shared" si="1"/>
        <v>0.38600000000000001</v>
      </c>
      <c r="L38" s="12" t="str">
        <f t="shared" si="2"/>
        <v>pass</v>
      </c>
      <c r="M38" s="12" t="str">
        <f t="shared" si="3"/>
        <v>D</v>
      </c>
    </row>
    <row r="39" spans="1:13" x14ac:dyDescent="0.35">
      <c r="A39" s="12">
        <v>38</v>
      </c>
      <c r="B39" s="12" t="s">
        <v>70</v>
      </c>
      <c r="C39" s="12">
        <v>49</v>
      </c>
      <c r="D39" s="12">
        <v>100</v>
      </c>
      <c r="E39" s="12">
        <v>23</v>
      </c>
      <c r="F39" s="12">
        <v>50</v>
      </c>
      <c r="G39" s="12">
        <v>12</v>
      </c>
      <c r="H39" s="12">
        <v>57</v>
      </c>
      <c r="I39" s="12">
        <v>500</v>
      </c>
      <c r="J39" s="12">
        <f t="shared" si="0"/>
        <v>291</v>
      </c>
      <c r="K39" s="16">
        <f t="shared" si="1"/>
        <v>0.58199999999999996</v>
      </c>
      <c r="L39" s="12" t="str">
        <f t="shared" si="2"/>
        <v>pass</v>
      </c>
      <c r="M39" s="12" t="str">
        <f t="shared" si="3"/>
        <v>C</v>
      </c>
    </row>
    <row r="40" spans="1:13" x14ac:dyDescent="0.35">
      <c r="A40" s="12">
        <v>39</v>
      </c>
      <c r="B40" s="12" t="s">
        <v>71</v>
      </c>
      <c r="C40" s="12">
        <v>16</v>
      </c>
      <c r="D40" s="12">
        <v>4</v>
      </c>
      <c r="E40" s="12">
        <v>36</v>
      </c>
      <c r="F40" s="12">
        <v>16</v>
      </c>
      <c r="G40" s="12">
        <v>58</v>
      </c>
      <c r="H40" s="12">
        <v>18</v>
      </c>
      <c r="I40" s="12">
        <v>500</v>
      </c>
      <c r="J40" s="12">
        <f t="shared" si="0"/>
        <v>148</v>
      </c>
      <c r="K40" s="16">
        <f t="shared" si="1"/>
        <v>0.29599999999999999</v>
      </c>
      <c r="L40" s="12" t="str">
        <f t="shared" si="2"/>
        <v>Fail</v>
      </c>
      <c r="M40" s="12" t="str">
        <f t="shared" si="3"/>
        <v>F</v>
      </c>
    </row>
    <row r="41" spans="1:13" x14ac:dyDescent="0.35">
      <c r="A41" s="12">
        <v>40</v>
      </c>
      <c r="B41" s="12" t="s">
        <v>72</v>
      </c>
      <c r="C41" s="12">
        <v>48</v>
      </c>
      <c r="D41" s="12">
        <v>91</v>
      </c>
      <c r="E41" s="12">
        <v>99</v>
      </c>
      <c r="F41" s="12">
        <v>50</v>
      </c>
      <c r="G41" s="12">
        <v>9</v>
      </c>
      <c r="H41" s="12">
        <v>58</v>
      </c>
      <c r="I41" s="12">
        <v>500</v>
      </c>
      <c r="J41" s="12">
        <f t="shared" si="0"/>
        <v>355</v>
      </c>
      <c r="K41" s="16">
        <f t="shared" si="1"/>
        <v>0.71</v>
      </c>
      <c r="L41" s="12" t="str">
        <f t="shared" si="2"/>
        <v>pass</v>
      </c>
      <c r="M41" s="12" t="str">
        <f t="shared" si="3"/>
        <v>B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KAIF SAIFI</cp:lastModifiedBy>
  <dcterms:created xsi:type="dcterms:W3CDTF">2024-10-31T10:07:07Z</dcterms:created>
  <dcterms:modified xsi:type="dcterms:W3CDTF">2024-12-25T07:16:28Z</dcterms:modified>
</cp:coreProperties>
</file>