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Таблица 1" sheetId="1" r:id="rId1"/>
    <sheet name="Ввод и вбытие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9" i="2"/>
  <c r="D9"/>
  <c r="E9"/>
  <c r="F9"/>
  <c r="G9"/>
  <c r="H9"/>
  <c r="I9"/>
  <c r="J9"/>
  <c r="K9"/>
  <c r="L9"/>
  <c r="M9"/>
  <c r="N9"/>
  <c r="O9"/>
  <c r="P9"/>
  <c r="Q9"/>
  <c r="R9"/>
  <c r="S9"/>
  <c r="T9"/>
  <c r="U9"/>
  <c r="V9"/>
  <c r="B9"/>
  <c r="C4" i="1"/>
  <c r="H6"/>
  <c r="H11" s="1"/>
  <c r="D4" i="2"/>
  <c r="C4"/>
  <c r="H8" i="1"/>
  <c r="H7"/>
  <c r="B15"/>
  <c r="B14"/>
  <c r="B13"/>
</calcChain>
</file>

<file path=xl/sharedStrings.xml><?xml version="1.0" encoding="utf-8"?>
<sst xmlns="http://schemas.openxmlformats.org/spreadsheetml/2006/main" count="30" uniqueCount="29">
  <si>
    <t>Производительность по полезному ископ = (2 + 0,3*номер арианты)*10**6</t>
  </si>
  <si>
    <t>А п и =</t>
  </si>
  <si>
    <t xml:space="preserve">Rв = </t>
  </si>
  <si>
    <t>ОПФ</t>
  </si>
  <si>
    <t>Кол-во</t>
  </si>
  <si>
    <t>Стоимость (млн. Р.)</t>
  </si>
  <si>
    <t>Здание,сооружение</t>
  </si>
  <si>
    <t>Номер варианта 5</t>
  </si>
  <si>
    <t xml:space="preserve">не учитываем </t>
  </si>
  <si>
    <t>Вскрыша</t>
  </si>
  <si>
    <t>Количество экскаваторов</t>
  </si>
  <si>
    <t xml:space="preserve">Экскаватор </t>
  </si>
  <si>
    <t xml:space="preserve">Самосвал </t>
  </si>
  <si>
    <t>Количество самосвалов</t>
  </si>
  <si>
    <t>Буровые установки</t>
  </si>
  <si>
    <t xml:space="preserve">Буровой станок </t>
  </si>
  <si>
    <t>производ 2</t>
  </si>
  <si>
    <t>производ 1</t>
  </si>
  <si>
    <t>производ 5</t>
  </si>
  <si>
    <t>КИПиА</t>
  </si>
  <si>
    <t>Прочее</t>
  </si>
  <si>
    <t>Количество = (Апи + Апи*Kв)/Q</t>
  </si>
  <si>
    <t>Срок полезного использования (лет)</t>
  </si>
  <si>
    <t>Оющая:</t>
  </si>
  <si>
    <t>Производительность по полезному ископаемому</t>
  </si>
  <si>
    <t>__</t>
  </si>
  <si>
    <t xml:space="preserve">№ оборудования </t>
  </si>
  <si>
    <t xml:space="preserve">10 лет службы - 10 % стоимости в каждом году </t>
  </si>
  <si>
    <t xml:space="preserve">Коэффициент резерва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</si>
</sst>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2" fillId="2" borderId="0" xfId="1"/>
    <xf numFmtId="0" fontId="3" fillId="3" borderId="0" xfId="2"/>
    <xf numFmtId="0" fontId="4" fillId="4" borderId="2" xfId="3" applyBorder="1" applyAlignment="1">
      <alignment horizontal="center"/>
    </xf>
    <xf numFmtId="0" fontId="1" fillId="6" borderId="0" xfId="5"/>
    <xf numFmtId="0" fontId="5" fillId="5" borderId="1" xfId="4"/>
    <xf numFmtId="9" fontId="2" fillId="2" borderId="0" xfId="1" applyNumberFormat="1"/>
    <xf numFmtId="9" fontId="4" fillId="4" borderId="0" xfId="3" applyNumberFormat="1"/>
    <xf numFmtId="9" fontId="3" fillId="3" borderId="0" xfId="2" applyNumberFormat="1"/>
    <xf numFmtId="0" fontId="5" fillId="5" borderId="1" xfId="4" applyAlignment="1">
      <alignment horizontal="center"/>
    </xf>
    <xf numFmtId="0" fontId="5" fillId="5" borderId="3" xfId="4" applyBorder="1" applyAlignment="1">
      <alignment horizontal="center"/>
    </xf>
    <xf numFmtId="2" fontId="0" fillId="0" borderId="0" xfId="0" applyNumberFormat="1"/>
  </cellXfs>
  <cellStyles count="6">
    <cellStyle name="20% - Акцент1" xfId="5" builtinId="30"/>
    <cellStyle name="Контрольная ячейка" xfId="4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topLeftCell="A4" workbookViewId="0">
      <selection activeCell="G7" sqref="G7"/>
    </sheetView>
  </sheetViews>
  <sheetFormatPr defaultRowHeight="15"/>
  <cols>
    <col min="1" max="1" width="71.140625" bestFit="1" customWidth="1"/>
    <col min="3" max="3" width="11.140625" bestFit="1" customWidth="1"/>
    <col min="6" max="6" width="19.7109375" bestFit="1" customWidth="1"/>
    <col min="7" max="7" width="14.28515625" bestFit="1" customWidth="1"/>
    <col min="8" max="8" width="19.140625" bestFit="1" customWidth="1"/>
    <col min="9" max="9" width="34.7109375" bestFit="1" customWidth="1"/>
  </cols>
  <sheetData>
    <row r="1" spans="1:9">
      <c r="A1" s="4" t="s">
        <v>0</v>
      </c>
    </row>
    <row r="4" spans="1:9">
      <c r="A4" s="6" t="s">
        <v>24</v>
      </c>
      <c r="B4" s="6" t="s">
        <v>1</v>
      </c>
      <c r="C4" s="6">
        <f xml:space="preserve"> (2 + 0.3*5)*1000000</f>
        <v>3500000</v>
      </c>
      <c r="F4" s="5" t="s">
        <v>3</v>
      </c>
      <c r="G4" s="5" t="s">
        <v>4</v>
      </c>
      <c r="H4" s="5" t="s">
        <v>5</v>
      </c>
      <c r="I4" s="5" t="s">
        <v>22</v>
      </c>
    </row>
    <row r="5" spans="1:9">
      <c r="A5" s="6" t="s">
        <v>9</v>
      </c>
      <c r="B5" s="6" t="s">
        <v>2</v>
      </c>
      <c r="C5" s="6">
        <v>1</v>
      </c>
      <c r="F5" s="2" t="s">
        <v>6</v>
      </c>
      <c r="G5" s="2" t="s">
        <v>8</v>
      </c>
      <c r="H5" s="2">
        <v>550</v>
      </c>
      <c r="I5" s="2">
        <v>20</v>
      </c>
    </row>
    <row r="6" spans="1:9">
      <c r="F6" s="2" t="s">
        <v>11</v>
      </c>
      <c r="G6" s="2">
        <v>4</v>
      </c>
      <c r="H6" s="2">
        <f xml:space="preserve"> 70 *G6</f>
        <v>280</v>
      </c>
      <c r="I6" s="2">
        <v>10</v>
      </c>
    </row>
    <row r="7" spans="1:9">
      <c r="F7" s="2" t="s">
        <v>12</v>
      </c>
      <c r="G7" s="2">
        <v>70</v>
      </c>
      <c r="H7" s="2">
        <f>30 *G7</f>
        <v>2100</v>
      </c>
      <c r="I7" s="2">
        <v>7</v>
      </c>
    </row>
    <row r="8" spans="1:9">
      <c r="F8" s="2" t="s">
        <v>14</v>
      </c>
      <c r="G8" s="2">
        <v>14</v>
      </c>
      <c r="H8" s="2">
        <f xml:space="preserve"> 50 *G8</f>
        <v>700</v>
      </c>
      <c r="I8" s="2">
        <v>10</v>
      </c>
    </row>
    <row r="9" spans="1:9">
      <c r="A9" t="s">
        <v>7</v>
      </c>
      <c r="F9" s="2" t="s">
        <v>19</v>
      </c>
      <c r="G9" s="2" t="s">
        <v>25</v>
      </c>
      <c r="H9" s="2">
        <v>105</v>
      </c>
      <c r="I9" s="2">
        <v>5</v>
      </c>
    </row>
    <row r="10" spans="1:9">
      <c r="F10" s="2" t="s">
        <v>20</v>
      </c>
      <c r="G10" s="2" t="s">
        <v>25</v>
      </c>
      <c r="H10" s="2">
        <v>105</v>
      </c>
      <c r="I10" s="2">
        <v>20</v>
      </c>
    </row>
    <row r="11" spans="1:9">
      <c r="G11" s="3" t="s">
        <v>23</v>
      </c>
      <c r="H11" s="3">
        <f>H5+H6+H8+H7+H9+H10</f>
        <v>3840</v>
      </c>
    </row>
    <row r="13" spans="1:9">
      <c r="A13" s="1" t="s">
        <v>10</v>
      </c>
      <c r="B13" s="1">
        <f xml:space="preserve"> (C4 +C4*C5)/2</f>
        <v>3500000</v>
      </c>
      <c r="C13" s="1" t="s">
        <v>16</v>
      </c>
    </row>
    <row r="14" spans="1:9">
      <c r="A14" s="1" t="s">
        <v>13</v>
      </c>
      <c r="B14" s="1">
        <f>(C4+C4*1)/1</f>
        <v>7000000</v>
      </c>
      <c r="C14" s="1" t="s">
        <v>17</v>
      </c>
    </row>
    <row r="15" spans="1:9">
      <c r="A15" s="1" t="s">
        <v>15</v>
      </c>
      <c r="B15" s="1">
        <f>(C4+C4*C5)/5</f>
        <v>1400000</v>
      </c>
      <c r="C15" s="1" t="s">
        <v>18</v>
      </c>
    </row>
    <row r="16" spans="1:9">
      <c r="A16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X10"/>
  <sheetViews>
    <sheetView workbookViewId="0">
      <selection activeCell="C12" sqref="C12"/>
    </sheetView>
  </sheetViews>
  <sheetFormatPr defaultRowHeight="15"/>
  <cols>
    <col min="1" max="1" width="21.5703125" bestFit="1" customWidth="1"/>
    <col min="24" max="24" width="44.42578125" bestFit="1" customWidth="1"/>
  </cols>
  <sheetData>
    <row r="2" spans="1:24" ht="15.75" thickBot="1">
      <c r="B2" s="8">
        <v>0.25</v>
      </c>
      <c r="C2" s="8">
        <v>0.5</v>
      </c>
      <c r="D2" s="8">
        <v>0.75</v>
      </c>
      <c r="E2" s="8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10">
        <v>1</v>
      </c>
      <c r="T2" s="10">
        <v>0.75</v>
      </c>
      <c r="U2" s="10">
        <v>0.5</v>
      </c>
      <c r="V2" s="10">
        <v>0.25</v>
      </c>
    </row>
    <row r="3" spans="1:24" ht="16.5" thickTop="1" thickBot="1">
      <c r="A3" s="7" t="s">
        <v>26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X3" t="s">
        <v>27</v>
      </c>
    </row>
    <row r="4" spans="1:24" ht="16.5" thickTop="1" thickBot="1">
      <c r="A4" s="11">
        <v>1</v>
      </c>
      <c r="B4" s="2">
        <v>70</v>
      </c>
      <c r="C4" s="2">
        <f>B4-7*B3</f>
        <v>63</v>
      </c>
      <c r="D4" s="2">
        <f>B4-7*C3</f>
        <v>56</v>
      </c>
      <c r="E4" s="2">
        <v>49</v>
      </c>
      <c r="F4" s="2">
        <v>42</v>
      </c>
      <c r="G4" s="2">
        <v>35</v>
      </c>
      <c r="H4" s="2">
        <v>28</v>
      </c>
      <c r="I4" s="2">
        <v>21</v>
      </c>
      <c r="J4" s="2">
        <v>14</v>
      </c>
      <c r="K4" s="2">
        <v>7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ht="16.5" thickTop="1" thickBot="1">
      <c r="A5" s="12">
        <v>2</v>
      </c>
      <c r="B5" s="1"/>
      <c r="C5" s="2">
        <v>70</v>
      </c>
      <c r="D5" s="2">
        <v>63</v>
      </c>
      <c r="E5" s="2">
        <v>56</v>
      </c>
      <c r="F5" s="2">
        <v>49</v>
      </c>
      <c r="G5" s="2">
        <v>42</v>
      </c>
      <c r="H5" s="2">
        <v>35</v>
      </c>
      <c r="I5" s="2">
        <v>28</v>
      </c>
      <c r="J5" s="2">
        <v>21</v>
      </c>
      <c r="K5" s="2">
        <v>14</v>
      </c>
      <c r="L5" s="2">
        <v>7</v>
      </c>
      <c r="M5" s="2">
        <v>0</v>
      </c>
      <c r="N5" s="1"/>
      <c r="O5" s="1"/>
      <c r="P5" s="1"/>
      <c r="Q5" s="1"/>
      <c r="R5" s="1"/>
      <c r="S5" s="1"/>
      <c r="T5" s="1"/>
      <c r="U5" s="1"/>
      <c r="V5" s="1"/>
    </row>
    <row r="6" spans="1:24" ht="16.5" thickTop="1" thickBot="1">
      <c r="A6" s="12">
        <v>3</v>
      </c>
      <c r="B6" s="1"/>
      <c r="C6" s="1"/>
      <c r="D6" s="2">
        <v>70</v>
      </c>
      <c r="E6" s="2">
        <v>63</v>
      </c>
      <c r="F6" s="2">
        <v>56</v>
      </c>
      <c r="G6" s="2">
        <v>49</v>
      </c>
      <c r="H6" s="2">
        <v>42</v>
      </c>
      <c r="I6" s="2">
        <v>35</v>
      </c>
      <c r="J6" s="2">
        <v>28</v>
      </c>
      <c r="K6" s="2">
        <v>21</v>
      </c>
      <c r="L6" s="2">
        <v>14</v>
      </c>
      <c r="M6" s="2">
        <v>7</v>
      </c>
      <c r="N6" s="2">
        <v>0</v>
      </c>
      <c r="O6" s="1"/>
      <c r="P6" s="1"/>
      <c r="Q6" s="1"/>
      <c r="R6" s="1"/>
      <c r="S6" s="1"/>
      <c r="T6" s="1"/>
      <c r="U6" s="1"/>
      <c r="V6" s="1"/>
    </row>
    <row r="7" spans="1:24" ht="16.5" thickTop="1" thickBot="1">
      <c r="A7" s="12">
        <v>4</v>
      </c>
      <c r="B7" s="1"/>
      <c r="C7" s="1"/>
      <c r="D7" s="1"/>
      <c r="E7" s="2">
        <v>70</v>
      </c>
      <c r="F7" s="2">
        <v>63</v>
      </c>
      <c r="G7" s="2">
        <v>56</v>
      </c>
      <c r="H7" s="2">
        <v>49</v>
      </c>
      <c r="I7" s="2">
        <v>42</v>
      </c>
      <c r="J7" s="2">
        <v>35</v>
      </c>
      <c r="K7" s="2">
        <v>28</v>
      </c>
      <c r="L7" s="2">
        <v>21</v>
      </c>
      <c r="M7" s="2">
        <v>14</v>
      </c>
      <c r="N7" s="2">
        <v>7</v>
      </c>
      <c r="O7" s="2">
        <v>0</v>
      </c>
      <c r="P7" s="1"/>
      <c r="Q7" s="1"/>
      <c r="R7" s="1"/>
      <c r="S7" s="1"/>
      <c r="T7" s="1"/>
      <c r="U7" s="1"/>
      <c r="V7" s="1"/>
    </row>
    <row r="8" spans="1:24" ht="16.5" thickTop="1" thickBot="1"/>
    <row r="9" spans="1:24" ht="16.5" thickTop="1" thickBot="1">
      <c r="A9" s="7" t="s">
        <v>28</v>
      </c>
      <c r="B9" s="13">
        <f>COUNTA(B4:B7)/4</f>
        <v>0.25</v>
      </c>
      <c r="C9" s="13">
        <f t="shared" ref="C9:V9" si="0">COUNTA(C4:C7)/4</f>
        <v>0.5</v>
      </c>
      <c r="D9" s="13">
        <f t="shared" si="0"/>
        <v>0.75</v>
      </c>
      <c r="E9" s="13">
        <f t="shared" si="0"/>
        <v>1</v>
      </c>
      <c r="F9" s="13">
        <f t="shared" si="0"/>
        <v>1</v>
      </c>
      <c r="G9" s="13">
        <f t="shared" si="0"/>
        <v>1</v>
      </c>
      <c r="H9" s="13">
        <f t="shared" si="0"/>
        <v>1</v>
      </c>
      <c r="I9" s="13">
        <f t="shared" si="0"/>
        <v>1</v>
      </c>
      <c r="J9" s="13">
        <f t="shared" si="0"/>
        <v>1</v>
      </c>
      <c r="K9" s="13">
        <f t="shared" si="0"/>
        <v>1</v>
      </c>
      <c r="L9" s="13">
        <f t="shared" si="0"/>
        <v>1</v>
      </c>
      <c r="M9" s="13">
        <f t="shared" si="0"/>
        <v>0.75</v>
      </c>
      <c r="N9" s="13">
        <f t="shared" si="0"/>
        <v>0.5</v>
      </c>
      <c r="O9" s="13">
        <f t="shared" si="0"/>
        <v>0.25</v>
      </c>
      <c r="P9" s="13">
        <f t="shared" si="0"/>
        <v>0</v>
      </c>
      <c r="Q9" s="13">
        <f t="shared" si="0"/>
        <v>0</v>
      </c>
      <c r="R9" s="13">
        <f t="shared" si="0"/>
        <v>0</v>
      </c>
      <c r="S9" s="13">
        <f t="shared" si="0"/>
        <v>0</v>
      </c>
      <c r="T9" s="13">
        <f t="shared" si="0"/>
        <v>0</v>
      </c>
      <c r="U9" s="13">
        <f t="shared" si="0"/>
        <v>0</v>
      </c>
      <c r="V9" s="13">
        <f t="shared" si="0"/>
        <v>0</v>
      </c>
    </row>
    <row r="10" spans="1:24" ht="15.75" thickTop="1"/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 1</vt:lpstr>
      <vt:lpstr>Ввод и вбытие 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s220085</dc:creator>
  <cp:lastModifiedBy>s220085</cp:lastModifiedBy>
  <dcterms:created xsi:type="dcterms:W3CDTF">2024-09-03T07:42:27Z</dcterms:created>
  <dcterms:modified xsi:type="dcterms:W3CDTF">2024-09-03T09:05:05Z</dcterms:modified>
</cp:coreProperties>
</file>