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P134" i="1"/>
  <c r="Q134"/>
  <c r="R134"/>
  <c r="S134"/>
  <c r="T134"/>
  <c r="U134"/>
  <c r="U135" s="1"/>
  <c r="V134"/>
  <c r="W134"/>
  <c r="X134"/>
  <c r="Y134"/>
  <c r="Z134"/>
  <c r="Z135" s="1"/>
  <c r="AA134"/>
  <c r="AB134"/>
  <c r="AC134"/>
  <c r="AD134"/>
  <c r="AE134"/>
  <c r="AE135" s="1"/>
  <c r="AF134"/>
  <c r="AG134"/>
  <c r="AH134"/>
  <c r="AI134"/>
  <c r="AI141"/>
  <c r="AH141"/>
  <c r="AG141"/>
  <c r="AF141"/>
  <c r="AC141"/>
  <c r="AB141"/>
  <c r="AA141"/>
  <c r="Z141"/>
  <c r="W141"/>
  <c r="V141"/>
  <c r="U141"/>
  <c r="T141"/>
  <c r="Q141"/>
  <c r="P141"/>
  <c r="P142" s="1"/>
  <c r="AE141"/>
  <c r="AD141"/>
  <c r="Y141"/>
  <c r="X141"/>
  <c r="S141"/>
  <c r="R141"/>
  <c r="P135"/>
  <c r="Q127"/>
  <c r="R127"/>
  <c r="S127"/>
  <c r="T127"/>
  <c r="U127"/>
  <c r="V127"/>
  <c r="W127"/>
  <c r="X127"/>
  <c r="Y127"/>
  <c r="Z127"/>
  <c r="AA127"/>
  <c r="AB127"/>
  <c r="AC127"/>
  <c r="AD127"/>
  <c r="AE127"/>
  <c r="AF127"/>
  <c r="AG127"/>
  <c r="AH127"/>
  <c r="AI127"/>
  <c r="P127"/>
  <c r="P128" s="1"/>
  <c r="Y123"/>
  <c r="P120"/>
  <c r="P119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S97"/>
  <c r="T97"/>
  <c r="Y97"/>
  <c r="Z97"/>
  <c r="AE97"/>
  <c r="AF97"/>
  <c r="P97"/>
  <c r="P98" s="1"/>
  <c r="AI96"/>
  <c r="AI97" s="1"/>
  <c r="AH96"/>
  <c r="AH97" s="1"/>
  <c r="AG96"/>
  <c r="AG97" s="1"/>
  <c r="AF96"/>
  <c r="AE96"/>
  <c r="AD96"/>
  <c r="AD97" s="1"/>
  <c r="AC96"/>
  <c r="AC97" s="1"/>
  <c r="AB96"/>
  <c r="AB97" s="1"/>
  <c r="AA96"/>
  <c r="AA97" s="1"/>
  <c r="Z96"/>
  <c r="Y96"/>
  <c r="X96"/>
  <c r="X97" s="1"/>
  <c r="W96"/>
  <c r="W97" s="1"/>
  <c r="V96"/>
  <c r="V97" s="1"/>
  <c r="U96"/>
  <c r="U97" s="1"/>
  <c r="T96"/>
  <c r="S96"/>
  <c r="R96"/>
  <c r="R97" s="1"/>
  <c r="Q96"/>
  <c r="Q97" s="1"/>
  <c r="P96"/>
  <c r="T111"/>
  <c r="S111"/>
  <c r="R111"/>
  <c r="Q111"/>
  <c r="P111"/>
  <c r="P112" s="1"/>
  <c r="P113" s="1"/>
  <c r="S104"/>
  <c r="R104"/>
  <c r="Q104"/>
  <c r="P104"/>
  <c r="P105" s="1"/>
  <c r="P106" s="1"/>
  <c r="Q105" s="1"/>
  <c r="T104"/>
  <c r="U104"/>
  <c r="V104"/>
  <c r="W104"/>
  <c r="X104"/>
  <c r="Y104"/>
  <c r="Z104"/>
  <c r="AA104"/>
  <c r="AB104"/>
  <c r="AC104"/>
  <c r="AD104"/>
  <c r="AE104"/>
  <c r="AF104"/>
  <c r="AG104"/>
  <c r="AH104"/>
  <c r="AI104"/>
  <c r="Z91"/>
  <c r="V90"/>
  <c r="W90"/>
  <c r="X90"/>
  <c r="Y90"/>
  <c r="Z90"/>
  <c r="AB90"/>
  <c r="AC90"/>
  <c r="AD90"/>
  <c r="AE90"/>
  <c r="AE91" s="1"/>
  <c r="AF91" s="1"/>
  <c r="AG91" s="1"/>
  <c r="AH91" s="1"/>
  <c r="AI91" s="1"/>
  <c r="AF90"/>
  <c r="AH90"/>
  <c r="AI90"/>
  <c r="P90"/>
  <c r="P91" s="1"/>
  <c r="Q91" s="1"/>
  <c r="Q89"/>
  <c r="Q90" s="1"/>
  <c r="R89"/>
  <c r="R90" s="1"/>
  <c r="S89"/>
  <c r="S90" s="1"/>
  <c r="T89"/>
  <c r="T90" s="1"/>
  <c r="U89"/>
  <c r="U90" s="1"/>
  <c r="U91" s="1"/>
  <c r="V91" s="1"/>
  <c r="W91" s="1"/>
  <c r="X91" s="1"/>
  <c r="V89"/>
  <c r="W89"/>
  <c r="X89"/>
  <c r="Y89"/>
  <c r="Z89"/>
  <c r="AA89"/>
  <c r="AA90" s="1"/>
  <c r="AA91" s="1"/>
  <c r="AB91" s="1"/>
  <c r="AC91" s="1"/>
  <c r="AB89"/>
  <c r="AC89"/>
  <c r="AD89"/>
  <c r="AE89"/>
  <c r="AF89"/>
  <c r="AG89"/>
  <c r="AG90" s="1"/>
  <c r="AH89"/>
  <c r="AI89"/>
  <c r="P89"/>
  <c r="S83"/>
  <c r="T83"/>
  <c r="U83"/>
  <c r="V83"/>
  <c r="Y83"/>
  <c r="Z83"/>
  <c r="AA83"/>
  <c r="AB83"/>
  <c r="AE83"/>
  <c r="AF83"/>
  <c r="AG83"/>
  <c r="AH83"/>
  <c r="Q82"/>
  <c r="Q83" s="1"/>
  <c r="R82"/>
  <c r="R83" s="1"/>
  <c r="S82"/>
  <c r="T82"/>
  <c r="U82"/>
  <c r="V82"/>
  <c r="W82"/>
  <c r="W83" s="1"/>
  <c r="X82"/>
  <c r="X83" s="1"/>
  <c r="Y82"/>
  <c r="Z82"/>
  <c r="AA82"/>
  <c r="AB82"/>
  <c r="AC82"/>
  <c r="AC83" s="1"/>
  <c r="AD82"/>
  <c r="AD83" s="1"/>
  <c r="AE82"/>
  <c r="AF82"/>
  <c r="AG82"/>
  <c r="AH82"/>
  <c r="AI82"/>
  <c r="AI83" s="1"/>
  <c r="P82"/>
  <c r="P83" s="1"/>
  <c r="Q112" l="1"/>
  <c r="Q113"/>
  <c r="R112" s="1"/>
  <c r="Q84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P84"/>
  <c r="R91"/>
  <c r="S91" s="1"/>
  <c r="Q142"/>
  <c r="V135"/>
  <c r="W135" s="1"/>
  <c r="X135" s="1"/>
  <c r="Q135"/>
  <c r="R135" s="1"/>
  <c r="S135" s="1"/>
  <c r="AF135"/>
  <c r="AG135" s="1"/>
  <c r="AH135" s="1"/>
  <c r="AI135" s="1"/>
  <c r="R142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A135"/>
  <c r="AB135" s="1"/>
  <c r="AC135" s="1"/>
  <c r="Q128"/>
  <c r="Q119"/>
  <c r="Q120" s="1"/>
  <c r="Q98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Q106"/>
  <c r="R105" s="1"/>
  <c r="O76"/>
  <c r="O75"/>
  <c r="P75" s="1"/>
  <c r="Q75" s="1"/>
  <c r="R75" s="1"/>
  <c r="S75" s="1"/>
  <c r="T75" s="1"/>
  <c r="U75" s="1"/>
  <c r="V75" s="1"/>
  <c r="W75" s="1"/>
  <c r="X75" s="1"/>
  <c r="Y75" s="1"/>
  <c r="Z75" s="1"/>
  <c r="AA75" s="1"/>
  <c r="AB75" s="1"/>
  <c r="AC75" s="1"/>
  <c r="AD75" s="1"/>
  <c r="AE75" s="1"/>
  <c r="AF75" s="1"/>
  <c r="AG75" s="1"/>
  <c r="AH75" s="1"/>
  <c r="P76" s="1"/>
  <c r="P73"/>
  <c r="Q73"/>
  <c r="R73"/>
  <c r="S73"/>
  <c r="T73"/>
  <c r="U73"/>
  <c r="V73"/>
  <c r="W73"/>
  <c r="X73"/>
  <c r="Y73"/>
  <c r="Y74" s="1"/>
  <c r="Z73"/>
  <c r="AA73"/>
  <c r="AB73"/>
  <c r="AC73"/>
  <c r="AD73"/>
  <c r="AD74" s="1"/>
  <c r="AE73"/>
  <c r="AE74" s="1"/>
  <c r="AF73"/>
  <c r="AG73"/>
  <c r="AH73"/>
  <c r="O73"/>
  <c r="O58"/>
  <c r="P72"/>
  <c r="P74" s="1"/>
  <c r="Q72"/>
  <c r="R72"/>
  <c r="S72"/>
  <c r="T72"/>
  <c r="U72"/>
  <c r="U74" s="1"/>
  <c r="V72"/>
  <c r="V74" s="1"/>
  <c r="W72"/>
  <c r="W74" s="1"/>
  <c r="X72"/>
  <c r="Y72"/>
  <c r="Z72"/>
  <c r="AA72"/>
  <c r="AB72"/>
  <c r="AB74" s="1"/>
  <c r="AC72"/>
  <c r="AC74" s="1"/>
  <c r="AD72"/>
  <c r="AE72"/>
  <c r="AF72"/>
  <c r="AG72"/>
  <c r="AH72"/>
  <c r="AH74" s="1"/>
  <c r="O72"/>
  <c r="O74" s="1"/>
  <c r="B1"/>
  <c r="F3" s="1"/>
  <c r="O61"/>
  <c r="O60"/>
  <c r="P60" s="1"/>
  <c r="Q60" s="1"/>
  <c r="R60" s="1"/>
  <c r="S60" s="1"/>
  <c r="T60" s="1"/>
  <c r="U60" s="1"/>
  <c r="V60" s="1"/>
  <c r="W60" s="1"/>
  <c r="X60" s="1"/>
  <c r="Y60" s="1"/>
  <c r="Z60" s="1"/>
  <c r="AA60" s="1"/>
  <c r="AB60" s="1"/>
  <c r="AC60" s="1"/>
  <c r="AD60" s="1"/>
  <c r="AE60" s="1"/>
  <c r="AF60" s="1"/>
  <c r="AG60" s="1"/>
  <c r="AH60" s="1"/>
  <c r="P61" s="1"/>
  <c r="P58"/>
  <c r="Q58"/>
  <c r="R58"/>
  <c r="S58"/>
  <c r="T58"/>
  <c r="U58"/>
  <c r="V58"/>
  <c r="V59" s="1"/>
  <c r="W58"/>
  <c r="X58"/>
  <c r="Y58"/>
  <c r="Z58"/>
  <c r="AA58"/>
  <c r="AB58"/>
  <c r="AC58"/>
  <c r="AD58"/>
  <c r="AE58"/>
  <c r="AF58"/>
  <c r="AG58"/>
  <c r="AH58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O18"/>
  <c r="O16"/>
  <c r="O15"/>
  <c r="AC13"/>
  <c r="AD13" s="1"/>
  <c r="AE13" s="1"/>
  <c r="AF13" s="1"/>
  <c r="AG13" s="1"/>
  <c r="AH13" s="1"/>
  <c r="AI13" s="1"/>
  <c r="AC12"/>
  <c r="AD12" s="1"/>
  <c r="AE12" s="1"/>
  <c r="AF12" s="1"/>
  <c r="AG12" s="1"/>
  <c r="AH12" s="1"/>
  <c r="AI12" s="1"/>
  <c r="AB11"/>
  <c r="AC11" s="1"/>
  <c r="AD11" s="1"/>
  <c r="AE11" s="1"/>
  <c r="AF11" s="1"/>
  <c r="AG11" s="1"/>
  <c r="AH11" s="1"/>
  <c r="AI11" s="1"/>
  <c r="AA10"/>
  <c r="AB10" s="1"/>
  <c r="AC10" s="1"/>
  <c r="AD10" s="1"/>
  <c r="AE10" s="1"/>
  <c r="AF10" s="1"/>
  <c r="AG10" s="1"/>
  <c r="AH10" s="1"/>
  <c r="AI10" s="1"/>
  <c r="Z9"/>
  <c r="AA9" s="1"/>
  <c r="AB9" s="1"/>
  <c r="S8"/>
  <c r="T8" s="1"/>
  <c r="U8" s="1"/>
  <c r="V8" s="1"/>
  <c r="S7"/>
  <c r="T7" s="1"/>
  <c r="U7" s="1"/>
  <c r="V7" s="1"/>
  <c r="W7" s="1"/>
  <c r="X7" s="1"/>
  <c r="Y7" s="1"/>
  <c r="Z7" s="1"/>
  <c r="AA7" s="1"/>
  <c r="R6"/>
  <c r="S6" s="1"/>
  <c r="T6" s="1"/>
  <c r="U6" s="1"/>
  <c r="V6" s="1"/>
  <c r="W6" s="1"/>
  <c r="X6" s="1"/>
  <c r="Y6" s="1"/>
  <c r="Z6" s="1"/>
  <c r="Q5"/>
  <c r="R5" s="1"/>
  <c r="S5" s="1"/>
  <c r="T5" s="1"/>
  <c r="U5" s="1"/>
  <c r="V5" s="1"/>
  <c r="W5" s="1"/>
  <c r="X5" s="1"/>
  <c r="Y5" s="1"/>
  <c r="P4"/>
  <c r="P16" s="1"/>
  <c r="G6"/>
  <c r="G2"/>
  <c r="AB59" l="1"/>
  <c r="P59"/>
  <c r="AC59"/>
  <c r="X74"/>
  <c r="R74"/>
  <c r="AG74"/>
  <c r="AA74"/>
  <c r="S74"/>
  <c r="AF74"/>
  <c r="Z74"/>
  <c r="T74"/>
  <c r="Q74"/>
  <c r="O59"/>
  <c r="R113"/>
  <c r="S112" s="1"/>
  <c r="Q59"/>
  <c r="R128"/>
  <c r="R119"/>
  <c r="R120" s="1"/>
  <c r="R106"/>
  <c r="AA59"/>
  <c r="F4"/>
  <c r="AG59"/>
  <c r="AH59"/>
  <c r="AD59"/>
  <c r="AE59"/>
  <c r="AF59"/>
  <c r="Y59"/>
  <c r="Z59"/>
  <c r="X59"/>
  <c r="W59"/>
  <c r="R59"/>
  <c r="S59"/>
  <c r="T59"/>
  <c r="U59"/>
  <c r="O19"/>
  <c r="F5"/>
  <c r="P18"/>
  <c r="AB16"/>
  <c r="P15"/>
  <c r="P17" s="1"/>
  <c r="Q4"/>
  <c r="Q15" s="1"/>
  <c r="AC9"/>
  <c r="AC15" s="1"/>
  <c r="AB15"/>
  <c r="O17"/>
  <c r="W8"/>
  <c r="S113" l="1"/>
  <c r="S128"/>
  <c r="S119"/>
  <c r="S120" s="1"/>
  <c r="S105"/>
  <c r="S106" s="1"/>
  <c r="G9"/>
  <c r="AB17"/>
  <c r="Q16"/>
  <c r="Q17" s="1"/>
  <c r="Q18"/>
  <c r="R4"/>
  <c r="AD9"/>
  <c r="AC16"/>
  <c r="AC17" s="1"/>
  <c r="X8"/>
  <c r="T112" l="1"/>
  <c r="T113"/>
  <c r="T128"/>
  <c r="T119"/>
  <c r="T120" s="1"/>
  <c r="T105"/>
  <c r="T106" s="1"/>
  <c r="U105" s="1"/>
  <c r="R16"/>
  <c r="R18"/>
  <c r="S18" s="1"/>
  <c r="R15"/>
  <c r="S4"/>
  <c r="S16" s="1"/>
  <c r="AE9"/>
  <c r="AD16"/>
  <c r="AD15"/>
  <c r="Y8"/>
  <c r="Y16" s="1"/>
  <c r="U128" l="1"/>
  <c r="U119"/>
  <c r="U120" s="1"/>
  <c r="U106"/>
  <c r="V105" s="1"/>
  <c r="R17"/>
  <c r="T4"/>
  <c r="T16" s="1"/>
  <c r="S15"/>
  <c r="S17" s="1"/>
  <c r="T18"/>
  <c r="AF9"/>
  <c r="AE16"/>
  <c r="AE15"/>
  <c r="AD17"/>
  <c r="Y15"/>
  <c r="Y17" s="1"/>
  <c r="Z8"/>
  <c r="Z16" s="1"/>
  <c r="V106" l="1"/>
  <c r="W105" s="1"/>
  <c r="V128"/>
  <c r="V119"/>
  <c r="V120" s="1"/>
  <c r="W106"/>
  <c r="X105" s="1"/>
  <c r="U4"/>
  <c r="U16" s="1"/>
  <c r="T15"/>
  <c r="T17" s="1"/>
  <c r="AG9"/>
  <c r="AF16"/>
  <c r="AF15"/>
  <c r="AE17"/>
  <c r="Z15"/>
  <c r="Z17" s="1"/>
  <c r="AA8"/>
  <c r="AA16" s="1"/>
  <c r="U18" l="1"/>
  <c r="W128"/>
  <c r="W119"/>
  <c r="W120" s="1"/>
  <c r="X106"/>
  <c r="Y105" s="1"/>
  <c r="V4"/>
  <c r="V16" s="1"/>
  <c r="U15"/>
  <c r="U17" s="1"/>
  <c r="AH9"/>
  <c r="AG16"/>
  <c r="AG15"/>
  <c r="AF17"/>
  <c r="AA15"/>
  <c r="AA17" s="1"/>
  <c r="V18" l="1"/>
  <c r="X128"/>
  <c r="X119"/>
  <c r="X120" s="1"/>
  <c r="Y106"/>
  <c r="Z105" s="1"/>
  <c r="W4"/>
  <c r="W16" s="1"/>
  <c r="V15"/>
  <c r="V17" s="1"/>
  <c r="AH16"/>
  <c r="AH15"/>
  <c r="AG17"/>
  <c r="W15"/>
  <c r="X4" l="1"/>
  <c r="X16" s="1"/>
  <c r="W18"/>
  <c r="X18" s="1"/>
  <c r="Y18" s="1"/>
  <c r="Z18" s="1"/>
  <c r="AA18" s="1"/>
  <c r="AB18" s="1"/>
  <c r="AC18" s="1"/>
  <c r="AD18" s="1"/>
  <c r="AE18" s="1"/>
  <c r="AF18" s="1"/>
  <c r="AG18" s="1"/>
  <c r="AH18" s="1"/>
  <c r="P19" s="1"/>
  <c r="Y128"/>
  <c r="Y119"/>
  <c r="Y120" s="1"/>
  <c r="Z106"/>
  <c r="AA105" s="1"/>
  <c r="AH17"/>
  <c r="X15"/>
  <c r="W17"/>
  <c r="Z128" l="1"/>
  <c r="Z119"/>
  <c r="Z120" s="1"/>
  <c r="AA106"/>
  <c r="AB105" s="1"/>
  <c r="X17"/>
  <c r="AA128" l="1"/>
  <c r="AA119"/>
  <c r="AA120" s="1"/>
  <c r="AB106"/>
  <c r="AC105" s="1"/>
  <c r="AB128" l="1"/>
  <c r="AB119"/>
  <c r="AB120" s="1"/>
  <c r="AC106"/>
  <c r="AD105" s="1"/>
  <c r="AC128" l="1"/>
  <c r="AC119"/>
  <c r="AC120" s="1"/>
  <c r="AD106"/>
  <c r="AE105" s="1"/>
  <c r="AD128" l="1"/>
  <c r="AD119"/>
  <c r="AD120" s="1"/>
  <c r="AE106"/>
  <c r="AF105" s="1"/>
  <c r="AE128" l="1"/>
  <c r="AE119"/>
  <c r="AE120" s="1"/>
  <c r="AF106"/>
  <c r="AG105" s="1"/>
  <c r="AF128" l="1"/>
  <c r="AF119"/>
  <c r="AF120" s="1"/>
  <c r="AG106"/>
  <c r="AH105" s="1"/>
  <c r="AG128" l="1"/>
  <c r="AG119"/>
  <c r="AG120" s="1"/>
  <c r="AH106"/>
  <c r="AI105" s="1"/>
  <c r="AH128" l="1"/>
  <c r="AH119"/>
  <c r="AH120" s="1"/>
  <c r="AI106"/>
  <c r="AI128" l="1"/>
  <c r="AI120"/>
  <c r="AI119"/>
</calcChain>
</file>

<file path=xl/sharedStrings.xml><?xml version="1.0" encoding="utf-8"?>
<sst xmlns="http://schemas.openxmlformats.org/spreadsheetml/2006/main" count="144" uniqueCount="62">
  <si>
    <t>Количество</t>
  </si>
  <si>
    <t>Стоимость млн руб</t>
  </si>
  <si>
    <t>ОПФ (основные производственные факторы)</t>
  </si>
  <si>
    <t>Здания, сооружения</t>
  </si>
  <si>
    <t>-</t>
  </si>
  <si>
    <t>(номер варианта это 8)</t>
  </si>
  <si>
    <t>Ап.и.(производительность по полезному ископаемому)=(2+0,3*8)млн м^3/год</t>
  </si>
  <si>
    <t>N =( Апи + Апи*Кв)/Qэ</t>
  </si>
  <si>
    <t>Экскаватор карьерный гусеничный</t>
  </si>
  <si>
    <t>Автосамосвал</t>
  </si>
  <si>
    <t>производительность автосамосвала 1 млн</t>
  </si>
  <si>
    <t>Коэффициент производительности экскаватора Qэ</t>
  </si>
  <si>
    <t>Коэффициент производительности автосамосвала Qа/с</t>
  </si>
  <si>
    <t>Qэ производительность экскаваторов 2 млн</t>
  </si>
  <si>
    <t>Буровые установки</t>
  </si>
  <si>
    <t>Коэффициент производительности буровой установки Qб\с</t>
  </si>
  <si>
    <t>производительность буровой установки 1 млн</t>
  </si>
  <si>
    <t>КИПиА</t>
  </si>
  <si>
    <t>Прочее</t>
  </si>
  <si>
    <t>Кb(коэффициент вскрышки)</t>
  </si>
  <si>
    <t>Срок полезного использования</t>
  </si>
  <si>
    <t>20 лет</t>
  </si>
  <si>
    <t xml:space="preserve">20 лет </t>
  </si>
  <si>
    <t>10 лет</t>
  </si>
  <si>
    <t>Итого</t>
  </si>
  <si>
    <t>Ввод и выбытие экскаваторов</t>
  </si>
  <si>
    <t>Номер оборудования</t>
  </si>
  <si>
    <t>Года</t>
  </si>
  <si>
    <t>Коэффициент годности Кгод</t>
  </si>
  <si>
    <r>
      <t>Кгод*Крез</t>
    </r>
    <r>
      <rPr>
        <sz val="11"/>
        <color theme="1"/>
        <rFont val="Calibri"/>
        <family val="2"/>
        <charset val="204"/>
      </rPr>
      <t>≥0,5</t>
    </r>
  </si>
  <si>
    <r>
      <t xml:space="preserve">Коэффициент резерва Крез </t>
    </r>
    <r>
      <rPr>
        <sz val="11"/>
        <color theme="1"/>
        <rFont val="Calibri"/>
        <family val="2"/>
        <charset val="204"/>
      </rPr>
      <t>≥1.15</t>
    </r>
  </si>
  <si>
    <t>Ввод и выбытие автосамосвалов</t>
  </si>
  <si>
    <t>Фонд амортизационных отчислений Фао</t>
  </si>
  <si>
    <t xml:space="preserve">10лет </t>
  </si>
  <si>
    <t>Аотч амортизационные отчисления = стоимость объекта разделить на срок полезного использования</t>
  </si>
  <si>
    <t>Остаточная стоимость Sост</t>
  </si>
  <si>
    <t>6 лет</t>
  </si>
  <si>
    <t>Разность произведения количества техники на ее стоимость и фонда амортизационных отчислений</t>
  </si>
  <si>
    <t>Ввод и выбытие буровые установки</t>
  </si>
  <si>
    <t>Амортизация зданий</t>
  </si>
  <si>
    <t>1 способ линейный</t>
  </si>
  <si>
    <t>Показатель</t>
  </si>
  <si>
    <t>Sзд= 580</t>
  </si>
  <si>
    <t>Tисп=20</t>
  </si>
  <si>
    <t>Норма амортизации</t>
  </si>
  <si>
    <t>Амортизационные отчисления млн. руб. Ao</t>
  </si>
  <si>
    <t>Амортизационные отчисления млн. руб. Ao=Sопф*Na/100</t>
  </si>
  <si>
    <t>Остаточная стоимость, млн. руб.</t>
  </si>
  <si>
    <t>Остаточная стоимость Sостi=Sостi-1 - Aoi</t>
  </si>
  <si>
    <t>Норма амортизации Na=1/Tисп *100%</t>
  </si>
  <si>
    <t>5 лет</t>
  </si>
  <si>
    <t>Год</t>
  </si>
  <si>
    <t>2 Способ по уменьшаемому остатку</t>
  </si>
  <si>
    <t>Норма амортизации Na=1*Kп/Tисп *100%</t>
  </si>
  <si>
    <t>Амортизационные отчисления млн. руб. Ao=Sостi-1*Na/100</t>
  </si>
  <si>
    <t>Kп=3</t>
  </si>
  <si>
    <t>3 Способ по сумме лет срока полезного ичпользования</t>
  </si>
  <si>
    <t>Норма амортизации Na=tост/Tисп *100%</t>
  </si>
  <si>
    <t>Остаток лет срока полезного использования tост</t>
  </si>
  <si>
    <t>Амортизационные отчисления млн. руб. Ao=Sопф*tост/Tсумм</t>
  </si>
  <si>
    <t>Tсумм сумма всех лет</t>
  </si>
  <si>
    <t>bcghfdbnm!!!!!!!!!!!!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</si>
</sst>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6">
    <xf numFmtId="0" fontId="0" fillId="0" borderId="0" xfId="0"/>
    <xf numFmtId="1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4" borderId="1" xfId="0" applyFill="1" applyBorder="1"/>
    <xf numFmtId="0" fontId="0" fillId="4" borderId="4" xfId="0" applyFill="1" applyBorder="1"/>
    <xf numFmtId="0" fontId="0" fillId="4" borderId="7" xfId="0" applyFill="1" applyBorder="1"/>
    <xf numFmtId="0" fontId="2" fillId="3" borderId="5" xfId="2" applyBorder="1"/>
    <xf numFmtId="0" fontId="2" fillId="3" borderId="6" xfId="2" applyBorder="1"/>
    <xf numFmtId="0" fontId="1" fillId="2" borderId="5" xfId="1" applyBorder="1"/>
    <xf numFmtId="9" fontId="2" fillId="3" borderId="2" xfId="2" applyNumberFormat="1" applyBorder="1"/>
    <xf numFmtId="0" fontId="2" fillId="3" borderId="3" xfId="2" applyBorder="1"/>
    <xf numFmtId="9" fontId="1" fillId="2" borderId="2" xfId="1" applyNumberFormat="1" applyBorder="1"/>
    <xf numFmtId="2" fontId="0" fillId="0" borderId="5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5" xfId="0" applyNumberFormat="1" applyBorder="1"/>
    <xf numFmtId="9" fontId="0" fillId="0" borderId="6" xfId="0" applyNumberFormat="1" applyBorder="1"/>
    <xf numFmtId="0" fontId="0" fillId="0" borderId="7" xfId="0" applyBorder="1"/>
    <xf numFmtId="0" fontId="1" fillId="2" borderId="0" xfId="1"/>
    <xf numFmtId="0" fontId="0" fillId="0" borderId="5" xfId="0" applyNumberFormat="1" applyBorder="1"/>
    <xf numFmtId="1" fontId="0" fillId="0" borderId="5" xfId="0" applyNumberFormat="1" applyBorder="1"/>
    <xf numFmtId="1" fontId="0" fillId="0" borderId="8" xfId="0" applyNumberFormat="1" applyBorder="1"/>
    <xf numFmtId="1" fontId="0" fillId="0" borderId="9" xfId="0" applyNumberFormat="1" applyBorder="1"/>
    <xf numFmtId="0" fontId="2" fillId="3" borderId="1" xfId="2" applyBorder="1"/>
    <xf numFmtId="0" fontId="2" fillId="3" borderId="2" xfId="2" applyBorder="1"/>
    <xf numFmtId="0" fontId="2" fillId="3" borderId="4" xfId="2" applyBorder="1"/>
    <xf numFmtId="0" fontId="2" fillId="3" borderId="5" xfId="2" applyNumberFormat="1" applyBorder="1"/>
    <xf numFmtId="0" fontId="2" fillId="3" borderId="7" xfId="2" applyBorder="1"/>
    <xf numFmtId="0" fontId="2" fillId="3" borderId="8" xfId="2" applyBorder="1"/>
    <xf numFmtId="0" fontId="2" fillId="3" borderId="9" xfId="2" applyBorder="1"/>
    <xf numFmtId="0" fontId="2" fillId="3" borderId="0" xfId="2"/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42"/>
  <sheetViews>
    <sheetView tabSelected="1" topLeftCell="L103" zoomScale="85" zoomScaleNormal="85" workbookViewId="0">
      <selection activeCell="AK133" sqref="AK133"/>
    </sheetView>
  </sheetViews>
  <sheetFormatPr defaultRowHeight="15"/>
  <cols>
    <col min="1" max="1" width="74.85546875" bestFit="1" customWidth="1"/>
    <col min="5" max="5" width="43.28515625" bestFit="1" customWidth="1"/>
    <col min="6" max="6" width="11.5703125" bestFit="1" customWidth="1"/>
    <col min="7" max="7" width="18.7109375" bestFit="1" customWidth="1"/>
    <col min="8" max="8" width="30.28515625" bestFit="1" customWidth="1"/>
    <col min="10" max="10" width="21.5703125" bestFit="1" customWidth="1"/>
    <col min="11" max="11" width="36.28515625" bestFit="1" customWidth="1"/>
    <col min="14" max="14" width="39.140625" bestFit="1" customWidth="1"/>
    <col min="34" max="34" width="10.140625" customWidth="1"/>
    <col min="35" max="35" width="12.85546875" bestFit="1" customWidth="1"/>
    <col min="37" max="37" width="42.140625" bestFit="1" customWidth="1"/>
  </cols>
  <sheetData>
    <row r="1" spans="1:35">
      <c r="A1" t="s">
        <v>6</v>
      </c>
      <c r="B1">
        <f>2+0.3*8</f>
        <v>4.4000000000000004</v>
      </c>
      <c r="E1" t="s">
        <v>2</v>
      </c>
      <c r="F1" t="s">
        <v>0</v>
      </c>
      <c r="G1" t="s">
        <v>1</v>
      </c>
      <c r="H1" t="s">
        <v>20</v>
      </c>
      <c r="J1" t="s">
        <v>7</v>
      </c>
      <c r="K1" t="s">
        <v>13</v>
      </c>
      <c r="N1" s="7" t="s">
        <v>25</v>
      </c>
      <c r="O1" s="13">
        <v>0.25</v>
      </c>
      <c r="P1" s="13">
        <v>0.5</v>
      </c>
      <c r="Q1" s="13">
        <v>0.75</v>
      </c>
      <c r="R1" s="15">
        <v>1</v>
      </c>
      <c r="S1" s="15">
        <v>1</v>
      </c>
      <c r="T1" s="15">
        <v>1</v>
      </c>
      <c r="U1" s="15">
        <v>1</v>
      </c>
      <c r="V1" s="15">
        <v>1</v>
      </c>
      <c r="W1" s="15">
        <v>1</v>
      </c>
      <c r="X1" s="15">
        <v>1</v>
      </c>
      <c r="Y1" s="15">
        <v>1</v>
      </c>
      <c r="Z1" s="15">
        <v>1</v>
      </c>
      <c r="AA1" s="15">
        <v>1</v>
      </c>
      <c r="AB1" s="15">
        <v>1</v>
      </c>
      <c r="AC1" s="15">
        <v>1</v>
      </c>
      <c r="AD1" s="15">
        <v>1</v>
      </c>
      <c r="AE1" s="15">
        <v>1</v>
      </c>
      <c r="AF1" s="13">
        <v>0.75</v>
      </c>
      <c r="AG1" s="13">
        <v>0.5</v>
      </c>
      <c r="AH1" s="13">
        <v>0.25</v>
      </c>
      <c r="AI1" s="14"/>
    </row>
    <row r="2" spans="1:35">
      <c r="A2" t="s">
        <v>19</v>
      </c>
      <c r="B2">
        <v>1</v>
      </c>
      <c r="E2" t="s">
        <v>3</v>
      </c>
      <c r="F2" t="s">
        <v>4</v>
      </c>
      <c r="G2">
        <f>500+10*8</f>
        <v>580</v>
      </c>
      <c r="H2" t="s">
        <v>21</v>
      </c>
      <c r="I2" t="s">
        <v>5</v>
      </c>
      <c r="N2" s="8" t="s">
        <v>27</v>
      </c>
      <c r="O2" s="10">
        <v>1</v>
      </c>
      <c r="P2" s="10">
        <v>2</v>
      </c>
      <c r="Q2" s="10">
        <v>3</v>
      </c>
      <c r="R2" s="12">
        <v>4</v>
      </c>
      <c r="S2" s="12">
        <v>5</v>
      </c>
      <c r="T2" s="12">
        <v>6</v>
      </c>
      <c r="U2" s="12">
        <v>7</v>
      </c>
      <c r="V2" s="12">
        <v>8</v>
      </c>
      <c r="W2" s="12">
        <v>9</v>
      </c>
      <c r="X2" s="12">
        <v>10</v>
      </c>
      <c r="Y2" s="12">
        <v>11</v>
      </c>
      <c r="Z2" s="12">
        <v>12</v>
      </c>
      <c r="AA2" s="12">
        <v>13</v>
      </c>
      <c r="AB2" s="12">
        <v>14</v>
      </c>
      <c r="AC2" s="12">
        <v>15</v>
      </c>
      <c r="AD2" s="12">
        <v>16</v>
      </c>
      <c r="AE2" s="12">
        <v>17</v>
      </c>
      <c r="AF2" s="10">
        <v>18</v>
      </c>
      <c r="AG2" s="10">
        <v>19</v>
      </c>
      <c r="AH2" s="10">
        <v>20</v>
      </c>
      <c r="AI2" s="11">
        <v>21</v>
      </c>
    </row>
    <row r="3" spans="1:35">
      <c r="A3" t="s">
        <v>11</v>
      </c>
      <c r="B3">
        <v>2</v>
      </c>
      <c r="E3" t="s">
        <v>8</v>
      </c>
      <c r="F3" s="1">
        <f>($B$1+$B$1*$B$2)/B3</f>
        <v>4.4000000000000004</v>
      </c>
      <c r="G3">
        <v>70</v>
      </c>
      <c r="H3" t="s">
        <v>23</v>
      </c>
      <c r="N3" s="8" t="s">
        <v>26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4"/>
    </row>
    <row r="4" spans="1:35">
      <c r="A4" t="s">
        <v>12</v>
      </c>
      <c r="B4">
        <v>1</v>
      </c>
      <c r="E4" t="s">
        <v>9</v>
      </c>
      <c r="F4" s="1">
        <f t="shared" ref="F4:F5" si="0">($B$1+$B$1*$B$2)/B4</f>
        <v>8.8000000000000007</v>
      </c>
      <c r="G4">
        <v>30</v>
      </c>
      <c r="H4" t="s">
        <v>36</v>
      </c>
      <c r="J4" t="s">
        <v>10</v>
      </c>
      <c r="N4" s="2">
        <v>1</v>
      </c>
      <c r="O4" s="3">
        <v>70</v>
      </c>
      <c r="P4" s="3">
        <f>O4-7</f>
        <v>63</v>
      </c>
      <c r="Q4" s="3">
        <f t="shared" ref="Q4:W4" si="1">P4-7</f>
        <v>56</v>
      </c>
      <c r="R4" s="3">
        <f t="shared" si="1"/>
        <v>49</v>
      </c>
      <c r="S4" s="3">
        <f t="shared" si="1"/>
        <v>42</v>
      </c>
      <c r="T4" s="3">
        <f t="shared" si="1"/>
        <v>35</v>
      </c>
      <c r="U4" s="3">
        <f t="shared" si="1"/>
        <v>28</v>
      </c>
      <c r="V4" s="3">
        <f t="shared" si="1"/>
        <v>21</v>
      </c>
      <c r="W4" s="3">
        <f t="shared" si="1"/>
        <v>14</v>
      </c>
      <c r="X4" s="3">
        <f>W4-7</f>
        <v>7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4"/>
    </row>
    <row r="5" spans="1:35">
      <c r="A5" t="s">
        <v>15</v>
      </c>
      <c r="B5">
        <v>5</v>
      </c>
      <c r="E5" t="s">
        <v>14</v>
      </c>
      <c r="F5" s="1">
        <f t="shared" si="0"/>
        <v>1.7600000000000002</v>
      </c>
      <c r="G5">
        <v>50</v>
      </c>
      <c r="H5" t="s">
        <v>33</v>
      </c>
      <c r="J5" t="s">
        <v>16</v>
      </c>
      <c r="N5" s="2">
        <v>2</v>
      </c>
      <c r="O5" s="3"/>
      <c r="P5" s="3">
        <v>70</v>
      </c>
      <c r="Q5" s="3">
        <f>P5-7</f>
        <v>63</v>
      </c>
      <c r="R5" s="3">
        <f t="shared" ref="R5:Y5" si="2">Q5-7</f>
        <v>56</v>
      </c>
      <c r="S5" s="3">
        <f t="shared" si="2"/>
        <v>49</v>
      </c>
      <c r="T5" s="3">
        <f t="shared" si="2"/>
        <v>42</v>
      </c>
      <c r="U5" s="3">
        <f t="shared" si="2"/>
        <v>35</v>
      </c>
      <c r="V5" s="3">
        <f t="shared" si="2"/>
        <v>28</v>
      </c>
      <c r="W5" s="3">
        <f t="shared" si="2"/>
        <v>21</v>
      </c>
      <c r="X5" s="3">
        <f t="shared" si="2"/>
        <v>14</v>
      </c>
      <c r="Y5" s="3">
        <f t="shared" si="2"/>
        <v>7</v>
      </c>
      <c r="Z5" s="3"/>
      <c r="AA5" s="3"/>
      <c r="AB5" s="3"/>
      <c r="AC5" s="3"/>
      <c r="AD5" s="3"/>
      <c r="AE5" s="3"/>
      <c r="AF5" s="3"/>
      <c r="AG5" s="3"/>
      <c r="AH5" s="3"/>
      <c r="AI5" s="4"/>
    </row>
    <row r="6" spans="1:35">
      <c r="E6" t="s">
        <v>17</v>
      </c>
      <c r="F6">
        <v>1</v>
      </c>
      <c r="G6">
        <f>100+8</f>
        <v>108</v>
      </c>
      <c r="H6" t="s">
        <v>50</v>
      </c>
      <c r="N6" s="2">
        <v>3</v>
      </c>
      <c r="O6" s="3"/>
      <c r="P6" s="3"/>
      <c r="Q6" s="3">
        <v>70</v>
      </c>
      <c r="R6" s="3">
        <f>Q6-7</f>
        <v>63</v>
      </c>
      <c r="S6" s="3">
        <f t="shared" ref="S6:Z6" si="3">R6-7</f>
        <v>56</v>
      </c>
      <c r="T6" s="3">
        <f t="shared" si="3"/>
        <v>49</v>
      </c>
      <c r="U6" s="3">
        <f t="shared" si="3"/>
        <v>42</v>
      </c>
      <c r="V6" s="3">
        <f t="shared" si="3"/>
        <v>35</v>
      </c>
      <c r="W6" s="3">
        <f t="shared" si="3"/>
        <v>28</v>
      </c>
      <c r="X6" s="3">
        <f t="shared" si="3"/>
        <v>21</v>
      </c>
      <c r="Y6" s="3">
        <f t="shared" si="3"/>
        <v>14</v>
      </c>
      <c r="Z6" s="3">
        <f t="shared" si="3"/>
        <v>7</v>
      </c>
      <c r="AA6" s="3"/>
      <c r="AB6" s="3"/>
      <c r="AC6" s="3"/>
      <c r="AD6" s="3"/>
      <c r="AE6" s="3"/>
      <c r="AF6" s="3"/>
      <c r="AG6" s="3"/>
      <c r="AH6" s="3"/>
      <c r="AI6" s="4"/>
    </row>
    <row r="7" spans="1:35">
      <c r="A7" t="s">
        <v>34</v>
      </c>
      <c r="E7" t="s">
        <v>18</v>
      </c>
      <c r="F7">
        <v>1</v>
      </c>
      <c r="G7">
        <v>108</v>
      </c>
      <c r="H7" t="s">
        <v>22</v>
      </c>
      <c r="N7" s="2">
        <v>4</v>
      </c>
      <c r="O7" s="3"/>
      <c r="P7" s="3"/>
      <c r="Q7" s="3"/>
      <c r="R7" s="3">
        <v>70</v>
      </c>
      <c r="S7" s="3">
        <f>R7-7</f>
        <v>63</v>
      </c>
      <c r="T7" s="3">
        <f t="shared" ref="T7:AA7" si="4">S7-7</f>
        <v>56</v>
      </c>
      <c r="U7" s="3">
        <f t="shared" si="4"/>
        <v>49</v>
      </c>
      <c r="V7" s="3">
        <f t="shared" si="4"/>
        <v>42</v>
      </c>
      <c r="W7" s="3">
        <f t="shared" si="4"/>
        <v>35</v>
      </c>
      <c r="X7" s="3">
        <f t="shared" si="4"/>
        <v>28</v>
      </c>
      <c r="Y7" s="3">
        <f t="shared" si="4"/>
        <v>21</v>
      </c>
      <c r="Z7" s="3">
        <f t="shared" si="4"/>
        <v>14</v>
      </c>
      <c r="AA7" s="3">
        <f t="shared" si="4"/>
        <v>7</v>
      </c>
      <c r="AB7" s="3"/>
      <c r="AC7" s="3"/>
      <c r="AD7" s="3"/>
      <c r="AE7" s="3"/>
      <c r="AF7" s="3"/>
      <c r="AG7" s="3"/>
      <c r="AH7" s="3"/>
      <c r="AI7" s="4"/>
    </row>
    <row r="8" spans="1:35">
      <c r="N8" s="2">
        <v>5</v>
      </c>
      <c r="O8" s="3"/>
      <c r="P8" s="3"/>
      <c r="Q8" s="3"/>
      <c r="R8" s="3">
        <v>70</v>
      </c>
      <c r="S8" s="3">
        <f>R8-7</f>
        <v>63</v>
      </c>
      <c r="T8" s="3">
        <f t="shared" ref="T8:AA8" si="5">S8-7</f>
        <v>56</v>
      </c>
      <c r="U8" s="3">
        <f t="shared" si="5"/>
        <v>49</v>
      </c>
      <c r="V8" s="3">
        <f t="shared" si="5"/>
        <v>42</v>
      </c>
      <c r="W8" s="3">
        <f t="shared" si="5"/>
        <v>35</v>
      </c>
      <c r="X8" s="3">
        <f t="shared" si="5"/>
        <v>28</v>
      </c>
      <c r="Y8" s="3">
        <f t="shared" si="5"/>
        <v>21</v>
      </c>
      <c r="Z8" s="3">
        <f t="shared" si="5"/>
        <v>14</v>
      </c>
      <c r="AA8" s="3">
        <f t="shared" si="5"/>
        <v>7</v>
      </c>
      <c r="AB8" s="3"/>
      <c r="AC8" s="3"/>
      <c r="AD8" s="3"/>
      <c r="AE8" s="3"/>
      <c r="AF8" s="3"/>
      <c r="AG8" s="3"/>
      <c r="AH8" s="3"/>
      <c r="AI8" s="4"/>
    </row>
    <row r="9" spans="1:35">
      <c r="E9" t="s">
        <v>24</v>
      </c>
      <c r="G9">
        <f>G3*F3+G4*F4+G5*F5+G6*F6+G7*F7+G2</f>
        <v>1456</v>
      </c>
      <c r="N9" s="2">
        <v>6</v>
      </c>
      <c r="O9" s="3"/>
      <c r="P9" s="3"/>
      <c r="Q9" s="3"/>
      <c r="R9" s="3"/>
      <c r="S9" s="3"/>
      <c r="T9" s="3"/>
      <c r="U9" s="3"/>
      <c r="V9" s="3"/>
      <c r="W9" s="3"/>
      <c r="X9" s="3"/>
      <c r="Y9" s="3">
        <v>70</v>
      </c>
      <c r="Z9" s="3">
        <f t="shared" ref="Z9:AH9" si="6">Y9-7</f>
        <v>63</v>
      </c>
      <c r="AA9" s="3">
        <f t="shared" si="6"/>
        <v>56</v>
      </c>
      <c r="AB9" s="3">
        <f t="shared" si="6"/>
        <v>49</v>
      </c>
      <c r="AC9" s="3">
        <f t="shared" si="6"/>
        <v>42</v>
      </c>
      <c r="AD9" s="3">
        <f t="shared" si="6"/>
        <v>35</v>
      </c>
      <c r="AE9" s="3">
        <f t="shared" si="6"/>
        <v>28</v>
      </c>
      <c r="AF9" s="3">
        <f t="shared" si="6"/>
        <v>21</v>
      </c>
      <c r="AG9" s="3">
        <f t="shared" si="6"/>
        <v>14</v>
      </c>
      <c r="AH9" s="3">
        <f t="shared" si="6"/>
        <v>7</v>
      </c>
      <c r="AI9" s="4"/>
    </row>
    <row r="10" spans="1:35">
      <c r="N10" s="2">
        <v>7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>
        <v>70</v>
      </c>
      <c r="AA10" s="3">
        <f t="shared" ref="AA10:AI10" si="7">Z10-7</f>
        <v>63</v>
      </c>
      <c r="AB10" s="3">
        <f t="shared" si="7"/>
        <v>56</v>
      </c>
      <c r="AC10" s="3">
        <f t="shared" si="7"/>
        <v>49</v>
      </c>
      <c r="AD10" s="3">
        <f t="shared" si="7"/>
        <v>42</v>
      </c>
      <c r="AE10" s="3">
        <f t="shared" si="7"/>
        <v>35</v>
      </c>
      <c r="AF10" s="3">
        <f t="shared" si="7"/>
        <v>28</v>
      </c>
      <c r="AG10" s="3">
        <f t="shared" si="7"/>
        <v>21</v>
      </c>
      <c r="AH10" s="3">
        <f t="shared" si="7"/>
        <v>14</v>
      </c>
      <c r="AI10" s="4">
        <f t="shared" si="7"/>
        <v>7</v>
      </c>
    </row>
    <row r="11" spans="1:35">
      <c r="N11" s="2">
        <v>8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>
        <v>70</v>
      </c>
      <c r="AB11" s="3">
        <f t="shared" ref="AB11:AI11" si="8">AA11-7</f>
        <v>63</v>
      </c>
      <c r="AC11" s="3">
        <f t="shared" si="8"/>
        <v>56</v>
      </c>
      <c r="AD11" s="3">
        <f t="shared" si="8"/>
        <v>49</v>
      </c>
      <c r="AE11" s="3">
        <f t="shared" si="8"/>
        <v>42</v>
      </c>
      <c r="AF11" s="3">
        <f t="shared" si="8"/>
        <v>35</v>
      </c>
      <c r="AG11" s="3">
        <f t="shared" si="8"/>
        <v>28</v>
      </c>
      <c r="AH11" s="3">
        <f t="shared" si="8"/>
        <v>21</v>
      </c>
      <c r="AI11" s="4">
        <f t="shared" si="8"/>
        <v>14</v>
      </c>
    </row>
    <row r="12" spans="1:35">
      <c r="N12" s="2">
        <v>9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>
        <v>70</v>
      </c>
      <c r="AC12" s="3">
        <f t="shared" ref="AC12:AI13" si="9">AB12-7</f>
        <v>63</v>
      </c>
      <c r="AD12" s="3">
        <f t="shared" si="9"/>
        <v>56</v>
      </c>
      <c r="AE12" s="3">
        <f t="shared" si="9"/>
        <v>49</v>
      </c>
      <c r="AF12" s="3">
        <f t="shared" si="9"/>
        <v>42</v>
      </c>
      <c r="AG12" s="3">
        <f t="shared" si="9"/>
        <v>35</v>
      </c>
      <c r="AH12" s="3">
        <f t="shared" si="9"/>
        <v>28</v>
      </c>
      <c r="AI12" s="4">
        <f t="shared" si="9"/>
        <v>21</v>
      </c>
    </row>
    <row r="13" spans="1:35">
      <c r="N13" s="2">
        <v>10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>
        <v>70</v>
      </c>
      <c r="AC13" s="3">
        <f t="shared" si="9"/>
        <v>63</v>
      </c>
      <c r="AD13" s="3">
        <f t="shared" si="9"/>
        <v>56</v>
      </c>
      <c r="AE13" s="3">
        <f t="shared" si="9"/>
        <v>49</v>
      </c>
      <c r="AF13" s="3">
        <f t="shared" si="9"/>
        <v>42</v>
      </c>
      <c r="AG13" s="3">
        <f t="shared" si="9"/>
        <v>35</v>
      </c>
      <c r="AH13" s="3">
        <f t="shared" si="9"/>
        <v>28</v>
      </c>
      <c r="AI13" s="4">
        <f t="shared" si="9"/>
        <v>21</v>
      </c>
    </row>
    <row r="14" spans="1:35">
      <c r="N14" s="2">
        <v>11</v>
      </c>
      <c r="O14" s="3"/>
      <c r="P14" s="3"/>
      <c r="Q14" s="3"/>
      <c r="R14" s="3"/>
      <c r="S14" s="3"/>
      <c r="T14" s="3"/>
      <c r="U14" s="3"/>
      <c r="V14" s="3"/>
      <c r="W14" s="3">
        <v>70</v>
      </c>
      <c r="X14" s="3">
        <v>63</v>
      </c>
      <c r="Y14" s="3">
        <v>56</v>
      </c>
      <c r="Z14" s="3">
        <v>49</v>
      </c>
      <c r="AA14" s="3">
        <v>42</v>
      </c>
      <c r="AB14" s="3">
        <v>35</v>
      </c>
      <c r="AC14" s="3">
        <v>28</v>
      </c>
      <c r="AD14" s="3">
        <v>21</v>
      </c>
      <c r="AE14" s="3">
        <v>14</v>
      </c>
      <c r="AF14" s="3">
        <v>7</v>
      </c>
      <c r="AG14" s="3"/>
      <c r="AH14" s="3"/>
      <c r="AI14" s="4"/>
    </row>
    <row r="15" spans="1:35">
      <c r="N15" s="8" t="s">
        <v>30</v>
      </c>
      <c r="O15" s="3">
        <f t="shared" ref="O15:AH15" si="10">COUNTA(O4:O14)/4</f>
        <v>0.25</v>
      </c>
      <c r="P15" s="3">
        <f t="shared" si="10"/>
        <v>0.5</v>
      </c>
      <c r="Q15" s="3">
        <f t="shared" si="10"/>
        <v>0.75</v>
      </c>
      <c r="R15" s="3">
        <f t="shared" si="10"/>
        <v>1.25</v>
      </c>
      <c r="S15" s="3">
        <f t="shared" si="10"/>
        <v>1.25</v>
      </c>
      <c r="T15" s="3">
        <f t="shared" si="10"/>
        <v>1.25</v>
      </c>
      <c r="U15" s="3">
        <f t="shared" si="10"/>
        <v>1.25</v>
      </c>
      <c r="V15" s="3">
        <f t="shared" si="10"/>
        <v>1.25</v>
      </c>
      <c r="W15" s="3">
        <f t="shared" si="10"/>
        <v>1.5</v>
      </c>
      <c r="X15" s="3">
        <f t="shared" si="10"/>
        <v>1.5</v>
      </c>
      <c r="Y15" s="3">
        <f t="shared" si="10"/>
        <v>1.5</v>
      </c>
      <c r="Z15" s="3">
        <f t="shared" si="10"/>
        <v>1.5</v>
      </c>
      <c r="AA15" s="3">
        <f t="shared" si="10"/>
        <v>1.5</v>
      </c>
      <c r="AB15" s="3">
        <f t="shared" si="10"/>
        <v>1.5</v>
      </c>
      <c r="AC15" s="3">
        <f t="shared" si="10"/>
        <v>1.5</v>
      </c>
      <c r="AD15" s="3">
        <f t="shared" si="10"/>
        <v>1.5</v>
      </c>
      <c r="AE15" s="3">
        <f t="shared" si="10"/>
        <v>1.5</v>
      </c>
      <c r="AF15" s="3">
        <f t="shared" si="10"/>
        <v>1.5</v>
      </c>
      <c r="AG15" s="3">
        <f t="shared" si="10"/>
        <v>1.25</v>
      </c>
      <c r="AH15" s="3">
        <f t="shared" si="10"/>
        <v>1.25</v>
      </c>
      <c r="AI15" s="4"/>
    </row>
    <row r="16" spans="1:35">
      <c r="N16" s="8" t="s">
        <v>28</v>
      </c>
      <c r="O16" s="3">
        <f t="shared" ref="O16:AH16" si="11">SUM(O4:O14)/(COUNTA(O4:O14)*70)</f>
        <v>1</v>
      </c>
      <c r="P16" s="3">
        <f t="shared" si="11"/>
        <v>0.95</v>
      </c>
      <c r="Q16" s="3">
        <f t="shared" si="11"/>
        <v>0.9</v>
      </c>
      <c r="R16" s="3">
        <f t="shared" si="11"/>
        <v>0.88</v>
      </c>
      <c r="S16" s="3">
        <f t="shared" si="11"/>
        <v>0.78</v>
      </c>
      <c r="T16" s="3">
        <f t="shared" si="11"/>
        <v>0.68</v>
      </c>
      <c r="U16" s="3">
        <f t="shared" si="11"/>
        <v>0.57999999999999996</v>
      </c>
      <c r="V16" s="3">
        <f t="shared" si="11"/>
        <v>0.48</v>
      </c>
      <c r="W16" s="3">
        <f t="shared" si="11"/>
        <v>0.48333333333333334</v>
      </c>
      <c r="X16" s="3">
        <f t="shared" si="11"/>
        <v>0.38333333333333336</v>
      </c>
      <c r="Y16" s="3">
        <f t="shared" si="11"/>
        <v>0.45</v>
      </c>
      <c r="Z16" s="3">
        <f t="shared" si="11"/>
        <v>0.51666666666666672</v>
      </c>
      <c r="AA16" s="3">
        <f t="shared" si="11"/>
        <v>0.58333333333333337</v>
      </c>
      <c r="AB16" s="3">
        <f t="shared" si="11"/>
        <v>0.81666666666666665</v>
      </c>
      <c r="AC16" s="3">
        <f t="shared" si="11"/>
        <v>0.71666666666666667</v>
      </c>
      <c r="AD16" s="3">
        <f t="shared" si="11"/>
        <v>0.6166666666666667</v>
      </c>
      <c r="AE16" s="3">
        <f t="shared" si="11"/>
        <v>0.51666666666666672</v>
      </c>
      <c r="AF16" s="3">
        <f t="shared" si="11"/>
        <v>0.41666666666666669</v>
      </c>
      <c r="AG16" s="3">
        <f t="shared" si="11"/>
        <v>0.38</v>
      </c>
      <c r="AH16" s="3">
        <f t="shared" si="11"/>
        <v>0.28000000000000003</v>
      </c>
      <c r="AI16" s="4"/>
    </row>
    <row r="17" spans="14:35">
      <c r="N17" s="8" t="s">
        <v>29</v>
      </c>
      <c r="O17" s="3">
        <f t="shared" ref="O17:AH17" si="12">O15*O16</f>
        <v>0.25</v>
      </c>
      <c r="P17" s="3">
        <f t="shared" si="12"/>
        <v>0.47499999999999998</v>
      </c>
      <c r="Q17" s="3">
        <f t="shared" si="12"/>
        <v>0.67500000000000004</v>
      </c>
      <c r="R17" s="3">
        <f t="shared" si="12"/>
        <v>1.1000000000000001</v>
      </c>
      <c r="S17" s="3">
        <f t="shared" si="12"/>
        <v>0.97500000000000009</v>
      </c>
      <c r="T17" s="3">
        <f t="shared" si="12"/>
        <v>0.85000000000000009</v>
      </c>
      <c r="U17" s="3">
        <f t="shared" si="12"/>
        <v>0.72499999999999998</v>
      </c>
      <c r="V17" s="3">
        <f t="shared" si="12"/>
        <v>0.6</v>
      </c>
      <c r="W17" s="3">
        <f t="shared" si="12"/>
        <v>0.72499999999999998</v>
      </c>
      <c r="X17" s="3">
        <f t="shared" si="12"/>
        <v>0.57500000000000007</v>
      </c>
      <c r="Y17" s="3">
        <f t="shared" si="12"/>
        <v>0.67500000000000004</v>
      </c>
      <c r="Z17" s="3">
        <f t="shared" si="12"/>
        <v>0.77500000000000013</v>
      </c>
      <c r="AA17" s="3">
        <f t="shared" si="12"/>
        <v>0.875</v>
      </c>
      <c r="AB17" s="3">
        <f t="shared" si="12"/>
        <v>1.2250000000000001</v>
      </c>
      <c r="AC17" s="3">
        <f t="shared" si="12"/>
        <v>1.075</v>
      </c>
      <c r="AD17" s="3">
        <f t="shared" si="12"/>
        <v>0.92500000000000004</v>
      </c>
      <c r="AE17" s="3">
        <f t="shared" si="12"/>
        <v>0.77500000000000013</v>
      </c>
      <c r="AF17" s="3">
        <f t="shared" si="12"/>
        <v>0.625</v>
      </c>
      <c r="AG17" s="3">
        <f t="shared" si="12"/>
        <v>0.47499999999999998</v>
      </c>
      <c r="AH17" s="3">
        <f t="shared" si="12"/>
        <v>0.35000000000000003</v>
      </c>
      <c r="AI17" s="4"/>
    </row>
    <row r="18" spans="14:35">
      <c r="N18" s="8" t="s">
        <v>32</v>
      </c>
      <c r="O18" s="3">
        <f>COUNTA(O4:O14)*7</f>
        <v>7</v>
      </c>
      <c r="P18" s="3">
        <f>COUNTA(P4:P14)*7+O18</f>
        <v>21</v>
      </c>
      <c r="Q18" s="3">
        <f t="shared" ref="Q18:AH18" si="13">COUNTA(Q4:Q14)*7+P18</f>
        <v>42</v>
      </c>
      <c r="R18" s="3">
        <f t="shared" si="13"/>
        <v>77</v>
      </c>
      <c r="S18" s="3">
        <f t="shared" si="13"/>
        <v>112</v>
      </c>
      <c r="T18" s="3">
        <f t="shared" si="13"/>
        <v>147</v>
      </c>
      <c r="U18" s="3">
        <f t="shared" si="13"/>
        <v>182</v>
      </c>
      <c r="V18" s="3">
        <f t="shared" si="13"/>
        <v>217</v>
      </c>
      <c r="W18" s="3">
        <f t="shared" si="13"/>
        <v>259</v>
      </c>
      <c r="X18" s="3">
        <f t="shared" si="13"/>
        <v>301</v>
      </c>
      <c r="Y18" s="3">
        <f t="shared" si="13"/>
        <v>343</v>
      </c>
      <c r="Z18" s="3">
        <f t="shared" si="13"/>
        <v>385</v>
      </c>
      <c r="AA18" s="3">
        <f t="shared" si="13"/>
        <v>427</v>
      </c>
      <c r="AB18" s="3">
        <f t="shared" si="13"/>
        <v>469</v>
      </c>
      <c r="AC18" s="3">
        <f t="shared" si="13"/>
        <v>511</v>
      </c>
      <c r="AD18" s="3">
        <f t="shared" si="13"/>
        <v>553</v>
      </c>
      <c r="AE18" s="3">
        <f t="shared" si="13"/>
        <v>595</v>
      </c>
      <c r="AF18" s="3">
        <f t="shared" si="13"/>
        <v>637</v>
      </c>
      <c r="AG18" s="3">
        <f t="shared" si="13"/>
        <v>672</v>
      </c>
      <c r="AH18" s="3">
        <f t="shared" si="13"/>
        <v>707</v>
      </c>
      <c r="AI18" s="4"/>
    </row>
    <row r="19" spans="14:35" ht="15.75" thickBot="1">
      <c r="N19" s="9" t="s">
        <v>35</v>
      </c>
      <c r="O19" s="5">
        <f>SUM(AI3:AI14)</f>
        <v>63</v>
      </c>
      <c r="P19" s="5">
        <f>11*70-AH18</f>
        <v>63</v>
      </c>
      <c r="Q19" s="5" t="s">
        <v>37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</row>
    <row r="20" spans="14:35" ht="15.75" thickBot="1"/>
    <row r="21" spans="14:35">
      <c r="N21" s="7" t="s">
        <v>31</v>
      </c>
      <c r="O21" s="13">
        <v>0.25</v>
      </c>
      <c r="P21" s="13">
        <v>0.5</v>
      </c>
      <c r="Q21" s="13">
        <v>0.75</v>
      </c>
      <c r="R21" s="15">
        <v>1</v>
      </c>
      <c r="S21" s="15">
        <v>1</v>
      </c>
      <c r="T21" s="15">
        <v>1</v>
      </c>
      <c r="U21" s="15">
        <v>1</v>
      </c>
      <c r="V21" s="15">
        <v>1</v>
      </c>
      <c r="W21" s="15">
        <v>1</v>
      </c>
      <c r="X21" s="15">
        <v>1</v>
      </c>
      <c r="Y21" s="15">
        <v>1</v>
      </c>
      <c r="Z21" s="15">
        <v>1</v>
      </c>
      <c r="AA21" s="15">
        <v>1</v>
      </c>
      <c r="AB21" s="15">
        <v>1</v>
      </c>
      <c r="AC21" s="15">
        <v>1</v>
      </c>
      <c r="AD21" s="15">
        <v>1</v>
      </c>
      <c r="AE21" s="15">
        <v>1</v>
      </c>
      <c r="AF21" s="13">
        <v>0.75</v>
      </c>
      <c r="AG21" s="13">
        <v>0.5</v>
      </c>
      <c r="AH21" s="13">
        <v>0.25</v>
      </c>
      <c r="AI21" s="14"/>
    </row>
    <row r="22" spans="14:35">
      <c r="N22" s="8" t="s">
        <v>27</v>
      </c>
      <c r="O22" s="10">
        <v>1</v>
      </c>
      <c r="P22" s="10">
        <v>2</v>
      </c>
      <c r="Q22" s="10">
        <v>3</v>
      </c>
      <c r="R22" s="12">
        <v>4</v>
      </c>
      <c r="S22" s="12">
        <v>5</v>
      </c>
      <c r="T22" s="12">
        <v>6</v>
      </c>
      <c r="U22" s="12">
        <v>7</v>
      </c>
      <c r="V22" s="12">
        <v>8</v>
      </c>
      <c r="W22" s="12">
        <v>9</v>
      </c>
      <c r="X22" s="12">
        <v>10</v>
      </c>
      <c r="Y22" s="12">
        <v>11</v>
      </c>
      <c r="Z22" s="12">
        <v>12</v>
      </c>
      <c r="AA22" s="12">
        <v>13</v>
      </c>
      <c r="AB22" s="12">
        <v>14</v>
      </c>
      <c r="AC22" s="12">
        <v>15</v>
      </c>
      <c r="AD22" s="12">
        <v>16</v>
      </c>
      <c r="AE22" s="12">
        <v>17</v>
      </c>
      <c r="AF22" s="10">
        <v>18</v>
      </c>
      <c r="AG22" s="10">
        <v>19</v>
      </c>
      <c r="AH22" s="10">
        <v>20</v>
      </c>
      <c r="AI22" s="11">
        <v>21</v>
      </c>
    </row>
    <row r="23" spans="14:35">
      <c r="N23" s="8" t="s">
        <v>26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4"/>
    </row>
    <row r="24" spans="14:35">
      <c r="N24" s="2">
        <v>1</v>
      </c>
      <c r="O24" s="3">
        <v>30</v>
      </c>
      <c r="P24" s="3">
        <v>25</v>
      </c>
      <c r="Q24" s="3">
        <v>20</v>
      </c>
      <c r="R24" s="3">
        <v>15</v>
      </c>
      <c r="S24" s="3">
        <v>10</v>
      </c>
      <c r="T24" s="3">
        <v>5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4"/>
    </row>
    <row r="25" spans="14:35">
      <c r="N25" s="2">
        <v>2</v>
      </c>
      <c r="O25" s="3">
        <v>30</v>
      </c>
      <c r="P25" s="3">
        <v>25</v>
      </c>
      <c r="Q25" s="3">
        <v>20</v>
      </c>
      <c r="R25" s="3">
        <v>15</v>
      </c>
      <c r="S25" s="3">
        <v>10</v>
      </c>
      <c r="T25" s="3">
        <v>5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4"/>
    </row>
    <row r="26" spans="14:35">
      <c r="N26" s="2">
        <v>3</v>
      </c>
      <c r="O26" s="3"/>
      <c r="P26" s="3">
        <v>30</v>
      </c>
      <c r="Q26" s="3">
        <v>25</v>
      </c>
      <c r="R26" s="3">
        <v>20</v>
      </c>
      <c r="S26" s="3">
        <v>15</v>
      </c>
      <c r="T26" s="3">
        <v>10</v>
      </c>
      <c r="U26" s="3">
        <v>5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4"/>
    </row>
    <row r="27" spans="14:35">
      <c r="N27" s="2">
        <v>4</v>
      </c>
      <c r="O27" s="3"/>
      <c r="P27" s="3">
        <v>30</v>
      </c>
      <c r="Q27" s="3">
        <v>25</v>
      </c>
      <c r="R27" s="3">
        <v>20</v>
      </c>
      <c r="S27" s="3">
        <v>15</v>
      </c>
      <c r="T27" s="3">
        <v>10</v>
      </c>
      <c r="U27" s="3">
        <v>5</v>
      </c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4"/>
    </row>
    <row r="28" spans="14:35">
      <c r="N28" s="2">
        <v>5</v>
      </c>
      <c r="O28" s="3"/>
      <c r="P28" s="3">
        <v>30</v>
      </c>
      <c r="Q28" s="3">
        <v>25</v>
      </c>
      <c r="R28" s="3">
        <v>20</v>
      </c>
      <c r="S28" s="3">
        <v>15</v>
      </c>
      <c r="T28" s="3">
        <v>10</v>
      </c>
      <c r="U28" s="3">
        <v>5</v>
      </c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4"/>
    </row>
    <row r="29" spans="14:35">
      <c r="N29" s="2">
        <v>6</v>
      </c>
      <c r="O29" s="3"/>
      <c r="P29" s="3"/>
      <c r="Q29" s="3">
        <v>30</v>
      </c>
      <c r="R29" s="3">
        <v>25</v>
      </c>
      <c r="S29" s="3">
        <v>20</v>
      </c>
      <c r="T29" s="3">
        <v>15</v>
      </c>
      <c r="U29" s="3">
        <v>10</v>
      </c>
      <c r="V29" s="3">
        <v>5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4"/>
    </row>
    <row r="30" spans="14:35">
      <c r="N30" s="2">
        <v>7</v>
      </c>
      <c r="O30" s="3"/>
      <c r="P30" s="3"/>
      <c r="Q30" s="3">
        <v>30</v>
      </c>
      <c r="R30" s="3">
        <v>25</v>
      </c>
      <c r="S30" s="3">
        <v>20</v>
      </c>
      <c r="T30" s="3">
        <v>15</v>
      </c>
      <c r="U30" s="3">
        <v>10</v>
      </c>
      <c r="V30" s="3">
        <v>5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4"/>
    </row>
    <row r="31" spans="14:35">
      <c r="N31" s="2">
        <v>8</v>
      </c>
      <c r="O31" s="3"/>
      <c r="P31" s="3"/>
      <c r="Q31" s="3"/>
      <c r="R31" s="3">
        <v>30</v>
      </c>
      <c r="S31" s="3">
        <v>25</v>
      </c>
      <c r="T31" s="3">
        <v>20</v>
      </c>
      <c r="U31" s="3">
        <v>15</v>
      </c>
      <c r="V31" s="3">
        <v>10</v>
      </c>
      <c r="W31" s="3">
        <v>5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4"/>
    </row>
    <row r="32" spans="14:35">
      <c r="N32" s="2">
        <v>9</v>
      </c>
      <c r="O32" s="3"/>
      <c r="P32" s="3"/>
      <c r="Q32" s="3"/>
      <c r="R32" s="3">
        <v>30</v>
      </c>
      <c r="S32" s="3">
        <v>25</v>
      </c>
      <c r="T32" s="3">
        <v>20</v>
      </c>
      <c r="U32" s="3">
        <v>15</v>
      </c>
      <c r="V32" s="3">
        <v>10</v>
      </c>
      <c r="W32" s="3">
        <v>5</v>
      </c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4"/>
    </row>
    <row r="33" spans="14:35">
      <c r="N33" s="2">
        <v>10</v>
      </c>
      <c r="O33" s="3"/>
      <c r="P33" s="3"/>
      <c r="Q33" s="3"/>
      <c r="R33" s="3"/>
      <c r="S33" s="3"/>
      <c r="T33" s="3"/>
      <c r="U33" s="3">
        <v>30</v>
      </c>
      <c r="V33" s="3">
        <v>25</v>
      </c>
      <c r="W33" s="3">
        <v>20</v>
      </c>
      <c r="X33" s="3">
        <v>15</v>
      </c>
      <c r="Y33" s="3">
        <v>10</v>
      </c>
      <c r="Z33" s="3">
        <v>5</v>
      </c>
      <c r="AA33" s="3"/>
      <c r="AB33" s="3"/>
      <c r="AC33" s="3"/>
      <c r="AD33" s="3"/>
      <c r="AE33" s="3"/>
      <c r="AF33" s="3"/>
      <c r="AG33" s="3"/>
      <c r="AH33" s="3"/>
      <c r="AI33" s="4"/>
    </row>
    <row r="34" spans="14:35">
      <c r="N34" s="2">
        <v>11</v>
      </c>
      <c r="O34" s="3"/>
      <c r="P34" s="3"/>
      <c r="Q34" s="3"/>
      <c r="R34" s="3"/>
      <c r="S34" s="3"/>
      <c r="T34" s="3"/>
      <c r="U34" s="3">
        <v>30</v>
      </c>
      <c r="V34" s="3">
        <v>25</v>
      </c>
      <c r="W34" s="3">
        <v>20</v>
      </c>
      <c r="X34" s="3">
        <v>15</v>
      </c>
      <c r="Y34" s="3">
        <v>10</v>
      </c>
      <c r="Z34" s="3">
        <v>5</v>
      </c>
      <c r="AA34" s="3"/>
      <c r="AB34" s="3"/>
      <c r="AC34" s="3"/>
      <c r="AD34" s="3"/>
      <c r="AE34" s="3"/>
      <c r="AF34" s="3"/>
      <c r="AG34" s="3"/>
      <c r="AH34" s="3"/>
      <c r="AI34" s="4"/>
    </row>
    <row r="35" spans="14:35">
      <c r="N35" s="2">
        <v>12</v>
      </c>
      <c r="O35" s="3"/>
      <c r="P35" s="3"/>
      <c r="Q35" s="3"/>
      <c r="R35" s="3"/>
      <c r="S35" s="3"/>
      <c r="T35" s="3"/>
      <c r="U35" s="3"/>
      <c r="V35" s="3">
        <v>30</v>
      </c>
      <c r="W35" s="3">
        <v>25</v>
      </c>
      <c r="X35" s="3">
        <v>20</v>
      </c>
      <c r="Y35" s="3">
        <v>15</v>
      </c>
      <c r="Z35" s="3">
        <v>10</v>
      </c>
      <c r="AA35" s="3">
        <v>5</v>
      </c>
      <c r="AB35" s="3"/>
      <c r="AC35" s="3"/>
      <c r="AD35" s="3"/>
      <c r="AE35" s="3"/>
      <c r="AF35" s="3"/>
      <c r="AG35" s="3"/>
      <c r="AH35" s="3"/>
      <c r="AI35" s="4"/>
    </row>
    <row r="36" spans="14:35">
      <c r="N36" s="2">
        <v>13</v>
      </c>
      <c r="O36" s="3"/>
      <c r="P36" s="3"/>
      <c r="Q36" s="3"/>
      <c r="R36" s="3"/>
      <c r="S36" s="3"/>
      <c r="T36" s="3"/>
      <c r="U36" s="3"/>
      <c r="V36" s="3">
        <v>30</v>
      </c>
      <c r="W36" s="3">
        <v>25</v>
      </c>
      <c r="X36" s="3">
        <v>20</v>
      </c>
      <c r="Y36" s="3">
        <v>15</v>
      </c>
      <c r="Z36" s="3">
        <v>10</v>
      </c>
      <c r="AA36" s="3">
        <v>5</v>
      </c>
      <c r="AB36" s="3"/>
      <c r="AC36" s="3"/>
      <c r="AD36" s="3"/>
      <c r="AE36" s="3"/>
      <c r="AF36" s="3"/>
      <c r="AG36" s="3"/>
      <c r="AH36" s="3"/>
      <c r="AI36" s="4"/>
    </row>
    <row r="37" spans="14:35">
      <c r="N37" s="2">
        <v>14</v>
      </c>
      <c r="O37" s="3"/>
      <c r="P37" s="3"/>
      <c r="Q37" s="3"/>
      <c r="R37" s="3"/>
      <c r="S37" s="3"/>
      <c r="T37" s="3"/>
      <c r="U37" s="3"/>
      <c r="V37" s="3">
        <v>30</v>
      </c>
      <c r="W37" s="3">
        <v>25</v>
      </c>
      <c r="X37" s="3">
        <v>20</v>
      </c>
      <c r="Y37" s="3">
        <v>15</v>
      </c>
      <c r="Z37" s="3">
        <v>10</v>
      </c>
      <c r="AA37" s="3">
        <v>5</v>
      </c>
      <c r="AB37" s="3"/>
      <c r="AC37" s="3"/>
      <c r="AD37" s="3"/>
      <c r="AE37" s="3"/>
      <c r="AF37" s="3"/>
      <c r="AG37" s="3"/>
      <c r="AH37" s="3"/>
      <c r="AI37" s="4"/>
    </row>
    <row r="38" spans="14:35">
      <c r="N38" s="2">
        <v>15</v>
      </c>
      <c r="O38" s="3"/>
      <c r="P38" s="3"/>
      <c r="Q38" s="3"/>
      <c r="R38" s="3"/>
      <c r="S38" s="3"/>
      <c r="T38" s="3"/>
      <c r="U38" s="3"/>
      <c r="V38" s="3"/>
      <c r="W38" s="3">
        <v>30</v>
      </c>
      <c r="X38" s="3">
        <v>25</v>
      </c>
      <c r="Y38" s="3">
        <v>20</v>
      </c>
      <c r="Z38" s="3">
        <v>15</v>
      </c>
      <c r="AA38" s="3">
        <v>10</v>
      </c>
      <c r="AB38" s="3">
        <v>5</v>
      </c>
      <c r="AC38" s="3"/>
      <c r="AD38" s="3"/>
      <c r="AE38" s="3"/>
      <c r="AF38" s="3"/>
      <c r="AG38" s="3"/>
      <c r="AH38" s="3"/>
      <c r="AI38" s="4"/>
    </row>
    <row r="39" spans="14:35">
      <c r="N39" s="2">
        <v>16</v>
      </c>
      <c r="O39" s="3"/>
      <c r="P39" s="3"/>
      <c r="Q39" s="3"/>
      <c r="R39" s="3"/>
      <c r="S39" s="3"/>
      <c r="T39" s="3"/>
      <c r="U39" s="3"/>
      <c r="V39" s="3"/>
      <c r="W39" s="3">
        <v>30</v>
      </c>
      <c r="X39" s="3">
        <v>25</v>
      </c>
      <c r="Y39" s="3">
        <v>20</v>
      </c>
      <c r="Z39" s="3">
        <v>15</v>
      </c>
      <c r="AA39" s="3">
        <v>10</v>
      </c>
      <c r="AB39" s="3">
        <v>5</v>
      </c>
      <c r="AC39" s="3"/>
      <c r="AD39" s="3"/>
      <c r="AE39" s="3"/>
      <c r="AF39" s="3"/>
      <c r="AG39" s="3"/>
      <c r="AH39" s="3"/>
      <c r="AI39" s="4"/>
    </row>
    <row r="40" spans="14:35">
      <c r="N40" s="2">
        <v>17</v>
      </c>
      <c r="O40" s="3"/>
      <c r="P40" s="3"/>
      <c r="Q40" s="3"/>
      <c r="R40" s="3"/>
      <c r="S40" s="3"/>
      <c r="T40" s="3"/>
      <c r="U40" s="3"/>
      <c r="V40" s="3"/>
      <c r="W40" s="3"/>
      <c r="X40" s="3">
        <v>30</v>
      </c>
      <c r="Y40" s="3">
        <v>25</v>
      </c>
      <c r="Z40" s="3">
        <v>20</v>
      </c>
      <c r="AA40" s="3">
        <v>15</v>
      </c>
      <c r="AB40" s="3">
        <v>10</v>
      </c>
      <c r="AC40" s="3">
        <v>5</v>
      </c>
      <c r="AD40" s="3"/>
      <c r="AE40" s="3"/>
      <c r="AF40" s="3"/>
      <c r="AG40" s="3"/>
      <c r="AH40" s="3"/>
      <c r="AI40" s="4"/>
    </row>
    <row r="41" spans="14:35">
      <c r="N41" s="2">
        <v>18</v>
      </c>
      <c r="O41" s="3"/>
      <c r="P41" s="3"/>
      <c r="Q41" s="3"/>
      <c r="R41" s="3"/>
      <c r="S41" s="3"/>
      <c r="T41" s="3"/>
      <c r="U41" s="3"/>
      <c r="V41" s="3"/>
      <c r="W41" s="3"/>
      <c r="X41" s="3">
        <v>30</v>
      </c>
      <c r="Y41" s="3">
        <v>25</v>
      </c>
      <c r="Z41" s="3">
        <v>20</v>
      </c>
      <c r="AA41" s="3">
        <v>15</v>
      </c>
      <c r="AB41" s="3">
        <v>10</v>
      </c>
      <c r="AC41" s="3">
        <v>5</v>
      </c>
      <c r="AD41" s="3"/>
      <c r="AE41" s="3"/>
      <c r="AF41" s="3"/>
      <c r="AG41" s="3"/>
      <c r="AH41" s="3"/>
      <c r="AI41" s="4"/>
    </row>
    <row r="42" spans="14:35">
      <c r="N42" s="2">
        <v>19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>
        <v>30</v>
      </c>
      <c r="AB42" s="3">
        <v>25</v>
      </c>
      <c r="AC42" s="3">
        <v>20</v>
      </c>
      <c r="AD42" s="3">
        <v>15</v>
      </c>
      <c r="AE42" s="3">
        <v>10</v>
      </c>
      <c r="AF42" s="3">
        <v>5</v>
      </c>
      <c r="AG42" s="3"/>
      <c r="AH42" s="3"/>
      <c r="AI42" s="4"/>
    </row>
    <row r="43" spans="14:35">
      <c r="N43" s="2">
        <v>20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>
        <v>30</v>
      </c>
      <c r="AB43" s="3">
        <v>25</v>
      </c>
      <c r="AC43" s="3">
        <v>20</v>
      </c>
      <c r="AD43" s="3">
        <v>15</v>
      </c>
      <c r="AE43" s="3">
        <v>10</v>
      </c>
      <c r="AF43" s="3">
        <v>5</v>
      </c>
      <c r="AG43" s="3"/>
      <c r="AH43" s="3"/>
      <c r="AI43" s="4"/>
    </row>
    <row r="44" spans="14:35">
      <c r="N44" s="2">
        <v>21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>
        <v>30</v>
      </c>
      <c r="AC44" s="3">
        <v>25</v>
      </c>
      <c r="AD44" s="3">
        <v>20</v>
      </c>
      <c r="AE44" s="3">
        <v>15</v>
      </c>
      <c r="AF44" s="3">
        <v>10</v>
      </c>
      <c r="AG44" s="3">
        <v>5</v>
      </c>
      <c r="AH44" s="3"/>
      <c r="AI44" s="4"/>
    </row>
    <row r="45" spans="14:35">
      <c r="N45" s="2">
        <v>22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>
        <v>30</v>
      </c>
      <c r="AC45" s="3">
        <v>25</v>
      </c>
      <c r="AD45" s="3">
        <v>20</v>
      </c>
      <c r="AE45" s="3">
        <v>15</v>
      </c>
      <c r="AF45" s="3">
        <v>10</v>
      </c>
      <c r="AG45" s="3">
        <v>5</v>
      </c>
      <c r="AH45" s="3"/>
      <c r="AI45" s="4"/>
    </row>
    <row r="46" spans="14:35">
      <c r="N46" s="2">
        <v>23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>
        <v>30</v>
      </c>
      <c r="AC46" s="3">
        <v>25</v>
      </c>
      <c r="AD46" s="3">
        <v>20</v>
      </c>
      <c r="AE46" s="3">
        <v>15</v>
      </c>
      <c r="AF46" s="3">
        <v>10</v>
      </c>
      <c r="AG46" s="3">
        <v>5</v>
      </c>
      <c r="AH46" s="3"/>
      <c r="AI46" s="4"/>
    </row>
    <row r="47" spans="14:35">
      <c r="N47" s="2">
        <v>24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>
        <v>30</v>
      </c>
      <c r="AD47" s="3">
        <v>25</v>
      </c>
      <c r="AE47" s="3">
        <v>20</v>
      </c>
      <c r="AF47" s="3">
        <v>15</v>
      </c>
      <c r="AG47" s="3">
        <v>10</v>
      </c>
      <c r="AH47" s="3">
        <v>5</v>
      </c>
      <c r="AI47" s="4"/>
    </row>
    <row r="48" spans="14:35">
      <c r="N48" s="2">
        <v>25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>
        <v>30</v>
      </c>
      <c r="AD48" s="3">
        <v>25</v>
      </c>
      <c r="AE48" s="3">
        <v>20</v>
      </c>
      <c r="AF48" s="3">
        <v>15</v>
      </c>
      <c r="AG48" s="3">
        <v>10</v>
      </c>
      <c r="AH48" s="3">
        <v>5</v>
      </c>
      <c r="AI48" s="4"/>
    </row>
    <row r="49" spans="14:35">
      <c r="N49" s="2">
        <v>26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>
        <v>30</v>
      </c>
      <c r="AE49" s="3">
        <v>25</v>
      </c>
      <c r="AF49" s="3">
        <v>20</v>
      </c>
      <c r="AG49" s="3">
        <v>15</v>
      </c>
      <c r="AH49" s="3">
        <v>10</v>
      </c>
      <c r="AI49" s="4">
        <v>5</v>
      </c>
    </row>
    <row r="50" spans="14:35">
      <c r="N50" s="2">
        <v>27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>
        <v>30</v>
      </c>
      <c r="AE50" s="3">
        <v>25</v>
      </c>
      <c r="AF50" s="3">
        <v>20</v>
      </c>
      <c r="AG50" s="3">
        <v>15</v>
      </c>
      <c r="AH50" s="3">
        <v>10</v>
      </c>
      <c r="AI50" s="4">
        <v>5</v>
      </c>
    </row>
    <row r="51" spans="14:35">
      <c r="N51" s="2">
        <v>28</v>
      </c>
      <c r="O51" s="3"/>
      <c r="P51" s="3"/>
      <c r="Q51" s="3"/>
      <c r="R51" s="3">
        <v>30</v>
      </c>
      <c r="S51" s="3">
        <v>25</v>
      </c>
      <c r="T51" s="3">
        <v>20</v>
      </c>
      <c r="U51" s="3">
        <v>15</v>
      </c>
      <c r="V51" s="3">
        <v>10</v>
      </c>
      <c r="W51" s="3">
        <v>5</v>
      </c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4"/>
    </row>
    <row r="52" spans="14:35">
      <c r="N52" s="2">
        <v>29</v>
      </c>
      <c r="O52" s="3"/>
      <c r="P52" s="3"/>
      <c r="Q52" s="3"/>
      <c r="R52" s="3">
        <v>30</v>
      </c>
      <c r="S52" s="3">
        <v>25</v>
      </c>
      <c r="T52" s="3">
        <v>20</v>
      </c>
      <c r="U52" s="3">
        <v>15</v>
      </c>
      <c r="V52" s="3">
        <v>10</v>
      </c>
      <c r="W52" s="3">
        <v>5</v>
      </c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4"/>
    </row>
    <row r="53" spans="14:35">
      <c r="N53" s="2">
        <v>30</v>
      </c>
      <c r="O53" s="3"/>
      <c r="P53" s="3"/>
      <c r="Q53" s="3"/>
      <c r="R53" s="3"/>
      <c r="S53" s="3"/>
      <c r="T53" s="3"/>
      <c r="U53" s="3"/>
      <c r="V53" s="3"/>
      <c r="W53" s="3"/>
      <c r="X53" s="3">
        <v>30</v>
      </c>
      <c r="Y53" s="3">
        <v>25</v>
      </c>
      <c r="Z53" s="3">
        <v>20</v>
      </c>
      <c r="AA53" s="3">
        <v>15</v>
      </c>
      <c r="AB53" s="3">
        <v>10</v>
      </c>
      <c r="AC53" s="3">
        <v>5</v>
      </c>
      <c r="AD53" s="3"/>
      <c r="AE53" s="3"/>
      <c r="AF53" s="3"/>
      <c r="AG53" s="3"/>
      <c r="AH53" s="3"/>
      <c r="AI53" s="4"/>
    </row>
    <row r="54" spans="14:35">
      <c r="N54" s="2">
        <v>31</v>
      </c>
      <c r="O54" s="3"/>
      <c r="P54" s="3"/>
      <c r="Q54" s="3"/>
      <c r="R54" s="3"/>
      <c r="S54" s="3"/>
      <c r="T54" s="3"/>
      <c r="U54" s="3"/>
      <c r="V54" s="3"/>
      <c r="W54" s="3"/>
      <c r="X54" s="3">
        <v>30</v>
      </c>
      <c r="Y54" s="3">
        <v>25</v>
      </c>
      <c r="Z54" s="3">
        <v>20</v>
      </c>
      <c r="AA54" s="3">
        <v>15</v>
      </c>
      <c r="AB54" s="3">
        <v>10</v>
      </c>
      <c r="AC54" s="3">
        <v>5</v>
      </c>
      <c r="AD54" s="3"/>
      <c r="AE54" s="3"/>
      <c r="AF54" s="3"/>
      <c r="AG54" s="3"/>
      <c r="AH54" s="3"/>
      <c r="AI54" s="4"/>
    </row>
    <row r="55" spans="14:35">
      <c r="N55" s="2">
        <v>32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>
        <v>30</v>
      </c>
      <c r="AE55" s="3">
        <v>25</v>
      </c>
      <c r="AF55" s="3">
        <v>20</v>
      </c>
      <c r="AG55" s="3">
        <v>15</v>
      </c>
      <c r="AH55" s="3">
        <v>10</v>
      </c>
      <c r="AI55" s="4">
        <v>5</v>
      </c>
    </row>
    <row r="56" spans="14:35">
      <c r="N56" s="2">
        <v>33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>
        <v>30</v>
      </c>
      <c r="AE56" s="3">
        <v>25</v>
      </c>
      <c r="AF56" s="3">
        <v>20</v>
      </c>
      <c r="AG56" s="3">
        <v>15</v>
      </c>
      <c r="AH56" s="3">
        <v>10</v>
      </c>
      <c r="AI56" s="4">
        <v>5</v>
      </c>
    </row>
    <row r="57" spans="14:35">
      <c r="N57" s="8" t="s">
        <v>30</v>
      </c>
      <c r="O57" s="16">
        <f t="shared" ref="O57:AH57" si="14">COUNTA(O24:O56)/9</f>
        <v>0.22222222222222221</v>
      </c>
      <c r="P57" s="16">
        <f t="shared" si="14"/>
        <v>0.55555555555555558</v>
      </c>
      <c r="Q57" s="16">
        <f t="shared" si="14"/>
        <v>0.77777777777777779</v>
      </c>
      <c r="R57" s="16">
        <f t="shared" si="14"/>
        <v>1.2222222222222223</v>
      </c>
      <c r="S57" s="16">
        <f t="shared" si="14"/>
        <v>1.2222222222222223</v>
      </c>
      <c r="T57" s="16">
        <f t="shared" si="14"/>
        <v>1.2222222222222223</v>
      </c>
      <c r="U57" s="16">
        <f t="shared" si="14"/>
        <v>1.2222222222222223</v>
      </c>
      <c r="V57" s="16">
        <f t="shared" si="14"/>
        <v>1.2222222222222223</v>
      </c>
      <c r="W57" s="16">
        <f t="shared" si="14"/>
        <v>1.2222222222222223</v>
      </c>
      <c r="X57" s="16">
        <f t="shared" si="14"/>
        <v>1.2222222222222223</v>
      </c>
      <c r="Y57" s="16">
        <f t="shared" si="14"/>
        <v>1.2222222222222223</v>
      </c>
      <c r="Z57" s="16">
        <f t="shared" si="14"/>
        <v>1.2222222222222223</v>
      </c>
      <c r="AA57" s="16">
        <f t="shared" si="14"/>
        <v>1.2222222222222223</v>
      </c>
      <c r="AB57" s="16">
        <f t="shared" si="14"/>
        <v>1.2222222222222223</v>
      </c>
      <c r="AC57" s="16">
        <f t="shared" si="14"/>
        <v>1.2222222222222223</v>
      </c>
      <c r="AD57" s="16">
        <f t="shared" si="14"/>
        <v>1.2222222222222223</v>
      </c>
      <c r="AE57" s="16">
        <f t="shared" si="14"/>
        <v>1.2222222222222223</v>
      </c>
      <c r="AF57" s="16">
        <f t="shared" si="14"/>
        <v>1.2222222222222223</v>
      </c>
      <c r="AG57" s="16">
        <f t="shared" si="14"/>
        <v>1</v>
      </c>
      <c r="AH57" s="16">
        <f t="shared" si="14"/>
        <v>0.66666666666666663</v>
      </c>
      <c r="AI57" s="4"/>
    </row>
    <row r="58" spans="14:35">
      <c r="N58" s="8" t="s">
        <v>28</v>
      </c>
      <c r="O58" s="16">
        <f>SUM(O24:O56)/(COUNTA(O24:O56)*30)</f>
        <v>1</v>
      </c>
      <c r="P58" s="16">
        <f t="shared" ref="P58:AH58" si="15">SUM(P24:P56)/(COUNTA(P24:P56)*30)</f>
        <v>0.93333333333333335</v>
      </c>
      <c r="Q58" s="16">
        <f t="shared" si="15"/>
        <v>0.83333333333333337</v>
      </c>
      <c r="R58" s="16">
        <f t="shared" si="15"/>
        <v>0.78787878787878785</v>
      </c>
      <c r="S58" s="16">
        <f t="shared" si="15"/>
        <v>0.62121212121212122</v>
      </c>
      <c r="T58" s="16">
        <f t="shared" si="15"/>
        <v>0.45454545454545453</v>
      </c>
      <c r="U58" s="16">
        <f t="shared" si="15"/>
        <v>0.46969696969696972</v>
      </c>
      <c r="V58" s="16">
        <f t="shared" si="15"/>
        <v>0.5757575757575758</v>
      </c>
      <c r="W58" s="16">
        <f t="shared" si="15"/>
        <v>0.59090909090909094</v>
      </c>
      <c r="X58" s="16">
        <f t="shared" si="15"/>
        <v>0.78787878787878785</v>
      </c>
      <c r="Y58" s="16">
        <f t="shared" si="15"/>
        <v>0.62121212121212122</v>
      </c>
      <c r="Z58" s="16">
        <f t="shared" si="15"/>
        <v>0.45454545454545453</v>
      </c>
      <c r="AA58" s="16">
        <f t="shared" si="15"/>
        <v>0.46969696969696972</v>
      </c>
      <c r="AB58" s="16">
        <f t="shared" si="15"/>
        <v>0.5757575757575758</v>
      </c>
      <c r="AC58" s="16">
        <f t="shared" si="15"/>
        <v>0.59090909090909094</v>
      </c>
      <c r="AD58" s="16">
        <f t="shared" si="15"/>
        <v>0.78787878787878785</v>
      </c>
      <c r="AE58" s="16">
        <f t="shared" si="15"/>
        <v>0.62121212121212122</v>
      </c>
      <c r="AF58" s="16">
        <f t="shared" si="15"/>
        <v>0.45454545454545453</v>
      </c>
      <c r="AG58" s="16">
        <f t="shared" si="15"/>
        <v>0.35185185185185186</v>
      </c>
      <c r="AH58" s="16">
        <f t="shared" si="15"/>
        <v>0.27777777777777779</v>
      </c>
      <c r="AI58" s="4"/>
    </row>
    <row r="59" spans="14:35">
      <c r="N59" s="8" t="s">
        <v>29</v>
      </c>
      <c r="O59" s="16">
        <f>O57*O58</f>
        <v>0.22222222222222221</v>
      </c>
      <c r="P59" s="16">
        <f t="shared" ref="P59:AH59" si="16">P57*P58</f>
        <v>0.5185185185185186</v>
      </c>
      <c r="Q59" s="16">
        <f t="shared" si="16"/>
        <v>0.64814814814814814</v>
      </c>
      <c r="R59" s="16">
        <f t="shared" si="16"/>
        <v>0.96296296296296302</v>
      </c>
      <c r="S59" s="16">
        <f t="shared" si="16"/>
        <v>0.7592592592592593</v>
      </c>
      <c r="T59" s="16">
        <f t="shared" si="16"/>
        <v>0.55555555555555558</v>
      </c>
      <c r="U59" s="16">
        <f t="shared" si="16"/>
        <v>0.57407407407407418</v>
      </c>
      <c r="V59" s="16">
        <f t="shared" si="16"/>
        <v>0.70370370370370383</v>
      </c>
      <c r="W59" s="16">
        <f t="shared" si="16"/>
        <v>0.72222222222222232</v>
      </c>
      <c r="X59" s="16">
        <f t="shared" si="16"/>
        <v>0.96296296296296302</v>
      </c>
      <c r="Y59" s="16">
        <f t="shared" si="16"/>
        <v>0.7592592592592593</v>
      </c>
      <c r="Z59" s="16">
        <f t="shared" si="16"/>
        <v>0.55555555555555558</v>
      </c>
      <c r="AA59" s="16">
        <f t="shared" si="16"/>
        <v>0.57407407407407418</v>
      </c>
      <c r="AB59" s="16">
        <f t="shared" si="16"/>
        <v>0.70370370370370383</v>
      </c>
      <c r="AC59" s="16">
        <f t="shared" si="16"/>
        <v>0.72222222222222232</v>
      </c>
      <c r="AD59" s="16">
        <f t="shared" si="16"/>
        <v>0.96296296296296302</v>
      </c>
      <c r="AE59" s="16">
        <f t="shared" si="16"/>
        <v>0.7592592592592593</v>
      </c>
      <c r="AF59" s="16">
        <f t="shared" si="16"/>
        <v>0.55555555555555558</v>
      </c>
      <c r="AG59" s="16">
        <f t="shared" si="16"/>
        <v>0.35185185185185186</v>
      </c>
      <c r="AH59" s="16">
        <f t="shared" si="16"/>
        <v>0.18518518518518517</v>
      </c>
      <c r="AI59" s="4"/>
    </row>
    <row r="60" spans="14:35">
      <c r="N60" s="8" t="s">
        <v>32</v>
      </c>
      <c r="O60" s="3">
        <f>COUNTA(O24:O56)*5</f>
        <v>10</v>
      </c>
      <c r="P60" s="3">
        <f>COUNTA(P24:P56)*5+O60</f>
        <v>35</v>
      </c>
      <c r="Q60" s="3">
        <f t="shared" ref="Q60:AH60" si="17">COUNTA(Q24:Q56)*5+P60</f>
        <v>70</v>
      </c>
      <c r="R60" s="3">
        <f t="shared" si="17"/>
        <v>125</v>
      </c>
      <c r="S60" s="3">
        <f t="shared" si="17"/>
        <v>180</v>
      </c>
      <c r="T60" s="3">
        <f t="shared" si="17"/>
        <v>235</v>
      </c>
      <c r="U60" s="3">
        <f t="shared" si="17"/>
        <v>290</v>
      </c>
      <c r="V60" s="3">
        <f t="shared" si="17"/>
        <v>345</v>
      </c>
      <c r="W60" s="3">
        <f t="shared" si="17"/>
        <v>400</v>
      </c>
      <c r="X60" s="3">
        <f t="shared" si="17"/>
        <v>455</v>
      </c>
      <c r="Y60" s="3">
        <f t="shared" si="17"/>
        <v>510</v>
      </c>
      <c r="Z60" s="3">
        <f t="shared" si="17"/>
        <v>565</v>
      </c>
      <c r="AA60" s="3">
        <f t="shared" si="17"/>
        <v>620</v>
      </c>
      <c r="AB60" s="3">
        <f t="shared" si="17"/>
        <v>675</v>
      </c>
      <c r="AC60" s="3">
        <f t="shared" si="17"/>
        <v>730</v>
      </c>
      <c r="AD60" s="3">
        <f t="shared" si="17"/>
        <v>785</v>
      </c>
      <c r="AE60" s="3">
        <f t="shared" si="17"/>
        <v>840</v>
      </c>
      <c r="AF60" s="3">
        <f t="shared" si="17"/>
        <v>895</v>
      </c>
      <c r="AG60" s="3">
        <f t="shared" si="17"/>
        <v>940</v>
      </c>
      <c r="AH60" s="3">
        <f t="shared" si="17"/>
        <v>970</v>
      </c>
      <c r="AI60" s="4"/>
    </row>
    <row r="61" spans="14:35" ht="15.75" thickBot="1">
      <c r="N61" s="9" t="s">
        <v>35</v>
      </c>
      <c r="O61" s="5">
        <f>SUM(AI23:AI56)</f>
        <v>20</v>
      </c>
      <c r="P61" s="5">
        <f>33*30-AH60</f>
        <v>20</v>
      </c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6"/>
    </row>
    <row r="62" spans="14:35" ht="15.75" thickBot="1"/>
    <row r="63" spans="14:35">
      <c r="N63" s="7" t="s">
        <v>38</v>
      </c>
      <c r="O63" s="13">
        <v>0.25</v>
      </c>
      <c r="P63" s="13">
        <v>0.5</v>
      </c>
      <c r="Q63" s="13">
        <v>0.75</v>
      </c>
      <c r="R63" s="15">
        <v>1</v>
      </c>
      <c r="S63" s="15">
        <v>1</v>
      </c>
      <c r="T63" s="15">
        <v>1</v>
      </c>
      <c r="U63" s="15">
        <v>1</v>
      </c>
      <c r="V63" s="15">
        <v>1</v>
      </c>
      <c r="W63" s="15">
        <v>1</v>
      </c>
      <c r="X63" s="15">
        <v>1</v>
      </c>
      <c r="Y63" s="15">
        <v>1</v>
      </c>
      <c r="Z63" s="15">
        <v>1</v>
      </c>
      <c r="AA63" s="15">
        <v>1</v>
      </c>
      <c r="AB63" s="15">
        <v>1</v>
      </c>
      <c r="AC63" s="15">
        <v>1</v>
      </c>
      <c r="AD63" s="15">
        <v>1</v>
      </c>
      <c r="AE63" s="15">
        <v>1</v>
      </c>
      <c r="AF63" s="13">
        <v>0.75</v>
      </c>
      <c r="AG63" s="13">
        <v>0.5</v>
      </c>
      <c r="AH63" s="13">
        <v>0.25</v>
      </c>
      <c r="AI63" s="14"/>
    </row>
    <row r="64" spans="14:35">
      <c r="N64" s="8" t="s">
        <v>27</v>
      </c>
      <c r="O64" s="10">
        <v>1</v>
      </c>
      <c r="P64" s="10">
        <v>2</v>
      </c>
      <c r="Q64" s="10">
        <v>3</v>
      </c>
      <c r="R64" s="12">
        <v>4</v>
      </c>
      <c r="S64" s="12">
        <v>5</v>
      </c>
      <c r="T64" s="12">
        <v>6</v>
      </c>
      <c r="U64" s="12">
        <v>7</v>
      </c>
      <c r="V64" s="12">
        <v>8</v>
      </c>
      <c r="W64" s="12">
        <v>9</v>
      </c>
      <c r="X64" s="12">
        <v>10</v>
      </c>
      <c r="Y64" s="12">
        <v>11</v>
      </c>
      <c r="Z64" s="12">
        <v>12</v>
      </c>
      <c r="AA64" s="12">
        <v>13</v>
      </c>
      <c r="AB64" s="12">
        <v>14</v>
      </c>
      <c r="AC64" s="12">
        <v>15</v>
      </c>
      <c r="AD64" s="12">
        <v>16</v>
      </c>
      <c r="AE64" s="12">
        <v>17</v>
      </c>
      <c r="AF64" s="10">
        <v>18</v>
      </c>
      <c r="AG64" s="10">
        <v>19</v>
      </c>
      <c r="AH64" s="10">
        <v>20</v>
      </c>
      <c r="AI64" s="11">
        <v>21</v>
      </c>
    </row>
    <row r="65" spans="14:35">
      <c r="N65" s="8" t="s">
        <v>26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4"/>
    </row>
    <row r="66" spans="14:35">
      <c r="N66" s="2">
        <v>1</v>
      </c>
      <c r="O66" s="3">
        <v>50</v>
      </c>
      <c r="P66" s="3">
        <v>45</v>
      </c>
      <c r="Q66" s="3">
        <v>40</v>
      </c>
      <c r="R66" s="3">
        <v>35</v>
      </c>
      <c r="S66" s="3">
        <v>30</v>
      </c>
      <c r="T66" s="3">
        <v>25</v>
      </c>
      <c r="U66" s="3">
        <v>20</v>
      </c>
      <c r="V66" s="3">
        <v>15</v>
      </c>
      <c r="W66" s="3">
        <v>10</v>
      </c>
      <c r="X66" s="3">
        <v>5</v>
      </c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4"/>
    </row>
    <row r="67" spans="14:35">
      <c r="N67" s="2">
        <v>2</v>
      </c>
      <c r="O67" s="3"/>
      <c r="P67" s="3"/>
      <c r="Q67" s="3">
        <v>50</v>
      </c>
      <c r="R67" s="3">
        <v>45</v>
      </c>
      <c r="S67" s="3">
        <v>40</v>
      </c>
      <c r="T67" s="3">
        <v>35</v>
      </c>
      <c r="U67" s="3">
        <v>30</v>
      </c>
      <c r="V67" s="3">
        <v>25</v>
      </c>
      <c r="W67" s="3">
        <v>20</v>
      </c>
      <c r="X67" s="3">
        <v>15</v>
      </c>
      <c r="Y67" s="3">
        <v>10</v>
      </c>
      <c r="Z67" s="3">
        <v>5</v>
      </c>
      <c r="AA67" s="3"/>
      <c r="AB67" s="3"/>
      <c r="AC67" s="3"/>
      <c r="AD67" s="3"/>
      <c r="AE67" s="3"/>
      <c r="AF67" s="3"/>
      <c r="AG67" s="3"/>
      <c r="AH67" s="3"/>
      <c r="AI67" s="4"/>
    </row>
    <row r="68" spans="14:35">
      <c r="N68" s="2">
        <v>3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>
        <v>50</v>
      </c>
      <c r="Z68" s="3">
        <v>45</v>
      </c>
      <c r="AA68" s="3">
        <v>40</v>
      </c>
      <c r="AB68" s="3">
        <v>35</v>
      </c>
      <c r="AC68" s="3">
        <v>30</v>
      </c>
      <c r="AD68" s="3">
        <v>25</v>
      </c>
      <c r="AE68" s="3">
        <v>20</v>
      </c>
      <c r="AF68" s="3">
        <v>15</v>
      </c>
      <c r="AG68" s="3">
        <v>10</v>
      </c>
      <c r="AH68" s="3">
        <v>5</v>
      </c>
      <c r="AI68" s="4"/>
    </row>
    <row r="69" spans="14:35">
      <c r="N69" s="2">
        <v>4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>
        <v>50</v>
      </c>
      <c r="AB69" s="3">
        <v>45</v>
      </c>
      <c r="AC69" s="3">
        <v>40</v>
      </c>
      <c r="AD69" s="3">
        <v>35</v>
      </c>
      <c r="AE69" s="3">
        <v>30</v>
      </c>
      <c r="AF69" s="3">
        <v>25</v>
      </c>
      <c r="AG69" s="3">
        <v>20</v>
      </c>
      <c r="AH69" s="3">
        <v>15</v>
      </c>
      <c r="AI69" s="4">
        <v>10</v>
      </c>
    </row>
    <row r="70" spans="14:35">
      <c r="N70" s="2">
        <v>5</v>
      </c>
      <c r="O70" s="3"/>
      <c r="P70" s="3"/>
      <c r="Q70" s="3">
        <v>50</v>
      </c>
      <c r="R70" s="3">
        <v>45</v>
      </c>
      <c r="S70" s="3">
        <v>40</v>
      </c>
      <c r="T70" s="3">
        <v>35</v>
      </c>
      <c r="U70" s="3">
        <v>30</v>
      </c>
      <c r="V70" s="3">
        <v>25</v>
      </c>
      <c r="W70" s="3">
        <v>20</v>
      </c>
      <c r="X70" s="3">
        <v>15</v>
      </c>
      <c r="Y70" s="3">
        <v>10</v>
      </c>
      <c r="Z70" s="3">
        <v>5</v>
      </c>
      <c r="AA70" s="3"/>
      <c r="AB70" s="3"/>
      <c r="AC70" s="3"/>
      <c r="AD70" s="3"/>
      <c r="AE70" s="3"/>
      <c r="AF70" s="3"/>
      <c r="AG70" s="3"/>
      <c r="AH70" s="3"/>
      <c r="AI70" s="4"/>
    </row>
    <row r="71" spans="14:35">
      <c r="N71" s="2">
        <v>6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>
        <v>50</v>
      </c>
      <c r="AB71" s="3">
        <v>45</v>
      </c>
      <c r="AC71" s="3">
        <v>40</v>
      </c>
      <c r="AD71" s="3">
        <v>35</v>
      </c>
      <c r="AE71" s="3">
        <v>30</v>
      </c>
      <c r="AF71" s="3">
        <v>25</v>
      </c>
      <c r="AG71" s="3">
        <v>20</v>
      </c>
      <c r="AH71" s="3">
        <v>15</v>
      </c>
      <c r="AI71" s="4">
        <v>10</v>
      </c>
    </row>
    <row r="72" spans="14:35">
      <c r="N72" s="8" t="s">
        <v>30</v>
      </c>
      <c r="O72" s="16">
        <f>COUNTA(O66:O71)/2</f>
        <v>0.5</v>
      </c>
      <c r="P72" s="16">
        <f t="shared" ref="P72:AH72" si="18">COUNTA(P66:P71)/2</f>
        <v>0.5</v>
      </c>
      <c r="Q72" s="16">
        <f t="shared" si="18"/>
        <v>1.5</v>
      </c>
      <c r="R72" s="16">
        <f t="shared" si="18"/>
        <v>1.5</v>
      </c>
      <c r="S72" s="16">
        <f t="shared" si="18"/>
        <v>1.5</v>
      </c>
      <c r="T72" s="16">
        <f t="shared" si="18"/>
        <v>1.5</v>
      </c>
      <c r="U72" s="16">
        <f t="shared" si="18"/>
        <v>1.5</v>
      </c>
      <c r="V72" s="16">
        <f t="shared" si="18"/>
        <v>1.5</v>
      </c>
      <c r="W72" s="16">
        <f t="shared" si="18"/>
        <v>1.5</v>
      </c>
      <c r="X72" s="16">
        <f t="shared" si="18"/>
        <v>1.5</v>
      </c>
      <c r="Y72" s="16">
        <f t="shared" si="18"/>
        <v>1.5</v>
      </c>
      <c r="Z72" s="16">
        <f t="shared" si="18"/>
        <v>1.5</v>
      </c>
      <c r="AA72" s="16">
        <f t="shared" si="18"/>
        <v>1.5</v>
      </c>
      <c r="AB72" s="16">
        <f t="shared" si="18"/>
        <v>1.5</v>
      </c>
      <c r="AC72" s="16">
        <f t="shared" si="18"/>
        <v>1.5</v>
      </c>
      <c r="AD72" s="16">
        <f t="shared" si="18"/>
        <v>1.5</v>
      </c>
      <c r="AE72" s="16">
        <f t="shared" si="18"/>
        <v>1.5</v>
      </c>
      <c r="AF72" s="16">
        <f t="shared" si="18"/>
        <v>1.5</v>
      </c>
      <c r="AG72" s="16">
        <f t="shared" si="18"/>
        <v>1.5</v>
      </c>
      <c r="AH72" s="16">
        <f t="shared" si="18"/>
        <v>1.5</v>
      </c>
      <c r="AI72" s="4"/>
    </row>
    <row r="73" spans="14:35">
      <c r="N73" s="8" t="s">
        <v>28</v>
      </c>
      <c r="O73" s="16">
        <f>SUM(O66:O71)/(COUNTA(O66:O71)*50)</f>
        <v>1</v>
      </c>
      <c r="P73" s="16">
        <f t="shared" ref="P73:AH73" si="19">SUM(P66:P71)/(COUNTA(P66:P71)*50)</f>
        <v>0.9</v>
      </c>
      <c r="Q73" s="16">
        <f t="shared" si="19"/>
        <v>0.93333333333333335</v>
      </c>
      <c r="R73" s="16">
        <f t="shared" si="19"/>
        <v>0.83333333333333337</v>
      </c>
      <c r="S73" s="16">
        <f t="shared" si="19"/>
        <v>0.73333333333333328</v>
      </c>
      <c r="T73" s="16">
        <f t="shared" si="19"/>
        <v>0.6333333333333333</v>
      </c>
      <c r="U73" s="16">
        <f t="shared" si="19"/>
        <v>0.53333333333333333</v>
      </c>
      <c r="V73" s="16">
        <f t="shared" si="19"/>
        <v>0.43333333333333335</v>
      </c>
      <c r="W73" s="16">
        <f t="shared" si="19"/>
        <v>0.33333333333333331</v>
      </c>
      <c r="X73" s="16">
        <f t="shared" si="19"/>
        <v>0.23333333333333334</v>
      </c>
      <c r="Y73" s="16">
        <f t="shared" si="19"/>
        <v>0.46666666666666667</v>
      </c>
      <c r="Z73" s="16">
        <f t="shared" si="19"/>
        <v>0.36666666666666664</v>
      </c>
      <c r="AA73" s="16">
        <f t="shared" si="19"/>
        <v>0.93333333333333335</v>
      </c>
      <c r="AB73" s="16">
        <f t="shared" si="19"/>
        <v>0.83333333333333337</v>
      </c>
      <c r="AC73" s="16">
        <f t="shared" si="19"/>
        <v>0.73333333333333328</v>
      </c>
      <c r="AD73" s="16">
        <f t="shared" si="19"/>
        <v>0.6333333333333333</v>
      </c>
      <c r="AE73" s="16">
        <f t="shared" si="19"/>
        <v>0.53333333333333333</v>
      </c>
      <c r="AF73" s="16">
        <f t="shared" si="19"/>
        <v>0.43333333333333335</v>
      </c>
      <c r="AG73" s="16">
        <f t="shared" si="19"/>
        <v>0.33333333333333331</v>
      </c>
      <c r="AH73" s="16">
        <f t="shared" si="19"/>
        <v>0.23333333333333334</v>
      </c>
      <c r="AI73" s="4"/>
    </row>
    <row r="74" spans="14:35">
      <c r="N74" s="8" t="s">
        <v>29</v>
      </c>
      <c r="O74" s="3">
        <f>O72*O73</f>
        <v>0.5</v>
      </c>
      <c r="P74" s="3">
        <f t="shared" ref="P74:AH74" si="20">P72*P73</f>
        <v>0.45</v>
      </c>
      <c r="Q74" s="3">
        <f t="shared" si="20"/>
        <v>1.4</v>
      </c>
      <c r="R74" s="3">
        <f t="shared" si="20"/>
        <v>1.25</v>
      </c>
      <c r="S74" s="3">
        <f t="shared" si="20"/>
        <v>1.0999999999999999</v>
      </c>
      <c r="T74" s="3">
        <f t="shared" si="20"/>
        <v>0.95</v>
      </c>
      <c r="U74" s="3">
        <f t="shared" si="20"/>
        <v>0.8</v>
      </c>
      <c r="V74" s="3">
        <f t="shared" si="20"/>
        <v>0.65</v>
      </c>
      <c r="W74" s="3">
        <f t="shared" si="20"/>
        <v>0.5</v>
      </c>
      <c r="X74" s="3">
        <f t="shared" si="20"/>
        <v>0.35</v>
      </c>
      <c r="Y74" s="3">
        <f t="shared" si="20"/>
        <v>0.7</v>
      </c>
      <c r="Z74" s="3">
        <f t="shared" si="20"/>
        <v>0.54999999999999993</v>
      </c>
      <c r="AA74" s="3">
        <f t="shared" si="20"/>
        <v>1.4</v>
      </c>
      <c r="AB74" s="3">
        <f t="shared" si="20"/>
        <v>1.25</v>
      </c>
      <c r="AC74" s="3">
        <f t="shared" si="20"/>
        <v>1.0999999999999999</v>
      </c>
      <c r="AD74" s="3">
        <f t="shared" si="20"/>
        <v>0.95</v>
      </c>
      <c r="AE74" s="3">
        <f t="shared" si="20"/>
        <v>0.8</v>
      </c>
      <c r="AF74" s="3">
        <f t="shared" si="20"/>
        <v>0.65</v>
      </c>
      <c r="AG74" s="3">
        <f t="shared" si="20"/>
        <v>0.5</v>
      </c>
      <c r="AH74" s="3">
        <f t="shared" si="20"/>
        <v>0.35</v>
      </c>
      <c r="AI74" s="4"/>
    </row>
    <row r="75" spans="14:35">
      <c r="N75" s="8" t="s">
        <v>32</v>
      </c>
      <c r="O75" s="3">
        <f>COUNTA(O66:O71)*5</f>
        <v>5</v>
      </c>
      <c r="P75" s="3">
        <f>COUNTA(P66:P71)*5+O75</f>
        <v>10</v>
      </c>
      <c r="Q75" s="3">
        <f t="shared" ref="Q75:AH75" si="21">COUNTA(Q66:Q71)*5+P75</f>
        <v>25</v>
      </c>
      <c r="R75" s="3">
        <f t="shared" si="21"/>
        <v>40</v>
      </c>
      <c r="S75" s="3">
        <f t="shared" si="21"/>
        <v>55</v>
      </c>
      <c r="T75" s="3">
        <f t="shared" si="21"/>
        <v>70</v>
      </c>
      <c r="U75" s="3">
        <f t="shared" si="21"/>
        <v>85</v>
      </c>
      <c r="V75" s="3">
        <f t="shared" si="21"/>
        <v>100</v>
      </c>
      <c r="W75" s="3">
        <f t="shared" si="21"/>
        <v>115</v>
      </c>
      <c r="X75" s="3">
        <f t="shared" si="21"/>
        <v>130</v>
      </c>
      <c r="Y75" s="3">
        <f t="shared" si="21"/>
        <v>145</v>
      </c>
      <c r="Z75" s="3">
        <f t="shared" si="21"/>
        <v>160</v>
      </c>
      <c r="AA75" s="3">
        <f t="shared" si="21"/>
        <v>175</v>
      </c>
      <c r="AB75" s="3">
        <f t="shared" si="21"/>
        <v>190</v>
      </c>
      <c r="AC75" s="3">
        <f t="shared" si="21"/>
        <v>205</v>
      </c>
      <c r="AD75" s="3">
        <f t="shared" si="21"/>
        <v>220</v>
      </c>
      <c r="AE75" s="3">
        <f t="shared" si="21"/>
        <v>235</v>
      </c>
      <c r="AF75" s="3">
        <f t="shared" si="21"/>
        <v>250</v>
      </c>
      <c r="AG75" s="3">
        <f t="shared" si="21"/>
        <v>265</v>
      </c>
      <c r="AH75" s="3">
        <f t="shared" si="21"/>
        <v>280</v>
      </c>
      <c r="AI75" s="4"/>
    </row>
    <row r="76" spans="14:35" ht="15.75" thickBot="1">
      <c r="N76" s="9" t="s">
        <v>35</v>
      </c>
      <c r="O76" s="5">
        <f>SUM(AI66:AI75)</f>
        <v>20</v>
      </c>
      <c r="P76" s="5">
        <f>6*50-AH75</f>
        <v>20</v>
      </c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6"/>
    </row>
    <row r="78" spans="14:35">
      <c r="N78" s="23" t="s">
        <v>40</v>
      </c>
    </row>
    <row r="79" spans="14:35" ht="15.75" thickBot="1">
      <c r="N79" t="s">
        <v>39</v>
      </c>
      <c r="O79" t="s">
        <v>42</v>
      </c>
      <c r="P79" t="s">
        <v>43</v>
      </c>
      <c r="Q79" t="s">
        <v>49</v>
      </c>
      <c r="R79" t="s">
        <v>46</v>
      </c>
      <c r="S79" t="s">
        <v>48</v>
      </c>
    </row>
    <row r="80" spans="14:35">
      <c r="N80" s="17" t="s">
        <v>51</v>
      </c>
      <c r="O80" s="18">
        <v>0</v>
      </c>
      <c r="P80" s="18">
        <v>1</v>
      </c>
      <c r="Q80" s="18">
        <v>2</v>
      </c>
      <c r="R80" s="18">
        <v>3</v>
      </c>
      <c r="S80" s="18">
        <v>4</v>
      </c>
      <c r="T80" s="18">
        <v>5</v>
      </c>
      <c r="U80" s="18">
        <v>6</v>
      </c>
      <c r="V80" s="18">
        <v>7</v>
      </c>
      <c r="W80" s="18">
        <v>8</v>
      </c>
      <c r="X80" s="18">
        <v>9</v>
      </c>
      <c r="Y80" s="18">
        <v>10</v>
      </c>
      <c r="Z80" s="18">
        <v>11</v>
      </c>
      <c r="AA80" s="18">
        <v>12</v>
      </c>
      <c r="AB80" s="18">
        <v>13</v>
      </c>
      <c r="AC80" s="18">
        <v>14</v>
      </c>
      <c r="AD80" s="18">
        <v>15</v>
      </c>
      <c r="AE80" s="18">
        <v>16</v>
      </c>
      <c r="AF80" s="18">
        <v>17</v>
      </c>
      <c r="AG80" s="18">
        <v>18</v>
      </c>
      <c r="AH80" s="18">
        <v>19</v>
      </c>
      <c r="AI80" s="19">
        <v>20</v>
      </c>
    </row>
    <row r="81" spans="14:35">
      <c r="N81" s="2" t="s">
        <v>41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4"/>
    </row>
    <row r="82" spans="14:35">
      <c r="N82" s="2" t="s">
        <v>44</v>
      </c>
      <c r="O82" s="3" t="s">
        <v>4</v>
      </c>
      <c r="P82" s="20">
        <f>1/20 * 100%</f>
        <v>0.05</v>
      </c>
      <c r="Q82" s="20">
        <f t="shared" ref="Q82:AI82" si="22">1/20 * 100%</f>
        <v>0.05</v>
      </c>
      <c r="R82" s="20">
        <f t="shared" si="22"/>
        <v>0.05</v>
      </c>
      <c r="S82" s="20">
        <f t="shared" si="22"/>
        <v>0.05</v>
      </c>
      <c r="T82" s="20">
        <f t="shared" si="22"/>
        <v>0.05</v>
      </c>
      <c r="U82" s="20">
        <f t="shared" si="22"/>
        <v>0.05</v>
      </c>
      <c r="V82" s="20">
        <f t="shared" si="22"/>
        <v>0.05</v>
      </c>
      <c r="W82" s="20">
        <f t="shared" si="22"/>
        <v>0.05</v>
      </c>
      <c r="X82" s="20">
        <f t="shared" si="22"/>
        <v>0.05</v>
      </c>
      <c r="Y82" s="20">
        <f t="shared" si="22"/>
        <v>0.05</v>
      </c>
      <c r="Z82" s="20">
        <f t="shared" si="22"/>
        <v>0.05</v>
      </c>
      <c r="AA82" s="20">
        <f t="shared" si="22"/>
        <v>0.05</v>
      </c>
      <c r="AB82" s="20">
        <f t="shared" si="22"/>
        <v>0.05</v>
      </c>
      <c r="AC82" s="20">
        <f t="shared" si="22"/>
        <v>0.05</v>
      </c>
      <c r="AD82" s="20">
        <f t="shared" si="22"/>
        <v>0.05</v>
      </c>
      <c r="AE82" s="20">
        <f t="shared" si="22"/>
        <v>0.05</v>
      </c>
      <c r="AF82" s="20">
        <f t="shared" si="22"/>
        <v>0.05</v>
      </c>
      <c r="AG82" s="20">
        <f t="shared" si="22"/>
        <v>0.05</v>
      </c>
      <c r="AH82" s="20">
        <f t="shared" si="22"/>
        <v>0.05</v>
      </c>
      <c r="AI82" s="21">
        <f t="shared" si="22"/>
        <v>0.05</v>
      </c>
    </row>
    <row r="83" spans="14:35">
      <c r="N83" s="2" t="s">
        <v>45</v>
      </c>
      <c r="O83" s="3" t="s">
        <v>4</v>
      </c>
      <c r="P83" s="3">
        <f>580*P82</f>
        <v>29</v>
      </c>
      <c r="Q83" s="3">
        <f t="shared" ref="Q83:AI83" si="23">580*Q82</f>
        <v>29</v>
      </c>
      <c r="R83" s="3">
        <f t="shared" si="23"/>
        <v>29</v>
      </c>
      <c r="S83" s="3">
        <f t="shared" si="23"/>
        <v>29</v>
      </c>
      <c r="T83" s="3">
        <f t="shared" si="23"/>
        <v>29</v>
      </c>
      <c r="U83" s="3">
        <f t="shared" si="23"/>
        <v>29</v>
      </c>
      <c r="V83" s="3">
        <f t="shared" si="23"/>
        <v>29</v>
      </c>
      <c r="W83" s="3">
        <f t="shared" si="23"/>
        <v>29</v>
      </c>
      <c r="X83" s="3">
        <f t="shared" si="23"/>
        <v>29</v>
      </c>
      <c r="Y83" s="3">
        <f t="shared" si="23"/>
        <v>29</v>
      </c>
      <c r="Z83" s="3">
        <f t="shared" si="23"/>
        <v>29</v>
      </c>
      <c r="AA83" s="3">
        <f t="shared" si="23"/>
        <v>29</v>
      </c>
      <c r="AB83" s="3">
        <f t="shared" si="23"/>
        <v>29</v>
      </c>
      <c r="AC83" s="3">
        <f t="shared" si="23"/>
        <v>29</v>
      </c>
      <c r="AD83" s="3">
        <f t="shared" si="23"/>
        <v>29</v>
      </c>
      <c r="AE83" s="3">
        <f t="shared" si="23"/>
        <v>29</v>
      </c>
      <c r="AF83" s="3">
        <f t="shared" si="23"/>
        <v>29</v>
      </c>
      <c r="AG83" s="3">
        <f t="shared" si="23"/>
        <v>29</v>
      </c>
      <c r="AH83" s="3">
        <f t="shared" si="23"/>
        <v>29</v>
      </c>
      <c r="AI83" s="4">
        <f t="shared" si="23"/>
        <v>29</v>
      </c>
    </row>
    <row r="84" spans="14:35" ht="15.75" thickBot="1">
      <c r="N84" s="22" t="s">
        <v>47</v>
      </c>
      <c r="O84" s="5">
        <v>580</v>
      </c>
      <c r="P84" s="5">
        <f>O84-P83</f>
        <v>551</v>
      </c>
      <c r="Q84" s="5">
        <f>P84-Q83</f>
        <v>522</v>
      </c>
      <c r="R84" s="5">
        <f t="shared" ref="R84:AI84" si="24">Q84-R83</f>
        <v>493</v>
      </c>
      <c r="S84" s="5">
        <f t="shared" si="24"/>
        <v>464</v>
      </c>
      <c r="T84" s="5">
        <f t="shared" si="24"/>
        <v>435</v>
      </c>
      <c r="U84" s="5">
        <f t="shared" si="24"/>
        <v>406</v>
      </c>
      <c r="V84" s="5">
        <f t="shared" si="24"/>
        <v>377</v>
      </c>
      <c r="W84" s="5">
        <f t="shared" si="24"/>
        <v>348</v>
      </c>
      <c r="X84" s="5">
        <f t="shared" si="24"/>
        <v>319</v>
      </c>
      <c r="Y84" s="5">
        <f t="shared" si="24"/>
        <v>290</v>
      </c>
      <c r="Z84" s="5">
        <f t="shared" si="24"/>
        <v>261</v>
      </c>
      <c r="AA84" s="5">
        <f t="shared" si="24"/>
        <v>232</v>
      </c>
      <c r="AB84" s="5">
        <f t="shared" si="24"/>
        <v>203</v>
      </c>
      <c r="AC84" s="5">
        <f t="shared" si="24"/>
        <v>174</v>
      </c>
      <c r="AD84" s="5">
        <f t="shared" si="24"/>
        <v>145</v>
      </c>
      <c r="AE84" s="5">
        <f t="shared" si="24"/>
        <v>116</v>
      </c>
      <c r="AF84" s="5">
        <f t="shared" si="24"/>
        <v>87</v>
      </c>
      <c r="AG84" s="5">
        <f t="shared" si="24"/>
        <v>58</v>
      </c>
      <c r="AH84" s="5">
        <f t="shared" si="24"/>
        <v>29</v>
      </c>
      <c r="AI84" s="6">
        <f t="shared" si="24"/>
        <v>0</v>
      </c>
    </row>
    <row r="86" spans="14:35" ht="15.75" thickBot="1">
      <c r="N86" t="s">
        <v>17</v>
      </c>
    </row>
    <row r="87" spans="14:35">
      <c r="N87" s="17" t="s">
        <v>51</v>
      </c>
      <c r="O87" s="18">
        <v>0</v>
      </c>
      <c r="P87" s="18">
        <v>1</v>
      </c>
      <c r="Q87" s="18">
        <v>2</v>
      </c>
      <c r="R87" s="18">
        <v>3</v>
      </c>
      <c r="S87" s="18">
        <v>4</v>
      </c>
      <c r="T87" s="18">
        <v>5</v>
      </c>
      <c r="U87" s="18">
        <v>6</v>
      </c>
      <c r="V87" s="18">
        <v>7</v>
      </c>
      <c r="W87" s="18">
        <v>8</v>
      </c>
      <c r="X87" s="18">
        <v>9</v>
      </c>
      <c r="Y87" s="18">
        <v>10</v>
      </c>
      <c r="Z87" s="18">
        <v>11</v>
      </c>
      <c r="AA87" s="18">
        <v>12</v>
      </c>
      <c r="AB87" s="18">
        <v>13</v>
      </c>
      <c r="AC87" s="18">
        <v>14</v>
      </c>
      <c r="AD87" s="18">
        <v>15</v>
      </c>
      <c r="AE87" s="18">
        <v>16</v>
      </c>
      <c r="AF87" s="18">
        <v>17</v>
      </c>
      <c r="AG87" s="18">
        <v>18</v>
      </c>
      <c r="AH87" s="18">
        <v>19</v>
      </c>
      <c r="AI87" s="19">
        <v>20</v>
      </c>
    </row>
    <row r="88" spans="14:35">
      <c r="N88" s="2" t="s">
        <v>41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4"/>
    </row>
    <row r="89" spans="14:35">
      <c r="N89" s="2" t="s">
        <v>44</v>
      </c>
      <c r="O89" s="3" t="s">
        <v>4</v>
      </c>
      <c r="P89" s="20">
        <f>1/5 *100%</f>
        <v>0.2</v>
      </c>
      <c r="Q89" s="20">
        <f t="shared" ref="Q89:AI89" si="25">1/5 *100%</f>
        <v>0.2</v>
      </c>
      <c r="R89" s="20">
        <f t="shared" si="25"/>
        <v>0.2</v>
      </c>
      <c r="S89" s="20">
        <f t="shared" si="25"/>
        <v>0.2</v>
      </c>
      <c r="T89" s="20">
        <f t="shared" si="25"/>
        <v>0.2</v>
      </c>
      <c r="U89" s="20">
        <f t="shared" si="25"/>
        <v>0.2</v>
      </c>
      <c r="V89" s="20">
        <f t="shared" si="25"/>
        <v>0.2</v>
      </c>
      <c r="W89" s="20">
        <f t="shared" si="25"/>
        <v>0.2</v>
      </c>
      <c r="X89" s="20">
        <f t="shared" si="25"/>
        <v>0.2</v>
      </c>
      <c r="Y89" s="20">
        <f t="shared" si="25"/>
        <v>0.2</v>
      </c>
      <c r="Z89" s="20">
        <f t="shared" si="25"/>
        <v>0.2</v>
      </c>
      <c r="AA89" s="20">
        <f t="shared" si="25"/>
        <v>0.2</v>
      </c>
      <c r="AB89" s="20">
        <f t="shared" si="25"/>
        <v>0.2</v>
      </c>
      <c r="AC89" s="20">
        <f t="shared" si="25"/>
        <v>0.2</v>
      </c>
      <c r="AD89" s="20">
        <f t="shared" si="25"/>
        <v>0.2</v>
      </c>
      <c r="AE89" s="20">
        <f t="shared" si="25"/>
        <v>0.2</v>
      </c>
      <c r="AF89" s="20">
        <f t="shared" si="25"/>
        <v>0.2</v>
      </c>
      <c r="AG89" s="20">
        <f t="shared" si="25"/>
        <v>0.2</v>
      </c>
      <c r="AH89" s="20">
        <f t="shared" si="25"/>
        <v>0.2</v>
      </c>
      <c r="AI89" s="21">
        <f t="shared" si="25"/>
        <v>0.2</v>
      </c>
    </row>
    <row r="90" spans="14:35">
      <c r="N90" s="2" t="s">
        <v>45</v>
      </c>
      <c r="O90" s="3" t="s">
        <v>4</v>
      </c>
      <c r="P90" s="3">
        <f>108*P89</f>
        <v>21.6</v>
      </c>
      <c r="Q90" s="3">
        <f t="shared" ref="Q90:U90" si="26">108*Q89</f>
        <v>21.6</v>
      </c>
      <c r="R90" s="3">
        <f t="shared" si="26"/>
        <v>21.6</v>
      </c>
      <c r="S90" s="3">
        <f t="shared" si="26"/>
        <v>21.6</v>
      </c>
      <c r="T90" s="3">
        <f t="shared" si="26"/>
        <v>21.6</v>
      </c>
      <c r="U90" s="3">
        <f t="shared" si="26"/>
        <v>21.6</v>
      </c>
      <c r="V90" s="3">
        <f t="shared" ref="V90" si="27">108*V89</f>
        <v>21.6</v>
      </c>
      <c r="W90" s="3">
        <f t="shared" ref="W90" si="28">108*W89</f>
        <v>21.6</v>
      </c>
      <c r="X90" s="3">
        <f t="shared" ref="X90" si="29">108*X89</f>
        <v>21.6</v>
      </c>
      <c r="Y90" s="3">
        <f t="shared" ref="Y90" si="30">108*Y89</f>
        <v>21.6</v>
      </c>
      <c r="Z90" s="3">
        <f t="shared" ref="Z90" si="31">108*Z89</f>
        <v>21.6</v>
      </c>
      <c r="AA90" s="3">
        <f t="shared" ref="AA90" si="32">108*AA89</f>
        <v>21.6</v>
      </c>
      <c r="AB90" s="3">
        <f t="shared" ref="AB90" si="33">108*AB89</f>
        <v>21.6</v>
      </c>
      <c r="AC90" s="3">
        <f t="shared" ref="AC90" si="34">108*AC89</f>
        <v>21.6</v>
      </c>
      <c r="AD90" s="3">
        <f t="shared" ref="AD90" si="35">108*AD89</f>
        <v>21.6</v>
      </c>
      <c r="AE90" s="3">
        <f t="shared" ref="AE90" si="36">108*AE89</f>
        <v>21.6</v>
      </c>
      <c r="AF90" s="3">
        <f t="shared" ref="AF90" si="37">108*AF89</f>
        <v>21.6</v>
      </c>
      <c r="AG90" s="3">
        <f t="shared" ref="AG90" si="38">108*AG89</f>
        <v>21.6</v>
      </c>
      <c r="AH90" s="3">
        <f t="shared" ref="AH90" si="39">108*AH89</f>
        <v>21.6</v>
      </c>
      <c r="AI90" s="4">
        <f t="shared" ref="AI90" si="40">108*AI89</f>
        <v>21.6</v>
      </c>
    </row>
    <row r="91" spans="14:35" ht="15.75" thickBot="1">
      <c r="N91" s="22" t="s">
        <v>47</v>
      </c>
      <c r="O91" s="5">
        <v>108</v>
      </c>
      <c r="P91" s="5">
        <f>O91-P90</f>
        <v>86.4</v>
      </c>
      <c r="Q91" s="5">
        <f>P91-Q90</f>
        <v>64.800000000000011</v>
      </c>
      <c r="R91" s="5">
        <f t="shared" ref="R91:T91" si="41">Q91-R90</f>
        <v>43.20000000000001</v>
      </c>
      <c r="S91" s="5">
        <f t="shared" si="41"/>
        <v>21.600000000000009</v>
      </c>
      <c r="T91" s="5">
        <v>108</v>
      </c>
      <c r="U91" s="5">
        <f>T91-U90</f>
        <v>86.4</v>
      </c>
      <c r="V91" s="5">
        <f>U91-V90</f>
        <v>64.800000000000011</v>
      </c>
      <c r="W91" s="5">
        <f t="shared" ref="W91" si="42">V91-W90</f>
        <v>43.20000000000001</v>
      </c>
      <c r="X91" s="5">
        <f t="shared" ref="X91" si="43">W91-X90</f>
        <v>21.600000000000009</v>
      </c>
      <c r="Y91" s="5">
        <v>108</v>
      </c>
      <c r="Z91" s="5">
        <f>Y91-Z90</f>
        <v>86.4</v>
      </c>
      <c r="AA91" s="5">
        <f>Z91-AA90</f>
        <v>64.800000000000011</v>
      </c>
      <c r="AB91" s="5">
        <f t="shared" ref="AB91" si="44">AA91-AB90</f>
        <v>43.20000000000001</v>
      </c>
      <c r="AC91" s="5">
        <f t="shared" ref="AC91" si="45">AB91-AC90</f>
        <v>21.600000000000009</v>
      </c>
      <c r="AD91" s="5">
        <v>108</v>
      </c>
      <c r="AE91" s="5">
        <f>AD91-AE90</f>
        <v>86.4</v>
      </c>
      <c r="AF91" s="5">
        <f t="shared" ref="AF91:AI91" si="46">AE91-AF90</f>
        <v>64.800000000000011</v>
      </c>
      <c r="AG91" s="5">
        <f t="shared" si="46"/>
        <v>43.20000000000001</v>
      </c>
      <c r="AH91" s="5">
        <f t="shared" si="46"/>
        <v>21.600000000000009</v>
      </c>
      <c r="AI91" s="6">
        <f t="shared" si="46"/>
        <v>0</v>
      </c>
    </row>
    <row r="93" spans="14:35" ht="15.75" thickBot="1">
      <c r="N93" t="s">
        <v>18</v>
      </c>
    </row>
    <row r="94" spans="14:35">
      <c r="N94" s="17" t="s">
        <v>51</v>
      </c>
      <c r="O94" s="18">
        <v>0</v>
      </c>
      <c r="P94" s="18">
        <v>1</v>
      </c>
      <c r="Q94" s="18">
        <v>2</v>
      </c>
      <c r="R94" s="18">
        <v>3</v>
      </c>
      <c r="S94" s="18">
        <v>4</v>
      </c>
      <c r="T94" s="18">
        <v>5</v>
      </c>
      <c r="U94" s="18">
        <v>6</v>
      </c>
      <c r="V94" s="18">
        <v>7</v>
      </c>
      <c r="W94" s="18">
        <v>8</v>
      </c>
      <c r="X94" s="18">
        <v>9</v>
      </c>
      <c r="Y94" s="18">
        <v>10</v>
      </c>
      <c r="Z94" s="18">
        <v>11</v>
      </c>
      <c r="AA94" s="18">
        <v>12</v>
      </c>
      <c r="AB94" s="18">
        <v>13</v>
      </c>
      <c r="AC94" s="18">
        <v>14</v>
      </c>
      <c r="AD94" s="18">
        <v>15</v>
      </c>
      <c r="AE94" s="18">
        <v>16</v>
      </c>
      <c r="AF94" s="18">
        <v>17</v>
      </c>
      <c r="AG94" s="18">
        <v>18</v>
      </c>
      <c r="AH94" s="18">
        <v>19</v>
      </c>
      <c r="AI94" s="19">
        <v>20</v>
      </c>
    </row>
    <row r="95" spans="14:35">
      <c r="N95" s="2" t="s">
        <v>41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4"/>
    </row>
    <row r="96" spans="14:35">
      <c r="N96" s="2" t="s">
        <v>44</v>
      </c>
      <c r="O96" s="3" t="s">
        <v>4</v>
      </c>
      <c r="P96" s="20">
        <f>1/20 * 100%</f>
        <v>0.05</v>
      </c>
      <c r="Q96" s="20">
        <f t="shared" ref="Q96:AI96" si="47">1/20 * 100%</f>
        <v>0.05</v>
      </c>
      <c r="R96" s="20">
        <f t="shared" si="47"/>
        <v>0.05</v>
      </c>
      <c r="S96" s="20">
        <f t="shared" si="47"/>
        <v>0.05</v>
      </c>
      <c r="T96" s="20">
        <f t="shared" si="47"/>
        <v>0.05</v>
      </c>
      <c r="U96" s="20">
        <f t="shared" si="47"/>
        <v>0.05</v>
      </c>
      <c r="V96" s="20">
        <f t="shared" si="47"/>
        <v>0.05</v>
      </c>
      <c r="W96" s="20">
        <f t="shared" si="47"/>
        <v>0.05</v>
      </c>
      <c r="X96" s="20">
        <f t="shared" si="47"/>
        <v>0.05</v>
      </c>
      <c r="Y96" s="20">
        <f t="shared" si="47"/>
        <v>0.05</v>
      </c>
      <c r="Z96" s="20">
        <f t="shared" si="47"/>
        <v>0.05</v>
      </c>
      <c r="AA96" s="20">
        <f t="shared" si="47"/>
        <v>0.05</v>
      </c>
      <c r="AB96" s="20">
        <f t="shared" si="47"/>
        <v>0.05</v>
      </c>
      <c r="AC96" s="20">
        <f t="shared" si="47"/>
        <v>0.05</v>
      </c>
      <c r="AD96" s="20">
        <f t="shared" si="47"/>
        <v>0.05</v>
      </c>
      <c r="AE96" s="20">
        <f t="shared" si="47"/>
        <v>0.05</v>
      </c>
      <c r="AF96" s="20">
        <f t="shared" si="47"/>
        <v>0.05</v>
      </c>
      <c r="AG96" s="20">
        <f t="shared" si="47"/>
        <v>0.05</v>
      </c>
      <c r="AH96" s="20">
        <f t="shared" si="47"/>
        <v>0.05</v>
      </c>
      <c r="AI96" s="21">
        <f t="shared" si="47"/>
        <v>0.05</v>
      </c>
    </row>
    <row r="97" spans="14:35">
      <c r="N97" s="2" t="s">
        <v>45</v>
      </c>
      <c r="O97" s="3" t="s">
        <v>4</v>
      </c>
      <c r="P97" s="3">
        <f>108*P96</f>
        <v>5.4</v>
      </c>
      <c r="Q97" s="3">
        <f t="shared" ref="Q97:AI97" si="48">108*Q96</f>
        <v>5.4</v>
      </c>
      <c r="R97" s="3">
        <f t="shared" si="48"/>
        <v>5.4</v>
      </c>
      <c r="S97" s="3">
        <f t="shared" si="48"/>
        <v>5.4</v>
      </c>
      <c r="T97" s="3">
        <f t="shared" si="48"/>
        <v>5.4</v>
      </c>
      <c r="U97" s="3">
        <f t="shared" si="48"/>
        <v>5.4</v>
      </c>
      <c r="V97" s="3">
        <f t="shared" si="48"/>
        <v>5.4</v>
      </c>
      <c r="W97" s="3">
        <f t="shared" si="48"/>
        <v>5.4</v>
      </c>
      <c r="X97" s="3">
        <f t="shared" si="48"/>
        <v>5.4</v>
      </c>
      <c r="Y97" s="3">
        <f t="shared" si="48"/>
        <v>5.4</v>
      </c>
      <c r="Z97" s="3">
        <f t="shared" si="48"/>
        <v>5.4</v>
      </c>
      <c r="AA97" s="3">
        <f t="shared" si="48"/>
        <v>5.4</v>
      </c>
      <c r="AB97" s="3">
        <f t="shared" si="48"/>
        <v>5.4</v>
      </c>
      <c r="AC97" s="3">
        <f t="shared" si="48"/>
        <v>5.4</v>
      </c>
      <c r="AD97" s="3">
        <f t="shared" si="48"/>
        <v>5.4</v>
      </c>
      <c r="AE97" s="3">
        <f t="shared" si="48"/>
        <v>5.4</v>
      </c>
      <c r="AF97" s="3">
        <f t="shared" si="48"/>
        <v>5.4</v>
      </c>
      <c r="AG97" s="3">
        <f t="shared" si="48"/>
        <v>5.4</v>
      </c>
      <c r="AH97" s="3">
        <f t="shared" si="48"/>
        <v>5.4</v>
      </c>
      <c r="AI97" s="3">
        <f t="shared" si="48"/>
        <v>5.4</v>
      </c>
    </row>
    <row r="98" spans="14:35" ht="15.75" thickBot="1">
      <c r="N98" s="22" t="s">
        <v>47</v>
      </c>
      <c r="O98" s="5">
        <v>108</v>
      </c>
      <c r="P98" s="5">
        <f>O98-P97</f>
        <v>102.6</v>
      </c>
      <c r="Q98" s="5">
        <f>P98-Q97</f>
        <v>97.199999999999989</v>
      </c>
      <c r="R98" s="5">
        <f t="shared" ref="R98" si="49">Q98-R97</f>
        <v>91.799999999999983</v>
      </c>
      <c r="S98" s="5">
        <f t="shared" ref="S98" si="50">R98-S97</f>
        <v>86.399999999999977</v>
      </c>
      <c r="T98" s="5">
        <f t="shared" ref="T98" si="51">S98-T97</f>
        <v>80.999999999999972</v>
      </c>
      <c r="U98" s="5">
        <f t="shared" ref="U98" si="52">T98-U97</f>
        <v>75.599999999999966</v>
      </c>
      <c r="V98" s="5">
        <f t="shared" ref="V98" si="53">U98-V97</f>
        <v>70.19999999999996</v>
      </c>
      <c r="W98" s="5">
        <f t="shared" ref="W98" si="54">V98-W97</f>
        <v>64.799999999999955</v>
      </c>
      <c r="X98" s="5">
        <f t="shared" ref="X98" si="55">W98-X97</f>
        <v>59.399999999999956</v>
      </c>
      <c r="Y98" s="5">
        <f t="shared" ref="Y98" si="56">X98-Y97</f>
        <v>53.999999999999957</v>
      </c>
      <c r="Z98" s="5">
        <f t="shared" ref="Z98" si="57">Y98-Z97</f>
        <v>48.599999999999959</v>
      </c>
      <c r="AA98" s="5">
        <f t="shared" ref="AA98" si="58">Z98-AA97</f>
        <v>43.19999999999996</v>
      </c>
      <c r="AB98" s="5">
        <f t="shared" ref="AB98" si="59">AA98-AB97</f>
        <v>37.799999999999962</v>
      </c>
      <c r="AC98" s="5">
        <f t="shared" ref="AC98" si="60">AB98-AC97</f>
        <v>32.399999999999963</v>
      </c>
      <c r="AD98" s="5">
        <f t="shared" ref="AD98" si="61">AC98-AD97</f>
        <v>26.999999999999964</v>
      </c>
      <c r="AE98" s="5">
        <f t="shared" ref="AE98" si="62">AD98-AE97</f>
        <v>21.599999999999966</v>
      </c>
      <c r="AF98" s="5">
        <f t="shared" ref="AF98" si="63">AE98-AF97</f>
        <v>16.199999999999967</v>
      </c>
      <c r="AG98" s="5">
        <f t="shared" ref="AG98" si="64">AF98-AG97</f>
        <v>10.799999999999967</v>
      </c>
      <c r="AH98" s="5">
        <f t="shared" ref="AH98" si="65">AG98-AH97</f>
        <v>5.3999999999999666</v>
      </c>
      <c r="AI98" s="6">
        <v>0</v>
      </c>
    </row>
    <row r="100" spans="14:35">
      <c r="N100" s="23" t="s">
        <v>52</v>
      </c>
    </row>
    <row r="101" spans="14:35" ht="15.75" thickBot="1">
      <c r="N101" t="s">
        <v>39</v>
      </c>
      <c r="P101" t="s">
        <v>55</v>
      </c>
      <c r="Q101" t="s">
        <v>53</v>
      </c>
      <c r="R101" t="s">
        <v>54</v>
      </c>
    </row>
    <row r="102" spans="14:35">
      <c r="N102" s="17" t="s">
        <v>51</v>
      </c>
      <c r="O102" s="18">
        <v>0</v>
      </c>
      <c r="P102" s="18">
        <v>1</v>
      </c>
      <c r="Q102" s="18">
        <v>2</v>
      </c>
      <c r="R102" s="18">
        <v>3</v>
      </c>
      <c r="S102" s="18">
        <v>4</v>
      </c>
      <c r="T102" s="18">
        <v>5</v>
      </c>
      <c r="U102" s="18">
        <v>6</v>
      </c>
      <c r="V102" s="18">
        <v>7</v>
      </c>
      <c r="W102" s="18">
        <v>8</v>
      </c>
      <c r="X102" s="18">
        <v>9</v>
      </c>
      <c r="Y102" s="18">
        <v>10</v>
      </c>
      <c r="Z102" s="18">
        <v>11</v>
      </c>
      <c r="AA102" s="18">
        <v>12</v>
      </c>
      <c r="AB102" s="18">
        <v>13</v>
      </c>
      <c r="AC102" s="18">
        <v>14</v>
      </c>
      <c r="AD102" s="18">
        <v>15</v>
      </c>
      <c r="AE102" s="18">
        <v>16</v>
      </c>
      <c r="AF102" s="18">
        <v>17</v>
      </c>
      <c r="AG102" s="18">
        <v>18</v>
      </c>
      <c r="AH102" s="18">
        <v>19</v>
      </c>
      <c r="AI102" s="19">
        <v>20</v>
      </c>
    </row>
    <row r="103" spans="14:35">
      <c r="N103" s="2" t="s">
        <v>41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4"/>
    </row>
    <row r="104" spans="14:35">
      <c r="N104" s="2" t="s">
        <v>44</v>
      </c>
      <c r="O104" s="3" t="s">
        <v>4</v>
      </c>
      <c r="P104" s="20">
        <f>1*1/20*100%</f>
        <v>0.05</v>
      </c>
      <c r="Q104" s="20">
        <f>1*1/20*100%</f>
        <v>0.05</v>
      </c>
      <c r="R104" s="20">
        <f>1*2/20*100%</f>
        <v>0.1</v>
      </c>
      <c r="S104" s="20">
        <f>1*2/20*100%</f>
        <v>0.1</v>
      </c>
      <c r="T104" s="20">
        <f t="shared" ref="T104:AI104" si="66">1*3/20*100%</f>
        <v>0.15</v>
      </c>
      <c r="U104" s="20">
        <f t="shared" si="66"/>
        <v>0.15</v>
      </c>
      <c r="V104" s="20">
        <f t="shared" si="66"/>
        <v>0.15</v>
      </c>
      <c r="W104" s="20">
        <f t="shared" si="66"/>
        <v>0.15</v>
      </c>
      <c r="X104" s="20">
        <f t="shared" si="66"/>
        <v>0.15</v>
      </c>
      <c r="Y104" s="20">
        <f t="shared" si="66"/>
        <v>0.15</v>
      </c>
      <c r="Z104" s="20">
        <f t="shared" si="66"/>
        <v>0.15</v>
      </c>
      <c r="AA104" s="20">
        <f t="shared" si="66"/>
        <v>0.15</v>
      </c>
      <c r="AB104" s="20">
        <f t="shared" si="66"/>
        <v>0.15</v>
      </c>
      <c r="AC104" s="20">
        <f t="shared" si="66"/>
        <v>0.15</v>
      </c>
      <c r="AD104" s="20">
        <f t="shared" si="66"/>
        <v>0.15</v>
      </c>
      <c r="AE104" s="20">
        <f t="shared" si="66"/>
        <v>0.15</v>
      </c>
      <c r="AF104" s="20">
        <f t="shared" si="66"/>
        <v>0.15</v>
      </c>
      <c r="AG104" s="20">
        <f t="shared" si="66"/>
        <v>0.15</v>
      </c>
      <c r="AH104" s="20">
        <f t="shared" si="66"/>
        <v>0.15</v>
      </c>
      <c r="AI104" s="21">
        <f t="shared" si="66"/>
        <v>0.15</v>
      </c>
    </row>
    <row r="105" spans="14:35">
      <c r="N105" s="2" t="s">
        <v>45</v>
      </c>
      <c r="O105" s="3" t="s">
        <v>4</v>
      </c>
      <c r="P105" s="3">
        <f>O106*P104</f>
        <v>29</v>
      </c>
      <c r="Q105" s="3">
        <f t="shared" ref="Q105:AH105" si="67">P106*Q104</f>
        <v>27.55</v>
      </c>
      <c r="R105" s="3">
        <f t="shared" si="67"/>
        <v>52.345000000000006</v>
      </c>
      <c r="S105" s="3">
        <f t="shared" si="67"/>
        <v>47.110500000000002</v>
      </c>
      <c r="T105" s="3">
        <f t="shared" si="67"/>
        <v>63.599175000000002</v>
      </c>
      <c r="U105" s="3">
        <f t="shared" si="67"/>
        <v>54.059298750000004</v>
      </c>
      <c r="V105" s="3">
        <f t="shared" si="67"/>
        <v>45.950403937500006</v>
      </c>
      <c r="W105" s="3">
        <f t="shared" si="67"/>
        <v>39.057843346874996</v>
      </c>
      <c r="X105" s="3">
        <f t="shared" si="67"/>
        <v>33.199166844843752</v>
      </c>
      <c r="Y105" s="3">
        <f t="shared" si="67"/>
        <v>28.219291818117188</v>
      </c>
      <c r="Z105" s="3">
        <f t="shared" si="67"/>
        <v>23.986398045399611</v>
      </c>
      <c r="AA105" s="3">
        <f t="shared" si="67"/>
        <v>20.388438338589669</v>
      </c>
      <c r="AB105" s="3">
        <f t="shared" si="67"/>
        <v>17.330172587801222</v>
      </c>
      <c r="AC105" s="3">
        <f t="shared" si="67"/>
        <v>14.730646699631038</v>
      </c>
      <c r="AD105" s="3">
        <f t="shared" si="67"/>
        <v>12.521049694686383</v>
      </c>
      <c r="AE105" s="3">
        <f t="shared" si="67"/>
        <v>10.642892240483425</v>
      </c>
      <c r="AF105" s="3">
        <f t="shared" si="67"/>
        <v>9.0464584044109113</v>
      </c>
      <c r="AG105" s="3">
        <f t="shared" si="67"/>
        <v>7.6894896437492744</v>
      </c>
      <c r="AH105" s="3">
        <f t="shared" si="67"/>
        <v>6.5360661971868836</v>
      </c>
      <c r="AI105" s="4">
        <f>AH106</f>
        <v>37.037708450725674</v>
      </c>
    </row>
    <row r="106" spans="14:35" ht="15.75" thickBot="1">
      <c r="N106" s="22" t="s">
        <v>47</v>
      </c>
      <c r="O106" s="5">
        <v>580</v>
      </c>
      <c r="P106" s="5">
        <f>O106-P105</f>
        <v>551</v>
      </c>
      <c r="Q106" s="5">
        <f t="shared" ref="Q106:AI106" si="68">P106-Q105</f>
        <v>523.45000000000005</v>
      </c>
      <c r="R106" s="5">
        <f t="shared" si="68"/>
        <v>471.10500000000002</v>
      </c>
      <c r="S106" s="5">
        <f t="shared" si="68"/>
        <v>423.99450000000002</v>
      </c>
      <c r="T106" s="5">
        <f t="shared" si="68"/>
        <v>360.39532500000001</v>
      </c>
      <c r="U106" s="5">
        <f t="shared" si="68"/>
        <v>306.33602625000003</v>
      </c>
      <c r="V106" s="5">
        <f t="shared" si="68"/>
        <v>260.3856223125</v>
      </c>
      <c r="W106" s="5">
        <f t="shared" si="68"/>
        <v>221.32777896562501</v>
      </c>
      <c r="X106" s="5">
        <f t="shared" si="68"/>
        <v>188.12861212078127</v>
      </c>
      <c r="Y106" s="5">
        <f t="shared" si="68"/>
        <v>159.90932030266407</v>
      </c>
      <c r="Z106" s="5">
        <f t="shared" si="68"/>
        <v>135.92292225726447</v>
      </c>
      <c r="AA106" s="5">
        <f t="shared" si="68"/>
        <v>115.53448391867481</v>
      </c>
      <c r="AB106" s="5">
        <f t="shared" si="68"/>
        <v>98.204311330873594</v>
      </c>
      <c r="AC106" s="5">
        <f t="shared" si="68"/>
        <v>83.473664631242556</v>
      </c>
      <c r="AD106" s="5">
        <f t="shared" si="68"/>
        <v>70.952614936556174</v>
      </c>
      <c r="AE106" s="5">
        <f t="shared" si="68"/>
        <v>60.309722696072747</v>
      </c>
      <c r="AF106" s="5">
        <f t="shared" si="68"/>
        <v>51.263264291661834</v>
      </c>
      <c r="AG106" s="5">
        <f t="shared" si="68"/>
        <v>43.573774647912558</v>
      </c>
      <c r="AH106" s="5">
        <f t="shared" si="68"/>
        <v>37.037708450725674</v>
      </c>
      <c r="AI106" s="6">
        <f t="shared" si="68"/>
        <v>0</v>
      </c>
    </row>
    <row r="108" spans="14:35" ht="15.75" thickBot="1">
      <c r="N108" t="s">
        <v>17</v>
      </c>
    </row>
    <row r="109" spans="14:35">
      <c r="N109" s="17" t="s">
        <v>51</v>
      </c>
      <c r="O109" s="18">
        <v>0</v>
      </c>
      <c r="P109" s="18">
        <v>1</v>
      </c>
      <c r="Q109" s="18">
        <v>2</v>
      </c>
      <c r="R109" s="18">
        <v>3</v>
      </c>
      <c r="S109" s="18">
        <v>4</v>
      </c>
      <c r="T109" s="19">
        <v>5</v>
      </c>
    </row>
    <row r="110" spans="14:35">
      <c r="N110" s="2" t="s">
        <v>41</v>
      </c>
      <c r="O110" s="3"/>
      <c r="P110" s="3"/>
      <c r="Q110" s="3"/>
      <c r="R110" s="3"/>
      <c r="S110" s="3"/>
      <c r="T110" s="4"/>
    </row>
    <row r="111" spans="14:35">
      <c r="N111" s="2" t="s">
        <v>44</v>
      </c>
      <c r="O111" s="3" t="s">
        <v>4</v>
      </c>
      <c r="P111" s="20">
        <f>1*1/5 *100%</f>
        <v>0.2</v>
      </c>
      <c r="Q111" s="20">
        <f t="shared" ref="Q111" si="69">1*1/5 *100%</f>
        <v>0.2</v>
      </c>
      <c r="R111" s="20">
        <f>1*2/5 *100%</f>
        <v>0.4</v>
      </c>
      <c r="S111" s="20">
        <f>1*2/5 *100%</f>
        <v>0.4</v>
      </c>
      <c r="T111" s="21">
        <f>1*3/5 *100%</f>
        <v>0.6</v>
      </c>
    </row>
    <row r="112" spans="14:35">
      <c r="N112" s="2" t="s">
        <v>45</v>
      </c>
      <c r="O112" s="3" t="s">
        <v>4</v>
      </c>
      <c r="P112" s="3">
        <f>O113*P111</f>
        <v>21.6</v>
      </c>
      <c r="Q112" s="3">
        <f t="shared" ref="Q112:S112" si="70">P113*Q111</f>
        <v>17.28</v>
      </c>
      <c r="R112" s="3">
        <f t="shared" si="70"/>
        <v>27.648000000000003</v>
      </c>
      <c r="S112" s="3">
        <f t="shared" si="70"/>
        <v>16.588800000000003</v>
      </c>
      <c r="T112" s="4">
        <f>S113</f>
        <v>24.883199999999999</v>
      </c>
    </row>
    <row r="113" spans="14:35" ht="15.75" thickBot="1">
      <c r="N113" s="22" t="s">
        <v>47</v>
      </c>
      <c r="O113" s="5">
        <v>108</v>
      </c>
      <c r="P113" s="5">
        <f>O113-P112</f>
        <v>86.4</v>
      </c>
      <c r="Q113" s="5">
        <f t="shared" ref="Q113:T113" si="71">P113-Q112</f>
        <v>69.12</v>
      </c>
      <c r="R113" s="5">
        <f t="shared" si="71"/>
        <v>41.472000000000001</v>
      </c>
      <c r="S113" s="5">
        <f t="shared" si="71"/>
        <v>24.883199999999999</v>
      </c>
      <c r="T113" s="6">
        <f t="shared" si="71"/>
        <v>0</v>
      </c>
    </row>
    <row r="115" spans="14:35" ht="15.75" thickBot="1">
      <c r="N115" t="s">
        <v>18</v>
      </c>
    </row>
    <row r="116" spans="14:35">
      <c r="N116" s="17" t="s">
        <v>51</v>
      </c>
      <c r="O116" s="18">
        <v>0</v>
      </c>
      <c r="P116" s="18">
        <v>1</v>
      </c>
      <c r="Q116" s="18">
        <v>2</v>
      </c>
      <c r="R116" s="18">
        <v>3</v>
      </c>
      <c r="S116" s="18">
        <v>4</v>
      </c>
      <c r="T116" s="18">
        <v>5</v>
      </c>
      <c r="U116" s="18">
        <v>6</v>
      </c>
      <c r="V116" s="18">
        <v>7</v>
      </c>
      <c r="W116" s="18">
        <v>8</v>
      </c>
      <c r="X116" s="18">
        <v>9</v>
      </c>
      <c r="Y116" s="18">
        <v>10</v>
      </c>
      <c r="Z116" s="18">
        <v>11</v>
      </c>
      <c r="AA116" s="18">
        <v>12</v>
      </c>
      <c r="AB116" s="18">
        <v>13</v>
      </c>
      <c r="AC116" s="18">
        <v>14</v>
      </c>
      <c r="AD116" s="18">
        <v>15</v>
      </c>
      <c r="AE116" s="18">
        <v>16</v>
      </c>
      <c r="AF116" s="18">
        <v>17</v>
      </c>
      <c r="AG116" s="18">
        <v>18</v>
      </c>
      <c r="AH116" s="18">
        <v>19</v>
      </c>
      <c r="AI116" s="19">
        <v>20</v>
      </c>
    </row>
    <row r="117" spans="14:35">
      <c r="N117" s="2" t="s">
        <v>41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4"/>
    </row>
    <row r="118" spans="14:35">
      <c r="N118" s="2" t="s">
        <v>44</v>
      </c>
      <c r="O118" s="3" t="s">
        <v>4</v>
      </c>
      <c r="P118" s="20">
        <f>1*1/20*100%</f>
        <v>0.05</v>
      </c>
      <c r="Q118" s="20">
        <f>1*1/20*100%</f>
        <v>0.05</v>
      </c>
      <c r="R118" s="20">
        <f>1*2/20*100%</f>
        <v>0.1</v>
      </c>
      <c r="S118" s="20">
        <f>1*2/20*100%</f>
        <v>0.1</v>
      </c>
      <c r="T118" s="20">
        <f t="shared" ref="T118:AI118" si="72">1*3/20*100%</f>
        <v>0.15</v>
      </c>
      <c r="U118" s="20">
        <f t="shared" si="72"/>
        <v>0.15</v>
      </c>
      <c r="V118" s="20">
        <f t="shared" si="72"/>
        <v>0.15</v>
      </c>
      <c r="W118" s="20">
        <f t="shared" si="72"/>
        <v>0.15</v>
      </c>
      <c r="X118" s="20">
        <f t="shared" si="72"/>
        <v>0.15</v>
      </c>
      <c r="Y118" s="20">
        <f t="shared" si="72"/>
        <v>0.15</v>
      </c>
      <c r="Z118" s="20">
        <f t="shared" si="72"/>
        <v>0.15</v>
      </c>
      <c r="AA118" s="20">
        <f t="shared" si="72"/>
        <v>0.15</v>
      </c>
      <c r="AB118" s="20">
        <f t="shared" si="72"/>
        <v>0.15</v>
      </c>
      <c r="AC118" s="20">
        <f t="shared" si="72"/>
        <v>0.15</v>
      </c>
      <c r="AD118" s="20">
        <f t="shared" si="72"/>
        <v>0.15</v>
      </c>
      <c r="AE118" s="20">
        <f t="shared" si="72"/>
        <v>0.15</v>
      </c>
      <c r="AF118" s="20">
        <f t="shared" si="72"/>
        <v>0.15</v>
      </c>
      <c r="AG118" s="20">
        <f t="shared" si="72"/>
        <v>0.15</v>
      </c>
      <c r="AH118" s="20">
        <f t="shared" si="72"/>
        <v>0.15</v>
      </c>
      <c r="AI118" s="21">
        <f t="shared" si="72"/>
        <v>0.15</v>
      </c>
    </row>
    <row r="119" spans="14:35">
      <c r="N119" s="2" t="s">
        <v>45</v>
      </c>
      <c r="O119" s="3" t="s">
        <v>4</v>
      </c>
      <c r="P119" s="3">
        <f>O120*P118</f>
        <v>5.4</v>
      </c>
      <c r="Q119" s="3">
        <f t="shared" ref="Q119" si="73">P120*Q118</f>
        <v>5.13</v>
      </c>
      <c r="R119" s="3">
        <f t="shared" ref="R119" si="74">Q120*R118</f>
        <v>9.7469999999999999</v>
      </c>
      <c r="S119" s="3">
        <f t="shared" ref="S119" si="75">R120*S118</f>
        <v>8.7722999999999995</v>
      </c>
      <c r="T119" s="3">
        <f t="shared" ref="T119" si="76">S120*T118</f>
        <v>11.842604999999999</v>
      </c>
      <c r="U119" s="3">
        <f t="shared" ref="U119" si="77">T120*U118</f>
        <v>10.066214249999998</v>
      </c>
      <c r="V119" s="3">
        <f t="shared" ref="V119" si="78">U120*V118</f>
        <v>8.5562821124999981</v>
      </c>
      <c r="W119" s="3">
        <f t="shared" ref="W119" si="79">V120*W118</f>
        <v>7.2728397956249982</v>
      </c>
      <c r="X119" s="3">
        <f t="shared" ref="X119" si="80">W120*X118</f>
        <v>6.1819138262812485</v>
      </c>
      <c r="Y119" s="3">
        <f t="shared" ref="Y119" si="81">X120*Y118</f>
        <v>5.2546267523390622</v>
      </c>
      <c r="Z119" s="3">
        <f t="shared" ref="Z119" si="82">Y120*Z118</f>
        <v>4.4664327394882024</v>
      </c>
      <c r="AA119" s="3">
        <f t="shared" ref="AA119" si="83">Z120*AA118</f>
        <v>3.796467828564972</v>
      </c>
      <c r="AB119" s="3">
        <f t="shared" ref="AB119" si="84">AA120*AB118</f>
        <v>3.2269976542802268</v>
      </c>
      <c r="AC119" s="3">
        <f t="shared" ref="AC119" si="85">AB120*AC118</f>
        <v>2.7429480061381928</v>
      </c>
      <c r="AD119" s="3">
        <f t="shared" ref="AD119" si="86">AC120*AD118</f>
        <v>2.3315058052174638</v>
      </c>
      <c r="AE119" s="3">
        <f t="shared" ref="AE119" si="87">AD120*AE118</f>
        <v>1.9817799344348443</v>
      </c>
      <c r="AF119" s="3">
        <f t="shared" ref="AF119" si="88">AE120*AF118</f>
        <v>1.6845129442696178</v>
      </c>
      <c r="AG119" s="3">
        <f t="shared" ref="AG119" si="89">AF120*AG118</f>
        <v>1.4318360026291752</v>
      </c>
      <c r="AH119" s="3">
        <f t="shared" ref="AH119" si="90">AG120*AH118</f>
        <v>1.2170606022347989</v>
      </c>
      <c r="AI119" s="4">
        <f>AH120</f>
        <v>6.896676745997194</v>
      </c>
    </row>
    <row r="120" spans="14:35" ht="15.75" thickBot="1">
      <c r="N120" s="22" t="s">
        <v>47</v>
      </c>
      <c r="O120" s="5">
        <v>108</v>
      </c>
      <c r="P120" s="5">
        <f>O120-P119</f>
        <v>102.6</v>
      </c>
      <c r="Q120" s="5">
        <f t="shared" ref="Q120" si="91">P120-Q119</f>
        <v>97.47</v>
      </c>
      <c r="R120" s="5">
        <f t="shared" ref="R120" si="92">Q120-R119</f>
        <v>87.722999999999999</v>
      </c>
      <c r="S120" s="5">
        <f t="shared" ref="S120" si="93">R120-S119</f>
        <v>78.950699999999998</v>
      </c>
      <c r="T120" s="5">
        <f t="shared" ref="T120" si="94">S120-T119</f>
        <v>67.108094999999992</v>
      </c>
      <c r="U120" s="5">
        <f t="shared" ref="U120" si="95">T120-U119</f>
        <v>57.04188074999999</v>
      </c>
      <c r="V120" s="5">
        <f t="shared" ref="V120" si="96">U120-V119</f>
        <v>48.48559863749999</v>
      </c>
      <c r="W120" s="5">
        <f t="shared" ref="W120" si="97">V120-W119</f>
        <v>41.212758841874994</v>
      </c>
      <c r="X120" s="5">
        <f t="shared" ref="X120" si="98">W120-X119</f>
        <v>35.030845015593748</v>
      </c>
      <c r="Y120" s="5">
        <f t="shared" ref="Y120" si="99">X120-Y119</f>
        <v>29.776218263254684</v>
      </c>
      <c r="Z120" s="5">
        <f t="shared" ref="Z120" si="100">Y120-Z119</f>
        <v>25.309785523766482</v>
      </c>
      <c r="AA120" s="5">
        <f t="shared" ref="AA120" si="101">Z120-AA119</f>
        <v>21.513317695201511</v>
      </c>
      <c r="AB120" s="5">
        <f t="shared" ref="AB120" si="102">AA120-AB119</f>
        <v>18.286320040921286</v>
      </c>
      <c r="AC120" s="5">
        <f t="shared" ref="AC120" si="103">AB120-AC119</f>
        <v>15.543372034783093</v>
      </c>
      <c r="AD120" s="5">
        <f t="shared" ref="AD120" si="104">AC120-AD119</f>
        <v>13.211866229565629</v>
      </c>
      <c r="AE120" s="5">
        <f t="shared" ref="AE120" si="105">AD120-AE119</f>
        <v>11.230086295130786</v>
      </c>
      <c r="AF120" s="5">
        <f t="shared" ref="AF120" si="106">AE120-AF119</f>
        <v>9.5455733508611686</v>
      </c>
      <c r="AG120" s="5">
        <f t="shared" ref="AG120" si="107">AF120-AG119</f>
        <v>8.113737348231993</v>
      </c>
      <c r="AH120" s="5">
        <f t="shared" ref="AH120" si="108">AG120-AH119</f>
        <v>6.896676745997194</v>
      </c>
      <c r="AI120" s="6">
        <f t="shared" ref="AI120" si="109">AH120-AI119</f>
        <v>0</v>
      </c>
    </row>
    <row r="122" spans="14:35">
      <c r="N122" t="s">
        <v>56</v>
      </c>
    </row>
    <row r="123" spans="14:35" ht="15.75" thickBot="1">
      <c r="N123" t="s">
        <v>39</v>
      </c>
      <c r="O123" t="s">
        <v>42</v>
      </c>
      <c r="P123" t="s">
        <v>43</v>
      </c>
      <c r="Q123" t="s">
        <v>57</v>
      </c>
      <c r="R123" t="s">
        <v>59</v>
      </c>
      <c r="S123" t="s">
        <v>48</v>
      </c>
      <c r="X123" t="s">
        <v>60</v>
      </c>
      <c r="Y123">
        <f>SUM(O124:AI124)</f>
        <v>210</v>
      </c>
    </row>
    <row r="124" spans="14:35">
      <c r="N124" s="17" t="s">
        <v>51</v>
      </c>
      <c r="O124" s="18">
        <v>0</v>
      </c>
      <c r="P124" s="18">
        <v>1</v>
      </c>
      <c r="Q124" s="18">
        <v>2</v>
      </c>
      <c r="R124" s="18">
        <v>3</v>
      </c>
      <c r="S124" s="18">
        <v>4</v>
      </c>
      <c r="T124" s="18">
        <v>5</v>
      </c>
      <c r="U124" s="18">
        <v>6</v>
      </c>
      <c r="V124" s="18">
        <v>7</v>
      </c>
      <c r="W124" s="18">
        <v>8</v>
      </c>
      <c r="X124" s="18">
        <v>9</v>
      </c>
      <c r="Y124" s="18">
        <v>10</v>
      </c>
      <c r="Z124" s="18">
        <v>11</v>
      </c>
      <c r="AA124" s="18">
        <v>12</v>
      </c>
      <c r="AB124" s="18">
        <v>13</v>
      </c>
      <c r="AC124" s="18">
        <v>14</v>
      </c>
      <c r="AD124" s="18">
        <v>15</v>
      </c>
      <c r="AE124" s="18">
        <v>16</v>
      </c>
      <c r="AF124" s="18">
        <v>17</v>
      </c>
      <c r="AG124" s="18">
        <v>18</v>
      </c>
      <c r="AH124" s="18">
        <v>19</v>
      </c>
      <c r="AI124" s="19">
        <v>20</v>
      </c>
    </row>
    <row r="125" spans="14:35">
      <c r="N125" s="2" t="s">
        <v>41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4"/>
    </row>
    <row r="126" spans="14:35">
      <c r="N126" s="2" t="s">
        <v>58</v>
      </c>
      <c r="O126" s="3" t="s">
        <v>4</v>
      </c>
      <c r="P126" s="24">
        <v>20</v>
      </c>
      <c r="Q126" s="24">
        <v>19</v>
      </c>
      <c r="R126" s="24">
        <v>18</v>
      </c>
      <c r="S126" s="24">
        <v>17</v>
      </c>
      <c r="T126" s="24">
        <v>16</v>
      </c>
      <c r="U126" s="24">
        <v>15</v>
      </c>
      <c r="V126" s="24">
        <v>14</v>
      </c>
      <c r="W126" s="24">
        <v>13</v>
      </c>
      <c r="X126" s="24">
        <v>12</v>
      </c>
      <c r="Y126" s="24">
        <v>11</v>
      </c>
      <c r="Z126" s="24">
        <v>10</v>
      </c>
      <c r="AA126" s="24">
        <v>9</v>
      </c>
      <c r="AB126" s="24">
        <v>8</v>
      </c>
      <c r="AC126" s="24">
        <v>7</v>
      </c>
      <c r="AD126" s="24">
        <v>6</v>
      </c>
      <c r="AE126" s="24">
        <v>5</v>
      </c>
      <c r="AF126" s="24">
        <v>4</v>
      </c>
      <c r="AG126" s="24">
        <v>3</v>
      </c>
      <c r="AH126" s="24">
        <v>2</v>
      </c>
      <c r="AI126" s="24">
        <v>1</v>
      </c>
    </row>
    <row r="127" spans="14:35">
      <c r="N127" s="2" t="s">
        <v>45</v>
      </c>
      <c r="O127" s="3" t="s">
        <v>4</v>
      </c>
      <c r="P127" s="25">
        <f>$O$128*P126/210</f>
        <v>55.238095238095241</v>
      </c>
      <c r="Q127" s="25">
        <f t="shared" ref="Q127:AI127" si="110">$O$128*Q126/210</f>
        <v>52.476190476190474</v>
      </c>
      <c r="R127" s="25">
        <f t="shared" si="110"/>
        <v>49.714285714285715</v>
      </c>
      <c r="S127" s="25">
        <f t="shared" si="110"/>
        <v>46.952380952380949</v>
      </c>
      <c r="T127" s="25">
        <f t="shared" si="110"/>
        <v>44.19047619047619</v>
      </c>
      <c r="U127" s="25">
        <f t="shared" si="110"/>
        <v>41.428571428571431</v>
      </c>
      <c r="V127" s="25">
        <f t="shared" si="110"/>
        <v>38.666666666666664</v>
      </c>
      <c r="W127" s="25">
        <f t="shared" si="110"/>
        <v>35.904761904761905</v>
      </c>
      <c r="X127" s="25">
        <f t="shared" si="110"/>
        <v>33.142857142857146</v>
      </c>
      <c r="Y127" s="25">
        <f t="shared" si="110"/>
        <v>30.38095238095238</v>
      </c>
      <c r="Z127" s="25">
        <f t="shared" si="110"/>
        <v>27.61904761904762</v>
      </c>
      <c r="AA127" s="25">
        <f t="shared" si="110"/>
        <v>24.857142857142858</v>
      </c>
      <c r="AB127" s="25">
        <f t="shared" si="110"/>
        <v>22.095238095238095</v>
      </c>
      <c r="AC127" s="25">
        <f t="shared" si="110"/>
        <v>19.333333333333332</v>
      </c>
      <c r="AD127" s="25">
        <f t="shared" si="110"/>
        <v>16.571428571428573</v>
      </c>
      <c r="AE127" s="25">
        <f t="shared" si="110"/>
        <v>13.80952380952381</v>
      </c>
      <c r="AF127" s="25">
        <f t="shared" si="110"/>
        <v>11.047619047619047</v>
      </c>
      <c r="AG127" s="25">
        <f t="shared" si="110"/>
        <v>8.2857142857142865</v>
      </c>
      <c r="AH127" s="25">
        <f t="shared" si="110"/>
        <v>5.5238095238095237</v>
      </c>
      <c r="AI127" s="25">
        <f t="shared" si="110"/>
        <v>2.7619047619047619</v>
      </c>
    </row>
    <row r="128" spans="14:35" ht="15.75" thickBot="1">
      <c r="N128" s="22" t="s">
        <v>47</v>
      </c>
      <c r="O128" s="5">
        <v>580</v>
      </c>
      <c r="P128" s="26">
        <f>O128-P127</f>
        <v>524.76190476190482</v>
      </c>
      <c r="Q128" s="26">
        <f>P128-Q127</f>
        <v>472.28571428571433</v>
      </c>
      <c r="R128" s="26">
        <f t="shared" ref="R128" si="111">Q128-R127</f>
        <v>422.57142857142861</v>
      </c>
      <c r="S128" s="26">
        <f t="shared" ref="S128" si="112">R128-S127</f>
        <v>375.61904761904765</v>
      </c>
      <c r="T128" s="26">
        <f t="shared" ref="T128" si="113">S128-T127</f>
        <v>331.42857142857144</v>
      </c>
      <c r="U128" s="26">
        <f t="shared" ref="U128" si="114">T128-U127</f>
        <v>290</v>
      </c>
      <c r="V128" s="26">
        <f t="shared" ref="V128" si="115">U128-V127</f>
        <v>251.33333333333334</v>
      </c>
      <c r="W128" s="26">
        <f t="shared" ref="W128" si="116">V128-W127</f>
        <v>215.42857142857144</v>
      </c>
      <c r="X128" s="26">
        <f t="shared" ref="X128" si="117">W128-X127</f>
        <v>182.28571428571431</v>
      </c>
      <c r="Y128" s="26">
        <f t="shared" ref="Y128" si="118">X128-Y127</f>
        <v>151.90476190476193</v>
      </c>
      <c r="Z128" s="26">
        <f t="shared" ref="Z128" si="119">Y128-Z127</f>
        <v>124.28571428571431</v>
      </c>
      <c r="AA128" s="26">
        <f t="shared" ref="AA128" si="120">Z128-AA127</f>
        <v>99.428571428571445</v>
      </c>
      <c r="AB128" s="26">
        <f t="shared" ref="AB128" si="121">AA128-AB127</f>
        <v>77.333333333333343</v>
      </c>
      <c r="AC128" s="26">
        <f t="shared" ref="AC128" si="122">AB128-AC127</f>
        <v>58.000000000000014</v>
      </c>
      <c r="AD128" s="26">
        <f t="shared" ref="AD128" si="123">AC128-AD127</f>
        <v>41.428571428571445</v>
      </c>
      <c r="AE128" s="26">
        <f t="shared" ref="AE128" si="124">AD128-AE127</f>
        <v>27.619047619047635</v>
      </c>
      <c r="AF128" s="26">
        <f t="shared" ref="AF128" si="125">AE128-AF127</f>
        <v>16.571428571428587</v>
      </c>
      <c r="AG128" s="26">
        <f t="shared" ref="AG128" si="126">AF128-AG127</f>
        <v>8.2857142857143007</v>
      </c>
      <c r="AH128" s="26">
        <f t="shared" ref="AH128" si="127">AG128-AH127</f>
        <v>2.761904761904777</v>
      </c>
      <c r="AI128" s="27">
        <f t="shared" ref="AI128" si="128">AH128-AI127</f>
        <v>1.5099033134902129E-14</v>
      </c>
    </row>
    <row r="130" spans="14:37" ht="15.75" thickBot="1">
      <c r="N130" t="s">
        <v>17</v>
      </c>
    </row>
    <row r="131" spans="14:37">
      <c r="N131" s="28" t="s">
        <v>51</v>
      </c>
      <c r="O131" s="29">
        <v>0</v>
      </c>
      <c r="P131" s="29">
        <v>1</v>
      </c>
      <c r="Q131" s="29">
        <v>2</v>
      </c>
      <c r="R131" s="29">
        <v>3</v>
      </c>
      <c r="S131" s="29">
        <v>4</v>
      </c>
      <c r="T131" s="29">
        <v>5</v>
      </c>
      <c r="U131" s="29">
        <v>6</v>
      </c>
      <c r="V131" s="29">
        <v>7</v>
      </c>
      <c r="W131" s="29">
        <v>8</v>
      </c>
      <c r="X131" s="29">
        <v>9</v>
      </c>
      <c r="Y131" s="29">
        <v>10</v>
      </c>
      <c r="Z131" s="29">
        <v>11</v>
      </c>
      <c r="AA131" s="29">
        <v>12</v>
      </c>
      <c r="AB131" s="29">
        <v>13</v>
      </c>
      <c r="AC131" s="29">
        <v>14</v>
      </c>
      <c r="AD131" s="29">
        <v>15</v>
      </c>
      <c r="AE131" s="29">
        <v>16</v>
      </c>
      <c r="AF131" s="29">
        <v>17</v>
      </c>
      <c r="AG131" s="29">
        <v>18</v>
      </c>
      <c r="AH131" s="29">
        <v>19</v>
      </c>
      <c r="AI131" s="14">
        <v>20</v>
      </c>
    </row>
    <row r="132" spans="14:37">
      <c r="N132" s="30" t="s">
        <v>41</v>
      </c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1"/>
      <c r="AK132" t="s">
        <v>61</v>
      </c>
    </row>
    <row r="133" spans="14:37">
      <c r="N133" s="30" t="s">
        <v>58</v>
      </c>
      <c r="O133" s="10" t="s">
        <v>4</v>
      </c>
      <c r="P133" s="31">
        <v>20</v>
      </c>
      <c r="Q133" s="31">
        <v>19</v>
      </c>
      <c r="R133" s="31">
        <v>18</v>
      </c>
      <c r="S133" s="31">
        <v>17</v>
      </c>
      <c r="T133" s="31">
        <v>16</v>
      </c>
      <c r="U133" s="31">
        <v>15</v>
      </c>
      <c r="V133" s="31">
        <v>14</v>
      </c>
      <c r="W133" s="31">
        <v>13</v>
      </c>
      <c r="X133" s="31">
        <v>12</v>
      </c>
      <c r="Y133" s="31">
        <v>11</v>
      </c>
      <c r="Z133" s="31">
        <v>10</v>
      </c>
      <c r="AA133" s="31">
        <v>9</v>
      </c>
      <c r="AB133" s="31">
        <v>8</v>
      </c>
      <c r="AC133" s="31">
        <v>7</v>
      </c>
      <c r="AD133" s="31">
        <v>6</v>
      </c>
      <c r="AE133" s="31">
        <v>5</v>
      </c>
      <c r="AF133" s="31">
        <v>4</v>
      </c>
      <c r="AG133" s="31">
        <v>3</v>
      </c>
      <c r="AH133" s="31">
        <v>2</v>
      </c>
      <c r="AI133" s="31">
        <v>1</v>
      </c>
    </row>
    <row r="134" spans="14:37">
      <c r="N134" s="30" t="s">
        <v>45</v>
      </c>
      <c r="O134" s="10" t="s">
        <v>4</v>
      </c>
      <c r="P134" s="10">
        <f>$O$135*P133/210</f>
        <v>10.285714285714286</v>
      </c>
      <c r="Q134" s="10">
        <f>$O$135*Q133/210</f>
        <v>9.7714285714285722</v>
      </c>
      <c r="R134" s="10">
        <f>$O$135*R133/210</f>
        <v>9.257142857142858</v>
      </c>
      <c r="S134" s="10">
        <f>$O$135*S133/210</f>
        <v>8.742857142857142</v>
      </c>
      <c r="T134" s="10">
        <f>$O$135*T133/210</f>
        <v>8.2285714285714278</v>
      </c>
      <c r="U134" s="10">
        <f>$O$135*U133/210</f>
        <v>7.7142857142857144</v>
      </c>
      <c r="V134" s="10">
        <f>$O$135*V133/210</f>
        <v>7.2</v>
      </c>
      <c r="W134" s="10">
        <f>$O$135*W133/210</f>
        <v>6.6857142857142859</v>
      </c>
      <c r="X134" s="10">
        <f>$O$135*X133/210</f>
        <v>6.1714285714285717</v>
      </c>
      <c r="Y134" s="10">
        <f>$O$135*Y133/210</f>
        <v>5.6571428571428575</v>
      </c>
      <c r="Z134" s="10">
        <f>$O$135*Z133/210</f>
        <v>5.1428571428571432</v>
      </c>
      <c r="AA134" s="10">
        <f>$O$135*AA133/210</f>
        <v>4.628571428571429</v>
      </c>
      <c r="AB134" s="10">
        <f>$O$135*AB133/210</f>
        <v>4.1142857142857139</v>
      </c>
      <c r="AC134" s="10">
        <f>$O$135*AC133/210</f>
        <v>3.6</v>
      </c>
      <c r="AD134" s="10">
        <f>$O$135*AD133/210</f>
        <v>3.0857142857142859</v>
      </c>
      <c r="AE134" s="10">
        <f>$O$135*AE133/210</f>
        <v>2.5714285714285716</v>
      </c>
      <c r="AF134" s="10">
        <f>$O$135*AF133/210</f>
        <v>2.0571428571428569</v>
      </c>
      <c r="AG134" s="10">
        <f>$O$135*AG133/210</f>
        <v>1.5428571428571429</v>
      </c>
      <c r="AH134" s="10">
        <f>$O$135*AH133/210</f>
        <v>1.0285714285714285</v>
      </c>
      <c r="AI134" s="10">
        <f>$O$135*AI133/210</f>
        <v>0.51428571428571423</v>
      </c>
    </row>
    <row r="135" spans="14:37" ht="15.75" thickBot="1">
      <c r="N135" s="32" t="s">
        <v>47</v>
      </c>
      <c r="O135" s="33">
        <v>108</v>
      </c>
      <c r="P135" s="33">
        <f>O135-P134</f>
        <v>97.714285714285708</v>
      </c>
      <c r="Q135" s="33">
        <f>P135-Q134</f>
        <v>87.942857142857136</v>
      </c>
      <c r="R135" s="33">
        <f t="shared" ref="R135" si="129">Q135-R134</f>
        <v>78.685714285714283</v>
      </c>
      <c r="S135" s="33">
        <f t="shared" ref="S135" si="130">R135-S134</f>
        <v>69.942857142857136</v>
      </c>
      <c r="T135" s="33">
        <v>108</v>
      </c>
      <c r="U135" s="33">
        <f>T135-U134</f>
        <v>100.28571428571429</v>
      </c>
      <c r="V135" s="33">
        <f>U135-V134</f>
        <v>93.085714285714289</v>
      </c>
      <c r="W135" s="33">
        <f t="shared" ref="W135" si="131">V135-W134</f>
        <v>86.4</v>
      </c>
      <c r="X135" s="33">
        <f t="shared" ref="X135" si="132">W135-X134</f>
        <v>80.228571428571428</v>
      </c>
      <c r="Y135" s="33">
        <v>108</v>
      </c>
      <c r="Z135" s="33">
        <f>Y135-Z134</f>
        <v>102.85714285714286</v>
      </c>
      <c r="AA135" s="33">
        <f>Z135-AA134</f>
        <v>98.228571428571428</v>
      </c>
      <c r="AB135" s="33">
        <f t="shared" ref="AB135" si="133">AA135-AB134</f>
        <v>94.114285714285714</v>
      </c>
      <c r="AC135" s="33">
        <f t="shared" ref="AC135" si="134">AB135-AC134</f>
        <v>90.51428571428572</v>
      </c>
      <c r="AD135" s="33">
        <v>108</v>
      </c>
      <c r="AE135" s="33">
        <f>AD135-AE134</f>
        <v>105.42857142857143</v>
      </c>
      <c r="AF135" s="33">
        <f t="shared" ref="AF135" si="135">AE135-AF134</f>
        <v>103.37142857142857</v>
      </c>
      <c r="AG135" s="33">
        <f t="shared" ref="AG135" si="136">AF135-AG134</f>
        <v>101.82857142857142</v>
      </c>
      <c r="AH135" s="33">
        <f t="shared" ref="AH135" si="137">AG135-AH134</f>
        <v>100.8</v>
      </c>
      <c r="AI135" s="34">
        <f t="shared" ref="AI135" si="138">AH135-AI134</f>
        <v>100.28571428571428</v>
      </c>
    </row>
    <row r="136" spans="14:37"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</row>
    <row r="137" spans="14:37" ht="15.75" thickBot="1">
      <c r="N137" s="35" t="s">
        <v>18</v>
      </c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</row>
    <row r="138" spans="14:37">
      <c r="N138" s="28" t="s">
        <v>51</v>
      </c>
      <c r="O138" s="29">
        <v>0</v>
      </c>
      <c r="P138" s="29">
        <v>1</v>
      </c>
      <c r="Q138" s="29">
        <v>2</v>
      </c>
      <c r="R138" s="29">
        <v>3</v>
      </c>
      <c r="S138" s="29">
        <v>4</v>
      </c>
      <c r="T138" s="29">
        <v>5</v>
      </c>
      <c r="U138" s="29">
        <v>6</v>
      </c>
      <c r="V138" s="29">
        <v>7</v>
      </c>
      <c r="W138" s="29">
        <v>8</v>
      </c>
      <c r="X138" s="29">
        <v>9</v>
      </c>
      <c r="Y138" s="29">
        <v>10</v>
      </c>
      <c r="Z138" s="29">
        <v>11</v>
      </c>
      <c r="AA138" s="29">
        <v>12</v>
      </c>
      <c r="AB138" s="29">
        <v>13</v>
      </c>
      <c r="AC138" s="29">
        <v>14</v>
      </c>
      <c r="AD138" s="29">
        <v>15</v>
      </c>
      <c r="AE138" s="29">
        <v>16</v>
      </c>
      <c r="AF138" s="29">
        <v>17</v>
      </c>
      <c r="AG138" s="29">
        <v>18</v>
      </c>
      <c r="AH138" s="29">
        <v>19</v>
      </c>
      <c r="AI138" s="14">
        <v>20</v>
      </c>
    </row>
    <row r="139" spans="14:37">
      <c r="N139" s="30" t="s">
        <v>41</v>
      </c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1"/>
    </row>
    <row r="140" spans="14:37">
      <c r="N140" s="30" t="s">
        <v>58</v>
      </c>
      <c r="O140" s="10" t="s">
        <v>4</v>
      </c>
      <c r="P140" s="31">
        <v>20</v>
      </c>
      <c r="Q140" s="31">
        <v>19</v>
      </c>
      <c r="R140" s="31">
        <v>18</v>
      </c>
      <c r="S140" s="31">
        <v>17</v>
      </c>
      <c r="T140" s="31">
        <v>16</v>
      </c>
      <c r="U140" s="31">
        <v>15</v>
      </c>
      <c r="V140" s="31">
        <v>14</v>
      </c>
      <c r="W140" s="31">
        <v>13</v>
      </c>
      <c r="X140" s="31">
        <v>12</v>
      </c>
      <c r="Y140" s="31">
        <v>11</v>
      </c>
      <c r="Z140" s="31">
        <v>10</v>
      </c>
      <c r="AA140" s="31">
        <v>9</v>
      </c>
      <c r="AB140" s="31">
        <v>8</v>
      </c>
      <c r="AC140" s="31">
        <v>7</v>
      </c>
      <c r="AD140" s="31">
        <v>6</v>
      </c>
      <c r="AE140" s="31">
        <v>5</v>
      </c>
      <c r="AF140" s="31">
        <v>4</v>
      </c>
      <c r="AG140" s="31">
        <v>3</v>
      </c>
      <c r="AH140" s="31">
        <v>2</v>
      </c>
      <c r="AI140" s="31">
        <v>1</v>
      </c>
    </row>
    <row r="141" spans="14:37">
      <c r="N141" s="30" t="s">
        <v>45</v>
      </c>
      <c r="O141" s="10" t="s">
        <v>4</v>
      </c>
      <c r="P141" s="10">
        <f>108*P140</f>
        <v>2160</v>
      </c>
      <c r="Q141" s="10">
        <f t="shared" ref="Q141" si="139">108*Q140</f>
        <v>2052</v>
      </c>
      <c r="R141" s="10">
        <f t="shared" ref="R141" si="140">108*R140</f>
        <v>1944</v>
      </c>
      <c r="S141" s="10">
        <f t="shared" ref="S141" si="141">108*S140</f>
        <v>1836</v>
      </c>
      <c r="T141" s="10">
        <f t="shared" ref="T141" si="142">108*T140</f>
        <v>1728</v>
      </c>
      <c r="U141" s="10">
        <f t="shared" ref="U141" si="143">108*U140</f>
        <v>1620</v>
      </c>
      <c r="V141" s="10">
        <f t="shared" ref="V141" si="144">108*V140</f>
        <v>1512</v>
      </c>
      <c r="W141" s="10">
        <f t="shared" ref="W141" si="145">108*W140</f>
        <v>1404</v>
      </c>
      <c r="X141" s="10">
        <f t="shared" ref="X141" si="146">108*X140</f>
        <v>1296</v>
      </c>
      <c r="Y141" s="10">
        <f t="shared" ref="Y141" si="147">108*Y140</f>
        <v>1188</v>
      </c>
      <c r="Z141" s="10">
        <f t="shared" ref="Z141" si="148">108*Z140</f>
        <v>1080</v>
      </c>
      <c r="AA141" s="10">
        <f t="shared" ref="AA141" si="149">108*AA140</f>
        <v>972</v>
      </c>
      <c r="AB141" s="10">
        <f t="shared" ref="AB141" si="150">108*AB140</f>
        <v>864</v>
      </c>
      <c r="AC141" s="10">
        <f t="shared" ref="AC141" si="151">108*AC140</f>
        <v>756</v>
      </c>
      <c r="AD141" s="10">
        <f t="shared" ref="AD141" si="152">108*AD140</f>
        <v>648</v>
      </c>
      <c r="AE141" s="10">
        <f t="shared" ref="AE141" si="153">108*AE140</f>
        <v>540</v>
      </c>
      <c r="AF141" s="10">
        <f t="shared" ref="AF141" si="154">108*AF140</f>
        <v>432</v>
      </c>
      <c r="AG141" s="10">
        <f t="shared" ref="AG141" si="155">108*AG140</f>
        <v>324</v>
      </c>
      <c r="AH141" s="10">
        <f t="shared" ref="AH141" si="156">108*AH140</f>
        <v>216</v>
      </c>
      <c r="AI141" s="10">
        <f t="shared" ref="AI141" si="157">108*AI140</f>
        <v>108</v>
      </c>
    </row>
    <row r="142" spans="14:37" ht="15.75" thickBot="1">
      <c r="N142" s="32" t="s">
        <v>47</v>
      </c>
      <c r="O142" s="33">
        <v>108</v>
      </c>
      <c r="P142" s="33">
        <f>O142-P141</f>
        <v>-2052</v>
      </c>
      <c r="Q142" s="33">
        <f>P142-Q141</f>
        <v>-4104</v>
      </c>
      <c r="R142" s="33">
        <f t="shared" ref="R142" si="158">Q142-R141</f>
        <v>-6048</v>
      </c>
      <c r="S142" s="33">
        <f t="shared" ref="S142" si="159">R142-S141</f>
        <v>-7884</v>
      </c>
      <c r="T142" s="33">
        <f t="shared" ref="T142" si="160">S142-T141</f>
        <v>-9612</v>
      </c>
      <c r="U142" s="33">
        <f t="shared" ref="U142" si="161">T142-U141</f>
        <v>-11232</v>
      </c>
      <c r="V142" s="33">
        <f t="shared" ref="V142" si="162">U142-V141</f>
        <v>-12744</v>
      </c>
      <c r="W142" s="33">
        <f t="shared" ref="W142" si="163">V142-W141</f>
        <v>-14148</v>
      </c>
      <c r="X142" s="33">
        <f t="shared" ref="X142" si="164">W142-X141</f>
        <v>-15444</v>
      </c>
      <c r="Y142" s="33">
        <f t="shared" ref="Y142" si="165">X142-Y141</f>
        <v>-16632</v>
      </c>
      <c r="Z142" s="33">
        <f t="shared" ref="Z142" si="166">Y142-Z141</f>
        <v>-17712</v>
      </c>
      <c r="AA142" s="33">
        <f t="shared" ref="AA142" si="167">Z142-AA141</f>
        <v>-18684</v>
      </c>
      <c r="AB142" s="33">
        <f t="shared" ref="AB142" si="168">AA142-AB141</f>
        <v>-19548</v>
      </c>
      <c r="AC142" s="33">
        <f t="shared" ref="AC142" si="169">AB142-AC141</f>
        <v>-20304</v>
      </c>
      <c r="AD142" s="33">
        <f t="shared" ref="AD142" si="170">AC142-AD141</f>
        <v>-20952</v>
      </c>
      <c r="AE142" s="33">
        <f t="shared" ref="AE142" si="171">AD142-AE141</f>
        <v>-21492</v>
      </c>
      <c r="AF142" s="33">
        <f t="shared" ref="AF142" si="172">AE142-AF141</f>
        <v>-21924</v>
      </c>
      <c r="AG142" s="33">
        <f t="shared" ref="AG142" si="173">AF142-AG141</f>
        <v>-22248</v>
      </c>
      <c r="AH142" s="33">
        <f t="shared" ref="AH142" si="174">AG142-AH141</f>
        <v>-22464</v>
      </c>
      <c r="AI142" s="34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2024-09-17T09:02:23Z</dcterms:modified>
</cp:coreProperties>
</file>