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ainak0\Documents\gitProjects\mia\MIA-104_Machine_Learning\EF_01\"/>
    </mc:Choice>
  </mc:AlternateContent>
  <xr:revisionPtr revIDLastSave="0" documentId="13_ncr:1_{3321329C-4463-4AD6-A4D4-5DDB63FF55B0}" xr6:coauthVersionLast="47" xr6:coauthVersionMax="47" xr10:uidLastSave="{00000000-0000-0000-0000-000000000000}"/>
  <bookViews>
    <workbookView xWindow="-38520" yWindow="-120" windowWidth="386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2" l="1"/>
  <c r="T29" i="2"/>
  <c r="S29" i="2"/>
  <c r="U53" i="1" l="1"/>
  <c r="V53" i="1"/>
  <c r="T53" i="1"/>
  <c r="W50" i="1"/>
  <c r="W51" i="1"/>
  <c r="W52" i="1"/>
  <c r="W49" i="1"/>
  <c r="Z57" i="1"/>
  <c r="AA57" i="1"/>
  <c r="AB57" i="1"/>
  <c r="Z58" i="1"/>
  <c r="AA58" i="1"/>
  <c r="AB58" i="1"/>
  <c r="Z59" i="1"/>
  <c r="AA59" i="1"/>
  <c r="AB59" i="1"/>
  <c r="Z60" i="1"/>
  <c r="AA60" i="1"/>
  <c r="AB60" i="1"/>
  <c r="Y58" i="1"/>
  <c r="Y59" i="1"/>
  <c r="Y60" i="1"/>
  <c r="Y57" i="1"/>
  <c r="Y55" i="1"/>
  <c r="AD52" i="1"/>
  <c r="AD51" i="1"/>
  <c r="AD50" i="1"/>
  <c r="AD49" i="1"/>
  <c r="AC50" i="1"/>
  <c r="AC51" i="1"/>
  <c r="AC52" i="1"/>
  <c r="AC49" i="1"/>
  <c r="AB50" i="1"/>
  <c r="AB51" i="1"/>
  <c r="AB52" i="1"/>
  <c r="AB49" i="1"/>
  <c r="Z52" i="1"/>
  <c r="Y52" i="1"/>
  <c r="Z51" i="1"/>
  <c r="Y51" i="1"/>
  <c r="Z50" i="1"/>
  <c r="Y50" i="1"/>
  <c r="Z49" i="1"/>
  <c r="Y49" i="1"/>
  <c r="W43" i="1"/>
  <c r="W42" i="1"/>
  <c r="W41" i="1"/>
  <c r="W40" i="1"/>
  <c r="W33" i="1"/>
  <c r="W34" i="1"/>
  <c r="W35" i="1"/>
  <c r="W32" i="1"/>
  <c r="U23" i="1"/>
  <c r="V23" i="1"/>
  <c r="T2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  <c r="O25" i="1"/>
  <c r="P25" i="1"/>
  <c r="N25" i="1"/>
</calcChain>
</file>

<file path=xl/sharedStrings.xml><?xml version="1.0" encoding="utf-8"?>
<sst xmlns="http://schemas.openxmlformats.org/spreadsheetml/2006/main" count="92" uniqueCount="42">
  <si>
    <t>Decision tree</t>
  </si>
  <si>
    <t>Logistic regression</t>
  </si>
  <si>
    <t>Random forest</t>
  </si>
  <si>
    <t>XGBoost</t>
  </si>
  <si>
    <t xml:space="preserve">Tiempo </t>
  </si>
  <si>
    <t>Frecuenca</t>
  </si>
  <si>
    <t>Caracteristicas</t>
  </si>
  <si>
    <t>Presición</t>
  </si>
  <si>
    <t>Dataset</t>
  </si>
  <si>
    <t>Modelos</t>
  </si>
  <si>
    <t>Tiempo (seg)</t>
  </si>
  <si>
    <t>Peso (MB)</t>
  </si>
  <si>
    <t>test</t>
  </si>
  <si>
    <t>bearing</t>
  </si>
  <si>
    <t>name</t>
  </si>
  <si>
    <t>normal_end</t>
  </si>
  <si>
    <t>fault_start</t>
  </si>
  <si>
    <t>faul</t>
  </si>
  <si>
    <t>Outer Race</t>
  </si>
  <si>
    <t>fault_end</t>
  </si>
  <si>
    <t>normal_start</t>
  </si>
  <si>
    <t>Rare</t>
  </si>
  <si>
    <t>Roller element</t>
  </si>
  <si>
    <t>Inner Race</t>
  </si>
  <si>
    <t>Precisión</t>
  </si>
  <si>
    <t xml:space="preserve">Dataset Tiempo </t>
  </si>
  <si>
    <t>Dataset Frecuenca</t>
  </si>
  <si>
    <t>Dataset Caracteristicas</t>
  </si>
  <si>
    <t>Precisión promedio</t>
  </si>
  <si>
    <t>Tiempo de ejeciución</t>
  </si>
  <si>
    <t>Tiempo promedio</t>
  </si>
  <si>
    <t>Peso del archivo csv</t>
  </si>
  <si>
    <t>1,483Mb</t>
  </si>
  <si>
    <t>880Mb</t>
  </si>
  <si>
    <t>1Mb</t>
  </si>
  <si>
    <t>Compra zaranda terciaria</t>
  </si>
  <si>
    <t>Servicio instalación</t>
  </si>
  <si>
    <t>Monitoreo vibraciones</t>
  </si>
  <si>
    <t>Servicio de grúa izaje</t>
  </si>
  <si>
    <t>Monto $ (000)</t>
  </si>
  <si>
    <t>Descripción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</si>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</sst>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:ss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4" fillId="0" borderId="1" xfId="0" applyFont="1" applyFill="1" applyBorder="1"/>
    <xf numFmtId="0" fontId="5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4" fillId="0" borderId="13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center"/>
    </xf>
    <xf numFmtId="2" fontId="0" fillId="0" borderId="1" xfId="0" applyNumberFormat="1" applyBorder="1"/>
    <xf numFmtId="2" fontId="3" fillId="0" borderId="1" xfId="0" applyNumberFormat="1" applyFont="1" applyBorder="1"/>
    <xf numFmtId="170" fontId="0" fillId="0" borderId="0" xfId="0" applyNumberFormat="1"/>
    <xf numFmtId="170" fontId="0" fillId="0" borderId="1" xfId="0" applyNumberFormat="1" applyBorder="1"/>
    <xf numFmtId="170" fontId="3" fillId="0" borderId="1" xfId="0" applyNumberFormat="1" applyFont="1" applyBorder="1"/>
    <xf numFmtId="0" fontId="3" fillId="0" borderId="1" xfId="0" applyFont="1" applyBorder="1"/>
    <xf numFmtId="0" fontId="6" fillId="2" borderId="1" xfId="0" applyFont="1" applyFill="1" applyBorder="1"/>
    <xf numFmtId="14" fontId="7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AD60"/>
  <sheetViews>
    <sheetView topLeftCell="A21" workbookViewId="0">
      <selection activeCell="R58" sqref="R57:R58"/>
    </sheetView>
  </sheetViews>
  <sheetFormatPr defaultRowHeight="14.5" x14ac:dyDescent="0.35"/>
  <cols>
    <col min="1" max="1" width="3.90625" bestFit="1" customWidth="1"/>
    <col min="2" max="2" width="7.08984375" bestFit="1" customWidth="1"/>
    <col min="3" max="3" width="16.36328125" customWidth="1"/>
    <col min="4" max="4" width="11.6328125" bestFit="1" customWidth="1"/>
    <col min="5" max="5" width="11" bestFit="1" customWidth="1"/>
    <col min="6" max="6" width="9.453125" bestFit="1" customWidth="1"/>
    <col min="7" max="7" width="8.81640625" bestFit="1" customWidth="1"/>
    <col min="8" max="8" width="13" bestFit="1" customWidth="1"/>
    <col min="13" max="13" width="16.7265625" bestFit="1" customWidth="1"/>
    <col min="14" max="14" width="7.7265625" bestFit="1" customWidth="1"/>
    <col min="15" max="15" width="9.54296875" bestFit="1" customWidth="1"/>
    <col min="16" max="16" width="13.1796875" bestFit="1" customWidth="1"/>
    <col min="19" max="19" width="16" bestFit="1" customWidth="1"/>
    <col min="20" max="20" width="8.36328125" bestFit="1" customWidth="1"/>
    <col min="21" max="21" width="9.26953125" bestFit="1" customWidth="1"/>
    <col min="22" max="22" width="12.90625" bestFit="1" customWidth="1"/>
    <col min="23" max="23" width="10.1796875" customWidth="1"/>
  </cols>
  <sheetData>
    <row r="10" spans="1:22" x14ac:dyDescent="0.35">
      <c r="N10" s="13" t="s">
        <v>8</v>
      </c>
      <c r="O10" s="13"/>
      <c r="P10" s="13"/>
    </row>
    <row r="11" spans="1:22" x14ac:dyDescent="0.35">
      <c r="M11" s="4" t="s">
        <v>7</v>
      </c>
      <c r="N11" s="2" t="s">
        <v>4</v>
      </c>
      <c r="O11" s="2" t="s">
        <v>5</v>
      </c>
      <c r="P11" s="2" t="s">
        <v>6</v>
      </c>
    </row>
    <row r="12" spans="1:22" x14ac:dyDescent="0.35">
      <c r="L12" s="14" t="s">
        <v>9</v>
      </c>
      <c r="M12" s="3" t="s">
        <v>0</v>
      </c>
      <c r="N12" s="1">
        <v>0.73</v>
      </c>
      <c r="O12" s="1">
        <v>0.98</v>
      </c>
      <c r="P12" s="1">
        <v>0.99</v>
      </c>
    </row>
    <row r="13" spans="1:22" x14ac:dyDescent="0.35">
      <c r="L13" s="14"/>
      <c r="M13" s="3" t="s">
        <v>1</v>
      </c>
      <c r="N13" s="1">
        <v>0.64</v>
      </c>
      <c r="O13" s="1">
        <v>0.86</v>
      </c>
      <c r="P13" s="1">
        <v>0.93</v>
      </c>
    </row>
    <row r="14" spans="1:22" x14ac:dyDescent="0.35">
      <c r="L14" s="14"/>
      <c r="M14" s="3" t="s">
        <v>2</v>
      </c>
      <c r="N14" s="1">
        <v>0.93</v>
      </c>
      <c r="O14" s="1">
        <v>0.99</v>
      </c>
      <c r="P14" s="1">
        <v>0.99</v>
      </c>
    </row>
    <row r="15" spans="1:22" x14ac:dyDescent="0.35">
      <c r="L15" s="14"/>
      <c r="M15" s="3" t="s">
        <v>3</v>
      </c>
      <c r="N15" s="1">
        <v>0.84</v>
      </c>
      <c r="O15" s="1">
        <v>0.99</v>
      </c>
      <c r="P15" s="1">
        <v>0.99</v>
      </c>
    </row>
    <row r="16" spans="1:22" x14ac:dyDescent="0.35">
      <c r="A16" t="s">
        <v>12</v>
      </c>
      <c r="B16" t="s">
        <v>13</v>
      </c>
      <c r="C16" s="5" t="s">
        <v>14</v>
      </c>
      <c r="D16" s="6" t="s">
        <v>20</v>
      </c>
      <c r="E16" s="6" t="s">
        <v>15</v>
      </c>
      <c r="F16" s="6" t="s">
        <v>16</v>
      </c>
      <c r="G16" s="6" t="s">
        <v>19</v>
      </c>
      <c r="H16" s="7" t="s">
        <v>17</v>
      </c>
      <c r="N16" s="13" t="s">
        <v>8</v>
      </c>
      <c r="O16" s="13"/>
      <c r="P16" s="13"/>
      <c r="T16" s="13" t="s">
        <v>8</v>
      </c>
      <c r="U16" s="13"/>
      <c r="V16" s="13"/>
    </row>
    <row r="17" spans="1:23" x14ac:dyDescent="0.35">
      <c r="A17">
        <v>1</v>
      </c>
      <c r="B17">
        <v>1</v>
      </c>
      <c r="C17" s="8" t="str">
        <f>$A$16&amp;"-"&amp;A17&amp;"-"&amp;$B$16&amp;"-"&amp;B17</f>
        <v>test-1-bearing-1</v>
      </c>
      <c r="D17">
        <v>0</v>
      </c>
      <c r="E17">
        <v>2155</v>
      </c>
      <c r="H17" s="9" t="s">
        <v>21</v>
      </c>
      <c r="T17" s="13" t="s">
        <v>8</v>
      </c>
      <c r="U17" s="13"/>
      <c r="V17" s="13"/>
    </row>
    <row r="18" spans="1:23" ht="29" x14ac:dyDescent="0.35">
      <c r="A18">
        <v>1</v>
      </c>
      <c r="B18">
        <v>2</v>
      </c>
      <c r="C18" s="8" t="str">
        <f t="shared" ref="C18:C32" si="0">$A$16&amp;"-"&amp;A18&amp;"-"&amp;$B$16&amp;"-"&amp;B18</f>
        <v>test-1-bearing-2</v>
      </c>
      <c r="D18">
        <v>0</v>
      </c>
      <c r="E18">
        <v>2155</v>
      </c>
      <c r="H18" s="9" t="s">
        <v>21</v>
      </c>
      <c r="S18" s="23" t="s">
        <v>10</v>
      </c>
      <c r="T18" s="22" t="s">
        <v>25</v>
      </c>
      <c r="U18" s="22" t="s">
        <v>26</v>
      </c>
      <c r="V18" s="22" t="s">
        <v>27</v>
      </c>
    </row>
    <row r="19" spans="1:23" x14ac:dyDescent="0.35">
      <c r="A19">
        <v>1</v>
      </c>
      <c r="B19">
        <v>3</v>
      </c>
      <c r="C19" s="8" t="str">
        <f t="shared" si="0"/>
        <v>test-1-bearing-3</v>
      </c>
      <c r="D19">
        <v>0</v>
      </c>
      <c r="E19">
        <v>0</v>
      </c>
      <c r="F19">
        <v>0</v>
      </c>
      <c r="G19">
        <v>2155</v>
      </c>
      <c r="H19" s="9" t="s">
        <v>21</v>
      </c>
      <c r="R19" s="14" t="s">
        <v>9</v>
      </c>
      <c r="S19" s="16" t="s">
        <v>0</v>
      </c>
      <c r="T19" s="16">
        <v>11.3</v>
      </c>
      <c r="U19" s="16">
        <v>2.2999999999999998</v>
      </c>
      <c r="V19" s="16">
        <v>0.1</v>
      </c>
    </row>
    <row r="20" spans="1:23" x14ac:dyDescent="0.35">
      <c r="A20">
        <v>1</v>
      </c>
      <c r="B20">
        <v>4</v>
      </c>
      <c r="C20" s="8" t="str">
        <f t="shared" si="0"/>
        <v>test-1-bearing-4</v>
      </c>
      <c r="D20">
        <v>228</v>
      </c>
      <c r="E20">
        <v>1800</v>
      </c>
      <c r="F20">
        <v>1801</v>
      </c>
      <c r="G20">
        <v>2155</v>
      </c>
      <c r="H20" s="9" t="s">
        <v>21</v>
      </c>
      <c r="R20" s="14"/>
      <c r="S20" s="16" t="s">
        <v>1</v>
      </c>
      <c r="T20" s="16">
        <v>0.6</v>
      </c>
      <c r="U20" s="16">
        <v>0.3</v>
      </c>
      <c r="V20" s="16">
        <v>0.1</v>
      </c>
    </row>
    <row r="21" spans="1:23" x14ac:dyDescent="0.35">
      <c r="A21">
        <v>1</v>
      </c>
      <c r="B21">
        <v>5</v>
      </c>
      <c r="C21" s="8" t="str">
        <f t="shared" si="0"/>
        <v>test-1-bearing-5</v>
      </c>
      <c r="D21">
        <v>0</v>
      </c>
      <c r="E21">
        <v>2007</v>
      </c>
      <c r="F21">
        <v>2121</v>
      </c>
      <c r="G21">
        <v>2155</v>
      </c>
      <c r="H21" s="9" t="s">
        <v>23</v>
      </c>
      <c r="R21" s="14"/>
      <c r="S21" s="16" t="s">
        <v>2</v>
      </c>
      <c r="T21" s="16">
        <v>5.2</v>
      </c>
      <c r="U21" s="16">
        <v>2.9</v>
      </c>
      <c r="V21" s="16">
        <v>0.2</v>
      </c>
    </row>
    <row r="22" spans="1:23" x14ac:dyDescent="0.35">
      <c r="A22">
        <v>1</v>
      </c>
      <c r="B22">
        <v>6</v>
      </c>
      <c r="C22" s="8" t="str">
        <f t="shared" si="0"/>
        <v>test-1-bearing-6</v>
      </c>
      <c r="D22">
        <v>0</v>
      </c>
      <c r="E22">
        <v>2007</v>
      </c>
      <c r="F22">
        <v>2121</v>
      </c>
      <c r="G22">
        <v>2155</v>
      </c>
      <c r="H22" s="9" t="s">
        <v>23</v>
      </c>
      <c r="R22" s="14"/>
      <c r="S22" s="18" t="s">
        <v>3</v>
      </c>
      <c r="T22" s="16">
        <v>26</v>
      </c>
      <c r="U22" s="16">
        <v>9.6999999999999993</v>
      </c>
      <c r="V22" s="16">
        <v>0.3</v>
      </c>
    </row>
    <row r="23" spans="1:23" x14ac:dyDescent="0.35">
      <c r="A23">
        <v>1</v>
      </c>
      <c r="B23">
        <v>7</v>
      </c>
      <c r="C23" s="8" t="str">
        <f t="shared" si="0"/>
        <v>test-1-bearing-7</v>
      </c>
      <c r="D23">
        <v>0</v>
      </c>
      <c r="E23">
        <v>1250</v>
      </c>
      <c r="F23">
        <v>1574</v>
      </c>
      <c r="G23">
        <v>2000</v>
      </c>
      <c r="H23" s="9" t="s">
        <v>22</v>
      </c>
      <c r="S23" s="17" t="s">
        <v>10</v>
      </c>
      <c r="T23" s="15">
        <f>+AVERAGE(T19:T22)</f>
        <v>10.775</v>
      </c>
      <c r="U23" s="16">
        <f t="shared" ref="U23:V23" si="1">+AVERAGE(U19:U22)</f>
        <v>3.8</v>
      </c>
      <c r="V23" s="15">
        <f t="shared" si="1"/>
        <v>0.17499999999999999</v>
      </c>
    </row>
    <row r="24" spans="1:23" ht="15" thickBot="1" x14ac:dyDescent="0.4">
      <c r="A24">
        <v>1</v>
      </c>
      <c r="B24">
        <v>8</v>
      </c>
      <c r="C24" s="10" t="str">
        <f t="shared" si="0"/>
        <v>test-1-bearing-8</v>
      </c>
      <c r="D24" s="11">
        <v>0</v>
      </c>
      <c r="E24" s="11">
        <v>1250</v>
      </c>
      <c r="F24" s="11">
        <v>1574</v>
      </c>
      <c r="G24" s="11">
        <v>2000</v>
      </c>
      <c r="H24" s="12" t="s">
        <v>22</v>
      </c>
      <c r="S24" s="17" t="s">
        <v>11</v>
      </c>
      <c r="T24" s="19">
        <v>218</v>
      </c>
      <c r="U24" s="20">
        <v>125</v>
      </c>
      <c r="V24" s="21">
        <v>0.1</v>
      </c>
    </row>
    <row r="25" spans="1:23" x14ac:dyDescent="0.35">
      <c r="A25">
        <v>2</v>
      </c>
      <c r="B25">
        <v>1</v>
      </c>
      <c r="C25" s="5" t="str">
        <f t="shared" si="0"/>
        <v>test-2-bearing-1</v>
      </c>
      <c r="D25" s="6">
        <v>0</v>
      </c>
      <c r="E25" s="6">
        <v>531</v>
      </c>
      <c r="F25" s="6">
        <v>532</v>
      </c>
      <c r="G25" s="6">
        <v>982</v>
      </c>
      <c r="H25" s="7" t="s">
        <v>18</v>
      </c>
      <c r="N25">
        <f>+AVERAGE(T19:T22)</f>
        <v>10.775</v>
      </c>
      <c r="O25">
        <f>+AVERAGE(U19:U22)</f>
        <v>3.8</v>
      </c>
      <c r="P25">
        <f>+AVERAGE(V19:V22)</f>
        <v>0.17499999999999999</v>
      </c>
    </row>
    <row r="26" spans="1:23" x14ac:dyDescent="0.35">
      <c r="A26">
        <v>2</v>
      </c>
      <c r="B26">
        <v>2</v>
      </c>
      <c r="C26" s="8" t="str">
        <f t="shared" si="0"/>
        <v>test-2-bearing-2</v>
      </c>
      <c r="D26">
        <v>0</v>
      </c>
      <c r="E26">
        <v>698</v>
      </c>
      <c r="F26">
        <v>703</v>
      </c>
      <c r="G26">
        <v>983</v>
      </c>
      <c r="H26" s="9" t="s">
        <v>21</v>
      </c>
    </row>
    <row r="27" spans="1:23" x14ac:dyDescent="0.35">
      <c r="A27">
        <v>2</v>
      </c>
      <c r="B27">
        <v>3</v>
      </c>
      <c r="C27" s="8" t="str">
        <f t="shared" si="0"/>
        <v>test-2-bearing-3</v>
      </c>
      <c r="D27">
        <v>0</v>
      </c>
      <c r="E27">
        <v>803</v>
      </c>
      <c r="F27">
        <v>886</v>
      </c>
      <c r="G27">
        <v>983</v>
      </c>
      <c r="H27" s="9" t="s">
        <v>21</v>
      </c>
    </row>
    <row r="28" spans="1:23" x14ac:dyDescent="0.35">
      <c r="A28">
        <v>2</v>
      </c>
      <c r="B28">
        <v>4</v>
      </c>
      <c r="C28" s="10" t="str">
        <f t="shared" si="0"/>
        <v>test-2-bearing-4</v>
      </c>
      <c r="D28" s="11">
        <v>0</v>
      </c>
      <c r="E28" s="11">
        <v>678</v>
      </c>
      <c r="F28" s="11">
        <v>709</v>
      </c>
      <c r="G28" s="11">
        <v>983</v>
      </c>
      <c r="H28" s="12" t="s">
        <v>21</v>
      </c>
    </row>
    <row r="29" spans="1:23" x14ac:dyDescent="0.35">
      <c r="A29">
        <v>3</v>
      </c>
      <c r="B29">
        <v>1</v>
      </c>
      <c r="C29" t="str">
        <f t="shared" si="0"/>
        <v>test-3-bearing-1</v>
      </c>
      <c r="D29">
        <v>0</v>
      </c>
      <c r="E29">
        <v>6040</v>
      </c>
      <c r="F29">
        <v>6181</v>
      </c>
      <c r="G29">
        <v>6323</v>
      </c>
      <c r="H29" t="s">
        <v>21</v>
      </c>
    </row>
    <row r="30" spans="1:23" x14ac:dyDescent="0.35">
      <c r="A30">
        <v>3</v>
      </c>
      <c r="B30">
        <v>2</v>
      </c>
      <c r="C30" t="str">
        <f t="shared" si="0"/>
        <v>test-3-bearing-2</v>
      </c>
      <c r="D30">
        <v>0</v>
      </c>
      <c r="E30">
        <v>6040</v>
      </c>
      <c r="F30">
        <v>6181</v>
      </c>
      <c r="G30">
        <v>6323</v>
      </c>
      <c r="H30" t="s">
        <v>21</v>
      </c>
      <c r="T30" s="13" t="s">
        <v>24</v>
      </c>
      <c r="U30" s="13"/>
      <c r="V30" s="13"/>
    </row>
    <row r="31" spans="1:23" ht="29.5" customHeight="1" x14ac:dyDescent="0.35">
      <c r="A31">
        <v>3</v>
      </c>
      <c r="B31">
        <v>3</v>
      </c>
      <c r="C31" t="str">
        <f t="shared" si="0"/>
        <v>test-3-bearing-3</v>
      </c>
      <c r="D31">
        <v>0</v>
      </c>
      <c r="E31">
        <v>6040</v>
      </c>
      <c r="F31">
        <v>6070</v>
      </c>
      <c r="G31">
        <v>6323</v>
      </c>
      <c r="H31" t="s">
        <v>18</v>
      </c>
      <c r="S31" s="1"/>
      <c r="T31" s="22" t="s">
        <v>25</v>
      </c>
      <c r="U31" s="22" t="s">
        <v>26</v>
      </c>
      <c r="V31" s="22" t="s">
        <v>27</v>
      </c>
      <c r="W31" s="22" t="s">
        <v>28</v>
      </c>
    </row>
    <row r="32" spans="1:23" x14ac:dyDescent="0.35">
      <c r="A32">
        <v>3</v>
      </c>
      <c r="B32">
        <v>4</v>
      </c>
      <c r="C32" t="str">
        <f t="shared" si="0"/>
        <v>test-3-bearing-4</v>
      </c>
      <c r="D32">
        <v>0</v>
      </c>
      <c r="E32">
        <v>6040</v>
      </c>
      <c r="F32">
        <v>6060</v>
      </c>
      <c r="G32">
        <v>6323</v>
      </c>
      <c r="H32" t="s">
        <v>21</v>
      </c>
      <c r="R32" s="14" t="s">
        <v>9</v>
      </c>
      <c r="S32" s="16" t="s">
        <v>0</v>
      </c>
      <c r="T32" s="1">
        <v>0.41</v>
      </c>
      <c r="U32" s="1">
        <v>0.96</v>
      </c>
      <c r="V32" s="1">
        <v>0.96</v>
      </c>
      <c r="W32" s="24">
        <f>+AVERAGE(T32:V32)</f>
        <v>0.77666666666666673</v>
      </c>
    </row>
    <row r="33" spans="18:23" x14ac:dyDescent="0.35">
      <c r="R33" s="14"/>
      <c r="S33" s="16" t="s">
        <v>1</v>
      </c>
      <c r="T33" s="1">
        <v>0.52</v>
      </c>
      <c r="U33" s="1">
        <v>0.71</v>
      </c>
      <c r="V33" s="1">
        <v>0.73</v>
      </c>
      <c r="W33" s="24">
        <f t="shared" ref="W33:W35" si="2">+AVERAGE(T33:V33)</f>
        <v>0.65333333333333332</v>
      </c>
    </row>
    <row r="34" spans="18:23" x14ac:dyDescent="0.35">
      <c r="R34" s="14"/>
      <c r="S34" s="16" t="s">
        <v>2</v>
      </c>
      <c r="T34" s="1">
        <v>0.59</v>
      </c>
      <c r="U34" s="1">
        <v>0.95</v>
      </c>
      <c r="V34" s="1">
        <v>0.97</v>
      </c>
      <c r="W34" s="24">
        <f t="shared" si="2"/>
        <v>0.83666666666666656</v>
      </c>
    </row>
    <row r="35" spans="18:23" x14ac:dyDescent="0.35">
      <c r="R35" s="14"/>
      <c r="S35" s="16" t="s">
        <v>3</v>
      </c>
      <c r="T35" s="1">
        <v>0.59</v>
      </c>
      <c r="U35" s="1">
        <v>0.99</v>
      </c>
      <c r="V35" s="1">
        <v>0.99</v>
      </c>
      <c r="W35" s="25">
        <f t="shared" si="2"/>
        <v>0.8566666666666668</v>
      </c>
    </row>
    <row r="38" spans="18:23" x14ac:dyDescent="0.35">
      <c r="T38" s="13" t="s">
        <v>24</v>
      </c>
      <c r="U38" s="13"/>
      <c r="V38" s="13"/>
    </row>
    <row r="39" spans="18:23" ht="43.5" x14ac:dyDescent="0.35">
      <c r="S39" s="1"/>
      <c r="T39" s="22" t="s">
        <v>25</v>
      </c>
      <c r="U39" s="22" t="s">
        <v>26</v>
      </c>
      <c r="V39" s="22" t="s">
        <v>27</v>
      </c>
      <c r="W39" s="22" t="s">
        <v>28</v>
      </c>
    </row>
    <row r="40" spans="18:23" x14ac:dyDescent="0.35">
      <c r="R40" s="14" t="s">
        <v>9</v>
      </c>
      <c r="S40" s="16" t="s">
        <v>0</v>
      </c>
      <c r="T40" s="1">
        <v>0.95</v>
      </c>
      <c r="U40" s="1">
        <v>0.99</v>
      </c>
      <c r="V40" s="1">
        <v>0.99</v>
      </c>
      <c r="W40" s="24">
        <f>+AVERAGE(T40:V40)</f>
        <v>0.97666666666666657</v>
      </c>
    </row>
    <row r="41" spans="18:23" x14ac:dyDescent="0.35">
      <c r="R41" s="14"/>
      <c r="S41" s="16" t="s">
        <v>1</v>
      </c>
      <c r="T41" s="1">
        <v>0.98</v>
      </c>
      <c r="U41" s="1">
        <v>0.96</v>
      </c>
      <c r="V41" s="1">
        <v>0.92</v>
      </c>
      <c r="W41" s="24">
        <f t="shared" ref="W41:W43" si="3">+AVERAGE(T41:V41)</f>
        <v>0.95333333333333325</v>
      </c>
    </row>
    <row r="42" spans="18:23" x14ac:dyDescent="0.35">
      <c r="R42" s="14"/>
      <c r="S42" s="16" t="s">
        <v>2</v>
      </c>
      <c r="T42" s="1">
        <v>0.99</v>
      </c>
      <c r="U42" s="1">
        <v>1</v>
      </c>
      <c r="V42" s="1">
        <v>0.99</v>
      </c>
      <c r="W42" s="25">
        <f t="shared" si="3"/>
        <v>0.99333333333333329</v>
      </c>
    </row>
    <row r="43" spans="18:23" x14ac:dyDescent="0.35">
      <c r="R43" s="14"/>
      <c r="S43" s="16" t="s">
        <v>3</v>
      </c>
      <c r="T43" s="1">
        <v>0.99</v>
      </c>
      <c r="U43" s="1">
        <v>1</v>
      </c>
      <c r="V43" s="1">
        <v>0.99</v>
      </c>
      <c r="W43" s="25">
        <f t="shared" si="3"/>
        <v>0.99333333333333329</v>
      </c>
    </row>
    <row r="47" spans="18:23" x14ac:dyDescent="0.35">
      <c r="T47" s="13" t="s">
        <v>29</v>
      </c>
      <c r="U47" s="13"/>
      <c r="V47" s="13"/>
    </row>
    <row r="48" spans="18:23" ht="29" x14ac:dyDescent="0.35">
      <c r="S48" s="1"/>
      <c r="T48" s="22" t="s">
        <v>25</v>
      </c>
      <c r="U48" s="22" t="s">
        <v>26</v>
      </c>
      <c r="V48" s="22" t="s">
        <v>27</v>
      </c>
      <c r="W48" s="22" t="s">
        <v>30</v>
      </c>
    </row>
    <row r="49" spans="18:30" x14ac:dyDescent="0.35">
      <c r="R49" s="14" t="s">
        <v>9</v>
      </c>
      <c r="S49" s="16" t="s">
        <v>0</v>
      </c>
      <c r="T49" s="27">
        <v>3.8657407407407408E-3</v>
      </c>
      <c r="U49" s="27">
        <v>1.5509259259259259E-3</v>
      </c>
      <c r="V49" s="27">
        <v>0</v>
      </c>
      <c r="W49" s="27">
        <f>+AVERAGE(T49:V49)</f>
        <v>1.8055555555555557E-3</v>
      </c>
      <c r="Y49">
        <f>5*60+34</f>
        <v>334</v>
      </c>
      <c r="Z49">
        <f>2*60 +14</f>
        <v>134</v>
      </c>
      <c r="AA49">
        <v>0.3</v>
      </c>
      <c r="AB49">
        <f>+AVERAGE(Y49:AA49)</f>
        <v>156.1</v>
      </c>
      <c r="AC49">
        <f>+AB49/60</f>
        <v>2.6016666666666666</v>
      </c>
      <c r="AD49">
        <f>0.6*60</f>
        <v>36</v>
      </c>
    </row>
    <row r="50" spans="18:30" x14ac:dyDescent="0.35">
      <c r="R50" s="14"/>
      <c r="S50" s="16" t="s">
        <v>1</v>
      </c>
      <c r="T50" s="27">
        <v>1.0648148148148149E-3</v>
      </c>
      <c r="U50" s="27">
        <v>1.1689814814814816E-3</v>
      </c>
      <c r="V50" s="27">
        <v>0</v>
      </c>
      <c r="W50" s="27">
        <f t="shared" ref="W50:W52" si="4">+AVERAGE(T50:V50)</f>
        <v>7.4459876543209874E-4</v>
      </c>
      <c r="Y50">
        <f>60+32</f>
        <v>92</v>
      </c>
      <c r="Z50">
        <f>60+41</f>
        <v>101</v>
      </c>
      <c r="AA50">
        <v>0.5</v>
      </c>
      <c r="AB50">
        <f t="shared" ref="AB50:AB52" si="5">+AVERAGE(Y50:AA50)</f>
        <v>64.5</v>
      </c>
      <c r="AC50">
        <f t="shared" ref="AC50:AC52" si="6">+AB50/60</f>
        <v>1.075</v>
      </c>
      <c r="AD50">
        <f>0.075*60</f>
        <v>4.5</v>
      </c>
    </row>
    <row r="51" spans="18:30" x14ac:dyDescent="0.35">
      <c r="R51" s="14"/>
      <c r="S51" s="16" t="s">
        <v>2</v>
      </c>
      <c r="T51" s="27">
        <v>1.4351851851851852E-3</v>
      </c>
      <c r="U51" s="27">
        <v>2.1527777777777778E-3</v>
      </c>
      <c r="V51" s="27">
        <v>2.3148148148148147E-5</v>
      </c>
      <c r="W51" s="27">
        <f t="shared" si="4"/>
        <v>1.2037037037037036E-3</v>
      </c>
      <c r="Y51">
        <f>2*60+4</f>
        <v>124</v>
      </c>
      <c r="Z51">
        <f>3*60+6</f>
        <v>186</v>
      </c>
      <c r="AA51">
        <v>2.2999999999999998</v>
      </c>
      <c r="AB51">
        <f t="shared" si="5"/>
        <v>104.10000000000001</v>
      </c>
      <c r="AC51">
        <f t="shared" si="6"/>
        <v>1.7350000000000001</v>
      </c>
      <c r="AD51">
        <f>0.735*60</f>
        <v>44.1</v>
      </c>
    </row>
    <row r="52" spans="18:30" x14ac:dyDescent="0.35">
      <c r="R52" s="14"/>
      <c r="S52" s="16" t="s">
        <v>3</v>
      </c>
      <c r="T52" s="27">
        <v>1.2141203703703704E-2</v>
      </c>
      <c r="U52" s="27">
        <v>2.1527777777777778E-3</v>
      </c>
      <c r="V52" s="27">
        <v>1.1574074074074073E-5</v>
      </c>
      <c r="W52" s="28">
        <f t="shared" si="4"/>
        <v>4.7685185185185183E-3</v>
      </c>
      <c r="Y52" s="26">
        <f>17*60+29</f>
        <v>1049</v>
      </c>
      <c r="Z52">
        <f>3*60+6</f>
        <v>186</v>
      </c>
      <c r="AA52">
        <v>1</v>
      </c>
      <c r="AB52">
        <f t="shared" si="5"/>
        <v>412</v>
      </c>
      <c r="AC52">
        <f t="shared" si="6"/>
        <v>6.8666666666666663</v>
      </c>
      <c r="AD52">
        <f>0.86*60</f>
        <v>51.6</v>
      </c>
    </row>
    <row r="53" spans="18:30" x14ac:dyDescent="0.35">
      <c r="T53" s="27">
        <f>+AVERAGE(T49:T52)</f>
        <v>4.626736111111111E-3</v>
      </c>
      <c r="U53" s="27">
        <f t="shared" ref="U53:V53" si="7">+AVERAGE(U49:U52)</f>
        <v>1.7563657407407406E-3</v>
      </c>
      <c r="V53" s="27">
        <f t="shared" si="7"/>
        <v>8.6805555555555555E-6</v>
      </c>
    </row>
    <row r="55" spans="18:30" x14ac:dyDescent="0.35">
      <c r="Y55" s="26">
        <f>1049/86400</f>
        <v>1.2141203703703704E-2</v>
      </c>
    </row>
    <row r="56" spans="18:30" x14ac:dyDescent="0.35">
      <c r="T56" s="13" t="s">
        <v>31</v>
      </c>
      <c r="U56" s="13"/>
      <c r="V56" s="13"/>
    </row>
    <row r="57" spans="18:30" ht="29" x14ac:dyDescent="0.35">
      <c r="S57" s="1"/>
      <c r="T57" s="22" t="s">
        <v>25</v>
      </c>
      <c r="U57" s="22" t="s">
        <v>26</v>
      </c>
      <c r="V57" s="22" t="s">
        <v>27</v>
      </c>
      <c r="Y57" s="26">
        <f>+Y49/86400</f>
        <v>3.8657407407407408E-3</v>
      </c>
      <c r="Z57" s="26">
        <f t="shared" ref="Z57:AB57" si="8">+Z49/86400</f>
        <v>1.5509259259259259E-3</v>
      </c>
      <c r="AA57" s="26">
        <f t="shared" si="8"/>
        <v>3.472222222222222E-6</v>
      </c>
      <c r="AB57" s="26">
        <f t="shared" si="8"/>
        <v>1.8067129629629629E-3</v>
      </c>
    </row>
    <row r="58" spans="18:30" x14ac:dyDescent="0.35">
      <c r="T58" s="1" t="s">
        <v>32</v>
      </c>
      <c r="U58" s="1" t="s">
        <v>33</v>
      </c>
      <c r="V58" s="29" t="s">
        <v>34</v>
      </c>
      <c r="Y58" s="26">
        <f t="shared" ref="Y58:AB60" si="9">+Y50/86400</f>
        <v>1.0648148148148149E-3</v>
      </c>
      <c r="Z58" s="26">
        <f t="shared" si="9"/>
        <v>1.1689814814814816E-3</v>
      </c>
      <c r="AA58" s="26">
        <f t="shared" si="9"/>
        <v>5.7870370370370367E-6</v>
      </c>
      <c r="AB58" s="26">
        <f t="shared" si="9"/>
        <v>7.4652777777777781E-4</v>
      </c>
    </row>
    <row r="59" spans="18:30" x14ac:dyDescent="0.35">
      <c r="Y59" s="26">
        <f t="shared" si="9"/>
        <v>1.4351851851851852E-3</v>
      </c>
      <c r="Z59" s="26">
        <f t="shared" si="9"/>
        <v>2.1527777777777778E-3</v>
      </c>
      <c r="AA59" s="26">
        <f t="shared" si="9"/>
        <v>2.6620370370370369E-5</v>
      </c>
      <c r="AB59" s="26">
        <f t="shared" si="9"/>
        <v>1.2048611111111112E-3</v>
      </c>
    </row>
    <row r="60" spans="18:30" x14ac:dyDescent="0.35">
      <c r="Y60" s="26">
        <f t="shared" si="9"/>
        <v>1.2141203703703704E-2</v>
      </c>
      <c r="Z60" s="26">
        <f t="shared" si="9"/>
        <v>2.1527777777777778E-3</v>
      </c>
      <c r="AA60" s="26">
        <f t="shared" si="9"/>
        <v>1.1574074074074073E-5</v>
      </c>
      <c r="AB60" s="26">
        <f t="shared" si="9"/>
        <v>4.7685185185185183E-3</v>
      </c>
    </row>
  </sheetData>
  <mergeCells count="13">
    <mergeCell ref="R49:R52"/>
    <mergeCell ref="T56:V56"/>
    <mergeCell ref="R32:R35"/>
    <mergeCell ref="T30:V30"/>
    <mergeCell ref="T38:V38"/>
    <mergeCell ref="R40:R43"/>
    <mergeCell ref="T47:V47"/>
    <mergeCell ref="N10:P10"/>
    <mergeCell ref="L12:L15"/>
    <mergeCell ref="N16:P16"/>
    <mergeCell ref="R19:R22"/>
    <mergeCell ref="T16:V16"/>
    <mergeCell ref="T17:V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2AFF-5962-4AFC-9195-B1A617DC303E}">
  <dimension ref="M25:U31"/>
  <sheetViews>
    <sheetView tabSelected="1" workbookViewId="0">
      <selection activeCell="N27" sqref="M25:N27"/>
    </sheetView>
  </sheetViews>
  <sheetFormatPr defaultRowHeight="14.5" x14ac:dyDescent="0.35"/>
  <cols>
    <col min="13" max="13" width="22.1796875" bestFit="1" customWidth="1"/>
    <col min="14" max="14" width="12.6328125" bestFit="1" customWidth="1"/>
  </cols>
  <sheetData>
    <row r="25" spans="13:21" x14ac:dyDescent="0.35">
      <c r="M25" s="30" t="s">
        <v>40</v>
      </c>
      <c r="N25" s="30" t="s">
        <v>39</v>
      </c>
    </row>
    <row r="26" spans="13:21" x14ac:dyDescent="0.35">
      <c r="M26" s="1" t="s">
        <v>35</v>
      </c>
      <c r="N26" s="1">
        <v>600</v>
      </c>
    </row>
    <row r="27" spans="13:21" x14ac:dyDescent="0.35">
      <c r="M27" s="1" t="s">
        <v>41</v>
      </c>
      <c r="N27" s="29">
        <v>600</v>
      </c>
    </row>
    <row r="28" spans="13:21" x14ac:dyDescent="0.35">
      <c r="M28" s="1" t="s">
        <v>36</v>
      </c>
      <c r="N28" s="1">
        <v>120</v>
      </c>
    </row>
    <row r="29" spans="13:21" x14ac:dyDescent="0.35">
      <c r="M29" s="1" t="s">
        <v>38</v>
      </c>
      <c r="N29" s="1">
        <v>150</v>
      </c>
      <c r="R29">
        <v>26</v>
      </c>
      <c r="S29">
        <f>+R29*7</f>
        <v>182</v>
      </c>
      <c r="T29">
        <f>+S29/30</f>
        <v>6.0666666666666664</v>
      </c>
    </row>
    <row r="30" spans="13:21" x14ac:dyDescent="0.35">
      <c r="M30" s="1" t="s">
        <v>37</v>
      </c>
      <c r="N30" s="1">
        <v>30</v>
      </c>
    </row>
    <row r="31" spans="13:21" x14ac:dyDescent="0.35">
      <c r="S31" s="31">
        <v>45534</v>
      </c>
      <c r="U31" s="32">
        <f>+S31+190</f>
        <v>45724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Callomamani</dc:creator>
  <cp:lastModifiedBy>Johan Callomamani</cp:lastModifiedBy>
  <dcterms:created xsi:type="dcterms:W3CDTF">2015-06-05T18:17:20Z</dcterms:created>
  <dcterms:modified xsi:type="dcterms:W3CDTF">2024-08-14T23:32:41Z</dcterms:modified>
</cp:coreProperties>
</file>