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\Downloads\"/>
    </mc:Choice>
  </mc:AlternateContent>
  <xr:revisionPtr revIDLastSave="0" documentId="8_{C9EA64C2-1D6D-4352-9B86-C19C7A0422C3}" xr6:coauthVersionLast="47" xr6:coauthVersionMax="47" xr10:uidLastSave="{00000000-0000-0000-0000-000000000000}"/>
  <bookViews>
    <workbookView xWindow="-120" yWindow="-120" windowWidth="29040" windowHeight="15840" tabRatio="0" xr2:uid="{EEBAF12B-F7EA-4EB5-91AD-84DE3B969A2F}"/>
  </bookViews>
  <sheets>
    <sheet name="Sheet1" sheetId="1" r:id="rId1"/>
    <sheet name="Sheet2" sheetId="2" r:id="rId2"/>
  </sheets>
  <definedNames>
    <definedName name="Aporte_mensal">Sheet1!$D$21</definedName>
    <definedName name="Patrimonio">Sheet1!$D$24</definedName>
    <definedName name="qtd_anos">Sheet1!$D$22</definedName>
    <definedName name="Rendimento_carteira">Sheet1!$D$17</definedName>
    <definedName name="Salario">Sheet1!$D$16</definedName>
    <definedName name="sugestao_invest">Sheet1!$D$18</definedName>
    <definedName name="Taxa_mensal">Sheet1!$D$23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42" i="1"/>
  <c r="C43" i="1"/>
  <c r="C44" i="1"/>
  <c r="C45" i="1"/>
  <c r="C40" i="1"/>
  <c r="A16" i="2"/>
  <c r="A17" i="2"/>
  <c r="A18" i="2"/>
  <c r="A19" i="2"/>
  <c r="A20" i="2"/>
  <c r="A10" i="2"/>
  <c r="A11" i="2"/>
  <c r="A12" i="2"/>
  <c r="A13" i="2"/>
  <c r="A14" i="2"/>
  <c r="A15" i="2"/>
  <c r="A9" i="2"/>
  <c r="A3" i="2"/>
  <c r="A4" i="2"/>
  <c r="A5" i="2"/>
  <c r="A6" i="2"/>
  <c r="A7" i="2"/>
  <c r="A8" i="2"/>
  <c r="C38" i="1"/>
  <c r="D18" i="1"/>
  <c r="D24" i="1"/>
  <c r="D25" i="1" s="1"/>
  <c r="C29" i="1"/>
  <c r="D29" i="1" s="1"/>
  <c r="C30" i="1"/>
  <c r="D30" i="1" s="1"/>
  <c r="C31" i="1"/>
  <c r="D31" i="1" s="1"/>
  <c r="C32" i="1"/>
  <c r="D32" i="1" s="1"/>
  <c r="C28" i="1"/>
  <c r="D28" i="1" s="1"/>
  <c r="D41" i="1" l="1"/>
  <c r="D43" i="1"/>
  <c r="D40" i="1"/>
  <c r="D45" i="1"/>
  <c r="D44" i="1"/>
  <c r="D42" i="1"/>
</calcChain>
</file>

<file path=xl/sharedStrings.xml><?xml version="1.0" encoding="utf-8"?>
<sst xmlns="http://schemas.openxmlformats.org/spreadsheetml/2006/main" count="69" uniqueCount="33">
  <si>
    <t>Quanto investir por mês?</t>
  </si>
  <si>
    <t>Por quantos anos?</t>
  </si>
  <si>
    <t>Taxa de rendimentos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</si>
  <si>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</si>
  <si>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</si>
  <si>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</si>
  <si>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</si>
  <si>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</si>
  <si>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</si>
  <si>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</si>
  <si>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</si>
  <si>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</si>
  <si>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</si>
  <si>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Rendimento Da Carteira</t>
  </si>
  <si>
    <t>Salario</t>
  </si>
  <si>
    <t>Sugestão De Investimento</t>
  </si>
  <si>
    <t>CONFIGURAÇÕES</t>
  </si>
  <si>
    <t>Agressivo</t>
  </si>
  <si>
    <t>Aporte Mensal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</si>
  <si>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</si>
  <si>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</si>
  <si>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</si>
  <si>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</si>
  <si>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</si>
  <si>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</si>
  <si>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</si>
  <si>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</si>
  <si>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</si>
  <si>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</si>
  <si>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Moderado</t>
  </si>
  <si>
    <t>Conservador</t>
  </si>
  <si>
    <t>%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</si>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</sst>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Eras Medium ITC"/>
      <family val="2"/>
    </font>
    <font>
      <b/>
      <sz val="10"/>
      <color theme="0"/>
      <name val="Eras Medium ITC"/>
      <family val="2"/>
    </font>
    <font>
      <b/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ptos Narrow"/>
      <family val="2"/>
    </font>
    <font>
      <b/>
      <sz val="18"/>
      <color theme="0"/>
      <name val="Segoe UI Semibold"/>
      <family val="2"/>
    </font>
    <font>
      <b/>
      <sz val="20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12"/>
      <color theme="0"/>
      <name val="Segoe UI"/>
      <family val="2"/>
    </font>
    <font>
      <b/>
      <sz val="12"/>
      <color theme="1"/>
      <name val="Segoe UI Semibold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hair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hair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hair">
        <color theme="0" tint="-0.24994659260841701"/>
      </top>
      <bottom style="thin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vertical="center"/>
    </xf>
    <xf numFmtId="9" fontId="0" fillId="0" borderId="0" xfId="0" applyNumberFormat="1" applyBorder="1"/>
    <xf numFmtId="0" fontId="0" fillId="0" borderId="4" xfId="0" applyBorder="1"/>
    <xf numFmtId="0" fontId="7" fillId="0" borderId="0" xfId="0" applyFont="1"/>
    <xf numFmtId="0" fontId="8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indent="3"/>
    </xf>
    <xf numFmtId="0" fontId="10" fillId="0" borderId="6" xfId="0" applyFont="1" applyBorder="1" applyAlignment="1">
      <alignment horizontal="left" vertical="center" indent="3"/>
    </xf>
    <xf numFmtId="166" fontId="12" fillId="0" borderId="7" xfId="1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 indent="3"/>
    </xf>
    <xf numFmtId="0" fontId="10" fillId="0" borderId="9" xfId="0" applyFont="1" applyBorder="1" applyAlignment="1">
      <alignment horizontal="left" vertical="center" indent="3"/>
    </xf>
    <xf numFmtId="0" fontId="12" fillId="0" borderId="10" xfId="0" applyFont="1" applyBorder="1" applyAlignment="1">
      <alignment horizontal="center" vertical="center"/>
    </xf>
    <xf numFmtId="10" fontId="12" fillId="0" borderId="10" xfId="0" applyNumberFormat="1" applyFont="1" applyBorder="1" applyAlignment="1"/>
    <xf numFmtId="0" fontId="13" fillId="3" borderId="8" xfId="0" applyFont="1" applyFill="1" applyBorder="1" applyAlignment="1">
      <alignment horizontal="left" vertical="center" indent="3"/>
    </xf>
    <xf numFmtId="0" fontId="13" fillId="3" borderId="9" xfId="0" applyFont="1" applyFill="1" applyBorder="1" applyAlignment="1">
      <alignment horizontal="left" vertical="center" indent="3"/>
    </xf>
    <xf numFmtId="8" fontId="12" fillId="3" borderId="10" xfId="0" applyNumberFormat="1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left" vertical="center" indent="3"/>
    </xf>
    <xf numFmtId="0" fontId="13" fillId="3" borderId="12" xfId="0" applyFont="1" applyFill="1" applyBorder="1" applyAlignment="1">
      <alignment horizontal="left" vertical="center" indent="3"/>
    </xf>
    <xf numFmtId="8" fontId="12" fillId="3" borderId="13" xfId="0" applyNumberFormat="1" applyFont="1" applyFill="1" applyBorder="1" applyAlignment="1">
      <alignment horizontal="center" vertical="center"/>
    </xf>
    <xf numFmtId="166" fontId="11" fillId="0" borderId="7" xfId="0" applyNumberFormat="1" applyFont="1" applyBorder="1" applyAlignment="1">
      <alignment horizontal="center" vertical="center"/>
    </xf>
    <xf numFmtId="0" fontId="10" fillId="3" borderId="8" xfId="0" applyFont="1" applyFill="1" applyBorder="1" applyAlignment="1">
      <alignment horizontal="left" vertical="center" indent="3"/>
    </xf>
    <xf numFmtId="0" fontId="10" fillId="3" borderId="9" xfId="0" applyFont="1" applyFill="1" applyBorder="1" applyAlignment="1">
      <alignment horizontal="left" vertical="center" indent="3"/>
    </xf>
    <xf numFmtId="9" fontId="11" fillId="0" borderId="10" xfId="2" applyFont="1" applyBorder="1" applyAlignment="1">
      <alignment horizontal="center" vertical="center"/>
    </xf>
    <xf numFmtId="0" fontId="10" fillId="3" borderId="11" xfId="0" applyFont="1" applyFill="1" applyBorder="1" applyAlignment="1">
      <alignment horizontal="left" vertical="center" indent="3"/>
    </xf>
    <xf numFmtId="0" fontId="10" fillId="3" borderId="12" xfId="0" applyFont="1" applyFill="1" applyBorder="1" applyAlignment="1">
      <alignment horizontal="left" vertical="center" indent="3"/>
    </xf>
    <xf numFmtId="166" fontId="11" fillId="3" borderId="13" xfId="1" applyNumberFormat="1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left" vertical="center" indent="3"/>
    </xf>
    <xf numFmtId="166" fontId="11" fillId="3" borderId="15" xfId="0" applyNumberFormat="1" applyFont="1" applyFill="1" applyBorder="1" applyAlignment="1">
      <alignment horizontal="center" vertical="center"/>
    </xf>
    <xf numFmtId="166" fontId="11" fillId="3" borderId="16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left" vertical="center" indent="3"/>
    </xf>
    <xf numFmtId="166" fontId="11" fillId="3" borderId="9" xfId="0" applyNumberFormat="1" applyFont="1" applyFill="1" applyBorder="1" applyAlignment="1">
      <alignment horizontal="center" vertical="center"/>
    </xf>
    <xf numFmtId="166" fontId="11" fillId="3" borderId="10" xfId="0" applyNumberFormat="1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left" vertical="center" indent="3"/>
    </xf>
    <xf numFmtId="166" fontId="11" fillId="3" borderId="12" xfId="0" applyNumberFormat="1" applyFont="1" applyFill="1" applyBorder="1" applyAlignment="1">
      <alignment horizontal="center" vertical="center"/>
    </xf>
    <xf numFmtId="166" fontId="11" fillId="3" borderId="13" xfId="0" applyNumberFormat="1" applyFont="1" applyFill="1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9" fontId="0" fillId="0" borderId="3" xfId="0" applyNumberFormat="1" applyBorder="1"/>
    <xf numFmtId="9" fontId="0" fillId="0" borderId="4" xfId="0" applyNumberFormat="1" applyBorder="1"/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/>
    <xf numFmtId="0" fontId="14" fillId="3" borderId="8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9" fontId="10" fillId="3" borderId="9" xfId="0" applyNumberFormat="1" applyFont="1" applyFill="1" applyBorder="1"/>
    <xf numFmtId="166" fontId="10" fillId="3" borderId="10" xfId="0" applyNumberFormat="1" applyFont="1" applyFill="1" applyBorder="1"/>
    <xf numFmtId="9" fontId="10" fillId="3" borderId="12" xfId="0" applyNumberFormat="1" applyFont="1" applyFill="1" applyBorder="1"/>
    <xf numFmtId="166" fontId="10" fillId="3" borderId="13" xfId="0" applyNumberFormat="1" applyFont="1" applyFill="1" applyBorder="1"/>
    <xf numFmtId="0" fontId="6" fillId="4" borderId="0" xfId="0" applyFont="1" applyFill="1" applyAlignment="1">
      <alignment horizontal="center"/>
    </xf>
    <xf numFmtId="166" fontId="10" fillId="0" borderId="0" xfId="0" applyNumberFormat="1" applyFont="1" applyAlignment="1">
      <alignment horizontal="center" vertical="center"/>
    </xf>
    <xf numFmtId="0" fontId="15" fillId="4" borderId="0" xfId="0" applyFont="1" applyFill="1" applyAlignment="1"/>
    <xf numFmtId="0" fontId="15" fillId="3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552450</xdr:colOff>
      <xdr:row>1</xdr:row>
      <xdr:rowOff>28575</xdr:rowOff>
    </xdr:from>
    <xdr:to>
      <xdr:col>3</xdr:col>
      <xdr:colOff>219075</xdr:colOff>
      <xdr:row>12</xdr:row>
      <xdr:rowOff>171451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E61096-5437-3B54-25F3-DA694AFFAA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86" t="18556" r="5126" b="57616"/>
        <a:stretch>
          <a:fillRect/>
        </a:stretch>
      </xdr:blipFill>
      <xdr:spPr>
        <a:xfrm>
          <a:off x="1162050" y="219075"/>
          <a:ext cx="7429500" cy="2238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E175-91D1-417C-A206-47C30D6DA96E}">
  <dimension ref="A14:G45"/>
  <sheetViews>
    <sheetView showGridLines="0" showRowColHeaders="0" tabSelected="1" workbookViewId="0">
      <selection activeCell="C37" sqref="C37:D37"/>
    </sheetView>
  </sheetViews>
  <sheetFormatPr defaultColWidth="0" defaultRowHeight="15" x14ac:dyDescent="0.25"/>
  <cols>
    <col min="1" max="1" width="9.140625" customWidth="1"/>
    <col min="2" max="2" width="62.140625" customWidth="1"/>
    <col min="3" max="3" width="54.28515625" customWidth="1"/>
    <col min="4" max="4" width="14.85546875" bestFit="1" customWidth="1"/>
    <col min="5" max="5" width="3.140625" customWidth="1"/>
    <col min="6" max="6" width="2.85546875" customWidth="1"/>
    <col min="7" max="7" width="2.42578125" customWidth="1"/>
    <col min="8" max="8" width="4" customWidth="1"/>
    <col min="9" max="9" width="3.5703125" customWidth="1"/>
    <col min="10" max="11" width="9.140625" hidden="1" customWidth="1"/>
    <col min="12" max="16384" width="9.140625" hidden="1"/>
  </cols>
  <sheetData>
    <row r="14" spans="2:4" ht="15.75" thickBot="1" x14ac:dyDescent="0.3"/>
    <row r="15" spans="2:4" ht="26.25" x14ac:dyDescent="0.25">
      <c r="B15" s="8" t="s">
        <v>16</v>
      </c>
      <c r="C15" s="9"/>
      <c r="D15" s="4"/>
    </row>
    <row r="16" spans="2:4" ht="17.25" x14ac:dyDescent="0.25">
      <c r="B16" s="12" t="s">
        <v>14</v>
      </c>
      <c r="C16" s="13"/>
      <c r="D16" s="25">
        <v>5000</v>
      </c>
    </row>
    <row r="17" spans="1:4" ht="17.25" x14ac:dyDescent="0.25">
      <c r="B17" s="26" t="s">
        <v>13</v>
      </c>
      <c r="C17" s="27"/>
      <c r="D17" s="28">
        <v>8.8999999999999999E-3</v>
      </c>
    </row>
    <row r="18" spans="1:4" ht="18" thickBot="1" x14ac:dyDescent="0.3">
      <c r="B18" s="29" t="s">
        <v>15</v>
      </c>
      <c r="C18" s="30"/>
      <c r="D18" s="31">
        <f>D16*30%</f>
        <v>1500</v>
      </c>
    </row>
    <row r="19" spans="1:4" ht="15.75" thickBot="1" x14ac:dyDescent="0.3"/>
    <row r="20" spans="1:4" ht="51" customHeight="1" x14ac:dyDescent="0.25">
      <c r="B20" s="10" t="s">
        <v>5</v>
      </c>
      <c r="C20" s="11"/>
      <c r="D20" s="2"/>
    </row>
    <row r="21" spans="1:4" ht="17.25" x14ac:dyDescent="0.25">
      <c r="B21" s="12" t="s">
        <v>0</v>
      </c>
      <c r="C21" s="13"/>
      <c r="D21" s="14">
        <v>500</v>
      </c>
    </row>
    <row r="22" spans="1:4" ht="17.25" x14ac:dyDescent="0.25">
      <c r="B22" s="15" t="s">
        <v>1</v>
      </c>
      <c r="C22" s="16"/>
      <c r="D22" s="17">
        <v>5</v>
      </c>
    </row>
    <row r="23" spans="1:4" ht="17.25" x14ac:dyDescent="0.3">
      <c r="B23" s="15" t="s">
        <v>2</v>
      </c>
      <c r="C23" s="16"/>
      <c r="D23" s="18">
        <v>1.0789999999999999E-2</v>
      </c>
    </row>
    <row r="24" spans="1:4" ht="17.25" x14ac:dyDescent="0.25">
      <c r="B24" s="19" t="s">
        <v>3</v>
      </c>
      <c r="C24" s="20"/>
      <c r="D24" s="21">
        <f>FV(Taxa_mensal,qtd_anos*12,Aporte_mensal*-1)</f>
        <v>41888.456999243819</v>
      </c>
    </row>
    <row r="25" spans="1:4" ht="18" thickBot="1" x14ac:dyDescent="0.3">
      <c r="B25" s="22" t="s">
        <v>4</v>
      </c>
      <c r="C25" s="23"/>
      <c r="D25" s="24">
        <f>Patrimonio*Rendimento_carteira</f>
        <v>372.80726729327</v>
      </c>
    </row>
    <row r="26" spans="1:4" ht="15.75" thickBot="1" x14ac:dyDescent="0.3"/>
    <row r="27" spans="1:4" ht="30.75" x14ac:dyDescent="0.25">
      <c r="B27" s="10" t="s">
        <v>11</v>
      </c>
      <c r="C27" s="11"/>
      <c r="D27" s="3" t="s">
        <v>12</v>
      </c>
    </row>
    <row r="28" spans="1:4" ht="17.25" x14ac:dyDescent="0.25">
      <c r="A28" s="1">
        <v>2</v>
      </c>
      <c r="B28" s="32" t="s">
        <v>6</v>
      </c>
      <c r="C28" s="33">
        <f>FV($D$23,$A28*12,$D$21*-1)</f>
        <v>13613.813648822608</v>
      </c>
      <c r="D28" s="34">
        <f>C28*Rendimento_carteira</f>
        <v>121.16294147452122</v>
      </c>
    </row>
    <row r="29" spans="1:4" ht="17.25" x14ac:dyDescent="0.25">
      <c r="A29" s="1">
        <v>5</v>
      </c>
      <c r="B29" s="35" t="s">
        <v>7</v>
      </c>
      <c r="C29" s="36">
        <f>FV($D$23,$A29*12,$D$21*-1)</f>
        <v>41888.456999243819</v>
      </c>
      <c r="D29" s="37">
        <f>C29*Rendimento_carteira</f>
        <v>372.80726729327</v>
      </c>
    </row>
    <row r="30" spans="1:4" ht="17.25" x14ac:dyDescent="0.25">
      <c r="A30" s="1">
        <v>10</v>
      </c>
      <c r="B30" s="35" t="s">
        <v>8</v>
      </c>
      <c r="C30" s="36">
        <f>FV($D$23,$A30*12,$D$21*-1)</f>
        <v>121642.1062650861</v>
      </c>
      <c r="D30" s="37">
        <f>C30*Rendimento_carteira</f>
        <v>1082.6147457592663</v>
      </c>
    </row>
    <row r="31" spans="1:4" ht="17.25" x14ac:dyDescent="0.25">
      <c r="A31" s="1">
        <v>20</v>
      </c>
      <c r="B31" s="35" t="s">
        <v>9</v>
      </c>
      <c r="C31" s="36">
        <f>FV($D$23,$A31*12,$D$21*-1)</f>
        <v>562599.20004854025</v>
      </c>
      <c r="D31" s="37">
        <f>C31*Rendimento_carteira</f>
        <v>5007.1328804320083</v>
      </c>
    </row>
    <row r="32" spans="1:4" ht="18" thickBot="1" x14ac:dyDescent="0.3">
      <c r="A32" s="1">
        <v>30</v>
      </c>
      <c r="B32" s="38" t="s">
        <v>10</v>
      </c>
      <c r="C32" s="39">
        <f>FV($D$23,$A32*12,$D$21*-1)</f>
        <v>2161084.8275023573</v>
      </c>
      <c r="D32" s="40">
        <f>C32*Rendimento_carteira</f>
        <v>19233.65496477098</v>
      </c>
    </row>
    <row r="36" spans="2:5" ht="15.75" x14ac:dyDescent="0.25">
      <c r="E36" s="7"/>
    </row>
    <row r="37" spans="2:5" ht="17.25" x14ac:dyDescent="0.3">
      <c r="B37" s="63" t="s">
        <v>19</v>
      </c>
      <c r="C37" s="61" t="s">
        <v>30</v>
      </c>
      <c r="D37" s="61"/>
    </row>
    <row r="38" spans="2:5" ht="18" thickBot="1" x14ac:dyDescent="0.35">
      <c r="B38" s="64" t="s">
        <v>18</v>
      </c>
      <c r="C38" s="62">
        <f>Aporte_mensal</f>
        <v>500</v>
      </c>
      <c r="D38" s="62"/>
    </row>
    <row r="39" spans="2:5" ht="15.75" x14ac:dyDescent="0.25">
      <c r="B39" s="52" t="s">
        <v>20</v>
      </c>
      <c r="C39" s="53" t="s">
        <v>21</v>
      </c>
      <c r="D39" s="54" t="s">
        <v>22</v>
      </c>
    </row>
    <row r="40" spans="2:5" ht="17.25" x14ac:dyDescent="0.3">
      <c r="B40" s="55" t="s">
        <v>23</v>
      </c>
      <c r="C40" s="57">
        <f>VLOOKUP($C$37&amp;"-"&amp;B40,Sheet2!$A:$D,4,FALSE)</f>
        <v>0.3</v>
      </c>
      <c r="D40" s="58">
        <f>C40*$C$38</f>
        <v>150</v>
      </c>
    </row>
    <row r="41" spans="2:5" ht="17.25" x14ac:dyDescent="0.3">
      <c r="B41" s="55" t="s">
        <v>24</v>
      </c>
      <c r="C41" s="57">
        <f>VLOOKUP($C$37&amp;"-"&amp;B41,Sheet2!$A:$D,4,FALSE)</f>
        <v>0.5</v>
      </c>
      <c r="D41" s="58">
        <f>C41*$C$38</f>
        <v>250</v>
      </c>
    </row>
    <row r="42" spans="2:5" ht="17.25" x14ac:dyDescent="0.3">
      <c r="B42" s="55" t="s">
        <v>25</v>
      </c>
      <c r="C42" s="57">
        <f>VLOOKUP($C$37&amp;"-"&amp;B42,Sheet2!$A:$D,4,FALSE)</f>
        <v>0.1</v>
      </c>
      <c r="D42" s="58">
        <f>C42*$C$38</f>
        <v>50</v>
      </c>
    </row>
    <row r="43" spans="2:5" ht="17.25" x14ac:dyDescent="0.3">
      <c r="B43" s="55" t="s">
        <v>26</v>
      </c>
      <c r="C43" s="57">
        <f>VLOOKUP($C$37&amp;"-"&amp;B43,Sheet2!$A:$D,4,FALSE)</f>
        <v>0.1</v>
      </c>
      <c r="D43" s="58">
        <f>C43*$C$38</f>
        <v>50</v>
      </c>
    </row>
    <row r="44" spans="2:5" ht="17.25" x14ac:dyDescent="0.3">
      <c r="B44" s="55" t="s">
        <v>27</v>
      </c>
      <c r="C44" s="57">
        <f>VLOOKUP($C$37&amp;"-"&amp;B44,Sheet2!$A:$D,4,FALSE)</f>
        <v>0</v>
      </c>
      <c r="D44" s="58">
        <f>C44*$C$38</f>
        <v>0</v>
      </c>
    </row>
    <row r="45" spans="2:5" ht="18" thickBot="1" x14ac:dyDescent="0.35">
      <c r="B45" s="56" t="s">
        <v>28</v>
      </c>
      <c r="C45" s="59">
        <f>VLOOKUP($C$37&amp;"-"&amp;B45,Sheet2!$A:$D,4,FALSE)</f>
        <v>0</v>
      </c>
      <c r="D45" s="60">
        <f>C45*$C$38</f>
        <v>0</v>
      </c>
    </row>
  </sheetData>
  <mergeCells count="13">
    <mergeCell ref="B16:C16"/>
    <mergeCell ref="B17:C17"/>
    <mergeCell ref="B18:C18"/>
    <mergeCell ref="B15:C15"/>
    <mergeCell ref="C38:D38"/>
    <mergeCell ref="C37:D37"/>
    <mergeCell ref="B20:C20"/>
    <mergeCell ref="B23:C23"/>
    <mergeCell ref="B27:C27"/>
    <mergeCell ref="B21:C21"/>
    <mergeCell ref="B22:C22"/>
    <mergeCell ref="B24:C24"/>
    <mergeCell ref="B25:C25"/>
  </mergeCells>
  <dataValidations count="1">
    <dataValidation type="list" allowBlank="1" showInputMessage="1" showErrorMessage="1" sqref="C37:D37" xr:uid="{62F667CC-F51E-4DA9-9837-5F4629ABC5F5}">
      <formula1>"Conservador,Moderado,Agressivo"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2E00-03AE-4281-BF8B-62CDAC33FA58}">
  <dimension ref="A2:D20"/>
  <sheetViews>
    <sheetView workbookViewId="0">
      <selection activeCell="D13" sqref="D13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</cols>
  <sheetData>
    <row r="2" spans="1:4" x14ac:dyDescent="0.25">
      <c r="A2" s="41" t="s">
        <v>32</v>
      </c>
      <c r="B2" s="42" t="s">
        <v>19</v>
      </c>
      <c r="C2" s="42" t="s">
        <v>20</v>
      </c>
      <c r="D2" s="44" t="s">
        <v>31</v>
      </c>
    </row>
    <row r="3" spans="1:4" x14ac:dyDescent="0.25">
      <c r="A3" s="43" t="str">
        <f>$B$3&amp;"-"&amp;C3</f>
        <v>Conservador-PAPEL</v>
      </c>
      <c r="B3" s="43" t="s">
        <v>30</v>
      </c>
      <c r="C3" s="44" t="s">
        <v>23</v>
      </c>
      <c r="D3" s="45">
        <v>0.3</v>
      </c>
    </row>
    <row r="4" spans="1:4" x14ac:dyDescent="0.25">
      <c r="A4" s="43" t="str">
        <f t="shared" ref="A4:A8" si="0">$B$3&amp;"-"&amp;C4</f>
        <v>Conservador-TIJOLO</v>
      </c>
      <c r="B4" s="43" t="s">
        <v>30</v>
      </c>
      <c r="C4" s="44" t="s">
        <v>24</v>
      </c>
      <c r="D4" s="45">
        <v>0.5</v>
      </c>
    </row>
    <row r="5" spans="1:4" x14ac:dyDescent="0.25">
      <c r="A5" s="43" t="str">
        <f t="shared" si="0"/>
        <v>Conservador-HÍBRIDOS</v>
      </c>
      <c r="B5" s="43" t="s">
        <v>30</v>
      </c>
      <c r="C5" s="44" t="s">
        <v>25</v>
      </c>
      <c r="D5" s="45">
        <v>0.1</v>
      </c>
    </row>
    <row r="6" spans="1:4" x14ac:dyDescent="0.25">
      <c r="A6" s="43" t="str">
        <f t="shared" si="0"/>
        <v>Conservador-FOFs</v>
      </c>
      <c r="B6" s="43" t="s">
        <v>30</v>
      </c>
      <c r="C6" s="44" t="s">
        <v>26</v>
      </c>
      <c r="D6" s="45">
        <v>0.1</v>
      </c>
    </row>
    <row r="7" spans="1:4" x14ac:dyDescent="0.25">
      <c r="A7" s="43" t="str">
        <f t="shared" si="0"/>
        <v>Conservador-DESENVOLVIMENTO</v>
      </c>
      <c r="B7" s="43" t="s">
        <v>30</v>
      </c>
      <c r="C7" s="44" t="s">
        <v>27</v>
      </c>
      <c r="D7" s="45">
        <v>0</v>
      </c>
    </row>
    <row r="8" spans="1:4" ht="15.75" thickBot="1" x14ac:dyDescent="0.3">
      <c r="A8" s="6" t="str">
        <f t="shared" si="0"/>
        <v>Conservador-HOTELARIAS</v>
      </c>
      <c r="B8" s="6" t="s">
        <v>30</v>
      </c>
      <c r="C8" s="46" t="s">
        <v>28</v>
      </c>
      <c r="D8" s="47">
        <v>0</v>
      </c>
    </row>
    <row r="9" spans="1:4" x14ac:dyDescent="0.25">
      <c r="A9" s="43" t="str">
        <f>$B$9&amp;"-"&amp;C9</f>
        <v>Moderado-PAPEL</v>
      </c>
      <c r="B9" s="43" t="s">
        <v>29</v>
      </c>
      <c r="C9" s="44" t="s">
        <v>23</v>
      </c>
      <c r="D9" s="45">
        <v>0.32</v>
      </c>
    </row>
    <row r="10" spans="1:4" x14ac:dyDescent="0.25">
      <c r="A10" s="43" t="str">
        <f t="shared" ref="A10:A14" si="1">$B$9&amp;"-"&amp;C10</f>
        <v>Moderado-TIJOLO</v>
      </c>
      <c r="B10" s="43" t="s">
        <v>29</v>
      </c>
      <c r="C10" s="44" t="s">
        <v>24</v>
      </c>
      <c r="D10" s="45">
        <v>0.35</v>
      </c>
    </row>
    <row r="11" spans="1:4" x14ac:dyDescent="0.25">
      <c r="A11" s="43" t="str">
        <f t="shared" si="1"/>
        <v>Moderado-HÍBRIDOS</v>
      </c>
      <c r="B11" s="43" t="s">
        <v>29</v>
      </c>
      <c r="C11" s="44" t="s">
        <v>25</v>
      </c>
      <c r="D11" s="45">
        <v>0.08</v>
      </c>
    </row>
    <row r="12" spans="1:4" x14ac:dyDescent="0.25">
      <c r="A12" s="43" t="str">
        <f t="shared" si="1"/>
        <v>Moderado-FOFs</v>
      </c>
      <c r="B12" s="43" t="s">
        <v>29</v>
      </c>
      <c r="C12" s="44" t="s">
        <v>26</v>
      </c>
      <c r="D12" s="45">
        <v>0.05</v>
      </c>
    </row>
    <row r="13" spans="1:4" x14ac:dyDescent="0.25">
      <c r="A13" s="43" t="str">
        <f t="shared" si="1"/>
        <v>Moderado-DESENVOLVIMENTO</v>
      </c>
      <c r="B13" s="43" t="s">
        <v>29</v>
      </c>
      <c r="C13" s="44" t="s">
        <v>27</v>
      </c>
      <c r="D13" s="45">
        <v>0.1</v>
      </c>
    </row>
    <row r="14" spans="1:4" ht="15.75" thickBot="1" x14ac:dyDescent="0.3">
      <c r="A14" s="6" t="str">
        <f t="shared" si="1"/>
        <v>Moderado-HOTELARIAS</v>
      </c>
      <c r="B14" s="6" t="s">
        <v>29</v>
      </c>
      <c r="C14" s="46" t="s">
        <v>28</v>
      </c>
      <c r="D14" s="47">
        <v>0.1</v>
      </c>
    </row>
    <row r="15" spans="1:4" x14ac:dyDescent="0.25">
      <c r="A15" s="48" t="str">
        <f>$B$15&amp;"-"&amp;C15</f>
        <v>Agressivo-PAPEL</v>
      </c>
      <c r="B15" s="48" t="s">
        <v>17</v>
      </c>
      <c r="C15" s="49" t="s">
        <v>23</v>
      </c>
      <c r="D15" s="50">
        <v>0.5</v>
      </c>
    </row>
    <row r="16" spans="1:4" x14ac:dyDescent="0.25">
      <c r="A16" s="43" t="str">
        <f t="shared" ref="A16:A20" si="2">$B$15&amp;"-"&amp;C16</f>
        <v>Agressivo-TIJOLO</v>
      </c>
      <c r="B16" s="43" t="s">
        <v>17</v>
      </c>
      <c r="C16" s="44" t="s">
        <v>24</v>
      </c>
      <c r="D16" s="5">
        <v>0.1</v>
      </c>
    </row>
    <row r="17" spans="1:4" x14ac:dyDescent="0.25">
      <c r="A17" s="43" t="str">
        <f t="shared" si="2"/>
        <v>Agressivo-HÍBRIDOS</v>
      </c>
      <c r="B17" s="43" t="s">
        <v>17</v>
      </c>
      <c r="C17" s="44" t="s">
        <v>25</v>
      </c>
      <c r="D17" s="5">
        <v>0.05</v>
      </c>
    </row>
    <row r="18" spans="1:4" x14ac:dyDescent="0.25">
      <c r="A18" s="43" t="str">
        <f t="shared" si="2"/>
        <v>Agressivo-FOFs</v>
      </c>
      <c r="B18" s="43" t="s">
        <v>17</v>
      </c>
      <c r="C18" s="44" t="s">
        <v>26</v>
      </c>
      <c r="D18" s="5">
        <v>0.05</v>
      </c>
    </row>
    <row r="19" spans="1:4" x14ac:dyDescent="0.25">
      <c r="A19" s="43" t="str">
        <f t="shared" si="2"/>
        <v>Agressivo-DESENVOLVIMENTO</v>
      </c>
      <c r="B19" s="43" t="s">
        <v>17</v>
      </c>
      <c r="C19" s="44" t="s">
        <v>27</v>
      </c>
      <c r="D19" s="5">
        <v>0.2</v>
      </c>
    </row>
    <row r="20" spans="1:4" ht="15.75" thickBot="1" x14ac:dyDescent="0.3">
      <c r="A20" s="6" t="str">
        <f t="shared" si="2"/>
        <v>Agressivo-HOTELARIAS</v>
      </c>
      <c r="B20" s="6" t="s">
        <v>17</v>
      </c>
      <c r="C20" s="46" t="s">
        <v>28</v>
      </c>
      <c r="D20" s="51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Sheet2</vt:lpstr>
      <vt:lpstr>Aporte_mensal</vt:lpstr>
      <vt:lpstr>Patrimonio</vt:lpstr>
      <vt:lpstr>qtd_anos</vt:lpstr>
      <vt:lpstr>Rendimento_carteira</vt:lpstr>
      <vt:lpstr>Salario</vt:lpstr>
      <vt:lpstr>sugestao_invest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Kainã De Paula Da Silva</dc:creator>
  <cp:lastModifiedBy>Kainã De Paula Da Silva</cp:lastModifiedBy>
  <dcterms:created xsi:type="dcterms:W3CDTF">2025-10-28T21:25:41Z</dcterms:created>
  <dcterms:modified xsi:type="dcterms:W3CDTF">2025-10-29T00:40:50Z</dcterms:modified>
</cp:coreProperties>
</file>