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ocuments\"/>
    </mc:Choice>
  </mc:AlternateContent>
  <xr:revisionPtr revIDLastSave="0" documentId="8_{D6D06BBB-0033-4754-AFC0-789C19A6B4E4}" xr6:coauthVersionLast="47" xr6:coauthVersionMax="47" xr10:uidLastSave="{00000000-0000-0000-0000-000000000000}"/>
  <bookViews>
    <workbookView xWindow="-108" yWindow="-108" windowWidth="23256" windowHeight="12456" tabRatio="738" firstSheet="14" activeTab="18" xr2:uid="{61DB033A-AAC5-4CBB-A44B-F09B5046245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XABI " sheetId="8" r:id="rId8"/>
    <sheet name="ANNA" sheetId="9" r:id="rId9"/>
    <sheet name="YANKEE " sheetId="10" r:id="rId10"/>
    <sheet name="choido " sheetId="11" r:id="rId11"/>
    <sheet name="  SP74006(NAPPLAN) " sheetId="12" r:id="rId12"/>
    <sheet name="SP74007(NAPPLAN) " sheetId="13" r:id="rId13"/>
    <sheet name="SP74008(NAPPLAN) " sheetId="14" r:id="rId14"/>
    <sheet name="SP72705 (FOIL DOLLY ) " sheetId="15" r:id="rId15"/>
    <sheet name=" SP72706 (FOIL DOLLY ) " sheetId="16" r:id="rId16"/>
    <sheet name=" SP74003 ( G.SUEDE) " sheetId="17" r:id="rId17"/>
    <sheet name=" SP74020( SP74108)( G.SUEDE) " sheetId="18" r:id="rId18"/>
    <sheet name="SP74009( G.SUEDE) " sheetId="19" r:id="rId19"/>
    <sheet name="Sheet8" sheetId="20" r:id="rId20"/>
    <sheet name="Sheet9" sheetId="21" r:id="rId21"/>
  </sheets>
  <definedNames>
    <definedName name="_xlnm.Print_Area" localSheetId="15">' SP72706 (FOIL DOLLY ) '!$A$1:$L$66</definedName>
    <definedName name="_xlnm.Print_Area" localSheetId="16">' SP74003 ( G.SUEDE) '!$A$1:$L$67</definedName>
    <definedName name="_xlnm.Print_Area" localSheetId="17">' SP74020( SP74108)( G.SUEDE) '!$A$1:$L$68</definedName>
    <definedName name="_xlnm.Print_Area" localSheetId="8">ANNA!$A$1:$L$68</definedName>
    <definedName name="_xlnm.Print_Area" localSheetId="4">Sheet5!$A$1:$L$62</definedName>
    <definedName name="_xlnm.Print_Area" localSheetId="6">Sheet7!$A$1:$M$67</definedName>
    <definedName name="_xlnm.Print_Area" localSheetId="19">Sheet8!$A$1:$L$71</definedName>
    <definedName name="_xlnm.Print_Area" localSheetId="14">'SP72705 (FOIL DOLLY ) '!$A$1:$L$66</definedName>
    <definedName name="_xlnm.Print_Area" localSheetId="13">'SP74008(NAPPLAN) '!$A$1:$L$69</definedName>
    <definedName name="_xlnm.Print_Area" localSheetId="18">'SP74009( G.SUEDE) '!$A$1:$L$71</definedName>
    <definedName name="_xlnm.Print_Area" localSheetId="7">'XABI '!$A$1:$M$68</definedName>
    <definedName name="_xlnm.Print_Area" localSheetId="9">'YANKEE '!$A$1:$L$77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21" l="1"/>
  <c r="B58" i="21"/>
  <c r="F54" i="21"/>
  <c r="G53" i="21"/>
  <c r="F53" i="21"/>
  <c r="C52" i="21"/>
  <c r="G51" i="21"/>
  <c r="F51" i="21"/>
  <c r="F50" i="21"/>
  <c r="E50" i="21"/>
  <c r="F49" i="21"/>
  <c r="E49" i="21"/>
  <c r="F48" i="21"/>
  <c r="C48" i="21"/>
  <c r="F47" i="21"/>
  <c r="E47" i="21"/>
  <c r="F46" i="21"/>
  <c r="E46" i="21"/>
  <c r="F45" i="21"/>
  <c r="E45" i="21"/>
  <c r="E43" i="21"/>
  <c r="H42" i="21"/>
  <c r="F42" i="21"/>
  <c r="H41" i="21"/>
  <c r="F41" i="21"/>
  <c r="I40" i="21"/>
  <c r="F40" i="21"/>
  <c r="H39" i="21"/>
  <c r="F39" i="21"/>
  <c r="H38" i="21"/>
  <c r="F38" i="21"/>
  <c r="H37" i="21"/>
  <c r="F37" i="21"/>
  <c r="F35" i="21"/>
  <c r="H34" i="21"/>
  <c r="F34" i="21"/>
  <c r="H33" i="21"/>
  <c r="F33" i="21"/>
  <c r="F31" i="21"/>
  <c r="C31" i="21"/>
  <c r="H30" i="21"/>
  <c r="F30" i="21"/>
  <c r="H29" i="21"/>
  <c r="F29" i="21"/>
  <c r="H28" i="21"/>
  <c r="F28" i="21"/>
  <c r="H27" i="21"/>
  <c r="F27" i="21"/>
  <c r="H25" i="21"/>
  <c r="F25" i="21"/>
  <c r="H24" i="21"/>
  <c r="F24" i="21"/>
  <c r="H23" i="21"/>
  <c r="F23" i="21"/>
  <c r="F21" i="21"/>
  <c r="C21" i="21"/>
  <c r="F20" i="21"/>
  <c r="C20" i="21"/>
  <c r="F19" i="21"/>
  <c r="C19" i="21"/>
  <c r="H16" i="21"/>
  <c r="F16" i="21"/>
  <c r="C16" i="21"/>
  <c r="H15" i="21"/>
  <c r="F15" i="21"/>
  <c r="C15" i="21"/>
  <c r="H8" i="21"/>
  <c r="F8" i="21"/>
  <c r="F30" i="20"/>
  <c r="H30" i="20"/>
  <c r="I30" i="20"/>
  <c r="I31" i="20"/>
  <c r="H31" i="20"/>
  <c r="F31" i="20"/>
  <c r="C31" i="20"/>
  <c r="F28" i="20"/>
  <c r="H28" i="20"/>
  <c r="I28" i="20"/>
  <c r="K28" i="20"/>
  <c r="F16" i="20"/>
  <c r="H16" i="20"/>
  <c r="I16" i="20"/>
  <c r="K16" i="20"/>
  <c r="L16" i="20"/>
  <c r="C16" i="20"/>
  <c r="C15" i="20"/>
  <c r="B58" i="20"/>
  <c r="F54" i="20"/>
  <c r="G53" i="20"/>
  <c r="F53" i="20"/>
  <c r="C52" i="20"/>
  <c r="G51" i="20"/>
  <c r="F51" i="20"/>
  <c r="F50" i="20"/>
  <c r="E50" i="20"/>
  <c r="F49" i="20"/>
  <c r="E49" i="20"/>
  <c r="F48" i="20"/>
  <c r="C48" i="20"/>
  <c r="F47" i="20"/>
  <c r="E47" i="20"/>
  <c r="F46" i="20"/>
  <c r="E46" i="20"/>
  <c r="F45" i="20"/>
  <c r="E45" i="20"/>
  <c r="E43" i="20"/>
  <c r="H42" i="20"/>
  <c r="F42" i="20"/>
  <c r="H41" i="20"/>
  <c r="F41" i="20"/>
  <c r="I40" i="20"/>
  <c r="F40" i="20"/>
  <c r="H39" i="20"/>
  <c r="F39" i="20"/>
  <c r="H38" i="20"/>
  <c r="F38" i="20"/>
  <c r="H37" i="20"/>
  <c r="F37" i="20"/>
  <c r="F35" i="20"/>
  <c r="H34" i="20"/>
  <c r="F34" i="20"/>
  <c r="H33" i="20"/>
  <c r="F33" i="20"/>
  <c r="H29" i="20"/>
  <c r="F29" i="20"/>
  <c r="H27" i="20"/>
  <c r="F27" i="20"/>
  <c r="H25" i="20"/>
  <c r="F25" i="20"/>
  <c r="H24" i="20"/>
  <c r="F24" i="20"/>
  <c r="H23" i="20"/>
  <c r="F23" i="20"/>
  <c r="F21" i="20"/>
  <c r="C21" i="20"/>
  <c r="F20" i="20"/>
  <c r="C20" i="20"/>
  <c r="F19" i="20"/>
  <c r="C19" i="20"/>
  <c r="H15" i="20"/>
  <c r="F15" i="20"/>
  <c r="H8" i="20"/>
  <c r="F8" i="20"/>
  <c r="F30" i="19"/>
  <c r="H30" i="19"/>
  <c r="I30" i="19"/>
  <c r="B58" i="18"/>
  <c r="B57" i="18"/>
  <c r="B57" i="17"/>
  <c r="B56" i="17"/>
  <c r="B56" i="16"/>
  <c r="B55" i="16"/>
  <c r="B56" i="15"/>
  <c r="B59" i="14"/>
  <c r="B58" i="14"/>
  <c r="B56" i="13"/>
  <c r="B55" i="13"/>
  <c r="B56" i="12"/>
  <c r="B57" i="12"/>
  <c r="F27" i="14"/>
  <c r="C27" i="14"/>
  <c r="H27" i="14"/>
  <c r="B54" i="12"/>
  <c r="F29" i="19"/>
  <c r="H29" i="19"/>
  <c r="I29" i="19"/>
  <c r="F32" i="19"/>
  <c r="H32" i="19"/>
  <c r="I32" i="19"/>
  <c r="B58" i="19"/>
  <c r="F54" i="19"/>
  <c r="G53" i="19"/>
  <c r="F53" i="19"/>
  <c r="G51" i="19"/>
  <c r="F51" i="19"/>
  <c r="F50" i="19"/>
  <c r="E50" i="19"/>
  <c r="F49" i="19"/>
  <c r="E49" i="19"/>
  <c r="F48" i="19"/>
  <c r="C48" i="19"/>
  <c r="F47" i="19"/>
  <c r="E47" i="19"/>
  <c r="F46" i="19"/>
  <c r="E46" i="19"/>
  <c r="F45" i="19"/>
  <c r="E45" i="19"/>
  <c r="E43" i="19"/>
  <c r="H42" i="19"/>
  <c r="F42" i="19"/>
  <c r="H41" i="19"/>
  <c r="F41" i="19"/>
  <c r="I40" i="19"/>
  <c r="F40" i="19"/>
  <c r="H39" i="19"/>
  <c r="F39" i="19"/>
  <c r="H38" i="19"/>
  <c r="F38" i="19"/>
  <c r="H37" i="19"/>
  <c r="F37" i="19"/>
  <c r="F35" i="19"/>
  <c r="H34" i="19"/>
  <c r="F34" i="19"/>
  <c r="H33" i="19"/>
  <c r="F33" i="19"/>
  <c r="H28" i="19"/>
  <c r="F28" i="19"/>
  <c r="H27" i="19"/>
  <c r="F27" i="19"/>
  <c r="H26" i="19"/>
  <c r="F26" i="19"/>
  <c r="H24" i="19"/>
  <c r="F24" i="19"/>
  <c r="H23" i="19"/>
  <c r="F23" i="19"/>
  <c r="H22" i="19"/>
  <c r="F22" i="19"/>
  <c r="F20" i="19"/>
  <c r="C20" i="19"/>
  <c r="F19" i="19"/>
  <c r="C19" i="19"/>
  <c r="F18" i="19"/>
  <c r="C18" i="19"/>
  <c r="H15" i="19"/>
  <c r="F15" i="19"/>
  <c r="H8" i="19"/>
  <c r="F8" i="19"/>
  <c r="F28" i="18"/>
  <c r="H28" i="18"/>
  <c r="F16" i="18"/>
  <c r="H16" i="18"/>
  <c r="I16" i="18"/>
  <c r="K16" i="18"/>
  <c r="B55" i="18"/>
  <c r="F51" i="18"/>
  <c r="G50" i="18"/>
  <c r="F50" i="18"/>
  <c r="C49" i="18"/>
  <c r="G48" i="18"/>
  <c r="F48" i="18"/>
  <c r="F47" i="18"/>
  <c r="E47" i="18"/>
  <c r="F46" i="18"/>
  <c r="E46" i="18"/>
  <c r="F45" i="18"/>
  <c r="C45" i="18"/>
  <c r="F44" i="18"/>
  <c r="E44" i="18"/>
  <c r="F43" i="18"/>
  <c r="E43" i="18"/>
  <c r="F42" i="18"/>
  <c r="E42" i="18"/>
  <c r="E40" i="18"/>
  <c r="H39" i="18"/>
  <c r="F39" i="18"/>
  <c r="H38" i="18"/>
  <c r="F38" i="18"/>
  <c r="I37" i="18"/>
  <c r="F37" i="18"/>
  <c r="H36" i="18"/>
  <c r="F36" i="18"/>
  <c r="H35" i="18"/>
  <c r="F35" i="18"/>
  <c r="H34" i="18"/>
  <c r="F34" i="18"/>
  <c r="F32" i="18"/>
  <c r="H31" i="18"/>
  <c r="F31" i="18"/>
  <c r="H30" i="18"/>
  <c r="F30" i="18"/>
  <c r="H27" i="18"/>
  <c r="F27" i="18"/>
  <c r="H26" i="18"/>
  <c r="F26" i="18"/>
  <c r="H24" i="18"/>
  <c r="F24" i="18"/>
  <c r="H23" i="18"/>
  <c r="F23" i="18"/>
  <c r="H22" i="18"/>
  <c r="F22" i="18"/>
  <c r="F20" i="18"/>
  <c r="C20" i="18"/>
  <c r="F19" i="18"/>
  <c r="C19" i="18"/>
  <c r="F18" i="18"/>
  <c r="C18" i="18"/>
  <c r="H15" i="18"/>
  <c r="F15" i="18"/>
  <c r="H8" i="18"/>
  <c r="F8" i="18"/>
  <c r="F26" i="17"/>
  <c r="H26" i="17"/>
  <c r="B54" i="17"/>
  <c r="F50" i="17"/>
  <c r="G49" i="17"/>
  <c r="F49" i="17"/>
  <c r="C48" i="17"/>
  <c r="G47" i="17"/>
  <c r="F47" i="17"/>
  <c r="F46" i="17"/>
  <c r="E46" i="17"/>
  <c r="F45" i="17"/>
  <c r="E45" i="17"/>
  <c r="F44" i="17"/>
  <c r="C44" i="17"/>
  <c r="F43" i="17"/>
  <c r="E43" i="17"/>
  <c r="F42" i="17"/>
  <c r="E42" i="17"/>
  <c r="F41" i="17"/>
  <c r="E41" i="17"/>
  <c r="E39" i="17"/>
  <c r="H38" i="17"/>
  <c r="F38" i="17"/>
  <c r="H37" i="17"/>
  <c r="F37" i="17"/>
  <c r="I36" i="17"/>
  <c r="F36" i="17"/>
  <c r="H35" i="17"/>
  <c r="F35" i="17"/>
  <c r="H34" i="17"/>
  <c r="F34" i="17"/>
  <c r="H33" i="17"/>
  <c r="F33" i="17"/>
  <c r="F31" i="17"/>
  <c r="H30" i="17"/>
  <c r="F30" i="17"/>
  <c r="H29" i="17"/>
  <c r="F29" i="17"/>
  <c r="H28" i="17"/>
  <c r="F28" i="17"/>
  <c r="H27" i="17"/>
  <c r="F27" i="17"/>
  <c r="H25" i="17"/>
  <c r="F25" i="17"/>
  <c r="H23" i="17"/>
  <c r="F23" i="17"/>
  <c r="H22" i="17"/>
  <c r="F22" i="17"/>
  <c r="H21" i="17"/>
  <c r="F21" i="17"/>
  <c r="F19" i="17"/>
  <c r="C19" i="17"/>
  <c r="F18" i="17"/>
  <c r="C18" i="17"/>
  <c r="F17" i="17"/>
  <c r="C17" i="17"/>
  <c r="H15" i="17"/>
  <c r="F15" i="17"/>
  <c r="H8" i="17"/>
  <c r="F8" i="17"/>
  <c r="B53" i="16"/>
  <c r="F49" i="16"/>
  <c r="G48" i="16"/>
  <c r="F48" i="16"/>
  <c r="G46" i="16"/>
  <c r="F46" i="16"/>
  <c r="F45" i="16"/>
  <c r="E45" i="16"/>
  <c r="F44" i="16"/>
  <c r="E44" i="16"/>
  <c r="F43" i="16"/>
  <c r="F42" i="16"/>
  <c r="E42" i="16"/>
  <c r="F41" i="16"/>
  <c r="E41" i="16"/>
  <c r="F40" i="16"/>
  <c r="E40" i="16"/>
  <c r="E38" i="16"/>
  <c r="H37" i="16"/>
  <c r="F37" i="16"/>
  <c r="I36" i="16"/>
  <c r="H36" i="16"/>
  <c r="F36" i="16"/>
  <c r="I35" i="16"/>
  <c r="F35" i="16"/>
  <c r="H34" i="16"/>
  <c r="F34" i="16"/>
  <c r="H33" i="16"/>
  <c r="F33" i="16"/>
  <c r="H32" i="16"/>
  <c r="F32" i="16"/>
  <c r="F30" i="16"/>
  <c r="H29" i="16"/>
  <c r="F29" i="16"/>
  <c r="H28" i="16"/>
  <c r="F28" i="16"/>
  <c r="H27" i="16"/>
  <c r="F27" i="16"/>
  <c r="H26" i="16"/>
  <c r="F26" i="16"/>
  <c r="H25" i="16"/>
  <c r="F25" i="16"/>
  <c r="H23" i="16"/>
  <c r="F23" i="16"/>
  <c r="H22" i="16"/>
  <c r="F22" i="16"/>
  <c r="H21" i="16"/>
  <c r="F21" i="16"/>
  <c r="F19" i="16"/>
  <c r="C19" i="16"/>
  <c r="F18" i="16"/>
  <c r="C18" i="16"/>
  <c r="F17" i="16"/>
  <c r="C17" i="16"/>
  <c r="H15" i="16"/>
  <c r="F15" i="16"/>
  <c r="C15" i="16"/>
  <c r="H8" i="16"/>
  <c r="F8" i="16"/>
  <c r="B53" i="15"/>
  <c r="F49" i="15"/>
  <c r="G48" i="15"/>
  <c r="F48" i="15"/>
  <c r="C47" i="15"/>
  <c r="G46" i="15"/>
  <c r="F46" i="15"/>
  <c r="F45" i="15"/>
  <c r="E45" i="15"/>
  <c r="F44" i="15"/>
  <c r="E44" i="15"/>
  <c r="F43" i="15"/>
  <c r="C43" i="15"/>
  <c r="F42" i="15"/>
  <c r="E42" i="15"/>
  <c r="F41" i="15"/>
  <c r="E41" i="15"/>
  <c r="F40" i="15"/>
  <c r="E40" i="15"/>
  <c r="E38" i="15"/>
  <c r="H37" i="15"/>
  <c r="F37" i="15"/>
  <c r="H36" i="15"/>
  <c r="F36" i="15"/>
  <c r="I35" i="15"/>
  <c r="F35" i="15"/>
  <c r="H34" i="15"/>
  <c r="F34" i="15"/>
  <c r="H33" i="15"/>
  <c r="F33" i="15"/>
  <c r="H32" i="15"/>
  <c r="F32" i="15"/>
  <c r="F30" i="15"/>
  <c r="H29" i="15"/>
  <c r="F29" i="15"/>
  <c r="H28" i="15"/>
  <c r="F28" i="15"/>
  <c r="H27" i="15"/>
  <c r="F27" i="15"/>
  <c r="H26" i="15"/>
  <c r="F26" i="15"/>
  <c r="H25" i="15"/>
  <c r="F25" i="15"/>
  <c r="H23" i="15"/>
  <c r="F23" i="15"/>
  <c r="H22" i="15"/>
  <c r="F22" i="15"/>
  <c r="H21" i="15"/>
  <c r="F21" i="15"/>
  <c r="F19" i="15"/>
  <c r="C19" i="15"/>
  <c r="F18" i="15"/>
  <c r="C18" i="15"/>
  <c r="F17" i="15"/>
  <c r="C17" i="15"/>
  <c r="H15" i="15"/>
  <c r="F15" i="15"/>
  <c r="C15" i="15"/>
  <c r="H8" i="15"/>
  <c r="F8" i="15"/>
  <c r="F26" i="14"/>
  <c r="F25" i="14"/>
  <c r="C26" i="14"/>
  <c r="C25" i="14"/>
  <c r="H26" i="14"/>
  <c r="H25" i="14"/>
  <c r="B56" i="14"/>
  <c r="F52" i="14"/>
  <c r="G51" i="14"/>
  <c r="F51" i="14"/>
  <c r="G49" i="14"/>
  <c r="F49" i="14"/>
  <c r="F48" i="14"/>
  <c r="E48" i="14"/>
  <c r="F47" i="14"/>
  <c r="E47" i="14"/>
  <c r="F46" i="14"/>
  <c r="F45" i="14"/>
  <c r="E45" i="14"/>
  <c r="F44" i="14"/>
  <c r="E44" i="14"/>
  <c r="F43" i="14"/>
  <c r="E43" i="14"/>
  <c r="E41" i="14"/>
  <c r="H40" i="14"/>
  <c r="F40" i="14"/>
  <c r="H39" i="14"/>
  <c r="F39" i="14"/>
  <c r="I38" i="14"/>
  <c r="F38" i="14"/>
  <c r="H37" i="14"/>
  <c r="F37" i="14"/>
  <c r="H36" i="14"/>
  <c r="F36" i="14"/>
  <c r="H35" i="14"/>
  <c r="F35" i="14"/>
  <c r="F33" i="14"/>
  <c r="H32" i="14"/>
  <c r="F32" i="14"/>
  <c r="H31" i="14"/>
  <c r="F31" i="14"/>
  <c r="H30" i="14"/>
  <c r="F30" i="14"/>
  <c r="H28" i="14"/>
  <c r="F28" i="14"/>
  <c r="H23" i="14"/>
  <c r="F23" i="14"/>
  <c r="H22" i="14"/>
  <c r="F22" i="14"/>
  <c r="H21" i="14"/>
  <c r="F21" i="14"/>
  <c r="F19" i="14"/>
  <c r="C19" i="14"/>
  <c r="F18" i="14"/>
  <c r="C18" i="14"/>
  <c r="F17" i="14"/>
  <c r="C17" i="14"/>
  <c r="H15" i="14"/>
  <c r="F15" i="14"/>
  <c r="H8" i="14"/>
  <c r="F8" i="14"/>
  <c r="B53" i="13"/>
  <c r="C15" i="13"/>
  <c r="F49" i="13"/>
  <c r="G48" i="13"/>
  <c r="F48" i="13"/>
  <c r="G46" i="13"/>
  <c r="F46" i="13"/>
  <c r="F45" i="13"/>
  <c r="E45" i="13"/>
  <c r="F44" i="13"/>
  <c r="E44" i="13"/>
  <c r="F43" i="13"/>
  <c r="F42" i="13"/>
  <c r="E42" i="13"/>
  <c r="F41" i="13"/>
  <c r="E41" i="13"/>
  <c r="F40" i="13"/>
  <c r="E40" i="13"/>
  <c r="E38" i="13"/>
  <c r="H37" i="13"/>
  <c r="F37" i="13"/>
  <c r="H36" i="13"/>
  <c r="F36" i="13"/>
  <c r="I35" i="13"/>
  <c r="F35" i="13"/>
  <c r="H34" i="13"/>
  <c r="F34" i="13"/>
  <c r="H33" i="13"/>
  <c r="F33" i="13"/>
  <c r="H32" i="13"/>
  <c r="F32" i="13"/>
  <c r="F30" i="13"/>
  <c r="H29" i="13"/>
  <c r="F29" i="13"/>
  <c r="H28" i="13"/>
  <c r="F28" i="13"/>
  <c r="H27" i="13"/>
  <c r="F27" i="13"/>
  <c r="H26" i="13"/>
  <c r="F26" i="13"/>
  <c r="H25" i="13"/>
  <c r="F25" i="13"/>
  <c r="H23" i="13"/>
  <c r="F23" i="13"/>
  <c r="H22" i="13"/>
  <c r="F22" i="13"/>
  <c r="H21" i="13"/>
  <c r="F21" i="13"/>
  <c r="F19" i="13"/>
  <c r="C19" i="13"/>
  <c r="F18" i="13"/>
  <c r="C18" i="13"/>
  <c r="F17" i="13"/>
  <c r="C17" i="13"/>
  <c r="H15" i="13"/>
  <c r="F15" i="13"/>
  <c r="H8" i="13"/>
  <c r="F8" i="13"/>
  <c r="G49" i="12"/>
  <c r="G47" i="12"/>
  <c r="E41" i="12"/>
  <c r="F29" i="12"/>
  <c r="H29" i="12"/>
  <c r="F50" i="12"/>
  <c r="F49" i="12"/>
  <c r="F47" i="12"/>
  <c r="F46" i="12"/>
  <c r="E46" i="12"/>
  <c r="F45" i="12"/>
  <c r="E45" i="12"/>
  <c r="F44" i="12"/>
  <c r="F43" i="12"/>
  <c r="E43" i="12"/>
  <c r="F42" i="12"/>
  <c r="E42" i="12"/>
  <c r="F41" i="12"/>
  <c r="E39" i="12"/>
  <c r="H38" i="12"/>
  <c r="F38" i="12"/>
  <c r="H37" i="12"/>
  <c r="F37" i="12"/>
  <c r="I36" i="12"/>
  <c r="F36" i="12"/>
  <c r="H35" i="12"/>
  <c r="F35" i="12"/>
  <c r="H34" i="12"/>
  <c r="F34" i="12"/>
  <c r="H33" i="12"/>
  <c r="F33" i="12"/>
  <c r="F31" i="12"/>
  <c r="H30" i="12"/>
  <c r="F30" i="12"/>
  <c r="H28" i="12"/>
  <c r="F28" i="12"/>
  <c r="H27" i="12"/>
  <c r="F27" i="12"/>
  <c r="H26" i="12"/>
  <c r="F26" i="12"/>
  <c r="H24" i="12"/>
  <c r="F24" i="12"/>
  <c r="H23" i="12"/>
  <c r="F23" i="12"/>
  <c r="H22" i="12"/>
  <c r="F22" i="12"/>
  <c r="F20" i="12"/>
  <c r="C20" i="12"/>
  <c r="F19" i="12"/>
  <c r="C19" i="12"/>
  <c r="F18" i="12"/>
  <c r="C18" i="12"/>
  <c r="H16" i="12"/>
  <c r="F16" i="12"/>
  <c r="H8" i="12"/>
  <c r="F8" i="12"/>
  <c r="C43" i="9"/>
  <c r="F16" i="11"/>
  <c r="I16" i="11" s="1"/>
  <c r="C16" i="11"/>
  <c r="H16" i="11"/>
  <c r="B57" i="11"/>
  <c r="C47" i="11" s="1"/>
  <c r="E47" i="11" s="1"/>
  <c r="F53" i="11"/>
  <c r="F52" i="11"/>
  <c r="I52" i="11" s="1"/>
  <c r="K52" i="11" s="1"/>
  <c r="C51" i="11"/>
  <c r="E51" i="11" s="1"/>
  <c r="G51" i="11" s="1"/>
  <c r="H51" i="11" s="1"/>
  <c r="I51" i="11" s="1"/>
  <c r="G50" i="11"/>
  <c r="H50" i="11" s="1"/>
  <c r="F50" i="11"/>
  <c r="F49" i="11"/>
  <c r="E49" i="11"/>
  <c r="G49" i="11" s="1"/>
  <c r="H49" i="11" s="1"/>
  <c r="I49" i="11" s="1"/>
  <c r="F48" i="11"/>
  <c r="E48" i="11"/>
  <c r="G48" i="11" s="1"/>
  <c r="H48" i="11" s="1"/>
  <c r="I48" i="11" s="1"/>
  <c r="G47" i="11"/>
  <c r="H47" i="11" s="1"/>
  <c r="F47" i="11"/>
  <c r="G46" i="11"/>
  <c r="H46" i="11" s="1"/>
  <c r="I46" i="11" s="1"/>
  <c r="F46" i="11"/>
  <c r="E46" i="11"/>
  <c r="F45" i="11"/>
  <c r="E45" i="11"/>
  <c r="G45" i="11" s="1"/>
  <c r="H45" i="11" s="1"/>
  <c r="I45" i="11" s="1"/>
  <c r="F44" i="11"/>
  <c r="E44" i="11"/>
  <c r="G44" i="11" s="1"/>
  <c r="H44" i="11" s="1"/>
  <c r="E42" i="11"/>
  <c r="F42" i="11" s="1"/>
  <c r="I42" i="11" s="1"/>
  <c r="H41" i="11"/>
  <c r="F41" i="11"/>
  <c r="I41" i="11" s="1"/>
  <c r="H40" i="11"/>
  <c r="F40" i="11"/>
  <c r="I40" i="11" s="1"/>
  <c r="K40" i="11" s="1"/>
  <c r="I39" i="11"/>
  <c r="F39" i="11"/>
  <c r="H38" i="11"/>
  <c r="F38" i="11"/>
  <c r="I38" i="11" s="1"/>
  <c r="H37" i="11"/>
  <c r="F37" i="11"/>
  <c r="I37" i="11" s="1"/>
  <c r="H36" i="11"/>
  <c r="F36" i="11"/>
  <c r="I36" i="11" s="1"/>
  <c r="F34" i="11"/>
  <c r="I34" i="11" s="1"/>
  <c r="K34" i="11" s="1"/>
  <c r="H33" i="11"/>
  <c r="F33" i="11"/>
  <c r="I33" i="11" s="1"/>
  <c r="H32" i="11"/>
  <c r="F32" i="11"/>
  <c r="I32" i="11" s="1"/>
  <c r="H31" i="11"/>
  <c r="F31" i="11"/>
  <c r="I31" i="11" s="1"/>
  <c r="K31" i="11" s="1"/>
  <c r="L31" i="11" s="1"/>
  <c r="I29" i="11"/>
  <c r="H29" i="11"/>
  <c r="I28" i="11"/>
  <c r="K28" i="11" s="1"/>
  <c r="L28" i="11" s="1"/>
  <c r="H28" i="11"/>
  <c r="I27" i="11"/>
  <c r="H27" i="11"/>
  <c r="H26" i="11"/>
  <c r="F26" i="11"/>
  <c r="I26" i="11" s="1"/>
  <c r="H24" i="11"/>
  <c r="F24" i="11"/>
  <c r="I24" i="11" s="1"/>
  <c r="H23" i="11"/>
  <c r="F23" i="11"/>
  <c r="I23" i="11" s="1"/>
  <c r="H22" i="11"/>
  <c r="F22" i="11"/>
  <c r="I22" i="11" s="1"/>
  <c r="F20" i="11"/>
  <c r="I20" i="11" s="1"/>
  <c r="C20" i="11"/>
  <c r="F19" i="11"/>
  <c r="H19" i="11" s="1"/>
  <c r="I19" i="11" s="1"/>
  <c r="C19" i="11"/>
  <c r="F18" i="11"/>
  <c r="I18" i="11" s="1"/>
  <c r="C18" i="11"/>
  <c r="H15" i="11"/>
  <c r="F15" i="11"/>
  <c r="I15" i="11" s="1"/>
  <c r="C15" i="11"/>
  <c r="H8" i="11"/>
  <c r="H10" i="11" s="1"/>
  <c r="F8" i="11"/>
  <c r="I8" i="11" s="1"/>
  <c r="H43" i="21" l="1"/>
  <c r="I42" i="21"/>
  <c r="I41" i="21"/>
  <c r="I38" i="21"/>
  <c r="I35" i="21"/>
  <c r="I30" i="21"/>
  <c r="I29" i="21"/>
  <c r="I28" i="21"/>
  <c r="I27" i="21"/>
  <c r="I25" i="21"/>
  <c r="I23" i="21"/>
  <c r="I21" i="21"/>
  <c r="I19" i="21"/>
  <c r="H19" i="21"/>
  <c r="I16" i="21"/>
  <c r="G46" i="21"/>
  <c r="H46" i="21" s="1"/>
  <c r="I39" i="21"/>
  <c r="I37" i="21"/>
  <c r="H31" i="21"/>
  <c r="I24" i="21"/>
  <c r="H21" i="21"/>
  <c r="H20" i="21"/>
  <c r="I20" i="21" s="1"/>
  <c r="I15" i="21"/>
  <c r="I8" i="21"/>
  <c r="B61" i="21"/>
  <c r="B60" i="21" s="1"/>
  <c r="H53" i="21"/>
  <c r="I53" i="21" s="1"/>
  <c r="E52" i="21"/>
  <c r="G52" i="21" s="1"/>
  <c r="H52" i="21" s="1"/>
  <c r="I52" i="21" s="1"/>
  <c r="H51" i="21"/>
  <c r="I51" i="21" s="1"/>
  <c r="G50" i="21"/>
  <c r="H50" i="21" s="1"/>
  <c r="I50" i="21" s="1"/>
  <c r="G49" i="21"/>
  <c r="H49" i="21" s="1"/>
  <c r="I49" i="21" s="1"/>
  <c r="E48" i="21"/>
  <c r="G48" i="21" s="1"/>
  <c r="H48" i="21" s="1"/>
  <c r="I48" i="21" s="1"/>
  <c r="G47" i="21"/>
  <c r="H47" i="21" s="1"/>
  <c r="I47" i="21" s="1"/>
  <c r="I46" i="21"/>
  <c r="G45" i="21"/>
  <c r="H45" i="21" s="1"/>
  <c r="I45" i="21" s="1"/>
  <c r="H54" i="21"/>
  <c r="F43" i="21"/>
  <c r="I43" i="21" s="1"/>
  <c r="K40" i="21"/>
  <c r="I34" i="21"/>
  <c r="I33" i="21"/>
  <c r="I31" i="21"/>
  <c r="K20" i="21"/>
  <c r="H10" i="21"/>
  <c r="K30" i="20"/>
  <c r="L30" i="20" s="1"/>
  <c r="L28" i="20"/>
  <c r="B61" i="20"/>
  <c r="B60" i="20" s="1"/>
  <c r="E52" i="20"/>
  <c r="G52" i="20" s="1"/>
  <c r="H51" i="20"/>
  <c r="I51" i="20" s="1"/>
  <c r="G50" i="20"/>
  <c r="H50" i="20" s="1"/>
  <c r="I50" i="20" s="1"/>
  <c r="E48" i="20"/>
  <c r="G48" i="20" s="1"/>
  <c r="H48" i="20" s="1"/>
  <c r="I48" i="20" s="1"/>
  <c r="G45" i="20"/>
  <c r="H45" i="20" s="1"/>
  <c r="I45" i="20" s="1"/>
  <c r="H43" i="20"/>
  <c r="I39" i="20"/>
  <c r="H20" i="20"/>
  <c r="I20" i="20" s="1"/>
  <c r="K20" i="20" s="1"/>
  <c r="I37" i="20"/>
  <c r="I35" i="20"/>
  <c r="I34" i="20"/>
  <c r="I33" i="20"/>
  <c r="I29" i="20"/>
  <c r="I27" i="20"/>
  <c r="I25" i="20"/>
  <c r="I24" i="20"/>
  <c r="I23" i="20"/>
  <c r="I21" i="20"/>
  <c r="H21" i="20"/>
  <c r="H53" i="20"/>
  <c r="I53" i="20" s="1"/>
  <c r="H52" i="20"/>
  <c r="I52" i="20" s="1"/>
  <c r="G49" i="20"/>
  <c r="H49" i="20" s="1"/>
  <c r="I49" i="20" s="1"/>
  <c r="G47" i="20"/>
  <c r="H47" i="20" s="1"/>
  <c r="I47" i="20" s="1"/>
  <c r="G46" i="20"/>
  <c r="H46" i="20" s="1"/>
  <c r="I46" i="20" s="1"/>
  <c r="F43" i="20"/>
  <c r="I43" i="20" s="1"/>
  <c r="I42" i="20"/>
  <c r="I41" i="20"/>
  <c r="K40" i="20"/>
  <c r="I38" i="20"/>
  <c r="L20" i="20"/>
  <c r="I19" i="20"/>
  <c r="H19" i="20"/>
  <c r="I15" i="20"/>
  <c r="H10" i="20"/>
  <c r="I8" i="20"/>
  <c r="K30" i="19"/>
  <c r="L30" i="19"/>
  <c r="B61" i="19"/>
  <c r="B60" i="19" s="1"/>
  <c r="B55" i="15"/>
  <c r="C43" i="16"/>
  <c r="C52" i="19"/>
  <c r="C47" i="16"/>
  <c r="C46" i="14"/>
  <c r="I27" i="14"/>
  <c r="H47" i="12"/>
  <c r="K29" i="19"/>
  <c r="K32" i="19"/>
  <c r="L32" i="19" s="1"/>
  <c r="H53" i="19"/>
  <c r="I53" i="19" s="1"/>
  <c r="E52" i="19"/>
  <c r="G52" i="19" s="1"/>
  <c r="H52" i="19" s="1"/>
  <c r="I52" i="19" s="1"/>
  <c r="H51" i="19"/>
  <c r="I51" i="19" s="1"/>
  <c r="G50" i="19"/>
  <c r="H50" i="19" s="1"/>
  <c r="I50" i="19" s="1"/>
  <c r="G49" i="19"/>
  <c r="H49" i="19" s="1"/>
  <c r="I49" i="19" s="1"/>
  <c r="E48" i="19"/>
  <c r="G48" i="19" s="1"/>
  <c r="H48" i="19" s="1"/>
  <c r="I48" i="19" s="1"/>
  <c r="G47" i="19"/>
  <c r="H47" i="19" s="1"/>
  <c r="I47" i="19" s="1"/>
  <c r="G46" i="19"/>
  <c r="H46" i="19" s="1"/>
  <c r="I46" i="19" s="1"/>
  <c r="G45" i="19"/>
  <c r="H45" i="19" s="1"/>
  <c r="I45" i="19" s="1"/>
  <c r="H43" i="19"/>
  <c r="F43" i="19"/>
  <c r="I43" i="19" s="1"/>
  <c r="I42" i="19"/>
  <c r="I41" i="19"/>
  <c r="K40" i="19"/>
  <c r="I39" i="19"/>
  <c r="I38" i="19"/>
  <c r="I37" i="19"/>
  <c r="I35" i="19"/>
  <c r="I34" i="19"/>
  <c r="I33" i="19"/>
  <c r="I28" i="19"/>
  <c r="I27" i="19"/>
  <c r="I26" i="19"/>
  <c r="I24" i="19"/>
  <c r="I23" i="19"/>
  <c r="I22" i="19"/>
  <c r="I20" i="19"/>
  <c r="H20" i="19"/>
  <c r="H19" i="19"/>
  <c r="I19" i="19" s="1"/>
  <c r="I18" i="19"/>
  <c r="H18" i="19"/>
  <c r="I15" i="19"/>
  <c r="H10" i="19"/>
  <c r="I8" i="19"/>
  <c r="I28" i="18"/>
  <c r="K28" i="18"/>
  <c r="L28" i="18" s="1"/>
  <c r="L16" i="18"/>
  <c r="H48" i="18"/>
  <c r="H50" i="18"/>
  <c r="I50" i="18" s="1"/>
  <c r="E49" i="18"/>
  <c r="G49" i="18" s="1"/>
  <c r="H49" i="18" s="1"/>
  <c r="I49" i="18" s="1"/>
  <c r="I27" i="18"/>
  <c r="I26" i="18"/>
  <c r="I24" i="18"/>
  <c r="I23" i="18"/>
  <c r="I22" i="18"/>
  <c r="I20" i="18"/>
  <c r="H19" i="18"/>
  <c r="I19" i="18" s="1"/>
  <c r="H18" i="18"/>
  <c r="I15" i="18"/>
  <c r="G47" i="18"/>
  <c r="H47" i="18" s="1"/>
  <c r="I47" i="18" s="1"/>
  <c r="G46" i="18"/>
  <c r="H46" i="18" s="1"/>
  <c r="I46" i="18" s="1"/>
  <c r="E45" i="18"/>
  <c r="G45" i="18" s="1"/>
  <c r="H45" i="18" s="1"/>
  <c r="I45" i="18" s="1"/>
  <c r="G44" i="18"/>
  <c r="H44" i="18" s="1"/>
  <c r="I44" i="18" s="1"/>
  <c r="G43" i="18"/>
  <c r="H43" i="18" s="1"/>
  <c r="I43" i="18" s="1"/>
  <c r="G42" i="18"/>
  <c r="H42" i="18" s="1"/>
  <c r="I42" i="18" s="1"/>
  <c r="H40" i="18"/>
  <c r="F40" i="18"/>
  <c r="I40" i="18" s="1"/>
  <c r="I39" i="18"/>
  <c r="I38" i="18"/>
  <c r="K37" i="18"/>
  <c r="I36" i="18"/>
  <c r="I35" i="18"/>
  <c r="I34" i="18"/>
  <c r="I32" i="18"/>
  <c r="I31" i="18"/>
  <c r="I30" i="18"/>
  <c r="H20" i="18"/>
  <c r="I18" i="18"/>
  <c r="H10" i="18"/>
  <c r="I8" i="18"/>
  <c r="I26" i="17"/>
  <c r="K26" i="17" s="1"/>
  <c r="E48" i="17"/>
  <c r="G41" i="17"/>
  <c r="H41" i="17" s="1"/>
  <c r="I41" i="17" s="1"/>
  <c r="H39" i="17"/>
  <c r="F39" i="17"/>
  <c r="I39" i="17" s="1"/>
  <c r="I38" i="17"/>
  <c r="I37" i="17"/>
  <c r="K36" i="17"/>
  <c r="I35" i="17"/>
  <c r="I34" i="17"/>
  <c r="I33" i="17"/>
  <c r="I31" i="17"/>
  <c r="I30" i="17"/>
  <c r="I29" i="17"/>
  <c r="I28" i="17"/>
  <c r="I27" i="17"/>
  <c r="I25" i="17"/>
  <c r="I23" i="17"/>
  <c r="H19" i="17"/>
  <c r="H17" i="17"/>
  <c r="H10" i="17"/>
  <c r="I8" i="17"/>
  <c r="H49" i="17"/>
  <c r="I49" i="17" s="1"/>
  <c r="H47" i="17"/>
  <c r="I47" i="17" s="1"/>
  <c r="G46" i="17"/>
  <c r="H46" i="17" s="1"/>
  <c r="I46" i="17" s="1"/>
  <c r="G45" i="17"/>
  <c r="H45" i="17" s="1"/>
  <c r="I45" i="17" s="1"/>
  <c r="E44" i="17"/>
  <c r="G44" i="17" s="1"/>
  <c r="H44" i="17" s="1"/>
  <c r="I44" i="17" s="1"/>
  <c r="K44" i="17" s="1"/>
  <c r="G43" i="17"/>
  <c r="H43" i="17" s="1"/>
  <c r="I43" i="17" s="1"/>
  <c r="G42" i="17"/>
  <c r="H42" i="17" s="1"/>
  <c r="I42" i="17" s="1"/>
  <c r="I22" i="17"/>
  <c r="I21" i="17"/>
  <c r="I19" i="17"/>
  <c r="H18" i="17"/>
  <c r="I18" i="17" s="1"/>
  <c r="I17" i="17"/>
  <c r="I15" i="17"/>
  <c r="H48" i="16"/>
  <c r="I48" i="16" s="1"/>
  <c r="G42" i="16"/>
  <c r="H42" i="16" s="1"/>
  <c r="I42" i="16" s="1"/>
  <c r="G40" i="16"/>
  <c r="H40" i="16" s="1"/>
  <c r="I40" i="16" s="1"/>
  <c r="H18" i="16"/>
  <c r="I18" i="16" s="1"/>
  <c r="I15" i="16"/>
  <c r="K35" i="16"/>
  <c r="I34" i="16"/>
  <c r="I33" i="16"/>
  <c r="I32" i="16"/>
  <c r="I30" i="16"/>
  <c r="I29" i="16"/>
  <c r="I28" i="16"/>
  <c r="I27" i="16"/>
  <c r="I26" i="16"/>
  <c r="I25" i="16"/>
  <c r="I23" i="16"/>
  <c r="I22" i="16"/>
  <c r="I21" i="16"/>
  <c r="I19" i="16"/>
  <c r="H19" i="16"/>
  <c r="K18" i="16"/>
  <c r="I17" i="16"/>
  <c r="H17" i="16"/>
  <c r="K48" i="16"/>
  <c r="E47" i="16"/>
  <c r="G47" i="16" s="1"/>
  <c r="H47" i="16" s="1"/>
  <c r="I47" i="16" s="1"/>
  <c r="H46" i="16"/>
  <c r="I46" i="16" s="1"/>
  <c r="G45" i="16"/>
  <c r="H45" i="16" s="1"/>
  <c r="I45" i="16" s="1"/>
  <c r="G44" i="16"/>
  <c r="H44" i="16" s="1"/>
  <c r="I44" i="16" s="1"/>
  <c r="E43" i="16"/>
  <c r="G43" i="16" s="1"/>
  <c r="H43" i="16" s="1"/>
  <c r="I43" i="16" s="1"/>
  <c r="G41" i="16"/>
  <c r="H41" i="16" s="1"/>
  <c r="I41" i="16" s="1"/>
  <c r="H38" i="16"/>
  <c r="F38" i="16"/>
  <c r="I38" i="16" s="1"/>
  <c r="I37" i="16"/>
  <c r="K36" i="16"/>
  <c r="H10" i="16"/>
  <c r="I8" i="16"/>
  <c r="I37" i="15"/>
  <c r="I36" i="15"/>
  <c r="K35" i="15"/>
  <c r="I34" i="15"/>
  <c r="I33" i="15"/>
  <c r="I32" i="15"/>
  <c r="I30" i="15"/>
  <c r="I29" i="15"/>
  <c r="I28" i="15"/>
  <c r="I27" i="15"/>
  <c r="I26" i="15"/>
  <c r="I25" i="15"/>
  <c r="I23" i="15"/>
  <c r="I22" i="15"/>
  <c r="I21" i="15"/>
  <c r="I19" i="15"/>
  <c r="H19" i="15"/>
  <c r="H18" i="15"/>
  <c r="I18" i="15" s="1"/>
  <c r="I17" i="15"/>
  <c r="H17" i="15"/>
  <c r="I15" i="15"/>
  <c r="G40" i="15"/>
  <c r="H40" i="15" s="1"/>
  <c r="I40" i="15" s="1"/>
  <c r="F38" i="15"/>
  <c r="I38" i="15" s="1"/>
  <c r="H10" i="15"/>
  <c r="I8" i="15"/>
  <c r="H48" i="15"/>
  <c r="I48" i="15" s="1"/>
  <c r="E47" i="15"/>
  <c r="G47" i="15" s="1"/>
  <c r="H47" i="15" s="1"/>
  <c r="I47" i="15" s="1"/>
  <c r="H46" i="15"/>
  <c r="I46" i="15" s="1"/>
  <c r="G45" i="15"/>
  <c r="H45" i="15" s="1"/>
  <c r="I45" i="15" s="1"/>
  <c r="G44" i="15"/>
  <c r="H44" i="15" s="1"/>
  <c r="I44" i="15" s="1"/>
  <c r="E43" i="15"/>
  <c r="G43" i="15" s="1"/>
  <c r="H43" i="15" s="1"/>
  <c r="I43" i="15" s="1"/>
  <c r="G42" i="15"/>
  <c r="H42" i="15" s="1"/>
  <c r="I42" i="15" s="1"/>
  <c r="G41" i="15"/>
  <c r="H41" i="15" s="1"/>
  <c r="I41" i="15" s="1"/>
  <c r="H38" i="15"/>
  <c r="I26" i="14"/>
  <c r="I25" i="14"/>
  <c r="H19" i="14"/>
  <c r="C50" i="14"/>
  <c r="I19" i="14"/>
  <c r="G48" i="14"/>
  <c r="H48" i="14" s="1"/>
  <c r="I48" i="14" s="1"/>
  <c r="H41" i="14"/>
  <c r="F41" i="14"/>
  <c r="I41" i="14" s="1"/>
  <c r="I40" i="14"/>
  <c r="I39" i="14"/>
  <c r="K38" i="14"/>
  <c r="I37" i="14"/>
  <c r="I36" i="14"/>
  <c r="I35" i="14"/>
  <c r="I33" i="14"/>
  <c r="I32" i="14"/>
  <c r="I31" i="14"/>
  <c r="I30" i="14"/>
  <c r="I28" i="14"/>
  <c r="I23" i="14"/>
  <c r="I22" i="14"/>
  <c r="I21" i="14"/>
  <c r="K19" i="14"/>
  <c r="H49" i="14"/>
  <c r="I49" i="14" s="1"/>
  <c r="G47" i="14"/>
  <c r="H47" i="14" s="1"/>
  <c r="I47" i="14" s="1"/>
  <c r="H18" i="14"/>
  <c r="I18" i="14" s="1"/>
  <c r="I17" i="14"/>
  <c r="H17" i="14"/>
  <c r="I15" i="14"/>
  <c r="H10" i="14"/>
  <c r="I8" i="14"/>
  <c r="H51" i="14"/>
  <c r="I51" i="14" s="1"/>
  <c r="G45" i="14"/>
  <c r="H45" i="14" s="1"/>
  <c r="I45" i="14" s="1"/>
  <c r="G44" i="14"/>
  <c r="H44" i="14" s="1"/>
  <c r="I44" i="14" s="1"/>
  <c r="G43" i="14"/>
  <c r="H43" i="14" s="1"/>
  <c r="I43" i="14" s="1"/>
  <c r="I26" i="13"/>
  <c r="I25" i="13"/>
  <c r="I23" i="13"/>
  <c r="I22" i="13"/>
  <c r="I21" i="13"/>
  <c r="I19" i="13"/>
  <c r="H19" i="13"/>
  <c r="H48" i="13"/>
  <c r="I48" i="13" s="1"/>
  <c r="G45" i="13"/>
  <c r="H45" i="13" s="1"/>
  <c r="I45" i="13" s="1"/>
  <c r="G40" i="13"/>
  <c r="H40" i="13" s="1"/>
  <c r="I40" i="13" s="1"/>
  <c r="H38" i="13"/>
  <c r="I37" i="13"/>
  <c r="I36" i="13"/>
  <c r="I33" i="13"/>
  <c r="I32" i="13"/>
  <c r="I30" i="13"/>
  <c r="I27" i="13"/>
  <c r="I17" i="13"/>
  <c r="H17" i="13"/>
  <c r="H10" i="13"/>
  <c r="I8" i="13"/>
  <c r="K48" i="13"/>
  <c r="H46" i="13"/>
  <c r="I46" i="13" s="1"/>
  <c r="G44" i="13"/>
  <c r="H44" i="13" s="1"/>
  <c r="I44" i="13" s="1"/>
  <c r="G42" i="13"/>
  <c r="H42" i="13" s="1"/>
  <c r="I42" i="13" s="1"/>
  <c r="G41" i="13"/>
  <c r="H41" i="13" s="1"/>
  <c r="I41" i="13" s="1"/>
  <c r="F38" i="13"/>
  <c r="I38" i="13" s="1"/>
  <c r="K35" i="13"/>
  <c r="I34" i="13"/>
  <c r="I29" i="13"/>
  <c r="I28" i="13"/>
  <c r="H18" i="13"/>
  <c r="I18" i="13" s="1"/>
  <c r="I15" i="13"/>
  <c r="H49" i="12"/>
  <c r="I29" i="12"/>
  <c r="I30" i="12"/>
  <c r="H11" i="12"/>
  <c r="I8" i="12"/>
  <c r="I28" i="12"/>
  <c r="I27" i="12"/>
  <c r="I26" i="12"/>
  <c r="I24" i="12"/>
  <c r="I23" i="12"/>
  <c r="I22" i="12"/>
  <c r="I20" i="12"/>
  <c r="H20" i="12"/>
  <c r="G45" i="12"/>
  <c r="H45" i="12" s="1"/>
  <c r="I45" i="12" s="1"/>
  <c r="G43" i="12"/>
  <c r="H43" i="12" s="1"/>
  <c r="I43" i="12" s="1"/>
  <c r="G42" i="12"/>
  <c r="H42" i="12" s="1"/>
  <c r="I42" i="12" s="1"/>
  <c r="F39" i="12"/>
  <c r="I39" i="12" s="1"/>
  <c r="I33" i="12"/>
  <c r="H19" i="12"/>
  <c r="I19" i="12" s="1"/>
  <c r="I18" i="12"/>
  <c r="H18" i="12"/>
  <c r="I34" i="12"/>
  <c r="I31" i="12"/>
  <c r="K19" i="12"/>
  <c r="I16" i="12"/>
  <c r="I49" i="12"/>
  <c r="G46" i="12"/>
  <c r="H46" i="12" s="1"/>
  <c r="I46" i="12" s="1"/>
  <c r="G41" i="12"/>
  <c r="H41" i="12" s="1"/>
  <c r="I41" i="12" s="1"/>
  <c r="H39" i="12"/>
  <c r="I38" i="12"/>
  <c r="I37" i="12"/>
  <c r="K36" i="12"/>
  <c r="I35" i="12"/>
  <c r="L19" i="12"/>
  <c r="K16" i="11"/>
  <c r="L16" i="11"/>
  <c r="K37" i="11"/>
  <c r="L37" i="11" s="1"/>
  <c r="L40" i="11"/>
  <c r="I50" i="11"/>
  <c r="K50" i="11" s="1"/>
  <c r="I47" i="11"/>
  <c r="K47" i="11" s="1"/>
  <c r="L47" i="11" s="1"/>
  <c r="H42" i="11"/>
  <c r="K24" i="11"/>
  <c r="L24" i="11" s="1"/>
  <c r="K51" i="11"/>
  <c r="L51" i="11" s="1"/>
  <c r="K20" i="11"/>
  <c r="L20" i="11" s="1"/>
  <c r="K45" i="11"/>
  <c r="L45" i="11" s="1"/>
  <c r="K48" i="11"/>
  <c r="L48" i="11" s="1"/>
  <c r="K42" i="11"/>
  <c r="L42" i="11" s="1"/>
  <c r="K49" i="11"/>
  <c r="L49" i="11"/>
  <c r="K46" i="11"/>
  <c r="L46" i="11" s="1"/>
  <c r="K33" i="11"/>
  <c r="L33" i="11" s="1"/>
  <c r="L26" i="11"/>
  <c r="L22" i="11"/>
  <c r="K8" i="11"/>
  <c r="K10" i="11" s="1"/>
  <c r="I43" i="11"/>
  <c r="K19" i="11"/>
  <c r="L19" i="11" s="1"/>
  <c r="K22" i="11"/>
  <c r="L34" i="11"/>
  <c r="K38" i="11"/>
  <c r="L38" i="11" s="1"/>
  <c r="K41" i="11"/>
  <c r="L41" i="11" s="1"/>
  <c r="I44" i="11"/>
  <c r="K32" i="11"/>
  <c r="L32" i="11" s="1"/>
  <c r="K36" i="11"/>
  <c r="L36" i="11" s="1"/>
  <c r="I10" i="11"/>
  <c r="G12" i="11" s="1"/>
  <c r="K23" i="11"/>
  <c r="L23" i="11" s="1"/>
  <c r="K26" i="11"/>
  <c r="L50" i="11"/>
  <c r="H20" i="11"/>
  <c r="K29" i="11"/>
  <c r="L29" i="11" s="1"/>
  <c r="K39" i="11"/>
  <c r="L39" i="11" s="1"/>
  <c r="K18" i="11"/>
  <c r="L18" i="11" s="1"/>
  <c r="K27" i="11"/>
  <c r="L27" i="11" s="1"/>
  <c r="K15" i="11"/>
  <c r="L52" i="11"/>
  <c r="H18" i="11"/>
  <c r="K42" i="21" l="1"/>
  <c r="K41" i="21"/>
  <c r="K38" i="21"/>
  <c r="L38" i="21"/>
  <c r="K35" i="21"/>
  <c r="L35" i="21"/>
  <c r="K30" i="21"/>
  <c r="L30" i="21"/>
  <c r="K29" i="21"/>
  <c r="K28" i="21"/>
  <c r="K27" i="21"/>
  <c r="K25" i="21"/>
  <c r="K23" i="21"/>
  <c r="K21" i="21"/>
  <c r="K19" i="21"/>
  <c r="L19" i="21"/>
  <c r="K16" i="21"/>
  <c r="L16" i="21"/>
  <c r="K39" i="21"/>
  <c r="L39" i="21"/>
  <c r="K37" i="21"/>
  <c r="L37" i="21"/>
  <c r="K24" i="21"/>
  <c r="K15" i="21"/>
  <c r="L15" i="21"/>
  <c r="I44" i="21"/>
  <c r="I54" i="21" s="1"/>
  <c r="I10" i="21"/>
  <c r="G12" i="21" s="1"/>
  <c r="K8" i="21"/>
  <c r="K10" i="21" s="1"/>
  <c r="K53" i="21"/>
  <c r="L53" i="21"/>
  <c r="K52" i="21"/>
  <c r="K51" i="21"/>
  <c r="L51" i="21"/>
  <c r="K50" i="21"/>
  <c r="L50" i="21"/>
  <c r="K49" i="21"/>
  <c r="K48" i="21"/>
  <c r="L48" i="21"/>
  <c r="K47" i="21"/>
  <c r="L47" i="21"/>
  <c r="K46" i="21"/>
  <c r="L46" i="21"/>
  <c r="K45" i="21"/>
  <c r="L45" i="21"/>
  <c r="K43" i="21"/>
  <c r="L43" i="21"/>
  <c r="K34" i="21"/>
  <c r="L34" i="21"/>
  <c r="K33" i="21"/>
  <c r="K31" i="21"/>
  <c r="L40" i="21"/>
  <c r="L20" i="21"/>
  <c r="K31" i="20"/>
  <c r="L40" i="20"/>
  <c r="K51" i="20"/>
  <c r="L51" i="20"/>
  <c r="K50" i="20"/>
  <c r="K48" i="20"/>
  <c r="K45" i="20"/>
  <c r="K39" i="20"/>
  <c r="K37" i="20"/>
  <c r="L37" i="20"/>
  <c r="K35" i="20"/>
  <c r="K34" i="20"/>
  <c r="L34" i="20"/>
  <c r="K33" i="20"/>
  <c r="K29" i="20"/>
  <c r="K27" i="20"/>
  <c r="L27" i="20"/>
  <c r="K25" i="20"/>
  <c r="L25" i="20"/>
  <c r="K24" i="20"/>
  <c r="L24" i="20"/>
  <c r="K23" i="20"/>
  <c r="K21" i="20"/>
  <c r="L21" i="20"/>
  <c r="K53" i="20"/>
  <c r="K52" i="20"/>
  <c r="L52" i="20"/>
  <c r="K49" i="20"/>
  <c r="L49" i="20"/>
  <c r="K47" i="20"/>
  <c r="K46" i="20"/>
  <c r="L46" i="20"/>
  <c r="K43" i="20"/>
  <c r="K42" i="20"/>
  <c r="K41" i="20"/>
  <c r="K38" i="20"/>
  <c r="K19" i="20"/>
  <c r="K15" i="20"/>
  <c r="K44" i="20" s="1"/>
  <c r="K54" i="20" s="1"/>
  <c r="L15" i="20"/>
  <c r="I44" i="20"/>
  <c r="I54" i="20" s="1"/>
  <c r="I10" i="20"/>
  <c r="G12" i="20" s="1"/>
  <c r="K8" i="20"/>
  <c r="K10" i="20" s="1"/>
  <c r="H44" i="20"/>
  <c r="H54" i="20" s="1"/>
  <c r="I48" i="18"/>
  <c r="G48" i="17"/>
  <c r="H48" i="17" s="1"/>
  <c r="I48" i="17" s="1"/>
  <c r="E46" i="14"/>
  <c r="G46" i="14" s="1"/>
  <c r="H46" i="14" s="1"/>
  <c r="I46" i="14" s="1"/>
  <c r="K27" i="14"/>
  <c r="L27" i="14"/>
  <c r="I47" i="12"/>
  <c r="L29" i="19"/>
  <c r="K53" i="19"/>
  <c r="K52" i="19"/>
  <c r="K51" i="19"/>
  <c r="L51" i="19"/>
  <c r="K50" i="19"/>
  <c r="K49" i="19"/>
  <c r="L49" i="19"/>
  <c r="K48" i="19"/>
  <c r="K47" i="19"/>
  <c r="L47" i="19"/>
  <c r="K46" i="19"/>
  <c r="L46" i="19"/>
  <c r="K45" i="19"/>
  <c r="L45" i="19"/>
  <c r="K43" i="19"/>
  <c r="L43" i="19"/>
  <c r="K42" i="19"/>
  <c r="L42" i="19"/>
  <c r="K41" i="19"/>
  <c r="K39" i="19"/>
  <c r="L39" i="19"/>
  <c r="K38" i="19"/>
  <c r="L38" i="19"/>
  <c r="K37" i="19"/>
  <c r="K35" i="19"/>
  <c r="L35" i="19"/>
  <c r="K34" i="19"/>
  <c r="L34" i="19"/>
  <c r="K33" i="19"/>
  <c r="L33" i="19"/>
  <c r="K28" i="19"/>
  <c r="L28" i="19"/>
  <c r="K27" i="19"/>
  <c r="L27" i="19"/>
  <c r="K26" i="19"/>
  <c r="L26" i="19"/>
  <c r="K24" i="19"/>
  <c r="L24" i="19"/>
  <c r="K23" i="19"/>
  <c r="K22" i="19"/>
  <c r="K20" i="19"/>
  <c r="K19" i="19"/>
  <c r="K18" i="19"/>
  <c r="K15" i="19"/>
  <c r="L15" i="19"/>
  <c r="I44" i="19"/>
  <c r="I54" i="19" s="1"/>
  <c r="K8" i="19"/>
  <c r="K10" i="19" s="1"/>
  <c r="L8" i="19"/>
  <c r="L10" i="19" s="1"/>
  <c r="G13" i="19" s="1"/>
  <c r="D67" i="19" s="1"/>
  <c r="I10" i="19"/>
  <c r="G12" i="19" s="1"/>
  <c r="H44" i="19"/>
  <c r="H54" i="19" s="1"/>
  <c r="L40" i="19"/>
  <c r="K50" i="18"/>
  <c r="L50" i="18"/>
  <c r="K49" i="18"/>
  <c r="L49" i="18"/>
  <c r="K48" i="18"/>
  <c r="K27" i="18"/>
  <c r="L27" i="18"/>
  <c r="K26" i="18"/>
  <c r="L26" i="18"/>
  <c r="K24" i="18"/>
  <c r="K23" i="18"/>
  <c r="K22" i="18"/>
  <c r="L22" i="18"/>
  <c r="K20" i="18"/>
  <c r="K19" i="18"/>
  <c r="K15" i="18"/>
  <c r="L15" i="18"/>
  <c r="I41" i="18"/>
  <c r="I51" i="18" s="1"/>
  <c r="K47" i="18"/>
  <c r="K46" i="18"/>
  <c r="L46" i="18"/>
  <c r="K45" i="18"/>
  <c r="L45" i="18"/>
  <c r="K44" i="18"/>
  <c r="L44" i="18"/>
  <c r="K43" i="18"/>
  <c r="L43" i="18"/>
  <c r="K42" i="18"/>
  <c r="L42" i="18"/>
  <c r="K40" i="18"/>
  <c r="L40" i="18"/>
  <c r="K39" i="18"/>
  <c r="L39" i="18"/>
  <c r="K38" i="18"/>
  <c r="L38" i="18"/>
  <c r="K36" i="18"/>
  <c r="L36" i="18"/>
  <c r="K35" i="18"/>
  <c r="L35" i="18"/>
  <c r="K34" i="18"/>
  <c r="L34" i="18"/>
  <c r="K32" i="18"/>
  <c r="L32" i="18"/>
  <c r="K31" i="18"/>
  <c r="K30" i="18"/>
  <c r="K18" i="18"/>
  <c r="K8" i="18"/>
  <c r="K10" i="18" s="1"/>
  <c r="I10" i="18"/>
  <c r="G12" i="18" s="1"/>
  <c r="H41" i="18"/>
  <c r="H51" i="18" s="1"/>
  <c r="L37" i="18"/>
  <c r="L26" i="17"/>
  <c r="K41" i="17"/>
  <c r="L41" i="17"/>
  <c r="K39" i="17"/>
  <c r="L39" i="17"/>
  <c r="K38" i="17"/>
  <c r="K37" i="17"/>
  <c r="L37" i="17"/>
  <c r="K35" i="17"/>
  <c r="L35" i="17"/>
  <c r="K34" i="17"/>
  <c r="L34" i="17"/>
  <c r="K33" i="17"/>
  <c r="L33" i="17"/>
  <c r="K31" i="17"/>
  <c r="L31" i="17"/>
  <c r="K30" i="17"/>
  <c r="L30" i="17"/>
  <c r="K29" i="17"/>
  <c r="L29" i="17"/>
  <c r="K28" i="17"/>
  <c r="L28" i="17"/>
  <c r="K27" i="17"/>
  <c r="K25" i="17"/>
  <c r="K23" i="17"/>
  <c r="L23" i="17"/>
  <c r="I10" i="17"/>
  <c r="G12" i="17" s="1"/>
  <c r="K8" i="17"/>
  <c r="K10" i="17" s="1"/>
  <c r="K49" i="17"/>
  <c r="L49" i="17"/>
  <c r="K48" i="17"/>
  <c r="L48" i="17"/>
  <c r="K47" i="17"/>
  <c r="K46" i="17"/>
  <c r="K45" i="17"/>
  <c r="K43" i="17"/>
  <c r="L43" i="17"/>
  <c r="K42" i="17"/>
  <c r="K22" i="17"/>
  <c r="K21" i="17"/>
  <c r="K19" i="17"/>
  <c r="K18" i="17"/>
  <c r="L18" i="17"/>
  <c r="K17" i="17"/>
  <c r="K15" i="17"/>
  <c r="I40" i="17"/>
  <c r="L44" i="17"/>
  <c r="H40" i="17"/>
  <c r="L36" i="17"/>
  <c r="K42" i="16"/>
  <c r="L42" i="16"/>
  <c r="K40" i="16"/>
  <c r="K15" i="16"/>
  <c r="L15" i="16"/>
  <c r="I39" i="16"/>
  <c r="I49" i="16" s="1"/>
  <c r="K34" i="16"/>
  <c r="L34" i="16"/>
  <c r="K33" i="16"/>
  <c r="L33" i="16"/>
  <c r="K32" i="16"/>
  <c r="L32" i="16"/>
  <c r="K30" i="16"/>
  <c r="L30" i="16"/>
  <c r="K29" i="16"/>
  <c r="L29" i="16"/>
  <c r="K28" i="16"/>
  <c r="L28" i="16"/>
  <c r="K27" i="16"/>
  <c r="L27" i="16"/>
  <c r="K26" i="16"/>
  <c r="L26" i="16"/>
  <c r="K25" i="16"/>
  <c r="L25" i="16"/>
  <c r="K23" i="16"/>
  <c r="L23" i="16"/>
  <c r="K22" i="16"/>
  <c r="L22" i="16"/>
  <c r="K21" i="16"/>
  <c r="L21" i="16"/>
  <c r="K19" i="16"/>
  <c r="L19" i="16"/>
  <c r="K17" i="16"/>
  <c r="K47" i="16"/>
  <c r="L47" i="16"/>
  <c r="K46" i="16"/>
  <c r="K45" i="16"/>
  <c r="K44" i="16"/>
  <c r="L44" i="16"/>
  <c r="K43" i="16"/>
  <c r="L43" i="16"/>
  <c r="K41" i="16"/>
  <c r="K38" i="16"/>
  <c r="L38" i="16"/>
  <c r="K37" i="16"/>
  <c r="I10" i="16"/>
  <c r="G12" i="16" s="1"/>
  <c r="K8" i="16"/>
  <c r="K10" i="16" s="1"/>
  <c r="L8" i="16"/>
  <c r="L10" i="16" s="1"/>
  <c r="G13" i="16" s="1"/>
  <c r="D62" i="16" s="1"/>
  <c r="L48" i="16"/>
  <c r="H39" i="16"/>
  <c r="H49" i="16" s="1"/>
  <c r="L35" i="16"/>
  <c r="L18" i="16"/>
  <c r="L36" i="16"/>
  <c r="K37" i="15"/>
  <c r="L37" i="15"/>
  <c r="K36" i="15"/>
  <c r="L36" i="15"/>
  <c r="K34" i="15"/>
  <c r="L34" i="15"/>
  <c r="K33" i="15"/>
  <c r="L33" i="15"/>
  <c r="K32" i="15"/>
  <c r="L32" i="15"/>
  <c r="K30" i="15"/>
  <c r="L30" i="15"/>
  <c r="K29" i="15"/>
  <c r="L29" i="15"/>
  <c r="K28" i="15"/>
  <c r="L28" i="15"/>
  <c r="K27" i="15"/>
  <c r="L27" i="15"/>
  <c r="K26" i="15"/>
  <c r="L26" i="15"/>
  <c r="K25" i="15"/>
  <c r="L25" i="15"/>
  <c r="K23" i="15"/>
  <c r="L23" i="15"/>
  <c r="K22" i="15"/>
  <c r="L22" i="15"/>
  <c r="K21" i="15"/>
  <c r="L21" i="15"/>
  <c r="K19" i="15"/>
  <c r="L19" i="15"/>
  <c r="K18" i="15"/>
  <c r="L18" i="15"/>
  <c r="K17" i="15"/>
  <c r="L17" i="15"/>
  <c r="K15" i="15"/>
  <c r="L15" i="15"/>
  <c r="I39" i="15"/>
  <c r="I49" i="15" s="1"/>
  <c r="K40" i="15"/>
  <c r="K38" i="15"/>
  <c r="K8" i="15"/>
  <c r="K10" i="15" s="1"/>
  <c r="I10" i="15"/>
  <c r="G12" i="15" s="1"/>
  <c r="K48" i="15"/>
  <c r="L48" i="15"/>
  <c r="K47" i="15"/>
  <c r="K46" i="15"/>
  <c r="K45" i="15"/>
  <c r="K44" i="15"/>
  <c r="L44" i="15"/>
  <c r="K43" i="15"/>
  <c r="L43" i="15"/>
  <c r="K42" i="15"/>
  <c r="K41" i="15"/>
  <c r="L35" i="15"/>
  <c r="H39" i="15"/>
  <c r="H49" i="15" s="1"/>
  <c r="K48" i="14"/>
  <c r="L48" i="14" s="1"/>
  <c r="E50" i="14"/>
  <c r="G50" i="14" s="1"/>
  <c r="H50" i="14" s="1"/>
  <c r="I50" i="14" s="1"/>
  <c r="K26" i="14"/>
  <c r="K25" i="14"/>
  <c r="L25" i="14"/>
  <c r="K41" i="14"/>
  <c r="L41" i="14"/>
  <c r="K40" i="14"/>
  <c r="L40" i="14"/>
  <c r="K39" i="14"/>
  <c r="K37" i="14"/>
  <c r="L37" i="14"/>
  <c r="K36" i="14"/>
  <c r="L36" i="14"/>
  <c r="K35" i="14"/>
  <c r="L35" i="14"/>
  <c r="K33" i="14"/>
  <c r="L33" i="14"/>
  <c r="K32" i="14"/>
  <c r="L32" i="14"/>
  <c r="K31" i="14"/>
  <c r="L31" i="14"/>
  <c r="K30" i="14"/>
  <c r="L30" i="14"/>
  <c r="K28" i="14"/>
  <c r="K23" i="14"/>
  <c r="L23" i="14"/>
  <c r="K22" i="14"/>
  <c r="L22" i="14"/>
  <c r="K21" i="14"/>
  <c r="L21" i="14"/>
  <c r="K49" i="14"/>
  <c r="K47" i="14"/>
  <c r="L47" i="14"/>
  <c r="K18" i="14"/>
  <c r="L18" i="14"/>
  <c r="K17" i="14"/>
  <c r="L17" i="14"/>
  <c r="K15" i="14"/>
  <c r="I42" i="14"/>
  <c r="K8" i="14"/>
  <c r="K10" i="14" s="1"/>
  <c r="L8" i="14"/>
  <c r="L10" i="14" s="1"/>
  <c r="G13" i="14" s="1"/>
  <c r="D65" i="14" s="1"/>
  <c r="I10" i="14"/>
  <c r="G12" i="14" s="1"/>
  <c r="K51" i="14"/>
  <c r="L51" i="14"/>
  <c r="K45" i="14"/>
  <c r="L45" i="14"/>
  <c r="K44" i="14"/>
  <c r="L44" i="14"/>
  <c r="K43" i="14"/>
  <c r="H42" i="14"/>
  <c r="L38" i="14"/>
  <c r="L19" i="14"/>
  <c r="K26" i="13"/>
  <c r="K25" i="13"/>
  <c r="L25" i="13"/>
  <c r="K23" i="13"/>
  <c r="L23" i="13"/>
  <c r="K22" i="13"/>
  <c r="L22" i="13"/>
  <c r="K21" i="13"/>
  <c r="L21" i="13"/>
  <c r="K19" i="13"/>
  <c r="L19" i="13"/>
  <c r="K45" i="13"/>
  <c r="K40" i="13"/>
  <c r="K37" i="13"/>
  <c r="K36" i="13"/>
  <c r="K33" i="13"/>
  <c r="K32" i="13"/>
  <c r="L32" i="13"/>
  <c r="K30" i="13"/>
  <c r="K27" i="13"/>
  <c r="K17" i="13"/>
  <c r="I10" i="13"/>
  <c r="G12" i="13" s="1"/>
  <c r="K8" i="13"/>
  <c r="K10" i="13" s="1"/>
  <c r="K46" i="13"/>
  <c r="L46" i="13"/>
  <c r="K44" i="13"/>
  <c r="L44" i="13"/>
  <c r="K42" i="13"/>
  <c r="K41" i="13"/>
  <c r="K38" i="13"/>
  <c r="L38" i="13"/>
  <c r="K34" i="13"/>
  <c r="K29" i="13"/>
  <c r="L29" i="13"/>
  <c r="K28" i="13"/>
  <c r="K18" i="13"/>
  <c r="I39" i="13"/>
  <c r="K15" i="13"/>
  <c r="L48" i="13"/>
  <c r="H39" i="13"/>
  <c r="L35" i="13"/>
  <c r="K30" i="12"/>
  <c r="K29" i="12"/>
  <c r="L29" i="12"/>
  <c r="I11" i="12"/>
  <c r="G13" i="12" s="1"/>
  <c r="K8" i="12"/>
  <c r="K11" i="12" s="1"/>
  <c r="L8" i="12"/>
  <c r="L11" i="12" s="1"/>
  <c r="G14" i="12" s="1"/>
  <c r="D63" i="12" s="1"/>
  <c r="K28" i="12"/>
  <c r="L28" i="12"/>
  <c r="K27" i="12"/>
  <c r="K26" i="12"/>
  <c r="L26" i="12"/>
  <c r="K24" i="12"/>
  <c r="K23" i="12"/>
  <c r="L23" i="12"/>
  <c r="K22" i="12"/>
  <c r="K20" i="12"/>
  <c r="L20" i="12"/>
  <c r="K45" i="12"/>
  <c r="K43" i="12"/>
  <c r="K42" i="12"/>
  <c r="K39" i="12"/>
  <c r="K33" i="12"/>
  <c r="K18" i="12"/>
  <c r="K34" i="12"/>
  <c r="L34" i="12"/>
  <c r="K31" i="12"/>
  <c r="K16" i="12"/>
  <c r="I40" i="12"/>
  <c r="K49" i="12"/>
  <c r="L49" i="12"/>
  <c r="K46" i="12"/>
  <c r="K41" i="12"/>
  <c r="K38" i="12"/>
  <c r="K37" i="12"/>
  <c r="K35" i="12"/>
  <c r="L36" i="12"/>
  <c r="H40" i="12"/>
  <c r="H43" i="11"/>
  <c r="H53" i="11" s="1"/>
  <c r="L8" i="11"/>
  <c r="L10" i="11" s="1"/>
  <c r="G13" i="11" s="1"/>
  <c r="D67" i="11" s="1"/>
  <c r="K43" i="11"/>
  <c r="I53" i="11"/>
  <c r="L15" i="11"/>
  <c r="L43" i="11" s="1"/>
  <c r="K44" i="11"/>
  <c r="L44" i="11" s="1"/>
  <c r="F67" i="11"/>
  <c r="G56" i="11"/>
  <c r="L38" i="17" l="1"/>
  <c r="L52" i="21"/>
  <c r="G58" i="21"/>
  <c r="E63" i="21"/>
  <c r="F68" i="21" s="1"/>
  <c r="G57" i="21"/>
  <c r="G59" i="21" s="1"/>
  <c r="G61" i="21" s="1"/>
  <c r="F67" i="21"/>
  <c r="F69" i="21" s="1"/>
  <c r="F71" i="21" s="1"/>
  <c r="L42" i="21"/>
  <c r="L29" i="21"/>
  <c r="L28" i="21"/>
  <c r="L23" i="21"/>
  <c r="L41" i="21"/>
  <c r="L27" i="21"/>
  <c r="L25" i="21"/>
  <c r="L21" i="21"/>
  <c r="L24" i="21"/>
  <c r="K44" i="21"/>
  <c r="K54" i="21" s="1"/>
  <c r="L8" i="21"/>
  <c r="L10" i="21" s="1"/>
  <c r="G13" i="21" s="1"/>
  <c r="D67" i="21" s="1"/>
  <c r="L49" i="21"/>
  <c r="L33" i="21"/>
  <c r="L31" i="21"/>
  <c r="L31" i="20"/>
  <c r="L48" i="20"/>
  <c r="L50" i="20"/>
  <c r="G58" i="20"/>
  <c r="E63" i="20"/>
  <c r="F68" i="20" s="1"/>
  <c r="F67" i="20"/>
  <c r="G57" i="20"/>
  <c r="G59" i="20" s="1"/>
  <c r="G61" i="20" s="1"/>
  <c r="L23" i="20"/>
  <c r="L47" i="20"/>
  <c r="L42" i="20"/>
  <c r="L41" i="20"/>
  <c r="L45" i="20"/>
  <c r="L33" i="20"/>
  <c r="L39" i="20"/>
  <c r="L35" i="20"/>
  <c r="L29" i="20"/>
  <c r="L53" i="20"/>
  <c r="L43" i="20"/>
  <c r="L38" i="20"/>
  <c r="L19" i="20"/>
  <c r="L44" i="20" s="1"/>
  <c r="L54" i="20" s="1"/>
  <c r="E64" i="20" s="1"/>
  <c r="D68" i="20" s="1"/>
  <c r="L8" i="20"/>
  <c r="L10" i="20" s="1"/>
  <c r="G13" i="20" s="1"/>
  <c r="D67" i="20" s="1"/>
  <c r="K44" i="19"/>
  <c r="K54" i="19" s="1"/>
  <c r="L50" i="19"/>
  <c r="L22" i="19"/>
  <c r="L47" i="15"/>
  <c r="L46" i="16"/>
  <c r="L48" i="19"/>
  <c r="I50" i="17"/>
  <c r="H50" i="17"/>
  <c r="K46" i="14"/>
  <c r="H52" i="14"/>
  <c r="K50" i="14"/>
  <c r="I52" i="14"/>
  <c r="L8" i="15"/>
  <c r="L10" i="15" s="1"/>
  <c r="G13" i="15" s="1"/>
  <c r="D62" i="15" s="1"/>
  <c r="L8" i="13"/>
  <c r="L10" i="13" s="1"/>
  <c r="G13" i="13" s="1"/>
  <c r="D62" i="13" s="1"/>
  <c r="K47" i="12"/>
  <c r="L19" i="19"/>
  <c r="L53" i="19"/>
  <c r="L37" i="19"/>
  <c r="L52" i="19"/>
  <c r="L23" i="19"/>
  <c r="L41" i="19"/>
  <c r="L20" i="19"/>
  <c r="L18" i="19"/>
  <c r="G58" i="19"/>
  <c r="E63" i="19"/>
  <c r="F68" i="19" s="1"/>
  <c r="G57" i="19"/>
  <c r="F67" i="19"/>
  <c r="L44" i="19"/>
  <c r="L54" i="19" s="1"/>
  <c r="E64" i="19" s="1"/>
  <c r="D68" i="19" s="1"/>
  <c r="D69" i="19" s="1"/>
  <c r="D71" i="19" s="1"/>
  <c r="L47" i="18"/>
  <c r="L24" i="18"/>
  <c r="L18" i="18"/>
  <c r="L30" i="18"/>
  <c r="L48" i="18"/>
  <c r="L19" i="18"/>
  <c r="L31" i="18"/>
  <c r="L23" i="18"/>
  <c r="G55" i="18"/>
  <c r="E60" i="18"/>
  <c r="F65" i="18" s="1"/>
  <c r="G54" i="18"/>
  <c r="F64" i="18"/>
  <c r="L20" i="18"/>
  <c r="K41" i="18"/>
  <c r="K51" i="18" s="1"/>
  <c r="L8" i="18"/>
  <c r="L10" i="18" s="1"/>
  <c r="G13" i="18" s="1"/>
  <c r="D64" i="18" s="1"/>
  <c r="L15" i="17"/>
  <c r="G53" i="17"/>
  <c r="F63" i="17"/>
  <c r="L27" i="17"/>
  <c r="L8" i="17"/>
  <c r="L10" i="17" s="1"/>
  <c r="G13" i="17" s="1"/>
  <c r="D63" i="17" s="1"/>
  <c r="L45" i="17"/>
  <c r="L42" i="17"/>
  <c r="L22" i="17"/>
  <c r="L21" i="17"/>
  <c r="L19" i="17"/>
  <c r="L17" i="17"/>
  <c r="K40" i="17"/>
  <c r="K50" i="17" s="1"/>
  <c r="L25" i="17"/>
  <c r="L47" i="17"/>
  <c r="L46" i="17"/>
  <c r="G53" i="16"/>
  <c r="E58" i="16"/>
  <c r="F63" i="16" s="1"/>
  <c r="G52" i="16"/>
  <c r="G54" i="16" s="1"/>
  <c r="G56" i="16" s="1"/>
  <c r="F62" i="16"/>
  <c r="F64" i="16" s="1"/>
  <c r="F66" i="16" s="1"/>
  <c r="L40" i="16"/>
  <c r="K39" i="16"/>
  <c r="K49" i="16" s="1"/>
  <c r="L37" i="16"/>
  <c r="L17" i="16"/>
  <c r="L39" i="16" s="1"/>
  <c r="L49" i="16" s="1"/>
  <c r="E59" i="16" s="1"/>
  <c r="D63" i="16" s="1"/>
  <c r="D64" i="16" s="1"/>
  <c r="D66" i="16" s="1"/>
  <c r="L45" i="16"/>
  <c r="L41" i="16"/>
  <c r="G53" i="15"/>
  <c r="E58" i="15"/>
  <c r="F63" i="15" s="1"/>
  <c r="G52" i="15"/>
  <c r="G54" i="15" s="1"/>
  <c r="G56" i="15" s="1"/>
  <c r="F62" i="15"/>
  <c r="K39" i="15"/>
  <c r="K49" i="15" s="1"/>
  <c r="L40" i="15"/>
  <c r="L38" i="15"/>
  <c r="L39" i="15" s="1"/>
  <c r="L46" i="15"/>
  <c r="L45" i="15"/>
  <c r="L42" i="15"/>
  <c r="L41" i="15"/>
  <c r="L39" i="14"/>
  <c r="K42" i="14"/>
  <c r="L26" i="14"/>
  <c r="L28" i="14"/>
  <c r="G55" i="14"/>
  <c r="F65" i="14"/>
  <c r="L49" i="14"/>
  <c r="L15" i="14"/>
  <c r="L43" i="14"/>
  <c r="K39" i="13"/>
  <c r="L26" i="13"/>
  <c r="G52" i="13"/>
  <c r="F62" i="13"/>
  <c r="L45" i="13"/>
  <c r="L36" i="13"/>
  <c r="L15" i="13"/>
  <c r="L41" i="13"/>
  <c r="L34" i="13"/>
  <c r="L40" i="13"/>
  <c r="L37" i="13"/>
  <c r="L33" i="13"/>
  <c r="L30" i="13"/>
  <c r="L27" i="13"/>
  <c r="L17" i="13"/>
  <c r="L42" i="13"/>
  <c r="L28" i="13"/>
  <c r="L18" i="13"/>
  <c r="L41" i="12"/>
  <c r="L30" i="12"/>
  <c r="L37" i="12"/>
  <c r="L46" i="12"/>
  <c r="L24" i="12"/>
  <c r="L22" i="12"/>
  <c r="F63" i="12"/>
  <c r="G53" i="12"/>
  <c r="L45" i="12"/>
  <c r="L16" i="12"/>
  <c r="L35" i="12"/>
  <c r="L43" i="12"/>
  <c r="L42" i="12"/>
  <c r="L39" i="12"/>
  <c r="L38" i="12"/>
  <c r="L27" i="12"/>
  <c r="L33" i="12"/>
  <c r="L18" i="12"/>
  <c r="L31" i="12"/>
  <c r="K40" i="12"/>
  <c r="L53" i="11"/>
  <c r="E64" i="11" s="1"/>
  <c r="D68" i="11" s="1"/>
  <c r="D69" i="11" s="1"/>
  <c r="D71" i="11" s="1"/>
  <c r="E63" i="11"/>
  <c r="F68" i="11" s="1"/>
  <c r="F69" i="11" s="1"/>
  <c r="F71" i="11" s="1"/>
  <c r="G57" i="11"/>
  <c r="G58" i="11" s="1"/>
  <c r="G60" i="11" s="1"/>
  <c r="K53" i="11"/>
  <c r="L44" i="21" l="1"/>
  <c r="L54" i="21" s="1"/>
  <c r="E64" i="21" s="1"/>
  <c r="D68" i="21" s="1"/>
  <c r="D69" i="21" s="1"/>
  <c r="D71" i="21" s="1"/>
  <c r="F69" i="20"/>
  <c r="F71" i="20" s="1"/>
  <c r="D69" i="20"/>
  <c r="D71" i="20" s="1"/>
  <c r="F64" i="15"/>
  <c r="F66" i="15" s="1"/>
  <c r="L49" i="15"/>
  <c r="E59" i="15" s="1"/>
  <c r="D63" i="15" s="1"/>
  <c r="G54" i="17"/>
  <c r="E59" i="17"/>
  <c r="F64" i="17" s="1"/>
  <c r="L50" i="14"/>
  <c r="G56" i="14"/>
  <c r="G57" i="14" s="1"/>
  <c r="G59" i="14" s="1"/>
  <c r="E61" i="14"/>
  <c r="F66" i="14" s="1"/>
  <c r="L46" i="14"/>
  <c r="L47" i="12"/>
  <c r="G59" i="19"/>
  <c r="G61" i="19" s="1"/>
  <c r="F69" i="19"/>
  <c r="F71" i="19" s="1"/>
  <c r="F66" i="18"/>
  <c r="F68" i="18" s="1"/>
  <c r="G56" i="18"/>
  <c r="G58" i="18" s="1"/>
  <c r="L41" i="18"/>
  <c r="L51" i="18" s="1"/>
  <c r="E61" i="18" s="1"/>
  <c r="D65" i="18" s="1"/>
  <c r="D66" i="18" s="1"/>
  <c r="D68" i="18" s="1"/>
  <c r="F65" i="17"/>
  <c r="F67" i="17" s="1"/>
  <c r="L40" i="17"/>
  <c r="L50" i="17" s="1"/>
  <c r="E60" i="17" s="1"/>
  <c r="D64" i="17" s="1"/>
  <c r="D65" i="17" s="1"/>
  <c r="D67" i="17" s="1"/>
  <c r="K52" i="14"/>
  <c r="L42" i="14"/>
  <c r="L39" i="13"/>
  <c r="L40" i="12"/>
  <c r="B64" i="10"/>
  <c r="F60" i="10"/>
  <c r="F59" i="10"/>
  <c r="I59" i="10" s="1"/>
  <c r="G57" i="10"/>
  <c r="H57" i="10" s="1"/>
  <c r="F57" i="10"/>
  <c r="F56" i="10"/>
  <c r="E56" i="10"/>
  <c r="G56" i="10" s="1"/>
  <c r="H56" i="10" s="1"/>
  <c r="I56" i="10" s="1"/>
  <c r="F55" i="10"/>
  <c r="E55" i="10"/>
  <c r="G55" i="10" s="1"/>
  <c r="H55" i="10" s="1"/>
  <c r="I55" i="10" s="1"/>
  <c r="F54" i="10"/>
  <c r="E54" i="10"/>
  <c r="G54" i="10" s="1"/>
  <c r="H54" i="10" s="1"/>
  <c r="F52" i="10"/>
  <c r="E52" i="10"/>
  <c r="G52" i="10" s="1"/>
  <c r="H52" i="10" s="1"/>
  <c r="F51" i="10"/>
  <c r="E51" i="10"/>
  <c r="G51" i="10" s="1"/>
  <c r="H51" i="10" s="1"/>
  <c r="E49" i="10"/>
  <c r="H49" i="10" s="1"/>
  <c r="H48" i="10"/>
  <c r="F48" i="10"/>
  <c r="I48" i="10" s="1"/>
  <c r="H47" i="10"/>
  <c r="F47" i="10"/>
  <c r="I47" i="10" s="1"/>
  <c r="K47" i="10" s="1"/>
  <c r="I46" i="10"/>
  <c r="F46" i="10"/>
  <c r="H45" i="10"/>
  <c r="F45" i="10"/>
  <c r="I45" i="10" s="1"/>
  <c r="H44" i="10"/>
  <c r="F44" i="10"/>
  <c r="I44" i="10" s="1"/>
  <c r="H43" i="10"/>
  <c r="F43" i="10"/>
  <c r="I43" i="10" s="1"/>
  <c r="F41" i="10"/>
  <c r="I41" i="10" s="1"/>
  <c r="K41" i="10" s="1"/>
  <c r="H40" i="10"/>
  <c r="F40" i="10"/>
  <c r="I40" i="10" s="1"/>
  <c r="H39" i="10"/>
  <c r="F39" i="10"/>
  <c r="I39" i="10" s="1"/>
  <c r="H37" i="10"/>
  <c r="F37" i="10"/>
  <c r="I37" i="10" s="1"/>
  <c r="N35" i="10"/>
  <c r="H35" i="10"/>
  <c r="F35" i="10"/>
  <c r="I35" i="10" s="1"/>
  <c r="N34" i="10"/>
  <c r="H34" i="10"/>
  <c r="F34" i="10"/>
  <c r="I34" i="10" s="1"/>
  <c r="H32" i="10"/>
  <c r="F32" i="10"/>
  <c r="I32" i="10" s="1"/>
  <c r="C32" i="10"/>
  <c r="H31" i="10"/>
  <c r="F31" i="10"/>
  <c r="I31" i="10" s="1"/>
  <c r="K31" i="10" s="1"/>
  <c r="L31" i="10" s="1"/>
  <c r="H30" i="10"/>
  <c r="F30" i="10"/>
  <c r="I30" i="10" s="1"/>
  <c r="H29" i="10"/>
  <c r="F29" i="10"/>
  <c r="I29" i="10" s="1"/>
  <c r="F27" i="10"/>
  <c r="I27" i="10" s="1"/>
  <c r="K27" i="10" s="1"/>
  <c r="L27" i="10" s="1"/>
  <c r="C27" i="10"/>
  <c r="F26" i="10"/>
  <c r="H26" i="10" s="1"/>
  <c r="I26" i="10" s="1"/>
  <c r="C26" i="10"/>
  <c r="F25" i="10"/>
  <c r="I25" i="10" s="1"/>
  <c r="C25" i="10"/>
  <c r="H22" i="10"/>
  <c r="F22" i="10"/>
  <c r="I22" i="10" s="1"/>
  <c r="H21" i="10"/>
  <c r="F21" i="10"/>
  <c r="I21" i="10" s="1"/>
  <c r="H20" i="10"/>
  <c r="F20" i="10"/>
  <c r="I20" i="10" s="1"/>
  <c r="C20" i="10"/>
  <c r="H19" i="10"/>
  <c r="F19" i="10"/>
  <c r="I19" i="10" s="1"/>
  <c r="C19" i="10"/>
  <c r="H12" i="10"/>
  <c r="H14" i="10" s="1"/>
  <c r="F12" i="10"/>
  <c r="I12" i="10" s="1"/>
  <c r="K12" i="10" s="1"/>
  <c r="K14" i="10" s="1"/>
  <c r="D64" i="15" l="1"/>
  <c r="D66" i="15" s="1"/>
  <c r="G55" i="17"/>
  <c r="G57" i="17" s="1"/>
  <c r="L52" i="14"/>
  <c r="E62" i="14" s="1"/>
  <c r="D66" i="14" s="1"/>
  <c r="D67" i="14" s="1"/>
  <c r="D69" i="14" s="1"/>
  <c r="F67" i="14"/>
  <c r="F69" i="14" s="1"/>
  <c r="C53" i="10"/>
  <c r="E53" i="10" s="1"/>
  <c r="G53" i="10" s="1"/>
  <c r="H53" i="10" s="1"/>
  <c r="C58" i="10"/>
  <c r="E58" i="10" s="1"/>
  <c r="G58" i="10" s="1"/>
  <c r="H58" i="10" s="1"/>
  <c r="I58" i="10" s="1"/>
  <c r="K58" i="10" s="1"/>
  <c r="L58" i="10" s="1"/>
  <c r="F49" i="10"/>
  <c r="I49" i="10" s="1"/>
  <c r="I51" i="10"/>
  <c r="F53" i="10"/>
  <c r="I57" i="10"/>
  <c r="H27" i="10"/>
  <c r="I54" i="10"/>
  <c r="K54" i="10" s="1"/>
  <c r="L54" i="10" s="1"/>
  <c r="L47" i="10"/>
  <c r="L12" i="10"/>
  <c r="L14" i="10" s="1"/>
  <c r="G17" i="10" s="1"/>
  <c r="D73" i="10" s="1"/>
  <c r="I14" i="10"/>
  <c r="G16" i="10" s="1"/>
  <c r="F73" i="10" s="1"/>
  <c r="I50" i="10"/>
  <c r="K19" i="10"/>
  <c r="K22" i="10"/>
  <c r="L22" i="10" s="1"/>
  <c r="K26" i="10"/>
  <c r="L26" i="10" s="1"/>
  <c r="K59" i="10"/>
  <c r="L59" i="10" s="1"/>
  <c r="K25" i="10"/>
  <c r="L25" i="10" s="1"/>
  <c r="K51" i="10"/>
  <c r="L51" i="10" s="1"/>
  <c r="K40" i="10"/>
  <c r="L40" i="10" s="1"/>
  <c r="K55" i="10"/>
  <c r="L55" i="10" s="1"/>
  <c r="K29" i="10"/>
  <c r="L29" i="10" s="1"/>
  <c r="K44" i="10"/>
  <c r="L44" i="10" s="1"/>
  <c r="K48" i="10"/>
  <c r="L48" i="10" s="1"/>
  <c r="K45" i="10"/>
  <c r="L45" i="10" s="1"/>
  <c r="K20" i="10"/>
  <c r="L20" i="10" s="1"/>
  <c r="K30" i="10"/>
  <c r="L30" i="10" s="1"/>
  <c r="K32" i="10"/>
  <c r="L32" i="10" s="1"/>
  <c r="K35" i="10"/>
  <c r="L35" i="10" s="1"/>
  <c r="L41" i="10"/>
  <c r="I52" i="10"/>
  <c r="K56" i="10"/>
  <c r="L56" i="10" s="1"/>
  <c r="K43" i="10"/>
  <c r="L43" i="10" s="1"/>
  <c r="K21" i="10"/>
  <c r="L21" i="10" s="1"/>
  <c r="K34" i="10"/>
  <c r="L34" i="10" s="1"/>
  <c r="K37" i="10"/>
  <c r="L37" i="10" s="1"/>
  <c r="K46" i="10"/>
  <c r="L46" i="10" s="1"/>
  <c r="K39" i="10"/>
  <c r="L39" i="10" s="1"/>
  <c r="K49" i="10"/>
  <c r="L49" i="10" s="1"/>
  <c r="K57" i="10"/>
  <c r="L57" i="10" s="1"/>
  <c r="H25" i="10"/>
  <c r="I53" i="10" l="1"/>
  <c r="K53" i="10" s="1"/>
  <c r="L53" i="10" s="1"/>
  <c r="H50" i="10"/>
  <c r="H60" i="10" s="1"/>
  <c r="G63" i="10"/>
  <c r="K52" i="10"/>
  <c r="L52" i="10" s="1"/>
  <c r="K50" i="10"/>
  <c r="K60" i="10" s="1"/>
  <c r="L19" i="10"/>
  <c r="L50" i="10" s="1"/>
  <c r="I60" i="10"/>
  <c r="L60" i="10" l="1"/>
  <c r="E70" i="10" s="1"/>
  <c r="D74" i="10" s="1"/>
  <c r="D75" i="10" s="1"/>
  <c r="D77" i="10" s="1"/>
  <c r="E69" i="10"/>
  <c r="F74" i="10" s="1"/>
  <c r="F75" i="10" s="1"/>
  <c r="F77" i="10" s="1"/>
  <c r="G64" i="10"/>
  <c r="G65" i="10" s="1"/>
  <c r="G67" i="10" s="1"/>
  <c r="B54" i="9" l="1"/>
  <c r="E43" i="9" s="1"/>
  <c r="G43" i="9" s="1"/>
  <c r="H43" i="9" s="1"/>
  <c r="I43" i="9" s="1"/>
  <c r="F50" i="9"/>
  <c r="I49" i="9"/>
  <c r="K49" i="9" s="1"/>
  <c r="L49" i="9" s="1"/>
  <c r="F49" i="9"/>
  <c r="G47" i="9"/>
  <c r="H47" i="9" s="1"/>
  <c r="F47" i="9"/>
  <c r="F46" i="9"/>
  <c r="E46" i="9"/>
  <c r="G46" i="9" s="1"/>
  <c r="H46" i="9" s="1"/>
  <c r="I46" i="9" s="1"/>
  <c r="I45" i="9"/>
  <c r="F45" i="9"/>
  <c r="E45" i="9"/>
  <c r="G45" i="9" s="1"/>
  <c r="H45" i="9" s="1"/>
  <c r="F44" i="9"/>
  <c r="E44" i="9"/>
  <c r="G44" i="9" s="1"/>
  <c r="H44" i="9" s="1"/>
  <c r="I44" i="9" s="1"/>
  <c r="F43" i="9"/>
  <c r="G42" i="9"/>
  <c r="H42" i="9" s="1"/>
  <c r="I42" i="9" s="1"/>
  <c r="F42" i="9"/>
  <c r="E42" i="9"/>
  <c r="H41" i="9"/>
  <c r="I41" i="9" s="1"/>
  <c r="G41" i="9"/>
  <c r="F41" i="9"/>
  <c r="E41" i="9"/>
  <c r="E39" i="9"/>
  <c r="H39" i="9" s="1"/>
  <c r="I38" i="9"/>
  <c r="H38" i="9"/>
  <c r="F38" i="9"/>
  <c r="H37" i="9"/>
  <c r="F37" i="9"/>
  <c r="I37" i="9" s="1"/>
  <c r="I36" i="9"/>
  <c r="F36" i="9"/>
  <c r="H35" i="9"/>
  <c r="F35" i="9"/>
  <c r="I35" i="9" s="1"/>
  <c r="H34" i="9"/>
  <c r="F34" i="9"/>
  <c r="I34" i="9" s="1"/>
  <c r="I33" i="9"/>
  <c r="H33" i="9"/>
  <c r="F33" i="9"/>
  <c r="F31" i="9"/>
  <c r="I31" i="9" s="1"/>
  <c r="I30" i="9"/>
  <c r="H30" i="9"/>
  <c r="F30" i="9"/>
  <c r="H29" i="9"/>
  <c r="F29" i="9"/>
  <c r="I29" i="9" s="1"/>
  <c r="K27" i="9"/>
  <c r="L27" i="9" s="1"/>
  <c r="I27" i="9"/>
  <c r="H27" i="9"/>
  <c r="H26" i="9"/>
  <c r="F26" i="9"/>
  <c r="I26" i="9" s="1"/>
  <c r="L24" i="9"/>
  <c r="H24" i="9"/>
  <c r="F24" i="9"/>
  <c r="I24" i="9" s="1"/>
  <c r="K24" i="9" s="1"/>
  <c r="I23" i="9"/>
  <c r="H23" i="9"/>
  <c r="F23" i="9"/>
  <c r="H22" i="9"/>
  <c r="F22" i="9"/>
  <c r="I22" i="9" s="1"/>
  <c r="F20" i="9"/>
  <c r="I20" i="9" s="1"/>
  <c r="K20" i="9" s="1"/>
  <c r="L20" i="9" s="1"/>
  <c r="C20" i="9"/>
  <c r="H19" i="9"/>
  <c r="I19" i="9" s="1"/>
  <c r="F19" i="9"/>
  <c r="C19" i="9"/>
  <c r="F18" i="9"/>
  <c r="I18" i="9" s="1"/>
  <c r="C18" i="9"/>
  <c r="H17" i="9"/>
  <c r="F17" i="9"/>
  <c r="I17" i="9" s="1"/>
  <c r="C17" i="9"/>
  <c r="K16" i="9"/>
  <c r="L16" i="9" s="1"/>
  <c r="H16" i="9"/>
  <c r="F16" i="9"/>
  <c r="I16" i="9" s="1"/>
  <c r="C16" i="9"/>
  <c r="I15" i="9"/>
  <c r="H15" i="9"/>
  <c r="F15" i="9"/>
  <c r="C15" i="9"/>
  <c r="I8" i="9"/>
  <c r="I10" i="9" s="1"/>
  <c r="G12" i="9" s="1"/>
  <c r="H8" i="9"/>
  <c r="H10" i="9" s="1"/>
  <c r="F16" i="8"/>
  <c r="I16" i="8" s="1"/>
  <c r="K16" i="8" s="1"/>
  <c r="L16" i="8" s="1"/>
  <c r="C16" i="8"/>
  <c r="H16" i="8"/>
  <c r="B54" i="8"/>
  <c r="C48" i="8" s="1"/>
  <c r="E48" i="8" s="1"/>
  <c r="G48" i="8" s="1"/>
  <c r="H48" i="8" s="1"/>
  <c r="I48" i="8" s="1"/>
  <c r="F50" i="8"/>
  <c r="F49" i="8"/>
  <c r="I49" i="8" s="1"/>
  <c r="G47" i="8"/>
  <c r="H47" i="8" s="1"/>
  <c r="F47" i="8"/>
  <c r="F46" i="8"/>
  <c r="E46" i="8"/>
  <c r="G46" i="8" s="1"/>
  <c r="H46" i="8" s="1"/>
  <c r="F45" i="8"/>
  <c r="E45" i="8"/>
  <c r="G45" i="8" s="1"/>
  <c r="H45" i="8" s="1"/>
  <c r="I45" i="8" s="1"/>
  <c r="F44" i="8"/>
  <c r="E44" i="8"/>
  <c r="G44" i="8" s="1"/>
  <c r="H44" i="8" s="1"/>
  <c r="I44" i="8" s="1"/>
  <c r="F43" i="8"/>
  <c r="F42" i="8"/>
  <c r="E42" i="8"/>
  <c r="G42" i="8" s="1"/>
  <c r="H42" i="8" s="1"/>
  <c r="I42" i="8" s="1"/>
  <c r="F41" i="8"/>
  <c r="E41" i="8"/>
  <c r="G41" i="8" s="1"/>
  <c r="H41" i="8" s="1"/>
  <c r="I41" i="8" s="1"/>
  <c r="E39" i="8"/>
  <c r="F39" i="8" s="1"/>
  <c r="I39" i="8" s="1"/>
  <c r="I38" i="8"/>
  <c r="H38" i="8"/>
  <c r="F38" i="8"/>
  <c r="H37" i="8"/>
  <c r="F37" i="8"/>
  <c r="I37" i="8" s="1"/>
  <c r="K37" i="8" s="1"/>
  <c r="I36" i="8"/>
  <c r="K36" i="8" s="1"/>
  <c r="L36" i="8" s="1"/>
  <c r="F36" i="8"/>
  <c r="H35" i="8"/>
  <c r="F35" i="8"/>
  <c r="I35" i="8" s="1"/>
  <c r="H34" i="8"/>
  <c r="F34" i="8"/>
  <c r="I34" i="8" s="1"/>
  <c r="H33" i="8"/>
  <c r="F33" i="8"/>
  <c r="I33" i="8" s="1"/>
  <c r="F31" i="8"/>
  <c r="I31" i="8" s="1"/>
  <c r="K31" i="8" s="1"/>
  <c r="H30" i="8"/>
  <c r="F30" i="8"/>
  <c r="I30" i="8" s="1"/>
  <c r="H29" i="8"/>
  <c r="F29" i="8"/>
  <c r="I29" i="8" s="1"/>
  <c r="I27" i="8"/>
  <c r="H27" i="8"/>
  <c r="I26" i="8"/>
  <c r="K26" i="8" s="1"/>
  <c r="L26" i="8" s="1"/>
  <c r="H26" i="8"/>
  <c r="F26" i="8"/>
  <c r="H24" i="8"/>
  <c r="F24" i="8"/>
  <c r="I24" i="8" s="1"/>
  <c r="H23" i="8"/>
  <c r="F23" i="8"/>
  <c r="I23" i="8" s="1"/>
  <c r="H22" i="8"/>
  <c r="F22" i="8"/>
  <c r="I22" i="8" s="1"/>
  <c r="F20" i="8"/>
  <c r="H20" i="8" s="1"/>
  <c r="C20" i="8"/>
  <c r="F19" i="8"/>
  <c r="H19" i="8" s="1"/>
  <c r="I19" i="8" s="1"/>
  <c r="C19" i="8"/>
  <c r="F18" i="8"/>
  <c r="I18" i="8" s="1"/>
  <c r="K18" i="8" s="1"/>
  <c r="C18" i="8"/>
  <c r="H17" i="8"/>
  <c r="F17" i="8"/>
  <c r="I17" i="8" s="1"/>
  <c r="C17" i="8"/>
  <c r="H15" i="8"/>
  <c r="F15" i="8"/>
  <c r="I15" i="8" s="1"/>
  <c r="C15" i="8"/>
  <c r="I8" i="8"/>
  <c r="K8" i="8" s="1"/>
  <c r="K10" i="8" s="1"/>
  <c r="H8" i="8"/>
  <c r="H10" i="8" s="1"/>
  <c r="H56" i="7"/>
  <c r="F16" i="7"/>
  <c r="I16" i="7" s="1"/>
  <c r="C16" i="7"/>
  <c r="H16" i="7"/>
  <c r="B53" i="7"/>
  <c r="E43" i="7" s="1"/>
  <c r="G43" i="7" s="1"/>
  <c r="H43" i="7" s="1"/>
  <c r="F49" i="7"/>
  <c r="F48" i="7"/>
  <c r="I48" i="7" s="1"/>
  <c r="G46" i="7"/>
  <c r="H46" i="7" s="1"/>
  <c r="F46" i="7"/>
  <c r="F45" i="7"/>
  <c r="E45" i="7"/>
  <c r="G45" i="7" s="1"/>
  <c r="H45" i="7" s="1"/>
  <c r="F44" i="7"/>
  <c r="E44" i="7"/>
  <c r="G44" i="7" s="1"/>
  <c r="H44" i="7" s="1"/>
  <c r="F43" i="7"/>
  <c r="F42" i="7"/>
  <c r="E42" i="7"/>
  <c r="G42" i="7" s="1"/>
  <c r="H42" i="7" s="1"/>
  <c r="I42" i="7" s="1"/>
  <c r="F41" i="7"/>
  <c r="E41" i="7"/>
  <c r="G41" i="7" s="1"/>
  <c r="H41" i="7" s="1"/>
  <c r="F40" i="7"/>
  <c r="E40" i="7"/>
  <c r="G40" i="7" s="1"/>
  <c r="H40" i="7" s="1"/>
  <c r="E38" i="7"/>
  <c r="F38" i="7" s="1"/>
  <c r="I38" i="7" s="1"/>
  <c r="H37" i="7"/>
  <c r="F37" i="7"/>
  <c r="I37" i="7" s="1"/>
  <c r="H36" i="7"/>
  <c r="F36" i="7"/>
  <c r="I36" i="7" s="1"/>
  <c r="I35" i="7"/>
  <c r="K35" i="7" s="1"/>
  <c r="F35" i="7"/>
  <c r="H34" i="7"/>
  <c r="F34" i="7"/>
  <c r="I34" i="7" s="1"/>
  <c r="H33" i="7"/>
  <c r="F33" i="7"/>
  <c r="I33" i="7" s="1"/>
  <c r="H32" i="7"/>
  <c r="F32" i="7"/>
  <c r="I32" i="7" s="1"/>
  <c r="F30" i="7"/>
  <c r="I30" i="7" s="1"/>
  <c r="K30" i="7" s="1"/>
  <c r="L30" i="7" s="1"/>
  <c r="H29" i="7"/>
  <c r="F29" i="7"/>
  <c r="I29" i="7" s="1"/>
  <c r="H28" i="7"/>
  <c r="F28" i="7"/>
  <c r="I28" i="7" s="1"/>
  <c r="I26" i="7"/>
  <c r="H26" i="7"/>
  <c r="H25" i="7"/>
  <c r="F25" i="7"/>
  <c r="I25" i="7" s="1"/>
  <c r="K25" i="7" s="1"/>
  <c r="L25" i="7" s="1"/>
  <c r="H23" i="7"/>
  <c r="F23" i="7"/>
  <c r="I23" i="7" s="1"/>
  <c r="H22" i="7"/>
  <c r="F22" i="7"/>
  <c r="I22" i="7" s="1"/>
  <c r="H21" i="7"/>
  <c r="F21" i="7"/>
  <c r="I21" i="7" s="1"/>
  <c r="K21" i="7" s="1"/>
  <c r="F19" i="7"/>
  <c r="I19" i="7" s="1"/>
  <c r="C19" i="7"/>
  <c r="F18" i="7"/>
  <c r="H18" i="7" s="1"/>
  <c r="I18" i="7" s="1"/>
  <c r="C18" i="7"/>
  <c r="F17" i="7"/>
  <c r="I17" i="7" s="1"/>
  <c r="K17" i="7" s="1"/>
  <c r="L17" i="7" s="1"/>
  <c r="C17" i="7"/>
  <c r="H15" i="7"/>
  <c r="F15" i="7"/>
  <c r="I15" i="7" s="1"/>
  <c r="K15" i="7" s="1"/>
  <c r="C15" i="7"/>
  <c r="H8" i="7"/>
  <c r="H10" i="7" s="1"/>
  <c r="H42" i="3"/>
  <c r="H15" i="3"/>
  <c r="F8" i="3"/>
  <c r="I8" i="3" s="1"/>
  <c r="C46" i="3"/>
  <c r="H41" i="6"/>
  <c r="B55" i="6"/>
  <c r="C45" i="6" s="1"/>
  <c r="F51" i="6"/>
  <c r="F50" i="6"/>
  <c r="I50" i="6" s="1"/>
  <c r="F49" i="6"/>
  <c r="G48" i="6"/>
  <c r="H48" i="6" s="1"/>
  <c r="I48" i="6" s="1"/>
  <c r="F48" i="6"/>
  <c r="F47" i="6"/>
  <c r="E47" i="6"/>
  <c r="G47" i="6" s="1"/>
  <c r="H47" i="6" s="1"/>
  <c r="I47" i="6" s="1"/>
  <c r="F46" i="6"/>
  <c r="E46" i="6"/>
  <c r="G46" i="6" s="1"/>
  <c r="H46" i="6" s="1"/>
  <c r="I46" i="6" s="1"/>
  <c r="F45" i="6"/>
  <c r="F44" i="6"/>
  <c r="E44" i="6"/>
  <c r="G44" i="6" s="1"/>
  <c r="H44" i="6" s="1"/>
  <c r="I44" i="6" s="1"/>
  <c r="G43" i="6"/>
  <c r="H43" i="6" s="1"/>
  <c r="I43" i="6" s="1"/>
  <c r="F43" i="6"/>
  <c r="E43" i="6"/>
  <c r="G42" i="6"/>
  <c r="H42" i="6" s="1"/>
  <c r="I42" i="6" s="1"/>
  <c r="F42" i="6"/>
  <c r="E42" i="6"/>
  <c r="E40" i="6"/>
  <c r="H40" i="6" s="1"/>
  <c r="H39" i="6"/>
  <c r="F39" i="6"/>
  <c r="I39" i="6" s="1"/>
  <c r="H38" i="6"/>
  <c r="F38" i="6"/>
  <c r="I38" i="6" s="1"/>
  <c r="I37" i="6"/>
  <c r="F37" i="6"/>
  <c r="H36" i="6"/>
  <c r="F36" i="6"/>
  <c r="I36" i="6" s="1"/>
  <c r="H35" i="6"/>
  <c r="F35" i="6"/>
  <c r="I35" i="6" s="1"/>
  <c r="H34" i="6"/>
  <c r="F34" i="6"/>
  <c r="I34" i="6" s="1"/>
  <c r="F32" i="6"/>
  <c r="I32" i="6" s="1"/>
  <c r="I31" i="6"/>
  <c r="H31" i="6"/>
  <c r="F31" i="6"/>
  <c r="H30" i="6"/>
  <c r="F30" i="6"/>
  <c r="I30" i="6" s="1"/>
  <c r="H29" i="6"/>
  <c r="F29" i="6"/>
  <c r="I29" i="6" s="1"/>
  <c r="H28" i="6"/>
  <c r="F28" i="6"/>
  <c r="I28" i="6" s="1"/>
  <c r="I26" i="6"/>
  <c r="H26" i="6"/>
  <c r="I25" i="6"/>
  <c r="H25" i="6"/>
  <c r="F25" i="6"/>
  <c r="H23" i="6"/>
  <c r="F23" i="6"/>
  <c r="I23" i="6" s="1"/>
  <c r="H22" i="6"/>
  <c r="F22" i="6"/>
  <c r="I22" i="6" s="1"/>
  <c r="H21" i="6"/>
  <c r="F21" i="6"/>
  <c r="I21" i="6" s="1"/>
  <c r="F19" i="6"/>
  <c r="I19" i="6" s="1"/>
  <c r="C19" i="6"/>
  <c r="F18" i="6"/>
  <c r="H18" i="6" s="1"/>
  <c r="I18" i="6" s="1"/>
  <c r="C18" i="6"/>
  <c r="I17" i="6"/>
  <c r="H17" i="6"/>
  <c r="F17" i="6"/>
  <c r="C17" i="6"/>
  <c r="H15" i="6"/>
  <c r="F15" i="6"/>
  <c r="I15" i="6" s="1"/>
  <c r="C15" i="6"/>
  <c r="I8" i="6"/>
  <c r="I10" i="6" s="1"/>
  <c r="G12" i="6" s="1"/>
  <c r="H8" i="6"/>
  <c r="H10" i="6" s="1"/>
  <c r="C48" i="9" l="1"/>
  <c r="E48" i="9" s="1"/>
  <c r="G48" i="9" s="1"/>
  <c r="H48" i="9" s="1"/>
  <c r="I48" i="9" s="1"/>
  <c r="F64" i="9"/>
  <c r="G53" i="9"/>
  <c r="K44" i="9"/>
  <c r="L44" i="9" s="1"/>
  <c r="L36" i="9"/>
  <c r="K48" i="9"/>
  <c r="L48" i="9" s="1"/>
  <c r="K19" i="9"/>
  <c r="L19" i="9" s="1"/>
  <c r="L34" i="9"/>
  <c r="L45" i="9"/>
  <c r="L42" i="9"/>
  <c r="K42" i="9"/>
  <c r="K43" i="9"/>
  <c r="L43" i="9" s="1"/>
  <c r="K29" i="9"/>
  <c r="L29" i="9" s="1"/>
  <c r="K38" i="9"/>
  <c r="L38" i="9" s="1"/>
  <c r="L41" i="9"/>
  <c r="K41" i="9"/>
  <c r="K22" i="9"/>
  <c r="L22" i="9" s="1"/>
  <c r="K33" i="9"/>
  <c r="L33" i="9" s="1"/>
  <c r="I47" i="9"/>
  <c r="K26" i="9"/>
  <c r="L26" i="9" s="1"/>
  <c r="K36" i="9"/>
  <c r="K45" i="9"/>
  <c r="K15" i="9"/>
  <c r="L17" i="9"/>
  <c r="K17" i="9"/>
  <c r="K34" i="9"/>
  <c r="K37" i="9"/>
  <c r="L37" i="9" s="1"/>
  <c r="L23" i="9"/>
  <c r="K30" i="9"/>
  <c r="L30" i="9" s="1"/>
  <c r="K18" i="9"/>
  <c r="L18" i="9" s="1"/>
  <c r="K23" i="9"/>
  <c r="K31" i="9"/>
  <c r="L31" i="9" s="1"/>
  <c r="K35" i="9"/>
  <c r="L35" i="9" s="1"/>
  <c r="K46" i="9"/>
  <c r="L46" i="9" s="1"/>
  <c r="H18" i="9"/>
  <c r="K8" i="9"/>
  <c r="K10" i="9" s="1"/>
  <c r="H20" i="9"/>
  <c r="H40" i="9" s="1"/>
  <c r="H50" i="9" s="1"/>
  <c r="F39" i="9"/>
  <c r="I39" i="9" s="1"/>
  <c r="C43" i="8"/>
  <c r="E43" i="8" s="1"/>
  <c r="G43" i="8" s="1"/>
  <c r="H43" i="8" s="1"/>
  <c r="I43" i="8" s="1"/>
  <c r="K24" i="8"/>
  <c r="L24" i="8" s="1"/>
  <c r="H18" i="8"/>
  <c r="I47" i="8"/>
  <c r="K47" i="8" s="1"/>
  <c r="L47" i="8" s="1"/>
  <c r="I46" i="8"/>
  <c r="K48" i="8"/>
  <c r="L48" i="8" s="1"/>
  <c r="K39" i="8"/>
  <c r="L39" i="8" s="1"/>
  <c r="K41" i="8"/>
  <c r="L41" i="8" s="1"/>
  <c r="K19" i="8"/>
  <c r="L19" i="8"/>
  <c r="K29" i="8"/>
  <c r="L29" i="8" s="1"/>
  <c r="K42" i="8"/>
  <c r="L42" i="8" s="1"/>
  <c r="L38" i="8"/>
  <c r="K17" i="8"/>
  <c r="L17" i="8" s="1"/>
  <c r="K34" i="8"/>
  <c r="L34" i="8" s="1"/>
  <c r="K23" i="8"/>
  <c r="L23" i="8" s="1"/>
  <c r="K15" i="8"/>
  <c r="L15" i="8" s="1"/>
  <c r="K44" i="8"/>
  <c r="L44" i="8" s="1"/>
  <c r="K30" i="8"/>
  <c r="L30" i="8" s="1"/>
  <c r="K43" i="8"/>
  <c r="L43" i="8" s="1"/>
  <c r="K45" i="8"/>
  <c r="L45" i="8" s="1"/>
  <c r="K22" i="8"/>
  <c r="L22" i="8" s="1"/>
  <c r="K35" i="8"/>
  <c r="L35" i="8" s="1"/>
  <c r="K46" i="8"/>
  <c r="L46" i="8" s="1"/>
  <c r="I10" i="8"/>
  <c r="G12" i="8" s="1"/>
  <c r="I20" i="8"/>
  <c r="I40" i="8" s="1"/>
  <c r="K27" i="8"/>
  <c r="L27" i="8" s="1"/>
  <c r="K49" i="8"/>
  <c r="L49" i="8" s="1"/>
  <c r="L8" i="8"/>
  <c r="L10" i="8" s="1"/>
  <c r="G13" i="8" s="1"/>
  <c r="D64" i="8" s="1"/>
  <c r="L18" i="8"/>
  <c r="L31" i="8"/>
  <c r="L37" i="8"/>
  <c r="H39" i="8"/>
  <c r="H40" i="8" s="1"/>
  <c r="H50" i="8" s="1"/>
  <c r="K33" i="8"/>
  <c r="L33" i="8" s="1"/>
  <c r="K38" i="8"/>
  <c r="I41" i="7"/>
  <c r="I40" i="7"/>
  <c r="K40" i="7" s="1"/>
  <c r="L40" i="7" s="1"/>
  <c r="I44" i="7"/>
  <c r="I45" i="7"/>
  <c r="H38" i="7"/>
  <c r="H17" i="7"/>
  <c r="C47" i="7"/>
  <c r="E47" i="7" s="1"/>
  <c r="G47" i="7" s="1"/>
  <c r="H47" i="7" s="1"/>
  <c r="I47" i="7" s="1"/>
  <c r="K47" i="7" s="1"/>
  <c r="L47" i="7" s="1"/>
  <c r="I43" i="7"/>
  <c r="K43" i="7" s="1"/>
  <c r="L43" i="7" s="1"/>
  <c r="I46" i="7"/>
  <c r="K46" i="7" s="1"/>
  <c r="K16" i="7"/>
  <c r="L16" i="7" s="1"/>
  <c r="K29" i="7"/>
  <c r="L29" i="7" s="1"/>
  <c r="K42" i="7"/>
  <c r="L42" i="7" s="1"/>
  <c r="K48" i="7"/>
  <c r="L48" i="7" s="1"/>
  <c r="K23" i="7"/>
  <c r="L23" i="7" s="1"/>
  <c r="K28" i="7"/>
  <c r="L28" i="7" s="1"/>
  <c r="K41" i="7"/>
  <c r="L41" i="7" s="1"/>
  <c r="K34" i="7"/>
  <c r="L34" i="7" s="1"/>
  <c r="K22" i="7"/>
  <c r="L22" i="7" s="1"/>
  <c r="K32" i="7"/>
  <c r="L32" i="7" s="1"/>
  <c r="K44" i="7"/>
  <c r="L44" i="7" s="1"/>
  <c r="K18" i="7"/>
  <c r="K45" i="7"/>
  <c r="L45" i="7" s="1"/>
  <c r="K37" i="7"/>
  <c r="L37" i="7" s="1"/>
  <c r="K19" i="7"/>
  <c r="L19" i="7" s="1"/>
  <c r="K38" i="7"/>
  <c r="L38" i="7" s="1"/>
  <c r="K36" i="7"/>
  <c r="L36" i="7" s="1"/>
  <c r="H19" i="7"/>
  <c r="L15" i="7"/>
  <c r="L35" i="7"/>
  <c r="K26" i="7"/>
  <c r="L26" i="7" s="1"/>
  <c r="I8" i="7"/>
  <c r="I39" i="7"/>
  <c r="L21" i="7"/>
  <c r="K33" i="7"/>
  <c r="L33" i="7" s="1"/>
  <c r="H8" i="3"/>
  <c r="G45" i="6"/>
  <c r="H45" i="6" s="1"/>
  <c r="I45" i="6" s="1"/>
  <c r="K45" i="6" s="1"/>
  <c r="L45" i="6" s="1"/>
  <c r="E45" i="6"/>
  <c r="C49" i="6"/>
  <c r="E49" i="6" s="1"/>
  <c r="G49" i="6" s="1"/>
  <c r="H49" i="6" s="1"/>
  <c r="I49" i="6" s="1"/>
  <c r="K8" i="6"/>
  <c r="L8" i="6" s="1"/>
  <c r="L10" i="6" s="1"/>
  <c r="G13" i="6" s="1"/>
  <c r="D65" i="6" s="1"/>
  <c r="K15" i="6"/>
  <c r="K30" i="6"/>
  <c r="L30" i="6"/>
  <c r="K35" i="6"/>
  <c r="L35" i="6"/>
  <c r="K43" i="6"/>
  <c r="L43" i="6" s="1"/>
  <c r="L25" i="6"/>
  <c r="K44" i="6"/>
  <c r="L44" i="6" s="1"/>
  <c r="K48" i="6"/>
  <c r="L48" i="6" s="1"/>
  <c r="K36" i="6"/>
  <c r="L36" i="6" s="1"/>
  <c r="K49" i="6"/>
  <c r="L49" i="6" s="1"/>
  <c r="K22" i="6"/>
  <c r="L22" i="6"/>
  <c r="L17" i="6"/>
  <c r="K28" i="6"/>
  <c r="L28" i="6" s="1"/>
  <c r="L31" i="6"/>
  <c r="K46" i="6"/>
  <c r="L46" i="6" s="1"/>
  <c r="K50" i="6"/>
  <c r="L50" i="6"/>
  <c r="F65" i="6"/>
  <c r="G54" i="6"/>
  <c r="K23" i="6"/>
  <c r="L23" i="6"/>
  <c r="K32" i="6"/>
  <c r="L32" i="6" s="1"/>
  <c r="L37" i="6"/>
  <c r="K42" i="6"/>
  <c r="L42" i="6" s="1"/>
  <c r="K19" i="6"/>
  <c r="L19" i="6" s="1"/>
  <c r="K39" i="6"/>
  <c r="L39" i="6" s="1"/>
  <c r="K21" i="6"/>
  <c r="L21" i="6" s="1"/>
  <c r="K18" i="6"/>
  <c r="L18" i="6"/>
  <c r="K29" i="6"/>
  <c r="L29" i="6" s="1"/>
  <c r="K34" i="6"/>
  <c r="L34" i="6" s="1"/>
  <c r="K38" i="6"/>
  <c r="L38" i="6" s="1"/>
  <c r="K47" i="6"/>
  <c r="L47" i="6" s="1"/>
  <c r="K37" i="6"/>
  <c r="K17" i="6"/>
  <c r="K10" i="6"/>
  <c r="H19" i="6"/>
  <c r="K26" i="6"/>
  <c r="L26" i="6" s="1"/>
  <c r="F40" i="6"/>
  <c r="I40" i="6" s="1"/>
  <c r="K25" i="6"/>
  <c r="K31" i="6"/>
  <c r="L8" i="9" l="1"/>
  <c r="L10" i="9" s="1"/>
  <c r="G13" i="9" s="1"/>
  <c r="D64" i="9" s="1"/>
  <c r="K47" i="9"/>
  <c r="L47" i="9" s="1"/>
  <c r="K39" i="9"/>
  <c r="K40" i="9" s="1"/>
  <c r="K50" i="9" s="1"/>
  <c r="L15" i="9"/>
  <c r="I40" i="9"/>
  <c r="I50" i="9" s="1"/>
  <c r="I50" i="8"/>
  <c r="E60" i="8" s="1"/>
  <c r="F65" i="8" s="1"/>
  <c r="K20" i="8"/>
  <c r="K40" i="8" s="1"/>
  <c r="K50" i="8" s="1"/>
  <c r="G54" i="8"/>
  <c r="F64" i="8"/>
  <c r="G53" i="8"/>
  <c r="H39" i="7"/>
  <c r="H49" i="7" s="1"/>
  <c r="L46" i="7"/>
  <c r="I49" i="7"/>
  <c r="E59" i="7" s="1"/>
  <c r="F64" i="7" s="1"/>
  <c r="K39" i="7"/>
  <c r="K49" i="7" s="1"/>
  <c r="K8" i="7"/>
  <c r="K10" i="7" s="1"/>
  <c r="I10" i="7"/>
  <c r="G12" i="7" s="1"/>
  <c r="L18" i="7"/>
  <c r="L39" i="7" s="1"/>
  <c r="L49" i="7" s="1"/>
  <c r="E60" i="7" s="1"/>
  <c r="D64" i="7" s="1"/>
  <c r="H51" i="6"/>
  <c r="K40" i="6"/>
  <c r="K41" i="6" s="1"/>
  <c r="K51" i="6" s="1"/>
  <c r="I41" i="6"/>
  <c r="I51" i="6" s="1"/>
  <c r="L15" i="6"/>
  <c r="E60" i="9" l="1"/>
  <c r="F65" i="9" s="1"/>
  <c r="F66" i="9" s="1"/>
  <c r="F68" i="9" s="1"/>
  <c r="G54" i="9"/>
  <c r="G55" i="9" s="1"/>
  <c r="G57" i="9" s="1"/>
  <c r="H57" i="9" s="1"/>
  <c r="L39" i="9"/>
  <c r="L40" i="9" s="1"/>
  <c r="L50" i="9" s="1"/>
  <c r="E61" i="9" s="1"/>
  <c r="D65" i="9" s="1"/>
  <c r="D66" i="9" s="1"/>
  <c r="D68" i="9" s="1"/>
  <c r="L20" i="8"/>
  <c r="L40" i="8" s="1"/>
  <c r="L50" i="8" s="1"/>
  <c r="E61" i="8" s="1"/>
  <c r="D65" i="8" s="1"/>
  <c r="D66" i="8" s="1"/>
  <c r="D68" i="8" s="1"/>
  <c r="G55" i="8"/>
  <c r="G57" i="8" s="1"/>
  <c r="H57" i="8" s="1"/>
  <c r="F66" i="8"/>
  <c r="F68" i="8" s="1"/>
  <c r="G53" i="7"/>
  <c r="F63" i="7"/>
  <c r="F65" i="7" s="1"/>
  <c r="F67" i="7" s="1"/>
  <c r="G52" i="7"/>
  <c r="L8" i="7"/>
  <c r="L10" i="7" s="1"/>
  <c r="G13" i="7" s="1"/>
  <c r="D63" i="7" s="1"/>
  <c r="D65" i="7" s="1"/>
  <c r="D67" i="7" s="1"/>
  <c r="E61" i="6"/>
  <c r="F66" i="6" s="1"/>
  <c r="F67" i="6" s="1"/>
  <c r="F69" i="6" s="1"/>
  <c r="G55" i="6"/>
  <c r="G56" i="6" s="1"/>
  <c r="G58" i="6" s="1"/>
  <c r="L40" i="6"/>
  <c r="L41" i="6" s="1"/>
  <c r="L51" i="6" s="1"/>
  <c r="E62" i="6" s="1"/>
  <c r="D66" i="6" s="1"/>
  <c r="D67" i="6" s="1"/>
  <c r="D69" i="6" s="1"/>
  <c r="G54" i="7" l="1"/>
  <c r="G56" i="7" s="1"/>
  <c r="E46" i="3"/>
  <c r="F24" i="5" l="1"/>
  <c r="H24" i="5"/>
  <c r="B48" i="5"/>
  <c r="C39" i="5" s="1"/>
  <c r="E39" i="5" s="1"/>
  <c r="G39" i="5" s="1"/>
  <c r="H39" i="5" s="1"/>
  <c r="F45" i="5"/>
  <c r="F44" i="5"/>
  <c r="I44" i="5" s="1"/>
  <c r="G43" i="5"/>
  <c r="H43" i="5" s="1"/>
  <c r="F43" i="5"/>
  <c r="F42" i="5"/>
  <c r="E42" i="5"/>
  <c r="G42" i="5" s="1"/>
  <c r="H42" i="5" s="1"/>
  <c r="F41" i="5"/>
  <c r="E41" i="5"/>
  <c r="G41" i="5" s="1"/>
  <c r="H41" i="5" s="1"/>
  <c r="F40" i="5"/>
  <c r="E40" i="5"/>
  <c r="G40" i="5" s="1"/>
  <c r="H40" i="5" s="1"/>
  <c r="F39" i="5"/>
  <c r="F38" i="5"/>
  <c r="E38" i="5"/>
  <c r="G38" i="5" s="1"/>
  <c r="H38" i="5" s="1"/>
  <c r="I38" i="5" s="1"/>
  <c r="E36" i="5"/>
  <c r="H36" i="5" s="1"/>
  <c r="H35" i="5"/>
  <c r="F35" i="5"/>
  <c r="I35" i="5" s="1"/>
  <c r="H34" i="5"/>
  <c r="F34" i="5"/>
  <c r="I34" i="5" s="1"/>
  <c r="I33" i="5"/>
  <c r="K33" i="5" s="1"/>
  <c r="L33" i="5" s="1"/>
  <c r="F33" i="5"/>
  <c r="H32" i="5"/>
  <c r="F32" i="5"/>
  <c r="I32" i="5" s="1"/>
  <c r="H31" i="5"/>
  <c r="F31" i="5"/>
  <c r="I31" i="5" s="1"/>
  <c r="K31" i="5" s="1"/>
  <c r="H30" i="5"/>
  <c r="F30" i="5"/>
  <c r="I30" i="5" s="1"/>
  <c r="H28" i="5"/>
  <c r="F28" i="5"/>
  <c r="I28" i="5" s="1"/>
  <c r="H27" i="5"/>
  <c r="F27" i="5"/>
  <c r="I27" i="5" s="1"/>
  <c r="H26" i="5"/>
  <c r="F26" i="5"/>
  <c r="I26" i="5" s="1"/>
  <c r="H22" i="5"/>
  <c r="F22" i="5"/>
  <c r="I22" i="5" s="1"/>
  <c r="H21" i="5"/>
  <c r="F21" i="5"/>
  <c r="I21" i="5" s="1"/>
  <c r="H20" i="5"/>
  <c r="F20" i="5"/>
  <c r="I20" i="5" s="1"/>
  <c r="K20" i="5" s="1"/>
  <c r="F18" i="5"/>
  <c r="H18" i="5" s="1"/>
  <c r="C18" i="5"/>
  <c r="F17" i="5"/>
  <c r="I17" i="5" s="1"/>
  <c r="C17" i="5"/>
  <c r="F16" i="5"/>
  <c r="I16" i="5" s="1"/>
  <c r="C16" i="5"/>
  <c r="S15" i="5"/>
  <c r="S16" i="5" s="1"/>
  <c r="S18" i="5" s="1"/>
  <c r="H14" i="5"/>
  <c r="F14" i="5"/>
  <c r="I14" i="5" s="1"/>
  <c r="C14" i="5"/>
  <c r="H7" i="5"/>
  <c r="H9" i="5" s="1"/>
  <c r="F7" i="5"/>
  <c r="I7" i="5" s="1"/>
  <c r="I9" i="5" s="1"/>
  <c r="G11" i="5" s="1"/>
  <c r="I42" i="5" l="1"/>
  <c r="I24" i="5"/>
  <c r="K24" i="5" s="1"/>
  <c r="L24" i="5" s="1"/>
  <c r="I40" i="5"/>
  <c r="H16" i="5"/>
  <c r="I41" i="5"/>
  <c r="K41" i="5" s="1"/>
  <c r="L41" i="5" s="1"/>
  <c r="F57" i="5"/>
  <c r="G47" i="5"/>
  <c r="I43" i="5"/>
  <c r="K43" i="5" s="1"/>
  <c r="L43" i="5" s="1"/>
  <c r="I18" i="5"/>
  <c r="I39" i="5"/>
  <c r="K39" i="5" s="1"/>
  <c r="L39" i="5" s="1"/>
  <c r="K38" i="5"/>
  <c r="L38" i="5" s="1"/>
  <c r="K17" i="5"/>
  <c r="L17" i="5" s="1"/>
  <c r="K40" i="5"/>
  <c r="L40" i="5" s="1"/>
  <c r="K44" i="5"/>
  <c r="L44" i="5" s="1"/>
  <c r="K30" i="5"/>
  <c r="L30" i="5" s="1"/>
  <c r="K14" i="5"/>
  <c r="K27" i="5"/>
  <c r="L27" i="5" s="1"/>
  <c r="K34" i="5"/>
  <c r="L34" i="5" s="1"/>
  <c r="H17" i="5"/>
  <c r="K22" i="5"/>
  <c r="L22" i="5" s="1"/>
  <c r="L31" i="5"/>
  <c r="K42" i="5"/>
  <c r="L42" i="5" s="1"/>
  <c r="K28" i="5"/>
  <c r="L28" i="5" s="1"/>
  <c r="K32" i="5"/>
  <c r="L32" i="5" s="1"/>
  <c r="K7" i="5"/>
  <c r="K9" i="5" s="1"/>
  <c r="L20" i="5"/>
  <c r="K16" i="5"/>
  <c r="L16" i="5" s="1"/>
  <c r="K21" i="5"/>
  <c r="L21" i="5" s="1"/>
  <c r="K26" i="5"/>
  <c r="L26" i="5" s="1"/>
  <c r="K35" i="5"/>
  <c r="L35" i="5" s="1"/>
  <c r="F36" i="5"/>
  <c r="I36" i="5" s="1"/>
  <c r="I37" i="5" l="1"/>
  <c r="H37" i="5"/>
  <c r="H45" i="5" s="1"/>
  <c r="K18" i="5"/>
  <c r="I45" i="5"/>
  <c r="E53" i="5" s="1"/>
  <c r="F58" i="5" s="1"/>
  <c r="F59" i="5" s="1"/>
  <c r="F61" i="5" s="1"/>
  <c r="L18" i="5"/>
  <c r="L14" i="5"/>
  <c r="K36" i="5"/>
  <c r="K37" i="5" s="1"/>
  <c r="K45" i="5" s="1"/>
  <c r="L7" i="5"/>
  <c r="L9" i="5" s="1"/>
  <c r="G12" i="5" s="1"/>
  <c r="D57" i="5" s="1"/>
  <c r="G48" i="5" l="1"/>
  <c r="G49" i="5" s="1"/>
  <c r="G51" i="5" s="1"/>
  <c r="L36" i="5"/>
  <c r="L37" i="5" s="1"/>
  <c r="L45" i="5" s="1"/>
  <c r="E54" i="5" s="1"/>
  <c r="D58" i="5" s="1"/>
  <c r="D59" i="5" s="1"/>
  <c r="D61" i="5" s="1"/>
  <c r="B52" i="4" l="1"/>
  <c r="F48" i="4"/>
  <c r="F47" i="4"/>
  <c r="I47" i="4" s="1"/>
  <c r="G45" i="4"/>
  <c r="H45" i="4" s="1"/>
  <c r="F45" i="4"/>
  <c r="F44" i="4"/>
  <c r="E44" i="4"/>
  <c r="G44" i="4" s="1"/>
  <c r="H44" i="4" s="1"/>
  <c r="I44" i="4" s="1"/>
  <c r="F43" i="4"/>
  <c r="E43" i="4"/>
  <c r="G43" i="4" s="1"/>
  <c r="H43" i="4" s="1"/>
  <c r="F42" i="4"/>
  <c r="F41" i="4"/>
  <c r="E41" i="4"/>
  <c r="G41" i="4" s="1"/>
  <c r="H41" i="4" s="1"/>
  <c r="I41" i="4" s="1"/>
  <c r="F40" i="4"/>
  <c r="E40" i="4"/>
  <c r="G40" i="4" s="1"/>
  <c r="H40" i="4" s="1"/>
  <c r="F39" i="4"/>
  <c r="E39" i="4"/>
  <c r="G39" i="4" s="1"/>
  <c r="H39" i="4" s="1"/>
  <c r="E37" i="4"/>
  <c r="F37" i="4" s="1"/>
  <c r="I37" i="4" s="1"/>
  <c r="H36" i="4"/>
  <c r="F36" i="4"/>
  <c r="I36" i="4" s="1"/>
  <c r="H35" i="4"/>
  <c r="F35" i="4"/>
  <c r="I35" i="4" s="1"/>
  <c r="K35" i="4" s="1"/>
  <c r="I34" i="4"/>
  <c r="K34" i="4" s="1"/>
  <c r="F34" i="4"/>
  <c r="H33" i="4"/>
  <c r="F33" i="4"/>
  <c r="I33" i="4" s="1"/>
  <c r="H32" i="4"/>
  <c r="F32" i="4"/>
  <c r="I32" i="4" s="1"/>
  <c r="K32" i="4" s="1"/>
  <c r="L32" i="4" s="1"/>
  <c r="H31" i="4"/>
  <c r="F31" i="4"/>
  <c r="I31" i="4" s="1"/>
  <c r="F29" i="4"/>
  <c r="I29" i="4" s="1"/>
  <c r="K29" i="4" s="1"/>
  <c r="H28" i="4"/>
  <c r="F28" i="4"/>
  <c r="I28" i="4" s="1"/>
  <c r="H27" i="4"/>
  <c r="F27" i="4"/>
  <c r="I27" i="4" s="1"/>
  <c r="H26" i="4"/>
  <c r="F26" i="4"/>
  <c r="I26" i="4" s="1"/>
  <c r="K26" i="4" s="1"/>
  <c r="H25" i="4"/>
  <c r="F25" i="4"/>
  <c r="I25" i="4" s="1"/>
  <c r="H23" i="4"/>
  <c r="F23" i="4"/>
  <c r="I23" i="4" s="1"/>
  <c r="K23" i="4" s="1"/>
  <c r="H22" i="4"/>
  <c r="F22" i="4"/>
  <c r="I22" i="4" s="1"/>
  <c r="K22" i="4" s="1"/>
  <c r="H21" i="4"/>
  <c r="F21" i="4"/>
  <c r="I21" i="4" s="1"/>
  <c r="F19" i="4"/>
  <c r="I19" i="4" s="1"/>
  <c r="K19" i="4" s="1"/>
  <c r="C19" i="4"/>
  <c r="F18" i="4"/>
  <c r="H18" i="4" s="1"/>
  <c r="I18" i="4" s="1"/>
  <c r="C18" i="4"/>
  <c r="F17" i="4"/>
  <c r="I17" i="4" s="1"/>
  <c r="C17" i="4"/>
  <c r="H15" i="4"/>
  <c r="F15" i="4"/>
  <c r="I15" i="4" s="1"/>
  <c r="C15" i="4"/>
  <c r="H8" i="4"/>
  <c r="H10" i="4" s="1"/>
  <c r="F8" i="4"/>
  <c r="I8" i="4" s="1"/>
  <c r="I10" i="4" s="1"/>
  <c r="G12" i="4" s="1"/>
  <c r="G51" i="4" s="1"/>
  <c r="B56" i="3"/>
  <c r="G46" i="3" s="1"/>
  <c r="H46" i="3" s="1"/>
  <c r="F52" i="3"/>
  <c r="F51" i="3"/>
  <c r="I51" i="3" s="1"/>
  <c r="G49" i="3"/>
  <c r="H49" i="3" s="1"/>
  <c r="F49" i="3"/>
  <c r="F48" i="3"/>
  <c r="E48" i="3"/>
  <c r="G48" i="3" s="1"/>
  <c r="H48" i="3" s="1"/>
  <c r="I48" i="3" s="1"/>
  <c r="F47" i="3"/>
  <c r="E47" i="3"/>
  <c r="G47" i="3" s="1"/>
  <c r="H47" i="3" s="1"/>
  <c r="F46" i="3"/>
  <c r="G45" i="3"/>
  <c r="H45" i="3" s="1"/>
  <c r="F45" i="3"/>
  <c r="E45" i="3"/>
  <c r="H44" i="3"/>
  <c r="G44" i="3"/>
  <c r="F44" i="3"/>
  <c r="E44" i="3"/>
  <c r="G43" i="3"/>
  <c r="H43" i="3" s="1"/>
  <c r="F43" i="3"/>
  <c r="E43" i="3"/>
  <c r="H41" i="3"/>
  <c r="E41" i="3"/>
  <c r="F41" i="3" s="1"/>
  <c r="I41" i="3" s="1"/>
  <c r="H40" i="3"/>
  <c r="F40" i="3"/>
  <c r="I40" i="3" s="1"/>
  <c r="H39" i="3"/>
  <c r="F39" i="3"/>
  <c r="I39" i="3" s="1"/>
  <c r="I38" i="3"/>
  <c r="F38" i="3"/>
  <c r="H37" i="3"/>
  <c r="F37" i="3"/>
  <c r="I37" i="3" s="1"/>
  <c r="H36" i="3"/>
  <c r="F36" i="3"/>
  <c r="I36" i="3" s="1"/>
  <c r="K36" i="3" s="1"/>
  <c r="L36" i="3" s="1"/>
  <c r="H35" i="3"/>
  <c r="F35" i="3"/>
  <c r="I35" i="3" s="1"/>
  <c r="F33" i="3"/>
  <c r="I33" i="3" s="1"/>
  <c r="H32" i="3"/>
  <c r="F32" i="3"/>
  <c r="I32" i="3" s="1"/>
  <c r="K32" i="3" s="1"/>
  <c r="H31" i="3"/>
  <c r="F31" i="3"/>
  <c r="I31" i="3" s="1"/>
  <c r="H30" i="3"/>
  <c r="F30" i="3"/>
  <c r="I30" i="3" s="1"/>
  <c r="K30" i="3" s="1"/>
  <c r="L30" i="3" s="1"/>
  <c r="K28" i="3"/>
  <c r="L28" i="3" s="1"/>
  <c r="I28" i="3"/>
  <c r="H28" i="3"/>
  <c r="K27" i="3"/>
  <c r="L27" i="3" s="1"/>
  <c r="I27" i="3"/>
  <c r="H27" i="3"/>
  <c r="K26" i="3"/>
  <c r="L26" i="3" s="1"/>
  <c r="I26" i="3"/>
  <c r="H26" i="3"/>
  <c r="H25" i="3"/>
  <c r="F25" i="3"/>
  <c r="I25" i="3" s="1"/>
  <c r="H23" i="3"/>
  <c r="F23" i="3"/>
  <c r="I23" i="3" s="1"/>
  <c r="H22" i="3"/>
  <c r="F22" i="3"/>
  <c r="I22" i="3" s="1"/>
  <c r="H21" i="3"/>
  <c r="F21" i="3"/>
  <c r="I21" i="3" s="1"/>
  <c r="K21" i="3" s="1"/>
  <c r="L21" i="3" s="1"/>
  <c r="F19" i="3"/>
  <c r="I19" i="3" s="1"/>
  <c r="C19" i="3"/>
  <c r="F18" i="3"/>
  <c r="H18" i="3" s="1"/>
  <c r="I18" i="3" s="1"/>
  <c r="C18" i="3"/>
  <c r="F17" i="3"/>
  <c r="I17" i="3" s="1"/>
  <c r="C17" i="3"/>
  <c r="F15" i="3"/>
  <c r="I15" i="3" s="1"/>
  <c r="K15" i="3" s="1"/>
  <c r="C15" i="3"/>
  <c r="I10" i="3"/>
  <c r="G12" i="3" s="1"/>
  <c r="F66" i="3" s="1"/>
  <c r="H10" i="3"/>
  <c r="B54" i="2"/>
  <c r="F51" i="2"/>
  <c r="H50" i="2"/>
  <c r="I50" i="2" s="1"/>
  <c r="F50" i="2"/>
  <c r="G49" i="2"/>
  <c r="H49" i="2" s="1"/>
  <c r="F49" i="2"/>
  <c r="F48" i="2"/>
  <c r="E48" i="2"/>
  <c r="G48" i="2" s="1"/>
  <c r="H48" i="2" s="1"/>
  <c r="I48" i="2" s="1"/>
  <c r="K48" i="2" s="1"/>
  <c r="K47" i="2"/>
  <c r="L47" i="2" s="1"/>
  <c r="F47" i="2"/>
  <c r="E47" i="2"/>
  <c r="G47" i="2" s="1"/>
  <c r="H47" i="2" s="1"/>
  <c r="I47" i="2" s="1"/>
  <c r="F46" i="2"/>
  <c r="E46" i="2"/>
  <c r="G46" i="2" s="1"/>
  <c r="H46" i="2" s="1"/>
  <c r="I46" i="2" s="1"/>
  <c r="H45" i="2"/>
  <c r="I45" i="2" s="1"/>
  <c r="F45" i="2"/>
  <c r="E45" i="2"/>
  <c r="G45" i="2" s="1"/>
  <c r="G44" i="2"/>
  <c r="H44" i="2" s="1"/>
  <c r="I44" i="2" s="1"/>
  <c r="F44" i="2"/>
  <c r="E44" i="2"/>
  <c r="E42" i="2"/>
  <c r="H42" i="2" s="1"/>
  <c r="I41" i="2"/>
  <c r="H41" i="2"/>
  <c r="F41" i="2"/>
  <c r="H40" i="2"/>
  <c r="F40" i="2"/>
  <c r="I40" i="2" s="1"/>
  <c r="L39" i="2"/>
  <c r="K39" i="2"/>
  <c r="I39" i="2"/>
  <c r="F39" i="2"/>
  <c r="H38" i="2"/>
  <c r="F38" i="2"/>
  <c r="I38" i="2" s="1"/>
  <c r="H37" i="2"/>
  <c r="F37" i="2"/>
  <c r="I37" i="2" s="1"/>
  <c r="K37" i="2" s="1"/>
  <c r="I36" i="2"/>
  <c r="H36" i="2"/>
  <c r="F36" i="2"/>
  <c r="H34" i="2"/>
  <c r="F34" i="2"/>
  <c r="I34" i="2" s="1"/>
  <c r="K33" i="2"/>
  <c r="L33" i="2" s="1"/>
  <c r="H33" i="2"/>
  <c r="F33" i="2"/>
  <c r="I33" i="2" s="1"/>
  <c r="H32" i="2"/>
  <c r="F32" i="2"/>
  <c r="I32" i="2" s="1"/>
  <c r="H30" i="2"/>
  <c r="F30" i="2"/>
  <c r="I30" i="2" s="1"/>
  <c r="I28" i="2"/>
  <c r="K28" i="2" s="1"/>
  <c r="L28" i="2" s="1"/>
  <c r="H28" i="2"/>
  <c r="F28" i="2"/>
  <c r="H26" i="2"/>
  <c r="F26" i="2"/>
  <c r="I26" i="2" s="1"/>
  <c r="L24" i="2"/>
  <c r="H24" i="2"/>
  <c r="F24" i="2"/>
  <c r="I24" i="2" s="1"/>
  <c r="K24" i="2" s="1"/>
  <c r="I23" i="2"/>
  <c r="H23" i="2"/>
  <c r="F23" i="2"/>
  <c r="H22" i="2"/>
  <c r="F22" i="2"/>
  <c r="I22" i="2" s="1"/>
  <c r="F20" i="2"/>
  <c r="I20" i="2" s="1"/>
  <c r="K20" i="2" s="1"/>
  <c r="L20" i="2" s="1"/>
  <c r="C20" i="2"/>
  <c r="I19" i="2"/>
  <c r="H19" i="2"/>
  <c r="F19" i="2"/>
  <c r="C19" i="2"/>
  <c r="F18" i="2"/>
  <c r="I18" i="2" s="1"/>
  <c r="C18" i="2"/>
  <c r="H15" i="2"/>
  <c r="F15" i="2"/>
  <c r="I15" i="2" s="1"/>
  <c r="C15" i="2"/>
  <c r="I8" i="2"/>
  <c r="H8" i="2"/>
  <c r="H10" i="2" s="1"/>
  <c r="B54" i="1"/>
  <c r="E45" i="1"/>
  <c r="G45" i="1" s="1"/>
  <c r="H45" i="1" s="1"/>
  <c r="F51" i="1"/>
  <c r="H50" i="1"/>
  <c r="I50" i="1" s="1"/>
  <c r="F50" i="1"/>
  <c r="G49" i="1"/>
  <c r="H49" i="1" s="1"/>
  <c r="F49" i="1"/>
  <c r="F48" i="1"/>
  <c r="E48" i="1"/>
  <c r="G48" i="1" s="1"/>
  <c r="H48" i="1" s="1"/>
  <c r="I48" i="1" s="1"/>
  <c r="F47" i="1"/>
  <c r="E47" i="1"/>
  <c r="G47" i="1" s="1"/>
  <c r="H47" i="1" s="1"/>
  <c r="F46" i="1"/>
  <c r="E46" i="1"/>
  <c r="G46" i="1" s="1"/>
  <c r="H46" i="1" s="1"/>
  <c r="F45" i="1"/>
  <c r="F44" i="1"/>
  <c r="E44" i="1"/>
  <c r="G44" i="1" s="1"/>
  <c r="H44" i="1" s="1"/>
  <c r="I44" i="1" s="1"/>
  <c r="E42" i="1"/>
  <c r="F42" i="1" s="1"/>
  <c r="I42" i="1" s="1"/>
  <c r="H41" i="1"/>
  <c r="F41" i="1"/>
  <c r="I41" i="1" s="1"/>
  <c r="K41" i="1" s="1"/>
  <c r="H40" i="1"/>
  <c r="F40" i="1"/>
  <c r="I40" i="1" s="1"/>
  <c r="I39" i="1"/>
  <c r="K39" i="1" s="1"/>
  <c r="L39" i="1" s="1"/>
  <c r="F39" i="1"/>
  <c r="H38" i="1"/>
  <c r="F38" i="1"/>
  <c r="I38" i="1" s="1"/>
  <c r="H37" i="1"/>
  <c r="F37" i="1"/>
  <c r="I37" i="1" s="1"/>
  <c r="H36" i="1"/>
  <c r="F36" i="1"/>
  <c r="I36" i="1" s="1"/>
  <c r="K36" i="1" s="1"/>
  <c r="H34" i="1"/>
  <c r="F34" i="1"/>
  <c r="I34" i="1" s="1"/>
  <c r="H33" i="1"/>
  <c r="F33" i="1"/>
  <c r="I33" i="1" s="1"/>
  <c r="H32" i="1"/>
  <c r="F32" i="1"/>
  <c r="I32" i="1" s="1"/>
  <c r="H30" i="1"/>
  <c r="F30" i="1"/>
  <c r="I30" i="1" s="1"/>
  <c r="H28" i="1"/>
  <c r="F28" i="1"/>
  <c r="I28" i="1" s="1"/>
  <c r="H26" i="1"/>
  <c r="F26" i="1"/>
  <c r="I26" i="1" s="1"/>
  <c r="H24" i="1"/>
  <c r="F24" i="1"/>
  <c r="I24" i="1" s="1"/>
  <c r="H23" i="1"/>
  <c r="F23" i="1"/>
  <c r="I23" i="1" s="1"/>
  <c r="H22" i="1"/>
  <c r="F22" i="1"/>
  <c r="I22" i="1" s="1"/>
  <c r="F20" i="1"/>
  <c r="H20" i="1" s="1"/>
  <c r="C20" i="1"/>
  <c r="F19" i="1"/>
  <c r="H19" i="1" s="1"/>
  <c r="C19" i="1"/>
  <c r="F18" i="1"/>
  <c r="H18" i="1" s="1"/>
  <c r="C18" i="1"/>
  <c r="H15" i="1"/>
  <c r="F15" i="1"/>
  <c r="I15" i="1" s="1"/>
  <c r="C15" i="1"/>
  <c r="H8" i="1"/>
  <c r="H10" i="1" s="1"/>
  <c r="C46" i="4" l="1"/>
  <c r="E46" i="4" s="1"/>
  <c r="G46" i="4" s="1"/>
  <c r="H46" i="4" s="1"/>
  <c r="I46" i="4" s="1"/>
  <c r="I43" i="4"/>
  <c r="I47" i="3"/>
  <c r="I46" i="3"/>
  <c r="I44" i="3"/>
  <c r="K44" i="3" s="1"/>
  <c r="L44" i="3" s="1"/>
  <c r="H19" i="3"/>
  <c r="I49" i="3"/>
  <c r="K49" i="3" s="1"/>
  <c r="K38" i="3"/>
  <c r="L38" i="3" s="1"/>
  <c r="I45" i="3"/>
  <c r="K45" i="3" s="1"/>
  <c r="I43" i="3"/>
  <c r="K43" i="3" s="1"/>
  <c r="L43" i="3" s="1"/>
  <c r="H37" i="4"/>
  <c r="C42" i="4"/>
  <c r="E42" i="4" s="1"/>
  <c r="G42" i="4" s="1"/>
  <c r="H42" i="4" s="1"/>
  <c r="I42" i="4" s="1"/>
  <c r="K42" i="4" s="1"/>
  <c r="L42" i="4" s="1"/>
  <c r="I40" i="4"/>
  <c r="K40" i="4" s="1"/>
  <c r="L40" i="4" s="1"/>
  <c r="H17" i="4"/>
  <c r="I45" i="4"/>
  <c r="K45" i="4" s="1"/>
  <c r="L35" i="4"/>
  <c r="K37" i="4"/>
  <c r="L37" i="4" s="1"/>
  <c r="K41" i="4"/>
  <c r="L41" i="4" s="1"/>
  <c r="K47" i="4"/>
  <c r="L47" i="4" s="1"/>
  <c r="K43" i="4"/>
  <c r="L43" i="4" s="1"/>
  <c r="K28" i="4"/>
  <c r="L28" i="4" s="1"/>
  <c r="K44" i="4"/>
  <c r="L44" i="4"/>
  <c r="K18" i="4"/>
  <c r="L18" i="4" s="1"/>
  <c r="K25" i="4"/>
  <c r="L25" i="4" s="1"/>
  <c r="L29" i="4"/>
  <c r="K36" i="4"/>
  <c r="L36" i="4" s="1"/>
  <c r="L19" i="4"/>
  <c r="L26" i="4"/>
  <c r="K27" i="4"/>
  <c r="L27" i="4" s="1"/>
  <c r="K15" i="4"/>
  <c r="I38" i="4"/>
  <c r="F61" i="4"/>
  <c r="K17" i="4"/>
  <c r="L17" i="4" s="1"/>
  <c r="K33" i="4"/>
  <c r="L33" i="4" s="1"/>
  <c r="I39" i="4"/>
  <c r="K31" i="4"/>
  <c r="L31" i="4" s="1"/>
  <c r="K21" i="4"/>
  <c r="L21" i="4" s="1"/>
  <c r="L23" i="4"/>
  <c r="L34" i="4"/>
  <c r="K8" i="4"/>
  <c r="L22" i="4"/>
  <c r="H19" i="4"/>
  <c r="K8" i="3"/>
  <c r="K10" i="3" s="1"/>
  <c r="K18" i="3"/>
  <c r="L18" i="3" s="1"/>
  <c r="K48" i="3"/>
  <c r="L48" i="3" s="1"/>
  <c r="K17" i="3"/>
  <c r="L17" i="3" s="1"/>
  <c r="K25" i="3"/>
  <c r="L25" i="3" s="1"/>
  <c r="K39" i="3"/>
  <c r="L39" i="3" s="1"/>
  <c r="K47" i="3"/>
  <c r="L47" i="3" s="1"/>
  <c r="K46" i="3"/>
  <c r="L46" i="3" s="1"/>
  <c r="K40" i="3"/>
  <c r="L40" i="3" s="1"/>
  <c r="K33" i="3"/>
  <c r="L33" i="3" s="1"/>
  <c r="K41" i="3"/>
  <c r="L41" i="3" s="1"/>
  <c r="I42" i="3"/>
  <c r="K19" i="3"/>
  <c r="L19" i="3" s="1"/>
  <c r="K35" i="3"/>
  <c r="L35" i="3" s="1"/>
  <c r="K51" i="3"/>
  <c r="L51" i="3" s="1"/>
  <c r="L32" i="3"/>
  <c r="C50" i="3"/>
  <c r="E50" i="3" s="1"/>
  <c r="G50" i="3" s="1"/>
  <c r="H50" i="3" s="1"/>
  <c r="I50" i="3" s="1"/>
  <c r="G55" i="3"/>
  <c r="L15" i="3"/>
  <c r="K23" i="3"/>
  <c r="L23" i="3" s="1"/>
  <c r="H17" i="3"/>
  <c r="K22" i="3"/>
  <c r="L22" i="3" s="1"/>
  <c r="K31" i="3"/>
  <c r="L31" i="3" s="1"/>
  <c r="K37" i="3"/>
  <c r="L37" i="3" s="1"/>
  <c r="K45" i="2"/>
  <c r="L45" i="2" s="1"/>
  <c r="K46" i="2"/>
  <c r="L46" i="2" s="1"/>
  <c r="K32" i="2"/>
  <c r="L32" i="2" s="1"/>
  <c r="K50" i="2"/>
  <c r="L50" i="2" s="1"/>
  <c r="K44" i="2"/>
  <c r="L44" i="2" s="1"/>
  <c r="K22" i="2"/>
  <c r="L22" i="2" s="1"/>
  <c r="K30" i="2"/>
  <c r="L30" i="2" s="1"/>
  <c r="K40" i="2"/>
  <c r="L40" i="2" s="1"/>
  <c r="K26" i="2"/>
  <c r="L26" i="2" s="1"/>
  <c r="K34" i="2"/>
  <c r="L34" i="2" s="1"/>
  <c r="L37" i="2"/>
  <c r="L15" i="2"/>
  <c r="K15" i="2"/>
  <c r="K38" i="2"/>
  <c r="L38" i="2" s="1"/>
  <c r="K19" i="2"/>
  <c r="L19" i="2" s="1"/>
  <c r="L48" i="2"/>
  <c r="L23" i="2"/>
  <c r="I10" i="2"/>
  <c r="G12" i="2" s="1"/>
  <c r="K18" i="2"/>
  <c r="L18" i="2" s="1"/>
  <c r="K23" i="2"/>
  <c r="L36" i="2"/>
  <c r="K41" i="2"/>
  <c r="L41" i="2" s="1"/>
  <c r="I49" i="2"/>
  <c r="K8" i="2"/>
  <c r="K10" i="2" s="1"/>
  <c r="H18" i="2"/>
  <c r="K36" i="2"/>
  <c r="F42" i="2"/>
  <c r="I42" i="2" s="1"/>
  <c r="H20" i="2"/>
  <c r="I19" i="1"/>
  <c r="I49" i="1"/>
  <c r="I46" i="1"/>
  <c r="I47" i="1"/>
  <c r="I45" i="1"/>
  <c r="K45" i="1" s="1"/>
  <c r="L45" i="1" s="1"/>
  <c r="K40" i="1"/>
  <c r="L40" i="1"/>
  <c r="K37" i="1"/>
  <c r="L37" i="1" s="1"/>
  <c r="K50" i="1"/>
  <c r="L50" i="1" s="1"/>
  <c r="K34" i="1"/>
  <c r="L34" i="1" s="1"/>
  <c r="K42" i="1"/>
  <c r="L42" i="1"/>
  <c r="K44" i="1"/>
  <c r="L44" i="1"/>
  <c r="L23" i="1"/>
  <c r="K24" i="1"/>
  <c r="L24" i="1" s="1"/>
  <c r="K46" i="1"/>
  <c r="L46" i="1" s="1"/>
  <c r="K22" i="1"/>
  <c r="L22" i="1"/>
  <c r="K33" i="1"/>
  <c r="L33" i="1"/>
  <c r="K47" i="1"/>
  <c r="L47" i="1" s="1"/>
  <c r="K48" i="1"/>
  <c r="L48" i="1" s="1"/>
  <c r="K30" i="1"/>
  <c r="L30" i="1" s="1"/>
  <c r="K49" i="1"/>
  <c r="L49" i="1" s="1"/>
  <c r="K15" i="1"/>
  <c r="K26" i="1"/>
  <c r="L26" i="1" s="1"/>
  <c r="K28" i="1"/>
  <c r="L28" i="1" s="1"/>
  <c r="K38" i="1"/>
  <c r="L38" i="1" s="1"/>
  <c r="K19" i="1"/>
  <c r="L19" i="1" s="1"/>
  <c r="I18" i="1"/>
  <c r="I43" i="1" s="1"/>
  <c r="I51" i="1" s="1"/>
  <c r="L41" i="1"/>
  <c r="H42" i="1"/>
  <c r="H43" i="1" s="1"/>
  <c r="H51" i="1" s="1"/>
  <c r="L36" i="1"/>
  <c r="F8" i="1"/>
  <c r="I8" i="1" s="1"/>
  <c r="I20" i="1"/>
  <c r="K23" i="1"/>
  <c r="K32" i="1"/>
  <c r="L32" i="1" s="1"/>
  <c r="K46" i="4" l="1"/>
  <c r="L46" i="4"/>
  <c r="H38" i="4"/>
  <c r="H48" i="4" s="1"/>
  <c r="I48" i="4"/>
  <c r="L45" i="3"/>
  <c r="L49" i="3"/>
  <c r="K38" i="4"/>
  <c r="L45" i="4"/>
  <c r="L8" i="3"/>
  <c r="L10" i="3" s="1"/>
  <c r="G13" i="3" s="1"/>
  <c r="D66" i="3" s="1"/>
  <c r="K39" i="4"/>
  <c r="L39" i="4" s="1"/>
  <c r="K10" i="4"/>
  <c r="L8" i="4"/>
  <c r="L10" i="4" s="1"/>
  <c r="G13" i="4" s="1"/>
  <c r="D61" i="4" s="1"/>
  <c r="L15" i="4"/>
  <c r="L38" i="4" s="1"/>
  <c r="I52" i="3"/>
  <c r="E62" i="3" s="1"/>
  <c r="F67" i="3" s="1"/>
  <c r="F68" i="3" s="1"/>
  <c r="F70" i="3" s="1"/>
  <c r="H52" i="3"/>
  <c r="L42" i="3"/>
  <c r="K50" i="3"/>
  <c r="L50" i="3" s="1"/>
  <c r="K42" i="3"/>
  <c r="K52" i="3" s="1"/>
  <c r="L8" i="2"/>
  <c r="L10" i="2" s="1"/>
  <c r="G13" i="2" s="1"/>
  <c r="D63" i="2" s="1"/>
  <c r="K42" i="2"/>
  <c r="L42" i="2" s="1"/>
  <c r="L43" i="2" s="1"/>
  <c r="H43" i="2"/>
  <c r="H51" i="2" s="1"/>
  <c r="F63" i="2"/>
  <c r="G53" i="2"/>
  <c r="I43" i="2"/>
  <c r="I51" i="2" s="1"/>
  <c r="K49" i="2"/>
  <c r="L49" i="2" s="1"/>
  <c r="K43" i="2"/>
  <c r="K51" i="2" s="1"/>
  <c r="E59" i="1"/>
  <c r="F64" i="1" s="1"/>
  <c r="G54" i="1"/>
  <c r="K20" i="1"/>
  <c r="L20" i="1"/>
  <c r="K18" i="1"/>
  <c r="K43" i="1" s="1"/>
  <c r="K51" i="1" s="1"/>
  <c r="I10" i="1"/>
  <c r="G12" i="1" s="1"/>
  <c r="K8" i="1"/>
  <c r="K10" i="1" s="1"/>
  <c r="L15" i="1"/>
  <c r="K48" i="4" l="1"/>
  <c r="L48" i="4"/>
  <c r="E58" i="4" s="1"/>
  <c r="D62" i="4" s="1"/>
  <c r="D63" i="4" s="1"/>
  <c r="D65" i="4" s="1"/>
  <c r="E57" i="4"/>
  <c r="F62" i="4" s="1"/>
  <c r="F63" i="4" s="1"/>
  <c r="F65" i="4" s="1"/>
  <c r="G52" i="4"/>
  <c r="G53" i="4" s="1"/>
  <c r="G55" i="4" s="1"/>
  <c r="G56" i="3"/>
  <c r="G57" i="3" s="1"/>
  <c r="G59" i="3" s="1"/>
  <c r="L52" i="3"/>
  <c r="E63" i="3" s="1"/>
  <c r="D67" i="3" s="1"/>
  <c r="D68" i="3" s="1"/>
  <c r="D70" i="3" s="1"/>
  <c r="L51" i="2"/>
  <c r="E60" i="2" s="1"/>
  <c r="D64" i="2" s="1"/>
  <c r="D65" i="2" s="1"/>
  <c r="D67" i="2" s="1"/>
  <c r="E59" i="2"/>
  <c r="F64" i="2" s="1"/>
  <c r="F65" i="2" s="1"/>
  <c r="F67" i="2" s="1"/>
  <c r="G54" i="2"/>
  <c r="G55" i="2"/>
  <c r="G57" i="2" s="1"/>
  <c r="F63" i="1"/>
  <c r="F65" i="1" s="1"/>
  <c r="F67" i="1" s="1"/>
  <c r="G53" i="1"/>
  <c r="G55" i="1" s="1"/>
  <c r="G57" i="1" s="1"/>
  <c r="L18" i="1"/>
  <c r="L43" i="1"/>
  <c r="L51" i="1" s="1"/>
  <c r="E60" i="1" s="1"/>
  <c r="D64" i="1" s="1"/>
  <c r="L8" i="1"/>
  <c r="L10" i="1" s="1"/>
  <c r="G13" i="1" s="1"/>
  <c r="D63" i="1" s="1"/>
  <c r="D65" i="1" l="1"/>
  <c r="D67" i="1" s="1"/>
  <c r="C47" i="13"/>
  <c r="E47" i="13" s="1"/>
  <c r="G47" i="13" s="1"/>
  <c r="H47" i="13" s="1"/>
  <c r="I47" i="13" s="1"/>
  <c r="K47" i="13" s="1"/>
  <c r="C43" i="13"/>
  <c r="E43" i="13" s="1"/>
  <c r="G43" i="13" s="1"/>
  <c r="H43" i="13" s="1"/>
  <c r="H49" i="13" l="1"/>
  <c r="I43" i="13"/>
  <c r="L47" i="13"/>
  <c r="K43" i="13" l="1"/>
  <c r="K49" i="13" s="1"/>
  <c r="I49" i="13"/>
  <c r="L43" i="13" l="1"/>
  <c r="L49" i="13" s="1"/>
  <c r="E59" i="13" s="1"/>
  <c r="D63" i="13" s="1"/>
  <c r="D64" i="13" s="1"/>
  <c r="D66" i="13" s="1"/>
  <c r="G53" i="13"/>
  <c r="G54" i="13" s="1"/>
  <c r="G56" i="13" s="1"/>
  <c r="E58" i="13"/>
  <c r="F63" i="13" s="1"/>
  <c r="F64" i="13" s="1"/>
  <c r="F66" i="13" s="1"/>
  <c r="C44" i="12"/>
  <c r="C48" i="12"/>
  <c r="E48" i="12" l="1"/>
  <c r="G48" i="12" s="1"/>
  <c r="H48" i="12" s="1"/>
  <c r="E44" i="12"/>
  <c r="G44" i="12" s="1"/>
  <c r="H44" i="12" s="1"/>
  <c r="I48" i="12" l="1"/>
  <c r="H50" i="12"/>
  <c r="I44" i="12"/>
  <c r="K48" i="12" l="1"/>
  <c r="K44" i="12"/>
  <c r="I50" i="12"/>
  <c r="L44" i="12" l="1"/>
  <c r="K50" i="12"/>
  <c r="L48" i="12"/>
  <c r="L50" i="12" s="1"/>
  <c r="E60" i="12" s="1"/>
  <c r="D64" i="12" s="1"/>
  <c r="D65" i="12" s="1"/>
  <c r="D67" i="12" s="1"/>
  <c r="E59" i="12"/>
  <c r="F64" i="12" s="1"/>
  <c r="F65" i="12" s="1"/>
  <c r="F67" i="12" s="1"/>
  <c r="G54" i="12"/>
  <c r="G55" i="12" s="1"/>
  <c r="G57" i="12" s="1"/>
</calcChain>
</file>

<file path=xl/sharedStrings.xml><?xml version="1.0" encoding="utf-8"?>
<sst xmlns="http://schemas.openxmlformats.org/spreadsheetml/2006/main" count="2642" uniqueCount="237">
  <si>
    <t>STYLE :</t>
  </si>
  <si>
    <t>QTY :</t>
  </si>
  <si>
    <t>Style Group</t>
  </si>
  <si>
    <t>Material</t>
  </si>
  <si>
    <t>Colour</t>
  </si>
  <si>
    <t>UOM</t>
  </si>
  <si>
    <t>Norms</t>
  </si>
  <si>
    <t>Total Qty</t>
  </si>
  <si>
    <t>Price</t>
  </si>
  <si>
    <t>Per Pair Amount</t>
  </si>
  <si>
    <t>AMOUNT</t>
  </si>
  <si>
    <t>GST</t>
  </si>
  <si>
    <t>AMOUNT WITH GST</t>
  </si>
  <si>
    <t>SHEEP</t>
  </si>
  <si>
    <t>RATE</t>
  </si>
  <si>
    <t>DCM</t>
  </si>
  <si>
    <t>No GST</t>
  </si>
  <si>
    <t>Per Pair</t>
  </si>
  <si>
    <t>With GST</t>
  </si>
  <si>
    <t>LINING</t>
  </si>
  <si>
    <t>MTR</t>
  </si>
  <si>
    <t>THREADS</t>
  </si>
  <si>
    <t>TKT-30</t>
  </si>
  <si>
    <t>BOX</t>
  </si>
  <si>
    <t>TKT-60</t>
  </si>
  <si>
    <t>TKT 50</t>
  </si>
  <si>
    <t xml:space="preserve">FUSING </t>
  </si>
  <si>
    <t xml:space="preserve">GREY </t>
  </si>
  <si>
    <t>MTS</t>
  </si>
  <si>
    <t xml:space="preserve">SOLUTIONS </t>
  </si>
  <si>
    <t>NA</t>
  </si>
  <si>
    <t>LITTER</t>
  </si>
  <si>
    <t>PAKKA TAP 3 MM</t>
  </si>
  <si>
    <t xml:space="preserve">WHITE </t>
  </si>
  <si>
    <t xml:space="preserve">BUTTONS </t>
  </si>
  <si>
    <t xml:space="preserve">SNAP BUTTON LEATHER COVERED </t>
  </si>
  <si>
    <t>NOS</t>
  </si>
  <si>
    <t xml:space="preserve">ZIP </t>
  </si>
  <si>
    <t>RIB</t>
  </si>
  <si>
    <t xml:space="preserve">ONE BY ONE RIB </t>
  </si>
  <si>
    <t>KGS</t>
  </si>
  <si>
    <t>LABELS</t>
  </si>
  <si>
    <t xml:space="preserve">MAIN LABEL </t>
  </si>
  <si>
    <t>CARE LABEL</t>
  </si>
  <si>
    <t>SIZE LABEL</t>
  </si>
  <si>
    <t>PACKING  MATERIALS</t>
  </si>
  <si>
    <t xml:space="preserve">TAG </t>
  </si>
  <si>
    <t>STICKER</t>
  </si>
  <si>
    <t>POLY BAG</t>
  </si>
  <si>
    <t>KG</t>
  </si>
  <si>
    <t xml:space="preserve">BOX INNER PLY COVER </t>
  </si>
  <si>
    <t xml:space="preserve">TISSU PAPPER </t>
  </si>
  <si>
    <t>RIM</t>
  </si>
  <si>
    <t xml:space="preserve">BOXES </t>
  </si>
  <si>
    <t>PACKING TAPE</t>
  </si>
  <si>
    <t>BROWN</t>
  </si>
  <si>
    <t>ROLL</t>
  </si>
  <si>
    <t>General</t>
  </si>
  <si>
    <r>
      <t>TESTING  CHARGES-</t>
    </r>
    <r>
      <rPr>
        <sz val="9"/>
        <color rgb="FFFF0000"/>
        <rFont val="Book Antiqua"/>
        <family val="1"/>
      </rPr>
      <t>BUYER 2%</t>
    </r>
  </si>
  <si>
    <t>OFFICE O.H 7%</t>
  </si>
  <si>
    <t>COMMISSION 10%</t>
  </si>
  <si>
    <t xml:space="preserve"> .</t>
  </si>
  <si>
    <t>DISCOUNT CHARGE 2.5%</t>
  </si>
  <si>
    <t>REJECTION 2%</t>
  </si>
  <si>
    <t>MAKING COST</t>
  </si>
  <si>
    <t>C&amp;F</t>
  </si>
  <si>
    <t>FIRGHTCLEARING CHARGES</t>
  </si>
  <si>
    <t>With out  GST</t>
  </si>
  <si>
    <t>EURO</t>
  </si>
  <si>
    <t>LEATHER   PER   PAIR</t>
  </si>
  <si>
    <t>MATERIALS   PER   PAIR</t>
  </si>
  <si>
    <t>Total  Cost</t>
  </si>
  <si>
    <t>Materials</t>
  </si>
  <si>
    <t>NO GST</t>
  </si>
  <si>
    <t>LEATHER   PER   GARMENTS</t>
  </si>
  <si>
    <t xml:space="preserve">MATERIALS   PER   GARMENTS </t>
  </si>
  <si>
    <t>02 BOMBER MEN</t>
  </si>
  <si>
    <t>TABAC</t>
  </si>
  <si>
    <t xml:space="preserve">Goat suede 3/4 - </t>
  </si>
  <si>
    <t>cutting avg - 355</t>
  </si>
  <si>
    <t xml:space="preserve">TAFFTA LINING  </t>
  </si>
  <si>
    <t xml:space="preserve">NO : 5 GUN METAL ZIPS  DA SLIDER </t>
  </si>
  <si>
    <t>01-BOMBER MEN</t>
  </si>
  <si>
    <t>Goat NAPPAN 4/7</t>
  </si>
  <si>
    <t>cutting avg - 357</t>
  </si>
  <si>
    <t xml:space="preserve">WITH PATCH PACKETS </t>
  </si>
  <si>
    <t xml:space="preserve">WITH BONE POCKET </t>
  </si>
  <si>
    <t>PAKKAR TANVEER EXPORTS</t>
  </si>
  <si>
    <t xml:space="preserve">FACTORY STYLE </t>
  </si>
  <si>
    <t xml:space="preserve">Buyer Po:   </t>
  </si>
  <si>
    <t>TAN</t>
  </si>
  <si>
    <t xml:space="preserve">POLYSTER LINING  </t>
  </si>
  <si>
    <t>NO : 5  NICKEL ZIPS OPEN END DA</t>
  </si>
  <si>
    <t xml:space="preserve">NO : 5  NICKEL ZIP CLOSED END </t>
  </si>
  <si>
    <t xml:space="preserve">EYELETES </t>
  </si>
  <si>
    <t xml:space="preserve">BUCKLES </t>
  </si>
  <si>
    <t xml:space="preserve">SNAP BUTTONS </t>
  </si>
  <si>
    <r>
      <t>TESTING  CHARGES-</t>
    </r>
    <r>
      <rPr>
        <sz val="9"/>
        <color rgb="FFFF0000"/>
        <rFont val="Book Antiqua"/>
        <family val="1"/>
      </rPr>
      <t>BUYER 1%</t>
    </r>
  </si>
  <si>
    <t>GST CHARGE - 1%</t>
  </si>
  <si>
    <t>OFFICE O.H 5%</t>
  </si>
  <si>
    <r>
      <t>COMMISSION 7</t>
    </r>
    <r>
      <rPr>
        <strike/>
        <sz val="9"/>
        <color theme="1"/>
        <rFont val="Book Antiqua"/>
        <family val="1"/>
      </rPr>
      <t>%</t>
    </r>
  </si>
  <si>
    <t>Profit  10 %</t>
  </si>
  <si>
    <t>CUTTIING AVG-275  dcm</t>
  </si>
  <si>
    <t xml:space="preserve">l-36 </t>
  </si>
  <si>
    <t>l-18</t>
  </si>
  <si>
    <t>BLACK</t>
  </si>
  <si>
    <t xml:space="preserve">PAKKAR TANVEER EXPORTS </t>
  </si>
  <si>
    <t xml:space="preserve">3636HD04P Bomber </t>
  </si>
  <si>
    <t xml:space="preserve">SHEEP SILKY NAPPA </t>
  </si>
  <si>
    <t xml:space="preserve">CAFFE LATE </t>
  </si>
  <si>
    <t>71 Euro</t>
  </si>
  <si>
    <t>65 Euro</t>
  </si>
  <si>
    <t xml:space="preserve">3636HF039P - JACKET </t>
  </si>
  <si>
    <t xml:space="preserve">Sheep suede </t>
  </si>
  <si>
    <t xml:space="preserve">Pink </t>
  </si>
  <si>
    <t>92 Euro</t>
  </si>
  <si>
    <t>86 Euro</t>
  </si>
  <si>
    <t xml:space="preserve">SHEEP SUEDE WITH GRAIN </t>
  </si>
  <si>
    <t>GREEN</t>
  </si>
  <si>
    <t xml:space="preserve">  3636SD03P - TRENCH </t>
  </si>
  <si>
    <t xml:space="preserve">Lt blue </t>
  </si>
  <si>
    <t>115 Euro</t>
  </si>
  <si>
    <t>109 Euro</t>
  </si>
  <si>
    <t>Manufacture Cost</t>
  </si>
  <si>
    <t xml:space="preserve">35424H10P Chiodo </t>
  </si>
  <si>
    <t xml:space="preserve">Cow nappa foulonne  italy </t>
  </si>
  <si>
    <t xml:space="preserve">Black </t>
  </si>
  <si>
    <t>35 Euro</t>
  </si>
  <si>
    <t>35424G02P Blazer</t>
  </si>
  <si>
    <t>28 Euro</t>
  </si>
  <si>
    <t>N°4 SKINS Cow nappa foulonnè col.Black (73SQFT)</t>
  </si>
  <si>
    <t xml:space="preserve">LINING POLYSTER LINING </t>
  </si>
  <si>
    <t xml:space="preserve">Order Qty  </t>
  </si>
  <si>
    <t xml:space="preserve">STYLE NO        :    01- DOUBLE SIDE JACKETS </t>
  </si>
  <si>
    <t>Cuting avg -360</t>
  </si>
  <si>
    <t>lay avg  - 348 dcm</t>
  </si>
  <si>
    <t xml:space="preserve">SNAP </t>
  </si>
  <si>
    <t>BUCKEL '</t>
  </si>
  <si>
    <t>TEATMENTS CHARGES</t>
  </si>
  <si>
    <t xml:space="preserve">GOAT NAPPALANA </t>
  </si>
  <si>
    <r>
      <t>COMMISSION 6</t>
    </r>
    <r>
      <rPr>
        <strike/>
        <sz val="9"/>
        <color theme="1"/>
        <rFont val="Book Antiqua"/>
        <family val="1"/>
      </rPr>
      <t>%</t>
    </r>
  </si>
  <si>
    <t xml:space="preserve">       STYLE NO        :  SHORT NOEMI                                                                                                                                </t>
  </si>
  <si>
    <t xml:space="preserve">  STYLE NO        :     MILU </t>
  </si>
  <si>
    <t>Lay avg- 375 dcm</t>
  </si>
  <si>
    <t xml:space="preserve">  STYLE NO        :   CHIODO </t>
  </si>
  <si>
    <t xml:space="preserve">SHEEP NAPPA </t>
  </si>
  <si>
    <t xml:space="preserve">  STYLE NO        :  XABI </t>
  </si>
  <si>
    <t xml:space="preserve">COTTON LINING  POCKET </t>
  </si>
  <si>
    <t>BY SEA</t>
  </si>
  <si>
    <t xml:space="preserve">Buyer Po:        GERMENY - XABI </t>
  </si>
  <si>
    <t>CUTTIING AVG-356 dcm</t>
  </si>
  <si>
    <t xml:space="preserve">POLYSTER LINING   </t>
  </si>
  <si>
    <t xml:space="preserve">Back yocke wool </t>
  </si>
  <si>
    <t>OFFICE O.H 6%</t>
  </si>
  <si>
    <t xml:space="preserve">SHEEP ONE TECH NAPPA </t>
  </si>
  <si>
    <t xml:space="preserve">  STYLE NO        :  ANNA </t>
  </si>
  <si>
    <t xml:space="preserve">GOAT SUEDE THICK </t>
  </si>
  <si>
    <t xml:space="preserve">CAMEL </t>
  </si>
  <si>
    <t xml:space="preserve"> STYLE NO        :     YANKEE  SHEEP NATURAL GRAIN</t>
  </si>
  <si>
    <t>Buyer Po:  John Peter s.r.l.</t>
  </si>
  <si>
    <t xml:space="preserve">SHEEP D.D NATURALGRAIN </t>
  </si>
  <si>
    <t xml:space="preserve">POLYSTER SATIIN LINING  </t>
  </si>
  <si>
    <t>BODY BUYER LINING WOOLEN</t>
  </si>
  <si>
    <t xml:space="preserve">ARMY RIB USED SINGLE FOR CUFFS AND BOTTOM 750 per kg </t>
  </si>
  <si>
    <t>FULL FUSING  WITH BEST FABRIC 32 Rupees per mts</t>
  </si>
  <si>
    <t xml:space="preserve">No: 8  Two way Gun Metal high shiny  lampo puller </t>
  </si>
  <si>
    <t xml:space="preserve">No: 5 Closed end Gun Metal high shiny lampo puller </t>
  </si>
  <si>
    <t xml:space="preserve"> STYLE : MORENO SHEEP NATURAL GRAIN</t>
  </si>
  <si>
    <t xml:space="preserve">DARK BROWN </t>
  </si>
  <si>
    <t xml:space="preserve">63 EURO </t>
  </si>
  <si>
    <t xml:space="preserve"> STYLE : MORENO SUEDE TREATED</t>
  </si>
  <si>
    <t>DARK BROWN</t>
  </si>
  <si>
    <t>70 EURO</t>
  </si>
  <si>
    <t xml:space="preserve">STYLE : TORNADO GOAT SUEDE </t>
  </si>
  <si>
    <t xml:space="preserve">DARK GREEN </t>
  </si>
  <si>
    <t>65 EURO</t>
  </si>
  <si>
    <t xml:space="preserve">GREEN </t>
  </si>
  <si>
    <t>100 GSM PADDING FILLING</t>
  </si>
  <si>
    <t xml:space="preserve">                                                                                                                                        STYLE NO        :   CHIODO </t>
  </si>
  <si>
    <t>lay avg  -267 dcm</t>
  </si>
  <si>
    <t xml:space="preserve">SHEEP ANITC SUEDE </t>
  </si>
  <si>
    <t xml:space="preserve">Wool lining </t>
  </si>
  <si>
    <t>green</t>
  </si>
  <si>
    <t>CUTTIING AVG-461 dcm</t>
  </si>
  <si>
    <t>`</t>
  </si>
  <si>
    <t xml:space="preserve">  STYLE NO        :    SP74006 ( NAPPLAN) </t>
  </si>
  <si>
    <t xml:space="preserve">DARK RED </t>
  </si>
  <si>
    <t xml:space="preserve">MAIN LABEL EMBORIRDY </t>
  </si>
  <si>
    <t xml:space="preserve">MAIN LABEL BUYER </t>
  </si>
  <si>
    <t>Dusty Blue</t>
  </si>
  <si>
    <t xml:space="preserve">  STYLE NO  :  SP74007(NAPPLAN) </t>
  </si>
  <si>
    <t xml:space="preserve">  STYLE NO  :  SP74008(NAPPLAN) </t>
  </si>
  <si>
    <t>DARK RED</t>
  </si>
  <si>
    <t>ZIPPE R</t>
  </si>
  <si>
    <t>No : 8 two way nickel  slider sp</t>
  </si>
  <si>
    <t xml:space="preserve">No : 5 open end nickel slider sp </t>
  </si>
  <si>
    <t>Nos</t>
  </si>
  <si>
    <t xml:space="preserve">Snap buttons 5/5 </t>
  </si>
  <si>
    <t xml:space="preserve">  STYLE NO  :  SP72705 (FOIL DOLLY ) </t>
  </si>
  <si>
    <t>LIGHT GREEN</t>
  </si>
  <si>
    <t>MAIN LABEL PRINTED</t>
  </si>
  <si>
    <t xml:space="preserve">  STYLE NO  :  SP72706 (FOIL DOLLY ) </t>
  </si>
  <si>
    <t xml:space="preserve">5/5 SNAP BUTTONS NICKEL FLAT LEATHER COVER BUTTONS </t>
  </si>
  <si>
    <t xml:space="preserve">  STYLE NO        :    SP74003 ( G.SUEDE) </t>
  </si>
  <si>
    <t>L-32</t>
  </si>
  <si>
    <t xml:space="preserve">ECRU COTTONG LINING </t>
  </si>
  <si>
    <t xml:space="preserve">ECRU </t>
  </si>
  <si>
    <t xml:space="preserve">CFC ZIPPER  </t>
  </si>
  <si>
    <t xml:space="preserve">  STYLE NO        :    SP74009( G.SUEDE) </t>
  </si>
  <si>
    <t xml:space="preserve">NO: 5 TWO WAY ZIPPER  NICKEL </t>
  </si>
  <si>
    <t xml:space="preserve">METAL STOPER </t>
  </si>
  <si>
    <t xml:space="preserve">SNAP BUTTONS 5/5 NICKEL </t>
  </si>
  <si>
    <t xml:space="preserve">MAIN LABEL EMBORIDY </t>
  </si>
  <si>
    <t xml:space="preserve">EYELETES 6MM </t>
  </si>
  <si>
    <t>FOIL CHARGES 26 SQFT</t>
  </si>
  <si>
    <t>NAPPALAN CHARGES 11 SQFT</t>
  </si>
  <si>
    <t>GOAT NAPPALAN -330</t>
  </si>
  <si>
    <t>GOAT NAPPALAN 360</t>
  </si>
  <si>
    <t>GOAT NAPPALAN 330</t>
  </si>
  <si>
    <t>FOIL DOLLY--335</t>
  </si>
  <si>
    <t>FOIL DOLLY--307</t>
  </si>
  <si>
    <t xml:space="preserve">  STYLE NO        :    SP74020( SP74108)( G.SUEDE) </t>
  </si>
  <si>
    <t>GOAT ( G.SUEDE) -185</t>
  </si>
  <si>
    <t>GOAT ( G.SUEDE) 321</t>
  </si>
  <si>
    <t>COLLAR RIB</t>
  </si>
  <si>
    <t>GOAT ( G.SUEDE) -460</t>
  </si>
  <si>
    <t xml:space="preserve">ROPE COTTONS </t>
  </si>
  <si>
    <t xml:space="preserve">COTTON LINING BODY </t>
  </si>
  <si>
    <t>POLYSTER LINING  SLEEVE</t>
  </si>
  <si>
    <t xml:space="preserve">NO: 5 GUN METAL  ZIPPER OPEN END  </t>
  </si>
  <si>
    <t xml:space="preserve">NO: 3 CFC ZIP CLOSED END </t>
  </si>
  <si>
    <t xml:space="preserve">SNAP BUTTONS 5/5 GUN METAL </t>
  </si>
  <si>
    <t>ROY ROGERS -  STYLE  : FLIGHT JACKET</t>
  </si>
  <si>
    <t>WASH TREATMENTS CHARGES</t>
  </si>
  <si>
    <t>GOAT NAPPA RUB OFF --AVG 342</t>
  </si>
  <si>
    <t xml:space="preserve">RIB ONE BY ONE </t>
  </si>
  <si>
    <t>THICK GOAT SUEDE  --AVG 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</si>
</sst>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Book Antiqua"/>
      <family val="1"/>
    </font>
    <font>
      <sz val="9"/>
      <color theme="1"/>
      <name val="Book Antiqua"/>
      <family val="1"/>
    </font>
    <font>
      <sz val="12"/>
      <color theme="1"/>
      <name val="Book Antiqua"/>
      <family val="1"/>
    </font>
    <font>
      <b/>
      <sz val="11"/>
      <color theme="1"/>
      <name val="Book Antiqua"/>
      <family val="1"/>
    </font>
    <font>
      <b/>
      <sz val="14"/>
      <color rgb="FFFF0000"/>
      <name val="Book Antiqua"/>
      <family val="1"/>
    </font>
    <font>
      <b/>
      <sz val="10"/>
      <color theme="1"/>
      <name val="Book Antiqua"/>
      <family val="1"/>
    </font>
    <font>
      <b/>
      <sz val="11"/>
      <color rgb="FF0070C0"/>
      <name val="Book Antiqua"/>
      <family val="1"/>
    </font>
    <font>
      <sz val="9"/>
      <color rgb="FFFF0000"/>
      <name val="Book Antiqua"/>
      <family val="1"/>
    </font>
    <font>
      <sz val="9"/>
      <name val="Book Antiqua"/>
      <family val="1"/>
    </font>
    <font>
      <b/>
      <sz val="14"/>
      <color theme="0"/>
      <name val="Book Antiqua"/>
      <family val="1"/>
    </font>
    <font>
      <sz val="11"/>
      <color theme="1"/>
      <name val="Book Antiqua"/>
      <family val="1"/>
    </font>
    <font>
      <sz val="16"/>
      <color theme="1"/>
      <name val="Book Antiqua"/>
      <family val="1"/>
    </font>
    <font>
      <b/>
      <sz val="11"/>
      <color theme="8" tint="-0.249977111117893"/>
      <name val="Book Antiqua"/>
      <family val="1"/>
    </font>
    <font>
      <b/>
      <sz val="24"/>
      <color theme="1"/>
      <name val="Book Antiqua"/>
      <family val="1"/>
    </font>
    <font>
      <strike/>
      <sz val="9"/>
      <color theme="1"/>
      <name val="Book Antiqua"/>
      <family val="1"/>
    </font>
    <font>
      <b/>
      <sz val="10"/>
      <color rgb="FFFF0000"/>
      <name val="Book Antiqua"/>
      <family val="1"/>
    </font>
    <font>
      <b/>
      <sz val="20"/>
      <color theme="1"/>
      <name val="Book Antiqua"/>
      <family val="1"/>
    </font>
    <font>
      <b/>
      <sz val="28"/>
      <color theme="1"/>
      <name val="Book Antiqua"/>
      <family val="1"/>
    </font>
    <font>
      <b/>
      <sz val="36"/>
      <color theme="1"/>
      <name val="Book Antiqua"/>
      <family val="1"/>
    </font>
    <font>
      <b/>
      <sz val="12"/>
      <color theme="1"/>
      <name val="Book Antiqua"/>
      <family val="1"/>
    </font>
    <font>
      <b/>
      <sz val="14"/>
      <color theme="1"/>
      <name val="Book Antiqua"/>
      <family val="1"/>
    </font>
    <font>
      <b/>
      <sz val="16"/>
      <color theme="1"/>
      <name val="Book Antiqua"/>
      <family val="1"/>
    </font>
    <font>
      <sz val="18"/>
      <color theme="1"/>
      <name val="Book Antiqua"/>
      <family val="1"/>
    </font>
    <font>
      <sz val="8"/>
      <color theme="1"/>
      <name val="Book Antiqua"/>
      <family val="1"/>
    </font>
    <font>
      <b/>
      <sz val="18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2" fillId="0" borderId="0" xfId="0" applyFont="1" applyAlignment="1">
      <alignment shrinkToFit="1"/>
    </xf>
    <xf numFmtId="0" fontId="3" fillId="0" borderId="0" xfId="0" applyFont="1" applyAlignment="1">
      <alignment shrinkToFit="1"/>
    </xf>
    <xf numFmtId="0" fontId="3" fillId="0" borderId="0" xfId="0" applyFont="1"/>
    <xf numFmtId="0" fontId="4" fillId="0" borderId="0" xfId="0" applyFont="1" applyAlignment="1">
      <alignment shrinkToFi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3" fillId="0" borderId="1" xfId="0" applyFont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/>
    <xf numFmtId="0" fontId="3" fillId="0" borderId="3" xfId="0" applyFont="1" applyBorder="1"/>
    <xf numFmtId="2" fontId="3" fillId="0" borderId="3" xfId="0" applyNumberFormat="1" applyFont="1" applyBorder="1"/>
    <xf numFmtId="9" fontId="3" fillId="0" borderId="3" xfId="0" applyNumberFormat="1" applyFont="1" applyBorder="1"/>
    <xf numFmtId="2" fontId="3" fillId="0" borderId="2" xfId="0" applyNumberFormat="1" applyFont="1" applyBorder="1"/>
    <xf numFmtId="9" fontId="3" fillId="0" borderId="1" xfId="0" applyNumberFormat="1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2" fontId="3" fillId="0" borderId="3" xfId="0" applyNumberFormat="1" applyFont="1" applyBorder="1" applyAlignment="1">
      <alignment vertical="center"/>
    </xf>
    <xf numFmtId="9" fontId="3" fillId="0" borderId="1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2" fontId="7" fillId="0" borderId="3" xfId="0" applyNumberFormat="1" applyFont="1" applyBorder="1"/>
    <xf numFmtId="9" fontId="7" fillId="0" borderId="1" xfId="0" applyNumberFormat="1" applyFont="1" applyBorder="1"/>
    <xf numFmtId="2" fontId="7" fillId="0" borderId="2" xfId="0" applyNumberFormat="1" applyFont="1" applyBorder="1"/>
    <xf numFmtId="2" fontId="7" fillId="0" borderId="1" xfId="0" applyNumberFormat="1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2" fontId="10" fillId="0" borderId="2" xfId="0" applyNumberFormat="1" applyFont="1" applyBorder="1"/>
    <xf numFmtId="2" fontId="10" fillId="0" borderId="1" xfId="0" applyNumberFormat="1" applyFont="1" applyBorder="1"/>
    <xf numFmtId="0" fontId="3" fillId="0" borderId="0" xfId="0" applyFont="1" applyAlignment="1">
      <alignment horizontal="center"/>
    </xf>
    <xf numFmtId="2" fontId="7" fillId="0" borderId="0" xfId="0" applyNumberFormat="1" applyFont="1"/>
    <xf numFmtId="0" fontId="7" fillId="0" borderId="0" xfId="0" applyFont="1"/>
    <xf numFmtId="0" fontId="5" fillId="0" borderId="0" xfId="0" applyFont="1" applyAlignment="1">
      <alignment horizontal="left"/>
    </xf>
    <xf numFmtId="2" fontId="3" fillId="0" borderId="0" xfId="0" applyNumberFormat="1" applyFont="1"/>
    <xf numFmtId="0" fontId="11" fillId="3" borderId="1" xfId="0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2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2" fontId="12" fillId="0" borderId="1" xfId="0" applyNumberFormat="1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10" fillId="0" borderId="3" xfId="0" applyFont="1" applyBorder="1"/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0" fontId="2" fillId="5" borderId="1" xfId="0" applyFont="1" applyFill="1" applyBorder="1"/>
    <xf numFmtId="0" fontId="0" fillId="0" borderId="1" xfId="0" applyBorder="1" applyAlignment="1">
      <alignment horizontal="left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wrapText="1"/>
    </xf>
    <xf numFmtId="2" fontId="2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4" fontId="3" fillId="0" borderId="0" xfId="0" applyNumberFormat="1" applyFont="1"/>
    <xf numFmtId="0" fontId="22" fillId="0" borderId="0" xfId="0" applyFont="1" applyAlignment="1">
      <alignment shrinkToFit="1"/>
    </xf>
    <xf numFmtId="0" fontId="23" fillId="0" borderId="0" xfId="0" applyFont="1" applyAlignment="1">
      <alignment shrinkToFit="1"/>
    </xf>
    <xf numFmtId="0" fontId="13" fillId="0" borderId="0" xfId="0" applyFont="1" applyAlignment="1">
      <alignment shrinkToFit="1"/>
    </xf>
    <xf numFmtId="0" fontId="25" fillId="0" borderId="1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/>
    <xf numFmtId="0" fontId="5" fillId="0" borderId="1" xfId="0" applyFont="1" applyBorder="1" applyAlignment="1">
      <alignment horizontal="center"/>
    </xf>
    <xf numFmtId="0" fontId="13" fillId="4" borderId="0" xfId="0" applyFont="1" applyFill="1" applyAlignment="1">
      <alignment wrapText="1"/>
    </xf>
    <xf numFmtId="1" fontId="11" fillId="3" borderId="1" xfId="0" applyNumberFormat="1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0" xfId="0" applyFont="1" applyAlignment="1">
      <alignment shrinkToFit="1"/>
    </xf>
    <xf numFmtId="0" fontId="3" fillId="0" borderId="0" xfId="0" applyFont="1" applyAlignment="1">
      <alignment shrinkToFit="1"/>
    </xf>
    <xf numFmtId="0" fontId="26" fillId="2" borderId="0" xfId="0" applyFont="1" applyFill="1" applyAlignment="1">
      <alignment horizont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5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13" fillId="4" borderId="0" xfId="0" applyFont="1" applyFill="1" applyAlignment="1">
      <alignment horizontal="center" wrapText="1"/>
    </xf>
    <xf numFmtId="0" fontId="18" fillId="2" borderId="0" xfId="0" applyFont="1" applyFill="1" applyAlignment="1">
      <alignment horizontal="center" shrinkToFit="1"/>
    </xf>
    <xf numFmtId="0" fontId="19" fillId="2" borderId="0" xfId="0" applyFont="1" applyFill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20" fillId="2" borderId="0" xfId="0" applyFont="1" applyFill="1" applyAlignment="1">
      <alignment horizontal="center" shrinkToFit="1"/>
    </xf>
    <xf numFmtId="0" fontId="3" fillId="0" borderId="0" xfId="0" applyFont="1" applyAlignment="1">
      <alignment horizontal="center"/>
    </xf>
    <xf numFmtId="0" fontId="24" fillId="4" borderId="0" xfId="0" applyFont="1" applyFill="1" applyAlignment="1">
      <alignment horizontal="left" wrapText="1"/>
    </xf>
    <xf numFmtId="0" fontId="22" fillId="0" borderId="0" xfId="0" applyFont="1" applyAlignment="1">
      <alignment horizontal="center" shrinkToFit="1"/>
    </xf>
    <xf numFmtId="0" fontId="23" fillId="0" borderId="0" xfId="0" applyFont="1" applyAlignment="1">
      <alignment shrinkToFit="1"/>
    </xf>
    <xf numFmtId="0" fontId="13" fillId="0" borderId="0" xfId="0" applyFont="1" applyAlignment="1">
      <alignment shrinkToFit="1"/>
    </xf>
    <xf numFmtId="0" fontId="2" fillId="0" borderId="0" xfId="0" applyFont="1" applyAlignment="1">
      <alignment horizontal="left" shrinkToFit="1"/>
    </xf>
    <xf numFmtId="0" fontId="3" fillId="0" borderId="0" xfId="0" applyFont="1" applyAlignment="1">
      <alignment horizontal="lef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</xdr:colOff>
      <xdr:row>0</xdr:row>
      <xdr:rowOff>0</xdr:rowOff>
    </xdr:from>
    <xdr:to>
      <xdr:col>9</xdr:col>
      <xdr:colOff>266700</xdr:colOff>
      <xdr:row>8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17A2F-6502-4956-A52E-134F73C90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0" y="0"/>
          <a:ext cx="2072640" cy="1912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9</xdr:row>
      <xdr:rowOff>59546</xdr:rowOff>
    </xdr:from>
    <xdr:to>
      <xdr:col>1</xdr:col>
      <xdr:colOff>1234440</xdr:colOff>
      <xdr:row>14</xdr:row>
      <xdr:rowOff>121920</xdr:rowOff>
    </xdr:to>
    <xdr:pic>
      <xdr:nvPicPr>
        <xdr:cNvPr id="2" name="Immagine 2">
          <a:extLst>
            <a:ext uri="{FF2B5EF4-FFF2-40B4-BE49-F238E27FC236}">
              <a16:creationId xmlns:a16="http://schemas.microsoft.com/office/drawing/2014/main" id="{CBA2FBAE-22CE-4B63-A035-854FDBABD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1918826"/>
          <a:ext cx="1691640" cy="102249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9</xdr:row>
      <xdr:rowOff>7620</xdr:rowOff>
    </xdr:from>
    <xdr:to>
      <xdr:col>1</xdr:col>
      <xdr:colOff>1539240</xdr:colOff>
      <xdr:row>14</xdr:row>
      <xdr:rowOff>38100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id="{E00FAAFF-2BA6-4B45-9EE9-EE6D65AF5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49780"/>
          <a:ext cx="1874520" cy="990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8</xdr:row>
      <xdr:rowOff>175260</xdr:rowOff>
    </xdr:from>
    <xdr:to>
      <xdr:col>1</xdr:col>
      <xdr:colOff>1318260</xdr:colOff>
      <xdr:row>13</xdr:row>
      <xdr:rowOff>91440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id="{FE2D7686-2609-4524-8916-B076CF04E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2034540"/>
          <a:ext cx="18288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548640</xdr:colOff>
      <xdr:row>9</xdr:row>
      <xdr:rowOff>76200</xdr:rowOff>
    </xdr:from>
    <xdr:to>
      <xdr:col>1</xdr:col>
      <xdr:colOff>1889760</xdr:colOff>
      <xdr:row>14</xdr:row>
      <xdr:rowOff>15240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id="{2D8AB561-1B28-4226-B2D3-C1FB76620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2118360"/>
          <a:ext cx="2019300" cy="8991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9</xdr:row>
      <xdr:rowOff>23995</xdr:rowOff>
    </xdr:from>
    <xdr:to>
      <xdr:col>1</xdr:col>
      <xdr:colOff>1173480</xdr:colOff>
      <xdr:row>13</xdr:row>
      <xdr:rowOff>107343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id="{08129D0A-ECEE-4DB1-BA0E-A791E8107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66155"/>
          <a:ext cx="1508760" cy="8605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8</xdr:row>
      <xdr:rowOff>106680</xdr:rowOff>
    </xdr:from>
    <xdr:to>
      <xdr:col>1</xdr:col>
      <xdr:colOff>1744980</xdr:colOff>
      <xdr:row>13</xdr:row>
      <xdr:rowOff>114300</xdr:rowOff>
    </xdr:to>
    <xdr:pic>
      <xdr:nvPicPr>
        <xdr:cNvPr id="3" name="Immagine 3">
          <a:extLst>
            <a:ext uri="{FF2B5EF4-FFF2-40B4-BE49-F238E27FC236}">
              <a16:creationId xmlns:a16="http://schemas.microsoft.com/office/drawing/2014/main" id="{B1F7DB1E-85AC-4AC2-A0E9-7D7A6D9A2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" y="1965960"/>
          <a:ext cx="1668780" cy="967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8</xdr:row>
      <xdr:rowOff>114300</xdr:rowOff>
    </xdr:from>
    <xdr:to>
      <xdr:col>1</xdr:col>
      <xdr:colOff>1379220</xdr:colOff>
      <xdr:row>13</xdr:row>
      <xdr:rowOff>152400</xdr:rowOff>
    </xdr:to>
    <xdr:pic>
      <xdr:nvPicPr>
        <xdr:cNvPr id="3" name="Immagine 5">
          <a:extLst>
            <a:ext uri="{FF2B5EF4-FFF2-40B4-BE49-F238E27FC236}">
              <a16:creationId xmlns:a16="http://schemas.microsoft.com/office/drawing/2014/main" id="{A8CAACF5-015D-4301-9331-6E5C2D3B6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1973580"/>
          <a:ext cx="1988820" cy="998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8</xdr:row>
      <xdr:rowOff>53340</xdr:rowOff>
    </xdr:from>
    <xdr:to>
      <xdr:col>1</xdr:col>
      <xdr:colOff>1417320</xdr:colOff>
      <xdr:row>14</xdr:row>
      <xdr:rowOff>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id="{4D21A816-5F89-40F6-B819-C5ED09F7C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1912620"/>
          <a:ext cx="2004060" cy="1089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3039-87A3-4082-B5B5-26DEF1F7E2E3}">
  <dimension ref="A1:L67"/>
  <sheetViews>
    <sheetView topLeftCell="A2" workbookViewId="0">
      <selection activeCell="E15" sqref="E15"/>
    </sheetView>
  </sheetViews>
  <sheetFormatPr defaultColWidth="9.109375" defaultRowHeight="14.4" x14ac:dyDescent="0.3"/>
  <cols>
    <col min="1" max="1" width="11.6640625" customWidth="1"/>
    <col min="2" max="2" width="36.33203125" customWidth="1"/>
    <col min="3" max="3" width="11.109375" bestFit="1" customWidth="1"/>
    <col min="4" max="4" width="11" bestFit="1" customWidth="1"/>
    <col min="5" max="5" width="8.44140625" bestFit="1" customWidth="1"/>
    <col min="6" max="6" width="12.88671875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</cols>
  <sheetData>
    <row r="1" spans="1:12" ht="15" customHeight="1" x14ac:dyDescent="0.3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</row>
    <row r="2" spans="1:12" ht="15" customHeight="1" x14ac:dyDescent="0.3">
      <c r="A2" s="1"/>
      <c r="B2" s="2"/>
      <c r="C2" s="4"/>
      <c r="D2" s="116"/>
      <c r="E2" s="116"/>
      <c r="F2" s="2"/>
      <c r="G2" s="3"/>
      <c r="H2" s="3"/>
      <c r="I2" s="3"/>
      <c r="J2" s="3"/>
      <c r="K2" s="3"/>
      <c r="L2" s="3"/>
    </row>
    <row r="3" spans="1:12" ht="15" customHeight="1" x14ac:dyDescent="0.3">
      <c r="A3" s="1"/>
      <c r="B3" s="2"/>
      <c r="C3" s="4" t="s">
        <v>0</v>
      </c>
      <c r="D3" s="116" t="s">
        <v>76</v>
      </c>
      <c r="E3" s="116"/>
      <c r="F3" s="115" t="s">
        <v>86</v>
      </c>
      <c r="G3" s="115"/>
      <c r="H3" s="115"/>
      <c r="I3" s="115"/>
      <c r="J3" s="115"/>
      <c r="K3" s="115"/>
      <c r="L3" s="115"/>
    </row>
    <row r="4" spans="1:12" ht="15" customHeight="1" x14ac:dyDescent="0.3">
      <c r="A4" s="1"/>
      <c r="B4" s="2"/>
      <c r="C4" s="4" t="s">
        <v>1</v>
      </c>
      <c r="D4" s="116">
        <v>1</v>
      </c>
      <c r="E4" s="116"/>
      <c r="F4" s="115"/>
      <c r="G4" s="115"/>
      <c r="H4" s="115"/>
      <c r="I4" s="115"/>
      <c r="J4" s="115"/>
      <c r="K4" s="115"/>
      <c r="L4" s="115"/>
    </row>
    <row r="5" spans="1:12" ht="15" customHeight="1" x14ac:dyDescent="0.3">
      <c r="A5" s="1"/>
      <c r="B5" s="2"/>
      <c r="C5" s="2"/>
      <c r="D5" s="2"/>
      <c r="E5" s="2"/>
      <c r="F5" s="2"/>
      <c r="G5" s="3"/>
      <c r="H5" s="3"/>
      <c r="I5" s="3"/>
      <c r="J5" s="3"/>
      <c r="K5" s="3"/>
      <c r="L5" s="3"/>
    </row>
    <row r="6" spans="1:12" ht="40.5" customHeight="1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ht="15" customHeight="1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13" t="s">
        <v>78</v>
      </c>
      <c r="C8" s="14" t="s">
        <v>77</v>
      </c>
      <c r="D8" s="15" t="s">
        <v>15</v>
      </c>
      <c r="E8" s="16">
        <v>375</v>
      </c>
      <c r="F8" s="17">
        <f>E8*F10</f>
        <v>375</v>
      </c>
      <c r="G8" s="12">
        <v>8</v>
      </c>
      <c r="H8" s="18">
        <f>E8*G8</f>
        <v>3000</v>
      </c>
      <c r="I8" s="19">
        <f>F8*G8</f>
        <v>3000</v>
      </c>
      <c r="J8" s="20">
        <v>0.12</v>
      </c>
      <c r="K8" s="21">
        <f>I8*J8</f>
        <v>360</v>
      </c>
      <c r="L8" s="17">
        <f>I8+K8</f>
        <v>3360</v>
      </c>
    </row>
    <row r="9" spans="1:12" ht="15" customHeight="1" x14ac:dyDescent="0.3">
      <c r="A9" s="12"/>
      <c r="B9" s="9" t="s">
        <v>79</v>
      </c>
      <c r="C9" s="15"/>
      <c r="D9" s="15"/>
      <c r="E9" s="15"/>
      <c r="F9" s="17"/>
      <c r="G9" s="12"/>
      <c r="H9" s="18"/>
      <c r="I9" s="19"/>
      <c r="J9" s="22"/>
      <c r="K9" s="21"/>
      <c r="L9" s="17"/>
    </row>
    <row r="10" spans="1:12" ht="15" customHeight="1" x14ac:dyDescent="0.3">
      <c r="A10" s="23"/>
      <c r="B10" s="23"/>
      <c r="C10" s="24"/>
      <c r="D10" s="24"/>
      <c r="E10" s="24"/>
      <c r="F10" s="25">
        <v>1</v>
      </c>
      <c r="G10" s="23"/>
      <c r="H10" s="26">
        <f>SUM(H8:H9)</f>
        <v>3000</v>
      </c>
      <c r="I10" s="27">
        <f>SUM(I8:I9)</f>
        <v>3000</v>
      </c>
      <c r="J10" s="28"/>
      <c r="K10" s="29">
        <f>SUM(K8:K9)</f>
        <v>360</v>
      </c>
      <c r="L10" s="30">
        <f>SUM(L8:L9)</f>
        <v>3360</v>
      </c>
    </row>
    <row r="11" spans="1:12" x14ac:dyDescent="0.3">
      <c r="A11" s="23"/>
      <c r="B11" s="23"/>
      <c r="C11" s="24"/>
      <c r="D11" s="31"/>
      <c r="E11" s="32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12"/>
      <c r="C12" s="15"/>
      <c r="D12" s="113" t="s">
        <v>16</v>
      </c>
      <c r="E12" s="114"/>
      <c r="F12" s="36" t="s">
        <v>17</v>
      </c>
      <c r="G12" s="37">
        <f>I10/F10</f>
        <v>3000</v>
      </c>
      <c r="H12" s="18"/>
      <c r="I12" s="19"/>
      <c r="J12" s="22"/>
      <c r="K12" s="21"/>
      <c r="L12" s="17"/>
    </row>
    <row r="13" spans="1:12" x14ac:dyDescent="0.3">
      <c r="A13" s="12"/>
      <c r="B13" s="12"/>
      <c r="C13" s="15"/>
      <c r="D13" s="113" t="s">
        <v>18</v>
      </c>
      <c r="E13" s="114"/>
      <c r="F13" s="36" t="s">
        <v>17</v>
      </c>
      <c r="G13" s="37">
        <f>L10/F10</f>
        <v>3360</v>
      </c>
      <c r="H13" s="18"/>
      <c r="I13" s="19"/>
      <c r="J13" s="22"/>
      <c r="K13" s="21"/>
      <c r="L13" s="17"/>
    </row>
    <row r="14" spans="1:12" x14ac:dyDescent="0.3">
      <c r="A14" s="12"/>
      <c r="B14" s="12"/>
      <c r="C14" s="15"/>
      <c r="D14" s="34"/>
      <c r="E14" s="35"/>
      <c r="F14" s="36"/>
      <c r="G14" s="37"/>
      <c r="H14" s="18"/>
      <c r="I14" s="19"/>
      <c r="J14" s="22"/>
      <c r="K14" s="21"/>
      <c r="L14" s="17"/>
    </row>
    <row r="15" spans="1:12" ht="33.75" customHeight="1" x14ac:dyDescent="0.3">
      <c r="A15" s="9" t="s">
        <v>19</v>
      </c>
      <c r="B15" s="38" t="s">
        <v>80</v>
      </c>
      <c r="C15" s="39" t="str">
        <f>C8</f>
        <v>TABAC</v>
      </c>
      <c r="D15" s="15" t="s">
        <v>20</v>
      </c>
      <c r="E15" s="15">
        <v>1.75</v>
      </c>
      <c r="F15" s="17">
        <f>E15*F10</f>
        <v>1.75</v>
      </c>
      <c r="G15" s="12">
        <v>60</v>
      </c>
      <c r="H15" s="18">
        <f>E15*G15</f>
        <v>105</v>
      </c>
      <c r="I15" s="19">
        <f>F15*G15</f>
        <v>105</v>
      </c>
      <c r="J15" s="22">
        <v>0.12</v>
      </c>
      <c r="K15" s="21">
        <f t="shared" ref="K15:K20" si="0">I15*J15</f>
        <v>12.6</v>
      </c>
      <c r="L15" s="17">
        <f t="shared" ref="L15:L20" si="1">I15+K15</f>
        <v>117.6</v>
      </c>
    </row>
    <row r="16" spans="1:12" ht="15" customHeight="1" x14ac:dyDescent="0.3">
      <c r="A16" s="9"/>
      <c r="B16" s="38"/>
      <c r="C16" s="39"/>
      <c r="D16" s="15"/>
      <c r="E16" s="15"/>
      <c r="F16" s="17"/>
      <c r="G16" s="12"/>
      <c r="H16" s="18"/>
      <c r="I16" s="19"/>
      <c r="J16" s="22"/>
      <c r="K16" s="21"/>
      <c r="L16" s="17"/>
    </row>
    <row r="17" spans="1:12" ht="15" customHeight="1" x14ac:dyDescent="0.3">
      <c r="A17" s="9"/>
      <c r="B17" s="38"/>
      <c r="C17" s="39"/>
      <c r="D17" s="15"/>
      <c r="E17" s="15"/>
      <c r="F17" s="17"/>
      <c r="G17" s="12"/>
      <c r="H17" s="18"/>
      <c r="I17" s="19"/>
      <c r="J17" s="22"/>
      <c r="K17" s="21"/>
      <c r="L17" s="17"/>
    </row>
    <row r="18" spans="1:12" ht="15" customHeight="1" x14ac:dyDescent="0.3">
      <c r="A18" s="9" t="s">
        <v>21</v>
      </c>
      <c r="B18" s="12" t="s">
        <v>22</v>
      </c>
      <c r="C18" s="39" t="str">
        <f>C8</f>
        <v>TABAC</v>
      </c>
      <c r="D18" s="15" t="s">
        <v>23</v>
      </c>
      <c r="E18" s="15">
        <v>100</v>
      </c>
      <c r="F18" s="17">
        <f>E18*F10</f>
        <v>100</v>
      </c>
      <c r="G18" s="12">
        <v>61</v>
      </c>
      <c r="H18" s="18">
        <f>F18/1000*G18/F10</f>
        <v>6.1000000000000005</v>
      </c>
      <c r="I18" s="19">
        <f>F18/1000*G18</f>
        <v>6.1000000000000005</v>
      </c>
      <c r="J18" s="22">
        <v>0.12</v>
      </c>
      <c r="K18" s="21">
        <f t="shared" si="0"/>
        <v>0.73199999999999998</v>
      </c>
      <c r="L18" s="17">
        <f t="shared" si="1"/>
        <v>6.8320000000000007</v>
      </c>
    </row>
    <row r="19" spans="1:12" ht="15" customHeight="1" x14ac:dyDescent="0.3">
      <c r="A19" s="9"/>
      <c r="B19" s="12" t="s">
        <v>24</v>
      </c>
      <c r="C19" s="39" t="str">
        <f>C8</f>
        <v>TABAC</v>
      </c>
      <c r="D19" s="15" t="s">
        <v>23</v>
      </c>
      <c r="E19" s="15">
        <v>100</v>
      </c>
      <c r="F19" s="17">
        <f>E19*F10</f>
        <v>100</v>
      </c>
      <c r="G19" s="12">
        <v>257</v>
      </c>
      <c r="H19" s="18">
        <f>F19/5000*G19/F10</f>
        <v>5.14</v>
      </c>
      <c r="I19" s="19">
        <f>F19/5000*G19</f>
        <v>5.14</v>
      </c>
      <c r="J19" s="22">
        <v>0.12</v>
      </c>
      <c r="K19" s="21">
        <f t="shared" si="0"/>
        <v>0.6167999999999999</v>
      </c>
      <c r="L19" s="17">
        <f t="shared" si="1"/>
        <v>5.7567999999999993</v>
      </c>
    </row>
    <row r="20" spans="1:12" ht="15" customHeight="1" x14ac:dyDescent="0.3">
      <c r="A20" s="9"/>
      <c r="B20" s="12" t="s">
        <v>25</v>
      </c>
      <c r="C20" s="39" t="str">
        <f>C8</f>
        <v>TABAC</v>
      </c>
      <c r="D20" s="15" t="s">
        <v>23</v>
      </c>
      <c r="E20" s="15">
        <v>50</v>
      </c>
      <c r="F20" s="17">
        <f>E20*F10</f>
        <v>50</v>
      </c>
      <c r="G20" s="12">
        <v>162</v>
      </c>
      <c r="H20" s="18">
        <f>F20/6000*G20/F10</f>
        <v>1.35</v>
      </c>
      <c r="I20" s="19">
        <f>F20/6000*G20</f>
        <v>1.35</v>
      </c>
      <c r="J20" s="22">
        <v>0.12</v>
      </c>
      <c r="K20" s="21">
        <f t="shared" si="0"/>
        <v>0.16200000000000001</v>
      </c>
      <c r="L20" s="17">
        <f t="shared" si="1"/>
        <v>1.512</v>
      </c>
    </row>
    <row r="21" spans="1:12" ht="15" customHeight="1" x14ac:dyDescent="0.3">
      <c r="A21" s="9"/>
      <c r="B21" s="12"/>
      <c r="C21" s="15"/>
      <c r="D21" s="15"/>
      <c r="E21" s="15"/>
      <c r="F21" s="17"/>
      <c r="G21" s="12"/>
      <c r="H21" s="18"/>
      <c r="I21" s="19"/>
      <c r="J21" s="22"/>
      <c r="K21" s="21"/>
      <c r="L21" s="17"/>
    </row>
    <row r="22" spans="1:12" ht="15" customHeight="1" x14ac:dyDescent="0.3">
      <c r="A22" s="9" t="s">
        <v>26</v>
      </c>
      <c r="B22" s="12" t="s">
        <v>26</v>
      </c>
      <c r="C22" s="15" t="s">
        <v>27</v>
      </c>
      <c r="D22" s="15" t="s">
        <v>28</v>
      </c>
      <c r="E22" s="15">
        <v>1</v>
      </c>
      <c r="F22" s="17">
        <f>E22*F10</f>
        <v>1</v>
      </c>
      <c r="G22" s="12">
        <v>16</v>
      </c>
      <c r="H22" s="18">
        <f>E22*G22</f>
        <v>16</v>
      </c>
      <c r="I22" s="19">
        <f>F22*G22</f>
        <v>16</v>
      </c>
      <c r="J22" s="22">
        <v>0.18</v>
      </c>
      <c r="K22" s="21">
        <f>I22*J22</f>
        <v>2.88</v>
      </c>
      <c r="L22" s="17">
        <f>I22+K22</f>
        <v>18.88</v>
      </c>
    </row>
    <row r="23" spans="1:12" ht="15" customHeight="1" x14ac:dyDescent="0.3">
      <c r="A23" s="9"/>
      <c r="B23" s="12" t="s">
        <v>29</v>
      </c>
      <c r="C23" s="15" t="s">
        <v>30</v>
      </c>
      <c r="D23" s="15" t="s">
        <v>31</v>
      </c>
      <c r="E23" s="15">
        <v>0.25</v>
      </c>
      <c r="F23" s="17">
        <f>E23*F10</f>
        <v>0.25</v>
      </c>
      <c r="G23" s="12">
        <v>88</v>
      </c>
      <c r="H23" s="18">
        <f>E23*G23</f>
        <v>22</v>
      </c>
      <c r="I23" s="19">
        <f>F23*G23</f>
        <v>22</v>
      </c>
      <c r="J23" s="22">
        <v>0.18</v>
      </c>
      <c r="K23" s="21">
        <f>I23*J23</f>
        <v>3.96</v>
      </c>
      <c r="L23" s="17">
        <f>I23+K23</f>
        <v>25.96</v>
      </c>
    </row>
    <row r="24" spans="1:12" ht="15" customHeight="1" x14ac:dyDescent="0.3">
      <c r="A24" s="9"/>
      <c r="B24" s="12" t="s">
        <v>32</v>
      </c>
      <c r="C24" s="15" t="s">
        <v>33</v>
      </c>
      <c r="D24" s="15" t="s">
        <v>28</v>
      </c>
      <c r="E24" s="15">
        <v>3.75</v>
      </c>
      <c r="F24" s="17">
        <f>E24*F10</f>
        <v>3.75</v>
      </c>
      <c r="G24" s="12">
        <v>0.6875</v>
      </c>
      <c r="H24" s="18">
        <f>E24*G24</f>
        <v>2.578125</v>
      </c>
      <c r="I24" s="19">
        <f>F24*G24</f>
        <v>2.578125</v>
      </c>
      <c r="J24" s="22">
        <v>0.18</v>
      </c>
      <c r="K24" s="21">
        <f>I24*J24</f>
        <v>0.46406249999999999</v>
      </c>
      <c r="L24" s="17">
        <f>I24+K24</f>
        <v>3.0421874999999998</v>
      </c>
    </row>
    <row r="25" spans="1:12" ht="15" customHeight="1" x14ac:dyDescent="0.3">
      <c r="A25" s="9"/>
      <c r="B25" s="12"/>
      <c r="C25" s="15"/>
      <c r="D25" s="15"/>
      <c r="E25" s="15"/>
      <c r="F25" s="17"/>
      <c r="G25" s="12"/>
      <c r="H25" s="18"/>
      <c r="I25" s="19"/>
      <c r="J25" s="22"/>
      <c r="K25" s="21"/>
      <c r="L25" s="17"/>
    </row>
    <row r="26" spans="1:12" ht="15" customHeight="1" x14ac:dyDescent="0.3">
      <c r="A26" s="9" t="s">
        <v>34</v>
      </c>
      <c r="B26" s="40" t="s">
        <v>35</v>
      </c>
      <c r="C26" s="15" t="s">
        <v>36</v>
      </c>
      <c r="D26" s="15"/>
      <c r="E26" s="41">
        <v>2</v>
      </c>
      <c r="F26" s="40">
        <f>E26*F10</f>
        <v>2</v>
      </c>
      <c r="G26" s="40">
        <v>7.5</v>
      </c>
      <c r="H26" s="18">
        <f t="shared" ref="H26" si="2">E26*G26</f>
        <v>15</v>
      </c>
      <c r="I26" s="19">
        <f t="shared" ref="I26" si="3">F26*G26</f>
        <v>15</v>
      </c>
      <c r="J26" s="22">
        <v>0.12</v>
      </c>
      <c r="K26" s="21">
        <f t="shared" ref="K26" si="4">I26*J26</f>
        <v>1.7999999999999998</v>
      </c>
      <c r="L26" s="17">
        <f t="shared" ref="L26" si="5">I26+K26</f>
        <v>16.8</v>
      </c>
    </row>
    <row r="27" spans="1:12" ht="15" customHeight="1" x14ac:dyDescent="0.3">
      <c r="A27" s="9"/>
      <c r="B27" s="40"/>
      <c r="C27" s="15"/>
      <c r="D27" s="15"/>
      <c r="E27" s="41"/>
      <c r="F27" s="40"/>
      <c r="G27" s="40"/>
      <c r="H27" s="18"/>
      <c r="I27" s="19"/>
      <c r="J27" s="22"/>
      <c r="K27" s="21"/>
      <c r="L27" s="17"/>
    </row>
    <row r="28" spans="1:12" ht="15" customHeight="1" x14ac:dyDescent="0.3">
      <c r="A28" s="9" t="s">
        <v>37</v>
      </c>
      <c r="B28" s="40" t="s">
        <v>81</v>
      </c>
      <c r="C28" s="15" t="s">
        <v>36</v>
      </c>
      <c r="D28" s="15"/>
      <c r="E28" s="41">
        <v>1</v>
      </c>
      <c r="F28" s="40">
        <f>E28*F10</f>
        <v>1</v>
      </c>
      <c r="G28" s="40">
        <v>95</v>
      </c>
      <c r="H28" s="18">
        <f t="shared" ref="H28" si="6">E28*G28</f>
        <v>95</v>
      </c>
      <c r="I28" s="19">
        <f t="shared" ref="I28" si="7">F28*G28</f>
        <v>95</v>
      </c>
      <c r="J28" s="22">
        <v>0.12</v>
      </c>
      <c r="K28" s="21">
        <f t="shared" ref="K28" si="8">I28*J28</f>
        <v>11.4</v>
      </c>
      <c r="L28" s="17">
        <f t="shared" ref="L28" si="9">I28+K28</f>
        <v>106.4</v>
      </c>
    </row>
    <row r="29" spans="1:12" ht="15" customHeight="1" x14ac:dyDescent="0.3">
      <c r="A29" s="9"/>
      <c r="B29" s="40"/>
      <c r="C29" s="15"/>
      <c r="D29" s="15"/>
      <c r="E29" s="41"/>
      <c r="F29" s="40"/>
      <c r="G29" s="40"/>
      <c r="H29" s="18"/>
      <c r="I29" s="19"/>
      <c r="J29" s="22"/>
      <c r="K29" s="21"/>
      <c r="L29" s="17"/>
    </row>
    <row r="30" spans="1:12" ht="15" customHeight="1" x14ac:dyDescent="0.3">
      <c r="A30" s="9" t="s">
        <v>38</v>
      </c>
      <c r="B30" s="40" t="s">
        <v>39</v>
      </c>
      <c r="C30" s="15" t="s">
        <v>40</v>
      </c>
      <c r="D30" s="15"/>
      <c r="E30" s="41">
        <v>0.25</v>
      </c>
      <c r="F30" s="40">
        <f>E30*F10</f>
        <v>0.25</v>
      </c>
      <c r="G30" s="40">
        <v>700</v>
      </c>
      <c r="H30" s="18">
        <f t="shared" ref="H30" si="10">E30*G30</f>
        <v>175</v>
      </c>
      <c r="I30" s="19">
        <f t="shared" ref="I30" si="11">F30*G30</f>
        <v>175</v>
      </c>
      <c r="J30" s="22">
        <v>0.12</v>
      </c>
      <c r="K30" s="21">
        <f t="shared" ref="K30" si="12">I30*J30</f>
        <v>21</v>
      </c>
      <c r="L30" s="17">
        <f t="shared" ref="L30" si="13">I30+K30</f>
        <v>196</v>
      </c>
    </row>
    <row r="31" spans="1:12" x14ac:dyDescent="0.3">
      <c r="A31" s="12"/>
      <c r="B31" s="12"/>
      <c r="C31" s="15"/>
      <c r="D31" s="15"/>
      <c r="E31" s="15"/>
      <c r="F31" s="12"/>
      <c r="G31" s="12"/>
      <c r="H31" s="12"/>
      <c r="I31" s="19"/>
      <c r="J31" s="22"/>
      <c r="K31" s="21"/>
      <c r="L31" s="17"/>
    </row>
    <row r="32" spans="1:12" x14ac:dyDescent="0.3">
      <c r="A32" s="12" t="s">
        <v>41</v>
      </c>
      <c r="B32" s="12" t="s">
        <v>42</v>
      </c>
      <c r="C32" s="15" t="s">
        <v>30</v>
      </c>
      <c r="D32" s="15" t="s">
        <v>36</v>
      </c>
      <c r="E32" s="15">
        <v>1</v>
      </c>
      <c r="F32" s="17">
        <f>E32*F10</f>
        <v>1</v>
      </c>
      <c r="G32" s="12">
        <v>5</v>
      </c>
      <c r="H32" s="18">
        <f t="shared" ref="H32:H34" si="14">E32*G32</f>
        <v>5</v>
      </c>
      <c r="I32" s="19">
        <f t="shared" ref="I32:I34" si="15">F32*G32</f>
        <v>5</v>
      </c>
      <c r="J32" s="22">
        <v>0.12</v>
      </c>
      <c r="K32" s="21">
        <f t="shared" ref="K32:K34" si="16">I32*J32</f>
        <v>0.6</v>
      </c>
      <c r="L32" s="17">
        <f t="shared" ref="L32:L34" si="17">I32+K32</f>
        <v>5.6</v>
      </c>
    </row>
    <row r="33" spans="1:12" ht="15" customHeight="1" x14ac:dyDescent="0.3">
      <c r="A33" s="12"/>
      <c r="B33" s="12" t="s">
        <v>43</v>
      </c>
      <c r="C33" s="15" t="s">
        <v>30</v>
      </c>
      <c r="D33" s="15" t="s">
        <v>36</v>
      </c>
      <c r="E33" s="15">
        <v>1</v>
      </c>
      <c r="F33" s="17">
        <f>E33*F10</f>
        <v>1</v>
      </c>
      <c r="G33" s="12">
        <v>2</v>
      </c>
      <c r="H33" s="18">
        <f t="shared" si="14"/>
        <v>2</v>
      </c>
      <c r="I33" s="19">
        <f t="shared" si="15"/>
        <v>2</v>
      </c>
      <c r="J33" s="22">
        <v>0.12</v>
      </c>
      <c r="K33" s="21">
        <f t="shared" si="16"/>
        <v>0.24</v>
      </c>
      <c r="L33" s="17">
        <f t="shared" si="17"/>
        <v>2.2400000000000002</v>
      </c>
    </row>
    <row r="34" spans="1:12" ht="15" customHeight="1" x14ac:dyDescent="0.3">
      <c r="A34" s="9"/>
      <c r="B34" s="12" t="s">
        <v>44</v>
      </c>
      <c r="C34" s="15" t="s">
        <v>30</v>
      </c>
      <c r="D34" s="15" t="s">
        <v>36</v>
      </c>
      <c r="E34" s="15">
        <v>1</v>
      </c>
      <c r="F34" s="17">
        <f>E34*F10</f>
        <v>1</v>
      </c>
      <c r="G34" s="12">
        <v>2.5</v>
      </c>
      <c r="H34" s="18">
        <f t="shared" si="14"/>
        <v>2.5</v>
      </c>
      <c r="I34" s="19">
        <f t="shared" si="15"/>
        <v>2.5</v>
      </c>
      <c r="J34" s="22">
        <v>0.12</v>
      </c>
      <c r="K34" s="21">
        <f t="shared" si="16"/>
        <v>0.3</v>
      </c>
      <c r="L34" s="17">
        <f t="shared" si="17"/>
        <v>2.8</v>
      </c>
    </row>
    <row r="35" spans="1:12" ht="15" customHeight="1" x14ac:dyDescent="0.3">
      <c r="A35" s="9"/>
      <c r="B35" s="12"/>
      <c r="C35" s="15"/>
      <c r="D35" s="15"/>
      <c r="E35" s="15"/>
      <c r="F35" s="17"/>
      <c r="G35" s="12"/>
      <c r="H35" s="12"/>
      <c r="I35" s="17"/>
      <c r="J35" s="22"/>
      <c r="K35" s="17"/>
      <c r="L35" s="17"/>
    </row>
    <row r="36" spans="1:12" ht="26.4" x14ac:dyDescent="0.3">
      <c r="A36" s="42" t="s">
        <v>45</v>
      </c>
      <c r="B36" s="23" t="s">
        <v>46</v>
      </c>
      <c r="C36" s="24" t="s">
        <v>30</v>
      </c>
      <c r="D36" s="24" t="s">
        <v>36</v>
      </c>
      <c r="E36" s="24">
        <v>1</v>
      </c>
      <c r="F36" s="43">
        <f>F10</f>
        <v>1</v>
      </c>
      <c r="G36" s="23">
        <v>5</v>
      </c>
      <c r="H36" s="44">
        <f t="shared" ref="H36:H41" si="18">E36*G36</f>
        <v>5</v>
      </c>
      <c r="I36" s="45">
        <f>F36*G36</f>
        <v>5</v>
      </c>
      <c r="J36" s="46">
        <v>0.18</v>
      </c>
      <c r="K36" s="47">
        <f t="shared" ref="K36:K41" si="19">I36*J36</f>
        <v>0.89999999999999991</v>
      </c>
      <c r="L36" s="43">
        <f t="shared" ref="L36:L42" si="20">I36+K36</f>
        <v>5.9</v>
      </c>
    </row>
    <row r="37" spans="1:12" x14ac:dyDescent="0.3">
      <c r="A37" s="12"/>
      <c r="B37" s="12" t="s">
        <v>47</v>
      </c>
      <c r="C37" s="15" t="s">
        <v>30</v>
      </c>
      <c r="D37" s="15" t="s">
        <v>36</v>
      </c>
      <c r="E37" s="15">
        <v>1</v>
      </c>
      <c r="F37" s="17">
        <f>F10</f>
        <v>1</v>
      </c>
      <c r="G37" s="12">
        <v>2</v>
      </c>
      <c r="H37" s="18">
        <f t="shared" si="18"/>
        <v>2</v>
      </c>
      <c r="I37" s="19">
        <f t="shared" ref="I37:I38" si="21">F37*G37</f>
        <v>2</v>
      </c>
      <c r="J37" s="22">
        <v>0.18</v>
      </c>
      <c r="K37" s="21">
        <f t="shared" si="19"/>
        <v>0.36</v>
      </c>
      <c r="L37" s="17">
        <f t="shared" si="20"/>
        <v>2.36</v>
      </c>
    </row>
    <row r="38" spans="1:12" x14ac:dyDescent="0.3">
      <c r="A38" s="12"/>
      <c r="B38" s="12" t="s">
        <v>48</v>
      </c>
      <c r="C38" s="15" t="s">
        <v>30</v>
      </c>
      <c r="D38" s="15" t="s">
        <v>49</v>
      </c>
      <c r="E38" s="15">
        <v>1</v>
      </c>
      <c r="F38" s="17">
        <f>E38*F10</f>
        <v>1</v>
      </c>
      <c r="G38" s="12">
        <v>12</v>
      </c>
      <c r="H38" s="18">
        <f t="shared" si="18"/>
        <v>12</v>
      </c>
      <c r="I38" s="19">
        <f t="shared" si="21"/>
        <v>12</v>
      </c>
      <c r="J38" s="22">
        <v>0.18</v>
      </c>
      <c r="K38" s="21">
        <f t="shared" si="19"/>
        <v>2.16</v>
      </c>
      <c r="L38" s="17">
        <f t="shared" si="20"/>
        <v>14.16</v>
      </c>
    </row>
    <row r="39" spans="1:12" x14ac:dyDescent="0.3">
      <c r="A39" s="12"/>
      <c r="B39" s="12" t="s">
        <v>50</v>
      </c>
      <c r="C39" s="15" t="s">
        <v>30</v>
      </c>
      <c r="D39" s="15" t="s">
        <v>49</v>
      </c>
      <c r="E39" s="15">
        <v>0.2</v>
      </c>
      <c r="F39" s="17">
        <f>E39*F10</f>
        <v>0.2</v>
      </c>
      <c r="G39" s="12">
        <v>115</v>
      </c>
      <c r="H39" s="18">
        <v>15</v>
      </c>
      <c r="I39" s="19">
        <f>H39*F10</f>
        <v>15</v>
      </c>
      <c r="J39" s="22">
        <v>0.18</v>
      </c>
      <c r="K39" s="21">
        <f t="shared" si="19"/>
        <v>2.6999999999999997</v>
      </c>
      <c r="L39" s="17">
        <f t="shared" si="20"/>
        <v>17.7</v>
      </c>
    </row>
    <row r="40" spans="1:12" x14ac:dyDescent="0.3">
      <c r="A40" s="12"/>
      <c r="B40" s="12" t="s">
        <v>51</v>
      </c>
      <c r="C40" s="15" t="s">
        <v>30</v>
      </c>
      <c r="D40" s="15" t="s">
        <v>52</v>
      </c>
      <c r="E40" s="15">
        <v>2</v>
      </c>
      <c r="F40" s="17">
        <f>E40*F10</f>
        <v>2</v>
      </c>
      <c r="G40" s="12">
        <v>1.35</v>
      </c>
      <c r="H40" s="18">
        <f t="shared" si="18"/>
        <v>2.7</v>
      </c>
      <c r="I40" s="19">
        <f>F40*G40</f>
        <v>2.7</v>
      </c>
      <c r="J40" s="22">
        <v>0.18</v>
      </c>
      <c r="K40" s="21">
        <f t="shared" si="19"/>
        <v>0.48599999999999999</v>
      </c>
      <c r="L40" s="17">
        <f t="shared" si="20"/>
        <v>3.1859999999999999</v>
      </c>
    </row>
    <row r="41" spans="1:12" x14ac:dyDescent="0.3">
      <c r="A41" s="12"/>
      <c r="B41" s="12" t="s">
        <v>53</v>
      </c>
      <c r="C41" s="15" t="s">
        <v>30</v>
      </c>
      <c r="D41" s="15" t="s">
        <v>36</v>
      </c>
      <c r="E41" s="15">
        <v>7.0000000000000007E-2</v>
      </c>
      <c r="F41" s="17">
        <f>E41*F10</f>
        <v>7.0000000000000007E-2</v>
      </c>
      <c r="G41" s="12">
        <v>168</v>
      </c>
      <c r="H41" s="18">
        <f t="shared" si="18"/>
        <v>11.760000000000002</v>
      </c>
      <c r="I41" s="19">
        <f>F41*G41</f>
        <v>11.760000000000002</v>
      </c>
      <c r="J41" s="22">
        <v>0.18</v>
      </c>
      <c r="K41" s="21">
        <f t="shared" si="19"/>
        <v>2.1168</v>
      </c>
      <c r="L41" s="17">
        <f t="shared" si="20"/>
        <v>13.876800000000001</v>
      </c>
    </row>
    <row r="42" spans="1:12" ht="15" customHeight="1" x14ac:dyDescent="0.3">
      <c r="A42" s="12"/>
      <c r="B42" s="12" t="s">
        <v>54</v>
      </c>
      <c r="C42" s="15" t="s">
        <v>55</v>
      </c>
      <c r="D42" s="15" t="s">
        <v>56</v>
      </c>
      <c r="E42" s="15">
        <f>0.1</f>
        <v>0.1</v>
      </c>
      <c r="F42" s="17">
        <f>E42*F10</f>
        <v>0.1</v>
      </c>
      <c r="G42" s="12">
        <v>54</v>
      </c>
      <c r="H42" s="18">
        <f>E42*G42</f>
        <v>5.4</v>
      </c>
      <c r="I42" s="19">
        <f>F42*G42</f>
        <v>5.4</v>
      </c>
      <c r="J42" s="22">
        <v>0.18</v>
      </c>
      <c r="K42" s="21">
        <f>I42*J42</f>
        <v>0.97199999999999998</v>
      </c>
      <c r="L42" s="17">
        <f t="shared" si="20"/>
        <v>6.3719999999999999</v>
      </c>
    </row>
    <row r="43" spans="1:12" x14ac:dyDescent="0.3">
      <c r="A43" s="12"/>
      <c r="B43" s="12"/>
      <c r="C43" s="15"/>
      <c r="D43" s="15"/>
      <c r="E43" s="15"/>
      <c r="F43" s="17"/>
      <c r="G43" s="12"/>
      <c r="H43" s="48">
        <f>SUM(H15:H42)</f>
        <v>506.52812499999993</v>
      </c>
      <c r="I43" s="48">
        <f>SUM(I15:I42)</f>
        <v>506.52812499999993</v>
      </c>
      <c r="J43" s="49"/>
      <c r="K43" s="50">
        <f>SUM(K15:K42)</f>
        <v>66.449662500000002</v>
      </c>
      <c r="L43" s="51">
        <f>SUM(L15:L42)</f>
        <v>572.97778750000009</v>
      </c>
    </row>
    <row r="44" spans="1:12" x14ac:dyDescent="0.3">
      <c r="A44" s="12" t="s">
        <v>57</v>
      </c>
      <c r="B44" s="12" t="s">
        <v>58</v>
      </c>
      <c r="C44" s="16"/>
      <c r="D44" s="15" t="s">
        <v>36</v>
      </c>
      <c r="E44" s="15">
        <f>C44*2%</f>
        <v>0</v>
      </c>
      <c r="F44" s="17">
        <f>F10</f>
        <v>1</v>
      </c>
      <c r="G44" s="12">
        <f>E44</f>
        <v>0</v>
      </c>
      <c r="H44" s="19">
        <f>G44</f>
        <v>0</v>
      </c>
      <c r="I44" s="19">
        <f>H44*F44</f>
        <v>0</v>
      </c>
      <c r="J44" s="22">
        <v>0.18</v>
      </c>
      <c r="K44" s="21">
        <f t="shared" ref="K44:K50" si="22">I44*J44</f>
        <v>0</v>
      </c>
      <c r="L44" s="17">
        <f t="shared" ref="L44:L50" si="23">I44+K44</f>
        <v>0</v>
      </c>
    </row>
    <row r="45" spans="1:12" x14ac:dyDescent="0.3">
      <c r="A45" s="12"/>
      <c r="B45" s="12" t="s">
        <v>59</v>
      </c>
      <c r="C45" s="16"/>
      <c r="D45" s="15" t="s">
        <v>36</v>
      </c>
      <c r="E45" s="15">
        <f>C45*7%</f>
        <v>0</v>
      </c>
      <c r="F45" s="17">
        <f>F10</f>
        <v>1</v>
      </c>
      <c r="G45" s="12">
        <f t="shared" ref="G45:G49" si="24">E45</f>
        <v>0</v>
      </c>
      <c r="H45" s="19">
        <f t="shared" ref="H45:H49" si="25">G45</f>
        <v>0</v>
      </c>
      <c r="I45" s="19">
        <f>H45*F45</f>
        <v>0</v>
      </c>
      <c r="J45" s="22"/>
      <c r="K45" s="21">
        <f t="shared" si="22"/>
        <v>0</v>
      </c>
      <c r="L45" s="17">
        <f t="shared" si="23"/>
        <v>0</v>
      </c>
    </row>
    <row r="46" spans="1:12" ht="15" customHeight="1" x14ac:dyDescent="0.3">
      <c r="A46" s="12"/>
      <c r="B46" s="12" t="s">
        <v>60</v>
      </c>
      <c r="C46" s="16"/>
      <c r="D46" s="15" t="s">
        <v>36</v>
      </c>
      <c r="E46" s="15">
        <f>C46*10%</f>
        <v>0</v>
      </c>
      <c r="F46" s="17">
        <f>F10</f>
        <v>1</v>
      </c>
      <c r="G46" s="12">
        <f t="shared" si="24"/>
        <v>0</v>
      </c>
      <c r="H46" s="19">
        <f t="shared" si="25"/>
        <v>0</v>
      </c>
      <c r="I46" s="19">
        <f>H46*F46</f>
        <v>0</v>
      </c>
      <c r="J46" s="12"/>
      <c r="K46" s="21">
        <f t="shared" si="22"/>
        <v>0</v>
      </c>
      <c r="L46" s="17">
        <f t="shared" si="23"/>
        <v>0</v>
      </c>
    </row>
    <row r="47" spans="1:12" x14ac:dyDescent="0.3">
      <c r="A47" s="9" t="s">
        <v>61</v>
      </c>
      <c r="B47" s="12" t="s">
        <v>62</v>
      </c>
      <c r="C47" s="16"/>
      <c r="D47" s="15" t="s">
        <v>36</v>
      </c>
      <c r="E47" s="15">
        <f>C47*2.5%</f>
        <v>0</v>
      </c>
      <c r="F47" s="17">
        <f>F10</f>
        <v>1</v>
      </c>
      <c r="G47" s="12">
        <f t="shared" si="24"/>
        <v>0</v>
      </c>
      <c r="H47" s="19">
        <f t="shared" si="25"/>
        <v>0</v>
      </c>
      <c r="I47" s="19">
        <f t="shared" ref="I47:I50" si="26">H47*F47</f>
        <v>0</v>
      </c>
      <c r="J47" s="12"/>
      <c r="K47" s="21">
        <f t="shared" si="22"/>
        <v>0</v>
      </c>
      <c r="L47" s="17">
        <f t="shared" si="23"/>
        <v>0</v>
      </c>
    </row>
    <row r="48" spans="1:12" x14ac:dyDescent="0.3">
      <c r="A48" s="12"/>
      <c r="B48" s="12" t="s">
        <v>63</v>
      </c>
      <c r="C48" s="16"/>
      <c r="D48" s="15" t="s">
        <v>36</v>
      </c>
      <c r="E48" s="15">
        <f>C48*2%</f>
        <v>0</v>
      </c>
      <c r="F48" s="17">
        <f>F10</f>
        <v>1</v>
      </c>
      <c r="G48" s="12">
        <f t="shared" si="24"/>
        <v>0</v>
      </c>
      <c r="H48" s="19">
        <f t="shared" si="25"/>
        <v>0</v>
      </c>
      <c r="I48" s="19">
        <f t="shared" si="26"/>
        <v>0</v>
      </c>
      <c r="J48" s="12"/>
      <c r="K48" s="21">
        <f t="shared" si="22"/>
        <v>0</v>
      </c>
      <c r="L48" s="17">
        <f t="shared" si="23"/>
        <v>0</v>
      </c>
    </row>
    <row r="49" spans="1:12" x14ac:dyDescent="0.3">
      <c r="A49" s="12"/>
      <c r="B49" s="12" t="s">
        <v>64</v>
      </c>
      <c r="C49" s="16"/>
      <c r="D49" s="15" t="s">
        <v>36</v>
      </c>
      <c r="E49" s="15">
        <v>1000</v>
      </c>
      <c r="F49" s="17">
        <f>F10</f>
        <v>1</v>
      </c>
      <c r="G49" s="12">
        <f t="shared" si="24"/>
        <v>1000</v>
      </c>
      <c r="H49" s="19">
        <f t="shared" si="25"/>
        <v>1000</v>
      </c>
      <c r="I49" s="19">
        <f t="shared" si="26"/>
        <v>1000</v>
      </c>
      <c r="J49" s="12"/>
      <c r="K49" s="21">
        <f t="shared" si="22"/>
        <v>0</v>
      </c>
      <c r="L49" s="17">
        <f t="shared" si="23"/>
        <v>1000</v>
      </c>
    </row>
    <row r="50" spans="1:12" ht="15" customHeight="1" x14ac:dyDescent="0.3">
      <c r="A50" s="12" t="s">
        <v>65</v>
      </c>
      <c r="B50" s="52" t="s">
        <v>66</v>
      </c>
      <c r="C50" s="53"/>
      <c r="D50" s="53" t="s">
        <v>36</v>
      </c>
      <c r="E50" s="53">
        <v>1</v>
      </c>
      <c r="F50" s="17">
        <f>F10</f>
        <v>1</v>
      </c>
      <c r="G50" s="52">
        <v>400</v>
      </c>
      <c r="H50" s="18">
        <f>E50*G50</f>
        <v>400</v>
      </c>
      <c r="I50" s="19">
        <f t="shared" si="26"/>
        <v>400</v>
      </c>
      <c r="J50" s="52"/>
      <c r="K50" s="54">
        <f t="shared" si="22"/>
        <v>0</v>
      </c>
      <c r="L50" s="55">
        <f t="shared" si="23"/>
        <v>400</v>
      </c>
    </row>
    <row r="51" spans="1:12" x14ac:dyDescent="0.3">
      <c r="A51" s="3"/>
      <c r="B51" s="3"/>
      <c r="C51" s="56"/>
      <c r="D51" s="56"/>
      <c r="E51" s="56"/>
      <c r="F51" s="57">
        <f>F10</f>
        <v>1</v>
      </c>
      <c r="G51" s="3"/>
      <c r="H51" s="57">
        <f>SUM(H43:H50)</f>
        <v>1906.5281249999998</v>
      </c>
      <c r="I51" s="57">
        <f>SUM(I43:I50)</f>
        <v>1906.5281249999998</v>
      </c>
      <c r="J51" s="58"/>
      <c r="K51" s="57">
        <f>SUM(K43:K50)</f>
        <v>66.449662500000002</v>
      </c>
      <c r="L51" s="57">
        <f>SUM(L43:L50)</f>
        <v>1972.9777875</v>
      </c>
    </row>
    <row r="52" spans="1:12" ht="15" customHeight="1" x14ac:dyDescent="0.3">
      <c r="A52" s="3"/>
      <c r="B52" s="3"/>
      <c r="C52" s="56"/>
      <c r="D52" s="56"/>
      <c r="E52" s="56"/>
      <c r="F52" s="3"/>
      <c r="G52" s="59" t="s">
        <v>67</v>
      </c>
      <c r="H52" s="3"/>
      <c r="I52" s="60"/>
      <c r="J52" s="3"/>
      <c r="K52" s="60"/>
      <c r="L52" s="3"/>
    </row>
    <row r="53" spans="1:12" ht="15" customHeight="1" x14ac:dyDescent="0.35">
      <c r="A53" s="61" t="s">
        <v>68</v>
      </c>
      <c r="B53" s="62">
        <v>61</v>
      </c>
      <c r="C53" s="105" t="s">
        <v>69</v>
      </c>
      <c r="D53" s="105"/>
      <c r="E53" s="105"/>
      <c r="F53" s="105"/>
      <c r="G53" s="63">
        <f>G12</f>
        <v>3000</v>
      </c>
      <c r="H53" s="56"/>
      <c r="I53" s="56"/>
      <c r="J53" s="3"/>
      <c r="K53" s="3"/>
      <c r="L53" s="3"/>
    </row>
    <row r="54" spans="1:12" ht="18" x14ac:dyDescent="0.35">
      <c r="A54" s="61">
        <v>80</v>
      </c>
      <c r="B54" s="61">
        <f>B53*A54</f>
        <v>4880</v>
      </c>
      <c r="C54" s="105" t="s">
        <v>70</v>
      </c>
      <c r="D54" s="105"/>
      <c r="E54" s="105"/>
      <c r="F54" s="105"/>
      <c r="G54" s="63">
        <f>I51/F10</f>
        <v>1906.5281249999998</v>
      </c>
      <c r="H54" s="56"/>
      <c r="I54" s="56"/>
      <c r="J54" s="3"/>
      <c r="K54" s="3"/>
      <c r="L54" s="3"/>
    </row>
    <row r="55" spans="1:12" x14ac:dyDescent="0.3">
      <c r="A55" s="3"/>
      <c r="B55" s="3"/>
      <c r="C55" s="106" t="s">
        <v>71</v>
      </c>
      <c r="D55" s="106"/>
      <c r="E55" s="106"/>
      <c r="F55" s="106"/>
      <c r="G55" s="65">
        <f>SUM(G53:G54)</f>
        <v>4906.5281249999998</v>
      </c>
      <c r="H55" s="56"/>
      <c r="I55" s="56"/>
      <c r="J55" s="3"/>
      <c r="K55" s="3"/>
      <c r="L55" s="3"/>
    </row>
    <row r="56" spans="1:12" ht="21" x14ac:dyDescent="0.4">
      <c r="A56" s="3"/>
      <c r="B56" s="66"/>
      <c r="C56" s="3"/>
      <c r="G56" s="67"/>
      <c r="H56" s="56"/>
      <c r="I56" s="56"/>
      <c r="J56" s="3"/>
      <c r="K56" s="3"/>
      <c r="L56" s="3"/>
    </row>
    <row r="57" spans="1:12" ht="21" x14ac:dyDescent="0.4">
      <c r="A57" s="3"/>
      <c r="B57" s="66"/>
      <c r="C57" s="3"/>
      <c r="G57" s="68">
        <f>G55/A54</f>
        <v>61.331601562499998</v>
      </c>
      <c r="H57" s="68"/>
      <c r="I57" s="68"/>
      <c r="J57" s="3"/>
      <c r="K57" s="3"/>
      <c r="L57" s="3"/>
    </row>
    <row r="58" spans="1:12" x14ac:dyDescent="0.3">
      <c r="A58" s="3"/>
      <c r="D58" s="69" t="s">
        <v>72</v>
      </c>
      <c r="E58" s="56"/>
      <c r="F58" s="70"/>
      <c r="G58" s="3"/>
      <c r="H58" s="3"/>
    </row>
    <row r="59" spans="1:12" x14ac:dyDescent="0.3">
      <c r="A59" s="3"/>
      <c r="D59" s="71" t="s">
        <v>73</v>
      </c>
      <c r="E59" s="72">
        <f>I51/F51</f>
        <v>1906.5281249999998</v>
      </c>
      <c r="F59" s="73" t="s">
        <v>17</v>
      </c>
      <c r="G59" s="70"/>
      <c r="H59" s="56"/>
      <c r="I59" s="56"/>
      <c r="J59" s="3"/>
      <c r="K59" s="3"/>
    </row>
    <row r="60" spans="1:12" x14ac:dyDescent="0.3">
      <c r="A60" s="3"/>
      <c r="B60" s="3"/>
      <c r="C60" s="3"/>
      <c r="D60" s="71" t="s">
        <v>18</v>
      </c>
      <c r="E60" s="72">
        <f>L51/F51</f>
        <v>1972.9777875</v>
      </c>
      <c r="F60" s="73" t="s">
        <v>17</v>
      </c>
      <c r="G60" s="70"/>
      <c r="H60" s="56"/>
      <c r="I60" s="56"/>
      <c r="J60" s="3"/>
      <c r="K60" s="3"/>
    </row>
    <row r="61" spans="1:12" x14ac:dyDescent="0.3">
      <c r="A61" s="3"/>
      <c r="B61" s="3"/>
      <c r="C61" s="56"/>
      <c r="D61" s="74"/>
      <c r="E61" s="70"/>
      <c r="F61" s="70"/>
      <c r="G61" s="3"/>
      <c r="H61" s="3"/>
      <c r="I61" s="3"/>
      <c r="J61" s="3"/>
      <c r="K61" s="3"/>
    </row>
    <row r="62" spans="1:12" x14ac:dyDescent="0.3">
      <c r="D62" s="59" t="s">
        <v>18</v>
      </c>
      <c r="E62" s="75"/>
      <c r="F62" s="76" t="s">
        <v>16</v>
      </c>
    </row>
    <row r="63" spans="1:12" x14ac:dyDescent="0.3">
      <c r="B63" s="105" t="s">
        <v>74</v>
      </c>
      <c r="C63" s="105"/>
      <c r="D63" s="63">
        <f>G13</f>
        <v>3360</v>
      </c>
      <c r="E63" s="77"/>
      <c r="F63" s="78">
        <f>G12</f>
        <v>3000</v>
      </c>
    </row>
    <row r="64" spans="1:12" x14ac:dyDescent="0.3">
      <c r="B64" s="102" t="s">
        <v>75</v>
      </c>
      <c r="C64" s="103"/>
      <c r="D64" s="63">
        <f>E60</f>
        <v>1972.9777875</v>
      </c>
      <c r="E64" s="77"/>
      <c r="F64" s="78">
        <f>E59</f>
        <v>1906.5281249999998</v>
      </c>
    </row>
    <row r="65" spans="2:6" x14ac:dyDescent="0.3">
      <c r="B65" s="64" t="s">
        <v>71</v>
      </c>
      <c r="C65" s="64"/>
      <c r="D65" s="65">
        <f>SUM(D63:D64)</f>
        <v>5332.9777875</v>
      </c>
      <c r="E65" s="75"/>
      <c r="F65" s="79">
        <f>SUM(F63:F64)</f>
        <v>4906.5281249999998</v>
      </c>
    </row>
    <row r="66" spans="2:6" x14ac:dyDescent="0.3">
      <c r="D66" s="67"/>
      <c r="E66" s="56"/>
      <c r="F66" s="70"/>
    </row>
    <row r="67" spans="2:6" x14ac:dyDescent="0.3">
      <c r="D67" s="56">
        <f>D65/A54</f>
        <v>66.662222343750003</v>
      </c>
      <c r="E67" s="56"/>
      <c r="F67" s="3">
        <f>F65/A54</f>
        <v>61.331601562499998</v>
      </c>
    </row>
  </sheetData>
  <mergeCells count="13">
    <mergeCell ref="L6:L7"/>
    <mergeCell ref="D12:E12"/>
    <mergeCell ref="F3:L4"/>
    <mergeCell ref="B64:C64"/>
    <mergeCell ref="D2:E2"/>
    <mergeCell ref="D3:E3"/>
    <mergeCell ref="D4:E4"/>
    <mergeCell ref="J6:K6"/>
    <mergeCell ref="D13:E13"/>
    <mergeCell ref="C53:F53"/>
    <mergeCell ref="C54:F54"/>
    <mergeCell ref="C55:F55"/>
    <mergeCell ref="B63:C63"/>
  </mergeCells>
  <pageMargins left="0.31496062992125984" right="0.11811023622047245" top="0.15748031496062992" bottom="0.15748031496062992" header="0.31496062992125984" footer="0.31496062992125984"/>
  <pageSetup paperSize="9" scale="9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6AB3F-1C4A-4BBF-A20D-4933BD4E6923}">
  <dimension ref="A1:L67"/>
  <sheetViews>
    <sheetView workbookViewId="0">
      <selection activeCell="F9" sqref="F9"/>
    </sheetView>
  </sheetViews>
  <sheetFormatPr defaultColWidth="9.109375" defaultRowHeight="14.4" x14ac:dyDescent="0.3"/>
  <cols>
    <col min="1" max="1" width="11.6640625" customWidth="1"/>
    <col min="2" max="2" width="36.33203125" customWidth="1"/>
    <col min="3" max="3" width="11.109375" bestFit="1" customWidth="1"/>
    <col min="4" max="4" width="11" bestFit="1" customWidth="1"/>
    <col min="5" max="5" width="8.44140625" bestFit="1" customWidth="1"/>
    <col min="6" max="6" width="12.88671875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</cols>
  <sheetData>
    <row r="1" spans="1:12" ht="15" customHeight="1" x14ac:dyDescent="0.3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</row>
    <row r="2" spans="1:12" ht="15" customHeight="1" x14ac:dyDescent="0.3">
      <c r="A2" s="1"/>
      <c r="B2" s="2"/>
      <c r="C2" s="4"/>
      <c r="D2" s="116"/>
      <c r="E2" s="116"/>
      <c r="F2" s="115" t="s">
        <v>85</v>
      </c>
      <c r="G2" s="115"/>
      <c r="H2" s="115"/>
      <c r="I2" s="115"/>
      <c r="J2" s="115"/>
      <c r="K2" s="115"/>
      <c r="L2" s="115"/>
    </row>
    <row r="3" spans="1:12" ht="15" customHeight="1" x14ac:dyDescent="0.3">
      <c r="A3" s="1"/>
      <c r="B3" s="2"/>
      <c r="C3" s="4" t="s">
        <v>0</v>
      </c>
      <c r="D3" s="116" t="s">
        <v>82</v>
      </c>
      <c r="E3" s="116"/>
      <c r="F3" s="115"/>
      <c r="G3" s="115"/>
      <c r="H3" s="115"/>
      <c r="I3" s="115"/>
      <c r="J3" s="115"/>
      <c r="K3" s="115"/>
      <c r="L3" s="115"/>
    </row>
    <row r="4" spans="1:12" ht="15" customHeight="1" x14ac:dyDescent="0.3">
      <c r="A4" s="1"/>
      <c r="B4" s="2"/>
      <c r="C4" s="4" t="s">
        <v>1</v>
      </c>
      <c r="D4" s="116">
        <v>1</v>
      </c>
      <c r="E4" s="116"/>
      <c r="F4" s="2"/>
      <c r="G4" s="3"/>
      <c r="H4" s="3"/>
      <c r="I4" s="3"/>
      <c r="J4" s="3"/>
      <c r="K4" s="3"/>
      <c r="L4" s="3"/>
    </row>
    <row r="5" spans="1:12" ht="15" customHeight="1" x14ac:dyDescent="0.3">
      <c r="A5" s="1"/>
      <c r="B5" s="2"/>
      <c r="C5" s="2"/>
      <c r="D5" s="2"/>
      <c r="E5" s="2"/>
      <c r="F5" s="2"/>
      <c r="G5" s="3"/>
      <c r="H5" s="3"/>
      <c r="I5" s="3"/>
      <c r="J5" s="3"/>
      <c r="K5" s="3"/>
      <c r="L5" s="3"/>
    </row>
    <row r="6" spans="1:12" ht="40.5" customHeight="1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ht="15" customHeight="1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13" t="s">
        <v>83</v>
      </c>
      <c r="C8" s="14" t="s">
        <v>77</v>
      </c>
      <c r="D8" s="15" t="s">
        <v>15</v>
      </c>
      <c r="E8" s="16">
        <v>375</v>
      </c>
      <c r="F8" s="17">
        <v>375</v>
      </c>
      <c r="G8" s="12">
        <v>8</v>
      </c>
      <c r="H8" s="18">
        <f>E8*G8</f>
        <v>3000</v>
      </c>
      <c r="I8" s="19">
        <f>F8*G8</f>
        <v>3000</v>
      </c>
      <c r="J8" s="20">
        <v>0.12</v>
      </c>
      <c r="K8" s="21">
        <f>I8*J8</f>
        <v>360</v>
      </c>
      <c r="L8" s="17">
        <f>I8+K8</f>
        <v>3360</v>
      </c>
    </row>
    <row r="9" spans="1:12" ht="15" customHeight="1" x14ac:dyDescent="0.3">
      <c r="A9" s="12"/>
      <c r="B9" s="9" t="s">
        <v>84</v>
      </c>
      <c r="C9" s="15"/>
      <c r="D9" s="15"/>
      <c r="E9" s="15"/>
      <c r="F9" s="17"/>
      <c r="G9" s="12"/>
      <c r="H9" s="18"/>
      <c r="I9" s="19"/>
      <c r="J9" s="22"/>
      <c r="K9" s="21"/>
      <c r="L9" s="17"/>
    </row>
    <row r="10" spans="1:12" ht="15" customHeight="1" x14ac:dyDescent="0.3">
      <c r="A10" s="23"/>
      <c r="B10" s="23"/>
      <c r="C10" s="24"/>
      <c r="D10" s="24"/>
      <c r="E10" s="24"/>
      <c r="F10" s="25">
        <v>1</v>
      </c>
      <c r="G10" s="23"/>
      <c r="H10" s="26">
        <f>SUM(H8:H9)</f>
        <v>3000</v>
      </c>
      <c r="I10" s="27">
        <f>SUM(I8:I9)</f>
        <v>3000</v>
      </c>
      <c r="J10" s="28"/>
      <c r="K10" s="29">
        <f>SUM(K8:K9)</f>
        <v>360</v>
      </c>
      <c r="L10" s="30">
        <f>SUM(L8:L9)</f>
        <v>3360</v>
      </c>
    </row>
    <row r="11" spans="1:12" x14ac:dyDescent="0.3">
      <c r="A11" s="23"/>
      <c r="B11" s="23"/>
      <c r="C11" s="24"/>
      <c r="D11" s="31"/>
      <c r="E11" s="32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12"/>
      <c r="C12" s="15"/>
      <c r="D12" s="113" t="s">
        <v>16</v>
      </c>
      <c r="E12" s="114"/>
      <c r="F12" s="36" t="s">
        <v>17</v>
      </c>
      <c r="G12" s="37">
        <f>I10/F10</f>
        <v>3000</v>
      </c>
      <c r="H12" s="18"/>
      <c r="I12" s="19"/>
      <c r="J12" s="22"/>
      <c r="K12" s="21"/>
      <c r="L12" s="17"/>
    </row>
    <row r="13" spans="1:12" x14ac:dyDescent="0.3">
      <c r="A13" s="12"/>
      <c r="B13" s="12"/>
      <c r="C13" s="15"/>
      <c r="D13" s="113" t="s">
        <v>18</v>
      </c>
      <c r="E13" s="114"/>
      <c r="F13" s="36" t="s">
        <v>17</v>
      </c>
      <c r="G13" s="37">
        <f>L10/F10</f>
        <v>3360</v>
      </c>
      <c r="H13" s="18"/>
      <c r="I13" s="19"/>
      <c r="J13" s="22"/>
      <c r="K13" s="21"/>
      <c r="L13" s="17"/>
    </row>
    <row r="14" spans="1:12" x14ac:dyDescent="0.3">
      <c r="A14" s="12"/>
      <c r="B14" s="12"/>
      <c r="C14" s="15"/>
      <c r="D14" s="34"/>
      <c r="E14" s="35"/>
      <c r="F14" s="36"/>
      <c r="G14" s="37"/>
      <c r="H14" s="18"/>
      <c r="I14" s="19"/>
      <c r="J14" s="22"/>
      <c r="K14" s="21"/>
      <c r="L14" s="17"/>
    </row>
    <row r="15" spans="1:12" ht="33.75" customHeight="1" x14ac:dyDescent="0.3">
      <c r="A15" s="9" t="s">
        <v>19</v>
      </c>
      <c r="B15" s="38" t="s">
        <v>80</v>
      </c>
      <c r="C15" s="39" t="str">
        <f>C8</f>
        <v>TABAC</v>
      </c>
      <c r="D15" s="15" t="s">
        <v>20</v>
      </c>
      <c r="E15" s="15">
        <v>1.75</v>
      </c>
      <c r="F15" s="17">
        <f>E15*F10</f>
        <v>1.75</v>
      </c>
      <c r="G15" s="12">
        <v>60</v>
      </c>
      <c r="H15" s="18">
        <f>E15*G15</f>
        <v>105</v>
      </c>
      <c r="I15" s="19">
        <f>F15*G15</f>
        <v>105</v>
      </c>
      <c r="J15" s="22">
        <v>0.12</v>
      </c>
      <c r="K15" s="21">
        <f t="shared" ref="K15:K20" si="0">I15*J15</f>
        <v>12.6</v>
      </c>
      <c r="L15" s="17">
        <f t="shared" ref="L15:L20" si="1">I15+K15</f>
        <v>117.6</v>
      </c>
    </row>
    <row r="16" spans="1:12" ht="15" customHeight="1" x14ac:dyDescent="0.3">
      <c r="A16" s="9"/>
      <c r="B16" s="38"/>
      <c r="C16" s="39"/>
      <c r="D16" s="15"/>
      <c r="E16" s="15"/>
      <c r="F16" s="17"/>
      <c r="G16" s="12"/>
      <c r="H16" s="18"/>
      <c r="I16" s="19"/>
      <c r="J16" s="22"/>
      <c r="K16" s="21"/>
      <c r="L16" s="17"/>
    </row>
    <row r="17" spans="1:12" ht="15" customHeight="1" x14ac:dyDescent="0.3">
      <c r="A17" s="9"/>
      <c r="B17" s="38"/>
      <c r="C17" s="39"/>
      <c r="D17" s="15"/>
      <c r="E17" s="15"/>
      <c r="F17" s="17"/>
      <c r="G17" s="12"/>
      <c r="H17" s="18"/>
      <c r="I17" s="19"/>
      <c r="J17" s="22"/>
      <c r="K17" s="21"/>
      <c r="L17" s="17"/>
    </row>
    <row r="18" spans="1:12" ht="15" customHeight="1" x14ac:dyDescent="0.3">
      <c r="A18" s="9" t="s">
        <v>21</v>
      </c>
      <c r="B18" s="12" t="s">
        <v>22</v>
      </c>
      <c r="C18" s="39" t="str">
        <f>C8</f>
        <v>TABAC</v>
      </c>
      <c r="D18" s="15" t="s">
        <v>23</v>
      </c>
      <c r="E18" s="15">
        <v>100</v>
      </c>
      <c r="F18" s="17">
        <f>E18*F10</f>
        <v>100</v>
      </c>
      <c r="G18" s="12">
        <v>61</v>
      </c>
      <c r="H18" s="18">
        <f>F18/1000*G18/F10</f>
        <v>6.1000000000000005</v>
      </c>
      <c r="I18" s="19">
        <f>F18/1000*G18</f>
        <v>6.1000000000000005</v>
      </c>
      <c r="J18" s="22">
        <v>0.12</v>
      </c>
      <c r="K18" s="21">
        <f t="shared" si="0"/>
        <v>0.73199999999999998</v>
      </c>
      <c r="L18" s="17">
        <f t="shared" si="1"/>
        <v>6.8320000000000007</v>
      </c>
    </row>
    <row r="19" spans="1:12" ht="15" customHeight="1" x14ac:dyDescent="0.3">
      <c r="A19" s="9"/>
      <c r="B19" s="12" t="s">
        <v>24</v>
      </c>
      <c r="C19" s="39" t="str">
        <f>C8</f>
        <v>TABAC</v>
      </c>
      <c r="D19" s="15" t="s">
        <v>23</v>
      </c>
      <c r="E19" s="15">
        <v>100</v>
      </c>
      <c r="F19" s="17">
        <f>E19*F10</f>
        <v>100</v>
      </c>
      <c r="G19" s="12">
        <v>257</v>
      </c>
      <c r="H19" s="18">
        <f>F19/5000*G19/F10</f>
        <v>5.14</v>
      </c>
      <c r="I19" s="19">
        <f>F19/5000*G19</f>
        <v>5.14</v>
      </c>
      <c r="J19" s="22">
        <v>0.12</v>
      </c>
      <c r="K19" s="21">
        <f t="shared" si="0"/>
        <v>0.6167999999999999</v>
      </c>
      <c r="L19" s="17">
        <f t="shared" si="1"/>
        <v>5.7567999999999993</v>
      </c>
    </row>
    <row r="20" spans="1:12" ht="15" customHeight="1" x14ac:dyDescent="0.3">
      <c r="A20" s="9"/>
      <c r="B20" s="12" t="s">
        <v>25</v>
      </c>
      <c r="C20" s="39" t="str">
        <f>C8</f>
        <v>TABAC</v>
      </c>
      <c r="D20" s="15" t="s">
        <v>23</v>
      </c>
      <c r="E20" s="15">
        <v>50</v>
      </c>
      <c r="F20" s="17">
        <f>E20*F10</f>
        <v>50</v>
      </c>
      <c r="G20" s="12">
        <v>162</v>
      </c>
      <c r="H20" s="18">
        <f>F20/6000*G20/F10</f>
        <v>1.35</v>
      </c>
      <c r="I20" s="19">
        <f>F20/6000*G20</f>
        <v>1.35</v>
      </c>
      <c r="J20" s="22">
        <v>0.12</v>
      </c>
      <c r="K20" s="21">
        <f t="shared" si="0"/>
        <v>0.16200000000000001</v>
      </c>
      <c r="L20" s="17">
        <f t="shared" si="1"/>
        <v>1.512</v>
      </c>
    </row>
    <row r="21" spans="1:12" ht="15" customHeight="1" x14ac:dyDescent="0.3">
      <c r="A21" s="9"/>
      <c r="B21" s="12"/>
      <c r="C21" s="15"/>
      <c r="D21" s="15"/>
      <c r="E21" s="15"/>
      <c r="F21" s="17"/>
      <c r="G21" s="12"/>
      <c r="H21" s="18"/>
      <c r="I21" s="19"/>
      <c r="J21" s="22"/>
      <c r="K21" s="21"/>
      <c r="L21" s="17"/>
    </row>
    <row r="22" spans="1:12" ht="15" customHeight="1" x14ac:dyDescent="0.3">
      <c r="A22" s="9" t="s">
        <v>26</v>
      </c>
      <c r="B22" s="12" t="s">
        <v>26</v>
      </c>
      <c r="C22" s="15" t="s">
        <v>27</v>
      </c>
      <c r="D22" s="15" t="s">
        <v>28</v>
      </c>
      <c r="E22" s="15">
        <v>1</v>
      </c>
      <c r="F22" s="17">
        <f>E22*F10</f>
        <v>1</v>
      </c>
      <c r="G22" s="12">
        <v>16</v>
      </c>
      <c r="H22" s="18">
        <f>E22*G22</f>
        <v>16</v>
      </c>
      <c r="I22" s="19">
        <f>F22*G22</f>
        <v>16</v>
      </c>
      <c r="J22" s="22">
        <v>0.18</v>
      </c>
      <c r="K22" s="21">
        <f>I22*J22</f>
        <v>2.88</v>
      </c>
      <c r="L22" s="17">
        <f>I22+K22</f>
        <v>18.88</v>
      </c>
    </row>
    <row r="23" spans="1:12" ht="15" customHeight="1" x14ac:dyDescent="0.3">
      <c r="A23" s="9"/>
      <c r="B23" s="12" t="s">
        <v>29</v>
      </c>
      <c r="C23" s="15" t="s">
        <v>30</v>
      </c>
      <c r="D23" s="15" t="s">
        <v>31</v>
      </c>
      <c r="E23" s="15">
        <v>0.25</v>
      </c>
      <c r="F23" s="17">
        <f>E23*F10</f>
        <v>0.25</v>
      </c>
      <c r="G23" s="12">
        <v>88</v>
      </c>
      <c r="H23" s="18">
        <f>E23*G23</f>
        <v>22</v>
      </c>
      <c r="I23" s="19">
        <f>F23*G23</f>
        <v>22</v>
      </c>
      <c r="J23" s="22">
        <v>0.18</v>
      </c>
      <c r="K23" s="21">
        <f>I23*J23</f>
        <v>3.96</v>
      </c>
      <c r="L23" s="17">
        <f>I23+K23</f>
        <v>25.96</v>
      </c>
    </row>
    <row r="24" spans="1:12" ht="15" customHeight="1" x14ac:dyDescent="0.3">
      <c r="A24" s="9"/>
      <c r="B24" s="12" t="s">
        <v>32</v>
      </c>
      <c r="C24" s="15" t="s">
        <v>33</v>
      </c>
      <c r="D24" s="15" t="s">
        <v>28</v>
      </c>
      <c r="E24" s="15">
        <v>3.75</v>
      </c>
      <c r="F24" s="17">
        <f>E24*F10</f>
        <v>3.75</v>
      </c>
      <c r="G24" s="12">
        <v>0.6875</v>
      </c>
      <c r="H24" s="18">
        <f>E24*G24</f>
        <v>2.578125</v>
      </c>
      <c r="I24" s="19">
        <f>F24*G24</f>
        <v>2.578125</v>
      </c>
      <c r="J24" s="22">
        <v>0.18</v>
      </c>
      <c r="K24" s="21">
        <f>I24*J24</f>
        <v>0.46406249999999999</v>
      </c>
      <c r="L24" s="17">
        <f>I24+K24</f>
        <v>3.0421874999999998</v>
      </c>
    </row>
    <row r="25" spans="1:12" ht="15" customHeight="1" x14ac:dyDescent="0.3">
      <c r="A25" s="9"/>
      <c r="B25" s="12"/>
      <c r="C25" s="15"/>
      <c r="D25" s="15"/>
      <c r="E25" s="15"/>
      <c r="F25" s="17"/>
      <c r="G25" s="12"/>
      <c r="H25" s="18"/>
      <c r="I25" s="19"/>
      <c r="J25" s="22"/>
      <c r="K25" s="21"/>
      <c r="L25" s="17"/>
    </row>
    <row r="26" spans="1:12" ht="15" customHeight="1" x14ac:dyDescent="0.3">
      <c r="A26" s="9" t="s">
        <v>34</v>
      </c>
      <c r="B26" s="40" t="s">
        <v>35</v>
      </c>
      <c r="C26" s="15" t="s">
        <v>36</v>
      </c>
      <c r="D26" s="15"/>
      <c r="E26" s="41">
        <v>2</v>
      </c>
      <c r="F26" s="40">
        <f>E26*F10</f>
        <v>2</v>
      </c>
      <c r="G26" s="40">
        <v>7.5</v>
      </c>
      <c r="H26" s="18">
        <f t="shared" ref="H26" si="2">E26*G26</f>
        <v>15</v>
      </c>
      <c r="I26" s="19">
        <f t="shared" ref="I26" si="3">F26*G26</f>
        <v>15</v>
      </c>
      <c r="J26" s="22">
        <v>0.12</v>
      </c>
      <c r="K26" s="21">
        <f t="shared" ref="K26" si="4">I26*J26</f>
        <v>1.7999999999999998</v>
      </c>
      <c r="L26" s="17">
        <f t="shared" ref="L26" si="5">I26+K26</f>
        <v>16.8</v>
      </c>
    </row>
    <row r="27" spans="1:12" ht="15" customHeight="1" x14ac:dyDescent="0.3">
      <c r="A27" s="9"/>
      <c r="B27" s="40"/>
      <c r="C27" s="15"/>
      <c r="D27" s="15"/>
      <c r="E27" s="41"/>
      <c r="F27" s="40"/>
      <c r="G27" s="40"/>
      <c r="H27" s="18"/>
      <c r="I27" s="19"/>
      <c r="J27" s="22"/>
      <c r="K27" s="21"/>
      <c r="L27" s="17"/>
    </row>
    <row r="28" spans="1:12" ht="15" customHeight="1" x14ac:dyDescent="0.3">
      <c r="A28" s="9" t="s">
        <v>37</v>
      </c>
      <c r="B28" s="40" t="s">
        <v>81</v>
      </c>
      <c r="C28" s="15" t="s">
        <v>36</v>
      </c>
      <c r="D28" s="15"/>
      <c r="E28" s="41">
        <v>1</v>
      </c>
      <c r="F28" s="40">
        <f>E28*F10</f>
        <v>1</v>
      </c>
      <c r="G28" s="40">
        <v>95</v>
      </c>
      <c r="H28" s="18">
        <f t="shared" ref="H28" si="6">E28*G28</f>
        <v>95</v>
      </c>
      <c r="I28" s="19">
        <f t="shared" ref="I28" si="7">F28*G28</f>
        <v>95</v>
      </c>
      <c r="J28" s="22">
        <v>0.12</v>
      </c>
      <c r="K28" s="21">
        <f t="shared" ref="K28" si="8">I28*J28</f>
        <v>11.4</v>
      </c>
      <c r="L28" s="17">
        <f t="shared" ref="L28" si="9">I28+K28</f>
        <v>106.4</v>
      </c>
    </row>
    <row r="29" spans="1:12" ht="15" customHeight="1" x14ac:dyDescent="0.3">
      <c r="A29" s="9"/>
      <c r="B29" s="40"/>
      <c r="C29" s="15"/>
      <c r="D29" s="15"/>
      <c r="E29" s="41"/>
      <c r="F29" s="40"/>
      <c r="G29" s="40"/>
      <c r="H29" s="18"/>
      <c r="I29" s="19"/>
      <c r="J29" s="22"/>
      <c r="K29" s="21"/>
      <c r="L29" s="17"/>
    </row>
    <row r="30" spans="1:12" ht="15" customHeight="1" x14ac:dyDescent="0.3">
      <c r="A30" s="9" t="s">
        <v>38</v>
      </c>
      <c r="B30" s="40" t="s">
        <v>39</v>
      </c>
      <c r="C30" s="15" t="s">
        <v>40</v>
      </c>
      <c r="D30" s="15"/>
      <c r="E30" s="41">
        <v>0.25</v>
      </c>
      <c r="F30" s="40">
        <f>E30*F10</f>
        <v>0.25</v>
      </c>
      <c r="G30" s="40">
        <v>700</v>
      </c>
      <c r="H30" s="18">
        <f t="shared" ref="H30" si="10">E30*G30</f>
        <v>175</v>
      </c>
      <c r="I30" s="19">
        <f t="shared" ref="I30" si="11">F30*G30</f>
        <v>175</v>
      </c>
      <c r="J30" s="22">
        <v>0.12</v>
      </c>
      <c r="K30" s="21">
        <f t="shared" ref="K30" si="12">I30*J30</f>
        <v>21</v>
      </c>
      <c r="L30" s="17">
        <f t="shared" ref="L30" si="13">I30+K30</f>
        <v>196</v>
      </c>
    </row>
    <row r="31" spans="1:12" x14ac:dyDescent="0.3">
      <c r="A31" s="12"/>
      <c r="B31" s="12"/>
      <c r="C31" s="15"/>
      <c r="D31" s="15"/>
      <c r="E31" s="15"/>
      <c r="F31" s="12"/>
      <c r="G31" s="12"/>
      <c r="H31" s="12"/>
      <c r="I31" s="19"/>
      <c r="J31" s="22"/>
      <c r="K31" s="21"/>
      <c r="L31" s="17"/>
    </row>
    <row r="32" spans="1:12" x14ac:dyDescent="0.3">
      <c r="A32" s="12" t="s">
        <v>41</v>
      </c>
      <c r="B32" s="12" t="s">
        <v>42</v>
      </c>
      <c r="C32" s="15" t="s">
        <v>30</v>
      </c>
      <c r="D32" s="15" t="s">
        <v>36</v>
      </c>
      <c r="E32" s="15">
        <v>1</v>
      </c>
      <c r="F32" s="17">
        <f>E32*F10</f>
        <v>1</v>
      </c>
      <c r="G32" s="12">
        <v>5</v>
      </c>
      <c r="H32" s="18">
        <f t="shared" ref="H32:H34" si="14">E32*G32</f>
        <v>5</v>
      </c>
      <c r="I32" s="19">
        <f t="shared" ref="I32:I34" si="15">F32*G32</f>
        <v>5</v>
      </c>
      <c r="J32" s="22">
        <v>0.12</v>
      </c>
      <c r="K32" s="21">
        <f t="shared" ref="K32:K34" si="16">I32*J32</f>
        <v>0.6</v>
      </c>
      <c r="L32" s="17">
        <f t="shared" ref="L32:L34" si="17">I32+K32</f>
        <v>5.6</v>
      </c>
    </row>
    <row r="33" spans="1:12" ht="15" customHeight="1" x14ac:dyDescent="0.3">
      <c r="A33" s="12"/>
      <c r="B33" s="12" t="s">
        <v>43</v>
      </c>
      <c r="C33" s="15" t="s">
        <v>30</v>
      </c>
      <c r="D33" s="15" t="s">
        <v>36</v>
      </c>
      <c r="E33" s="15">
        <v>1</v>
      </c>
      <c r="F33" s="17">
        <f>E33*F10</f>
        <v>1</v>
      </c>
      <c r="G33" s="12">
        <v>2</v>
      </c>
      <c r="H33" s="18">
        <f t="shared" si="14"/>
        <v>2</v>
      </c>
      <c r="I33" s="19">
        <f t="shared" si="15"/>
        <v>2</v>
      </c>
      <c r="J33" s="22">
        <v>0.12</v>
      </c>
      <c r="K33" s="21">
        <f t="shared" si="16"/>
        <v>0.24</v>
      </c>
      <c r="L33" s="17">
        <f t="shared" si="17"/>
        <v>2.2400000000000002</v>
      </c>
    </row>
    <row r="34" spans="1:12" ht="15" customHeight="1" x14ac:dyDescent="0.3">
      <c r="A34" s="9"/>
      <c r="B34" s="12" t="s">
        <v>44</v>
      </c>
      <c r="C34" s="15" t="s">
        <v>30</v>
      </c>
      <c r="D34" s="15" t="s">
        <v>36</v>
      </c>
      <c r="E34" s="15">
        <v>1</v>
      </c>
      <c r="F34" s="17">
        <f>E34*F10</f>
        <v>1</v>
      </c>
      <c r="G34" s="12">
        <v>2.5</v>
      </c>
      <c r="H34" s="18">
        <f t="shared" si="14"/>
        <v>2.5</v>
      </c>
      <c r="I34" s="19">
        <f t="shared" si="15"/>
        <v>2.5</v>
      </c>
      <c r="J34" s="22">
        <v>0.12</v>
      </c>
      <c r="K34" s="21">
        <f t="shared" si="16"/>
        <v>0.3</v>
      </c>
      <c r="L34" s="17">
        <f t="shared" si="17"/>
        <v>2.8</v>
      </c>
    </row>
    <row r="35" spans="1:12" ht="15" customHeight="1" x14ac:dyDescent="0.3">
      <c r="A35" s="9"/>
      <c r="B35" s="12"/>
      <c r="C35" s="15"/>
      <c r="D35" s="15"/>
      <c r="E35" s="15"/>
      <c r="F35" s="17"/>
      <c r="G35" s="12"/>
      <c r="H35" s="12"/>
      <c r="I35" s="17"/>
      <c r="J35" s="22"/>
      <c r="K35" s="17"/>
      <c r="L35" s="17"/>
    </row>
    <row r="36" spans="1:12" ht="26.4" x14ac:dyDescent="0.3">
      <c r="A36" s="42" t="s">
        <v>45</v>
      </c>
      <c r="B36" s="23" t="s">
        <v>46</v>
      </c>
      <c r="C36" s="24" t="s">
        <v>30</v>
      </c>
      <c r="D36" s="24" t="s">
        <v>36</v>
      </c>
      <c r="E36" s="24">
        <v>1</v>
      </c>
      <c r="F36" s="43">
        <f>F10</f>
        <v>1</v>
      </c>
      <c r="G36" s="23">
        <v>5</v>
      </c>
      <c r="H36" s="44">
        <f t="shared" ref="H36:H41" si="18">E36*G36</f>
        <v>5</v>
      </c>
      <c r="I36" s="45">
        <f>F36*G36</f>
        <v>5</v>
      </c>
      <c r="J36" s="46">
        <v>0.18</v>
      </c>
      <c r="K36" s="47">
        <f t="shared" ref="K36:K41" si="19">I36*J36</f>
        <v>0.89999999999999991</v>
      </c>
      <c r="L36" s="43">
        <f t="shared" ref="L36:L42" si="20">I36+K36</f>
        <v>5.9</v>
      </c>
    </row>
    <row r="37" spans="1:12" x14ac:dyDescent="0.3">
      <c r="A37" s="12"/>
      <c r="B37" s="12" t="s">
        <v>47</v>
      </c>
      <c r="C37" s="15" t="s">
        <v>30</v>
      </c>
      <c r="D37" s="15" t="s">
        <v>36</v>
      </c>
      <c r="E37" s="15">
        <v>1</v>
      </c>
      <c r="F37" s="17">
        <f>F10</f>
        <v>1</v>
      </c>
      <c r="G37" s="12">
        <v>2</v>
      </c>
      <c r="H37" s="18">
        <f t="shared" si="18"/>
        <v>2</v>
      </c>
      <c r="I37" s="19">
        <f t="shared" ref="I37:I38" si="21">F37*G37</f>
        <v>2</v>
      </c>
      <c r="J37" s="22">
        <v>0.18</v>
      </c>
      <c r="K37" s="21">
        <f t="shared" si="19"/>
        <v>0.36</v>
      </c>
      <c r="L37" s="17">
        <f t="shared" si="20"/>
        <v>2.36</v>
      </c>
    </row>
    <row r="38" spans="1:12" x14ac:dyDescent="0.3">
      <c r="A38" s="12"/>
      <c r="B38" s="12" t="s">
        <v>48</v>
      </c>
      <c r="C38" s="15" t="s">
        <v>30</v>
      </c>
      <c r="D38" s="15" t="s">
        <v>49</v>
      </c>
      <c r="E38" s="15">
        <v>1</v>
      </c>
      <c r="F38" s="17">
        <f>E38*F10</f>
        <v>1</v>
      </c>
      <c r="G38" s="12">
        <v>12</v>
      </c>
      <c r="H38" s="18">
        <f t="shared" si="18"/>
        <v>12</v>
      </c>
      <c r="I38" s="19">
        <f t="shared" si="21"/>
        <v>12</v>
      </c>
      <c r="J38" s="22">
        <v>0.18</v>
      </c>
      <c r="K38" s="21">
        <f t="shared" si="19"/>
        <v>2.16</v>
      </c>
      <c r="L38" s="17">
        <f t="shared" si="20"/>
        <v>14.16</v>
      </c>
    </row>
    <row r="39" spans="1:12" x14ac:dyDescent="0.3">
      <c r="A39" s="12"/>
      <c r="B39" s="12" t="s">
        <v>50</v>
      </c>
      <c r="C39" s="15" t="s">
        <v>30</v>
      </c>
      <c r="D39" s="15" t="s">
        <v>49</v>
      </c>
      <c r="E39" s="15">
        <v>0.2</v>
      </c>
      <c r="F39" s="17">
        <f>E39*F10</f>
        <v>0.2</v>
      </c>
      <c r="G39" s="12">
        <v>115</v>
      </c>
      <c r="H39" s="18">
        <v>15</v>
      </c>
      <c r="I39" s="19">
        <f>H39*F10</f>
        <v>15</v>
      </c>
      <c r="J39" s="22">
        <v>0.18</v>
      </c>
      <c r="K39" s="21">
        <f t="shared" si="19"/>
        <v>2.6999999999999997</v>
      </c>
      <c r="L39" s="17">
        <f t="shared" si="20"/>
        <v>17.7</v>
      </c>
    </row>
    <row r="40" spans="1:12" x14ac:dyDescent="0.3">
      <c r="A40" s="12"/>
      <c r="B40" s="12" t="s">
        <v>51</v>
      </c>
      <c r="C40" s="15" t="s">
        <v>30</v>
      </c>
      <c r="D40" s="15" t="s">
        <v>52</v>
      </c>
      <c r="E40" s="15">
        <v>2</v>
      </c>
      <c r="F40" s="17">
        <f>E40*F10</f>
        <v>2</v>
      </c>
      <c r="G40" s="12">
        <v>1.35</v>
      </c>
      <c r="H40" s="18">
        <f t="shared" si="18"/>
        <v>2.7</v>
      </c>
      <c r="I40" s="19">
        <f>F40*G40</f>
        <v>2.7</v>
      </c>
      <c r="J40" s="22">
        <v>0.18</v>
      </c>
      <c r="K40" s="21">
        <f t="shared" si="19"/>
        <v>0.48599999999999999</v>
      </c>
      <c r="L40" s="17">
        <f t="shared" si="20"/>
        <v>3.1859999999999999</v>
      </c>
    </row>
    <row r="41" spans="1:12" x14ac:dyDescent="0.3">
      <c r="A41" s="12"/>
      <c r="B41" s="12" t="s">
        <v>53</v>
      </c>
      <c r="C41" s="15" t="s">
        <v>30</v>
      </c>
      <c r="D41" s="15" t="s">
        <v>36</v>
      </c>
      <c r="E41" s="15">
        <v>7.0000000000000007E-2</v>
      </c>
      <c r="F41" s="17">
        <f>E41*F10</f>
        <v>7.0000000000000007E-2</v>
      </c>
      <c r="G41" s="12">
        <v>168</v>
      </c>
      <c r="H41" s="18">
        <f t="shared" si="18"/>
        <v>11.760000000000002</v>
      </c>
      <c r="I41" s="19">
        <f>F41*G41</f>
        <v>11.760000000000002</v>
      </c>
      <c r="J41" s="22">
        <v>0.18</v>
      </c>
      <c r="K41" s="21">
        <f t="shared" si="19"/>
        <v>2.1168</v>
      </c>
      <c r="L41" s="17">
        <f t="shared" si="20"/>
        <v>13.876800000000001</v>
      </c>
    </row>
    <row r="42" spans="1:12" ht="15" customHeight="1" x14ac:dyDescent="0.3">
      <c r="A42" s="12"/>
      <c r="B42" s="12" t="s">
        <v>54</v>
      </c>
      <c r="C42" s="15" t="s">
        <v>55</v>
      </c>
      <c r="D42" s="15" t="s">
        <v>56</v>
      </c>
      <c r="E42" s="15">
        <f>0.1</f>
        <v>0.1</v>
      </c>
      <c r="F42" s="17">
        <f>E42*F10</f>
        <v>0.1</v>
      </c>
      <c r="G42" s="12">
        <v>54</v>
      </c>
      <c r="H42" s="18">
        <f>E42*G42</f>
        <v>5.4</v>
      </c>
      <c r="I42" s="19">
        <f>F42*G42</f>
        <v>5.4</v>
      </c>
      <c r="J42" s="22">
        <v>0.18</v>
      </c>
      <c r="K42" s="21">
        <f>I42*J42</f>
        <v>0.97199999999999998</v>
      </c>
      <c r="L42" s="17">
        <f t="shared" si="20"/>
        <v>6.3719999999999999</v>
      </c>
    </row>
    <row r="43" spans="1:12" x14ac:dyDescent="0.3">
      <c r="A43" s="12"/>
      <c r="B43" s="12"/>
      <c r="C43" s="15"/>
      <c r="D43" s="15"/>
      <c r="E43" s="15"/>
      <c r="F43" s="17"/>
      <c r="G43" s="12"/>
      <c r="H43" s="48">
        <f>SUM(H15:H42)</f>
        <v>506.52812499999993</v>
      </c>
      <c r="I43" s="48">
        <f>SUM(I15:I42)</f>
        <v>506.52812499999993</v>
      </c>
      <c r="J43" s="49"/>
      <c r="K43" s="50">
        <f>SUM(K15:K42)</f>
        <v>66.449662500000002</v>
      </c>
      <c r="L43" s="51">
        <f>SUM(L15:L42)</f>
        <v>572.97778750000009</v>
      </c>
    </row>
    <row r="44" spans="1:12" x14ac:dyDescent="0.3">
      <c r="A44" s="12" t="s">
        <v>57</v>
      </c>
      <c r="B44" s="12" t="s">
        <v>58</v>
      </c>
      <c r="C44" s="16"/>
      <c r="D44" s="15" t="s">
        <v>36</v>
      </c>
      <c r="E44" s="15">
        <f>C44*2%</f>
        <v>0</v>
      </c>
      <c r="F44" s="17">
        <f>F10</f>
        <v>1</v>
      </c>
      <c r="G44" s="12">
        <f>E44</f>
        <v>0</v>
      </c>
      <c r="H44" s="19">
        <f>G44</f>
        <v>0</v>
      </c>
      <c r="I44" s="19">
        <f>H44*F44</f>
        <v>0</v>
      </c>
      <c r="J44" s="22">
        <v>0.18</v>
      </c>
      <c r="K44" s="21">
        <f t="shared" ref="K44:K50" si="22">I44*J44</f>
        <v>0</v>
      </c>
      <c r="L44" s="17">
        <f t="shared" ref="L44:L50" si="23">I44+K44</f>
        <v>0</v>
      </c>
    </row>
    <row r="45" spans="1:12" x14ac:dyDescent="0.3">
      <c r="A45" s="12"/>
      <c r="B45" s="12" t="s">
        <v>59</v>
      </c>
      <c r="C45" s="16"/>
      <c r="D45" s="15" t="s">
        <v>36</v>
      </c>
      <c r="E45" s="15">
        <f>C45*7%</f>
        <v>0</v>
      </c>
      <c r="F45" s="17">
        <f>F10</f>
        <v>1</v>
      </c>
      <c r="G45" s="12">
        <f t="shared" ref="G45:G49" si="24">E45</f>
        <v>0</v>
      </c>
      <c r="H45" s="19">
        <f t="shared" ref="H45:H49" si="25">G45</f>
        <v>0</v>
      </c>
      <c r="I45" s="19">
        <f>H45*F45</f>
        <v>0</v>
      </c>
      <c r="J45" s="22"/>
      <c r="K45" s="21">
        <f t="shared" si="22"/>
        <v>0</v>
      </c>
      <c r="L45" s="17">
        <f t="shared" si="23"/>
        <v>0</v>
      </c>
    </row>
    <row r="46" spans="1:12" ht="15" customHeight="1" x14ac:dyDescent="0.3">
      <c r="A46" s="12"/>
      <c r="B46" s="12" t="s">
        <v>60</v>
      </c>
      <c r="C46" s="16"/>
      <c r="D46" s="15" t="s">
        <v>36</v>
      </c>
      <c r="E46" s="15">
        <f>C46*10%</f>
        <v>0</v>
      </c>
      <c r="F46" s="17">
        <f>F10</f>
        <v>1</v>
      </c>
      <c r="G46" s="12">
        <f t="shared" si="24"/>
        <v>0</v>
      </c>
      <c r="H46" s="19">
        <f t="shared" si="25"/>
        <v>0</v>
      </c>
      <c r="I46" s="19">
        <f>H46*F46</f>
        <v>0</v>
      </c>
      <c r="J46" s="12"/>
      <c r="K46" s="21">
        <f t="shared" si="22"/>
        <v>0</v>
      </c>
      <c r="L46" s="17">
        <f t="shared" si="23"/>
        <v>0</v>
      </c>
    </row>
    <row r="47" spans="1:12" x14ac:dyDescent="0.3">
      <c r="A47" s="9" t="s">
        <v>61</v>
      </c>
      <c r="B47" s="12" t="s">
        <v>62</v>
      </c>
      <c r="C47" s="16"/>
      <c r="D47" s="15" t="s">
        <v>36</v>
      </c>
      <c r="E47" s="15">
        <f>C47*2.5%</f>
        <v>0</v>
      </c>
      <c r="F47" s="17">
        <f>F10</f>
        <v>1</v>
      </c>
      <c r="G47" s="12">
        <f t="shared" si="24"/>
        <v>0</v>
      </c>
      <c r="H47" s="19">
        <f t="shared" si="25"/>
        <v>0</v>
      </c>
      <c r="I47" s="19">
        <f t="shared" ref="I47:I50" si="26">H47*F47</f>
        <v>0</v>
      </c>
      <c r="J47" s="12"/>
      <c r="K47" s="21">
        <f t="shared" si="22"/>
        <v>0</v>
      </c>
      <c r="L47" s="17">
        <f t="shared" si="23"/>
        <v>0</v>
      </c>
    </row>
    <row r="48" spans="1:12" x14ac:dyDescent="0.3">
      <c r="A48" s="12"/>
      <c r="B48" s="12" t="s">
        <v>63</v>
      </c>
      <c r="C48" s="16"/>
      <c r="D48" s="15" t="s">
        <v>36</v>
      </c>
      <c r="E48" s="15">
        <f>C48*2%</f>
        <v>0</v>
      </c>
      <c r="F48" s="17">
        <f>F10</f>
        <v>1</v>
      </c>
      <c r="G48" s="12">
        <f t="shared" si="24"/>
        <v>0</v>
      </c>
      <c r="H48" s="19">
        <f t="shared" si="25"/>
        <v>0</v>
      </c>
      <c r="I48" s="19">
        <f t="shared" si="26"/>
        <v>0</v>
      </c>
      <c r="J48" s="12"/>
      <c r="K48" s="21">
        <f t="shared" si="22"/>
        <v>0</v>
      </c>
      <c r="L48" s="17">
        <f t="shared" si="23"/>
        <v>0</v>
      </c>
    </row>
    <row r="49" spans="1:12" x14ac:dyDescent="0.3">
      <c r="A49" s="12"/>
      <c r="B49" s="12" t="s">
        <v>64</v>
      </c>
      <c r="C49" s="16"/>
      <c r="D49" s="15" t="s">
        <v>36</v>
      </c>
      <c r="E49" s="15">
        <v>1000</v>
      </c>
      <c r="F49" s="17">
        <f>F10</f>
        <v>1</v>
      </c>
      <c r="G49" s="12">
        <f t="shared" si="24"/>
        <v>1000</v>
      </c>
      <c r="H49" s="19">
        <f t="shared" si="25"/>
        <v>1000</v>
      </c>
      <c r="I49" s="19">
        <f t="shared" si="26"/>
        <v>1000</v>
      </c>
      <c r="J49" s="12"/>
      <c r="K49" s="21">
        <f t="shared" si="22"/>
        <v>0</v>
      </c>
      <c r="L49" s="17">
        <f t="shared" si="23"/>
        <v>1000</v>
      </c>
    </row>
    <row r="50" spans="1:12" ht="15" customHeight="1" x14ac:dyDescent="0.3">
      <c r="A50" s="12" t="s">
        <v>65</v>
      </c>
      <c r="B50" s="52" t="s">
        <v>66</v>
      </c>
      <c r="C50" s="53"/>
      <c r="D50" s="53" t="s">
        <v>36</v>
      </c>
      <c r="E50" s="53">
        <v>1</v>
      </c>
      <c r="F50" s="17">
        <f>F10</f>
        <v>1</v>
      </c>
      <c r="G50" s="52">
        <v>400</v>
      </c>
      <c r="H50" s="18">
        <f>E50*G50</f>
        <v>400</v>
      </c>
      <c r="I50" s="19">
        <f t="shared" si="26"/>
        <v>400</v>
      </c>
      <c r="J50" s="52"/>
      <c r="K50" s="54">
        <f t="shared" si="22"/>
        <v>0</v>
      </c>
      <c r="L50" s="55">
        <f t="shared" si="23"/>
        <v>400</v>
      </c>
    </row>
    <row r="51" spans="1:12" x14ac:dyDescent="0.3">
      <c r="A51" s="3"/>
      <c r="B51" s="3"/>
      <c r="C51" s="56"/>
      <c r="D51" s="56"/>
      <c r="E51" s="56"/>
      <c r="F51" s="57">
        <f>F10</f>
        <v>1</v>
      </c>
      <c r="G51" s="3"/>
      <c r="H51" s="57">
        <f>SUM(H43:H50)</f>
        <v>1906.5281249999998</v>
      </c>
      <c r="I51" s="57">
        <f>SUM(I43:I50)</f>
        <v>1906.5281249999998</v>
      </c>
      <c r="J51" s="58"/>
      <c r="K51" s="57">
        <f>SUM(K43:K50)</f>
        <v>66.449662500000002</v>
      </c>
      <c r="L51" s="57">
        <f>SUM(L43:L50)</f>
        <v>1972.9777875</v>
      </c>
    </row>
    <row r="52" spans="1:12" ht="15" customHeight="1" x14ac:dyDescent="0.3">
      <c r="A52" s="3"/>
      <c r="B52" s="3"/>
      <c r="C52" s="56"/>
      <c r="D52" s="56"/>
      <c r="E52" s="56"/>
      <c r="F52" s="3"/>
      <c r="G52" s="59" t="s">
        <v>67</v>
      </c>
      <c r="H52" s="3"/>
      <c r="I52" s="60"/>
      <c r="J52" s="3"/>
      <c r="K52" s="60"/>
      <c r="L52" s="3"/>
    </row>
    <row r="53" spans="1:12" ht="15" customHeight="1" x14ac:dyDescent="0.35">
      <c r="A53" s="61" t="s">
        <v>68</v>
      </c>
      <c r="B53" s="62">
        <v>61</v>
      </c>
      <c r="C53" s="105" t="s">
        <v>69</v>
      </c>
      <c r="D53" s="105"/>
      <c r="E53" s="105"/>
      <c r="F53" s="105"/>
      <c r="G53" s="63">
        <f>G12</f>
        <v>3000</v>
      </c>
      <c r="H53" s="56"/>
      <c r="I53" s="56"/>
      <c r="J53" s="3"/>
      <c r="K53" s="3"/>
      <c r="L53" s="3"/>
    </row>
    <row r="54" spans="1:12" ht="18" x14ac:dyDescent="0.35">
      <c r="A54" s="61">
        <v>80</v>
      </c>
      <c r="B54" s="61">
        <f>B53*A54</f>
        <v>4880</v>
      </c>
      <c r="C54" s="105" t="s">
        <v>70</v>
      </c>
      <c r="D54" s="105"/>
      <c r="E54" s="105"/>
      <c r="F54" s="105"/>
      <c r="G54" s="63">
        <f>I51/F10</f>
        <v>1906.5281249999998</v>
      </c>
      <c r="H54" s="56"/>
      <c r="I54" s="56"/>
      <c r="J54" s="3"/>
      <c r="K54" s="3"/>
      <c r="L54" s="3"/>
    </row>
    <row r="55" spans="1:12" x14ac:dyDescent="0.3">
      <c r="A55" s="3"/>
      <c r="B55" s="3"/>
      <c r="C55" s="106" t="s">
        <v>71</v>
      </c>
      <c r="D55" s="106"/>
      <c r="E55" s="106"/>
      <c r="F55" s="106"/>
      <c r="G55" s="65">
        <f>SUM(G53:G54)</f>
        <v>4906.5281249999998</v>
      </c>
      <c r="H55" s="56"/>
      <c r="I55" s="56"/>
      <c r="J55" s="3"/>
      <c r="K55" s="3"/>
      <c r="L55" s="3"/>
    </row>
    <row r="56" spans="1:12" ht="21" x14ac:dyDescent="0.4">
      <c r="A56" s="3"/>
      <c r="B56" s="66"/>
      <c r="C56" s="3"/>
      <c r="G56" s="67"/>
      <c r="H56" s="56"/>
      <c r="I56" s="56"/>
      <c r="J56" s="3"/>
      <c r="K56" s="3"/>
      <c r="L56" s="3"/>
    </row>
    <row r="57" spans="1:12" ht="21" x14ac:dyDescent="0.4">
      <c r="A57" s="3"/>
      <c r="B57" s="66"/>
      <c r="C57" s="3"/>
      <c r="G57" s="68">
        <f>G55/A54</f>
        <v>61.331601562499998</v>
      </c>
      <c r="H57" s="68"/>
      <c r="I57" s="68"/>
      <c r="J57" s="3"/>
      <c r="K57" s="3"/>
      <c r="L57" s="3"/>
    </row>
    <row r="58" spans="1:12" x14ac:dyDescent="0.3">
      <c r="A58" s="3"/>
      <c r="D58" s="69" t="s">
        <v>72</v>
      </c>
      <c r="E58" s="56"/>
      <c r="F58" s="70"/>
      <c r="G58" s="3"/>
      <c r="H58" s="3"/>
    </row>
    <row r="59" spans="1:12" x14ac:dyDescent="0.3">
      <c r="A59" s="3"/>
      <c r="D59" s="71" t="s">
        <v>73</v>
      </c>
      <c r="E59" s="72">
        <f>I51/F51</f>
        <v>1906.5281249999998</v>
      </c>
      <c r="F59" s="73" t="s">
        <v>17</v>
      </c>
      <c r="G59" s="70"/>
      <c r="H59" s="56"/>
      <c r="I59" s="56"/>
      <c r="J59" s="3"/>
      <c r="K59" s="3"/>
    </row>
    <row r="60" spans="1:12" x14ac:dyDescent="0.3">
      <c r="A60" s="3"/>
      <c r="B60" s="3"/>
      <c r="C60" s="3"/>
      <c r="D60" s="71" t="s">
        <v>18</v>
      </c>
      <c r="E60" s="72">
        <f>L51/F51</f>
        <v>1972.9777875</v>
      </c>
      <c r="F60" s="73" t="s">
        <v>17</v>
      </c>
      <c r="G60" s="70"/>
      <c r="H60" s="56"/>
      <c r="I60" s="56"/>
      <c r="J60" s="3"/>
      <c r="K60" s="3"/>
    </row>
    <row r="61" spans="1:12" x14ac:dyDescent="0.3">
      <c r="A61" s="3"/>
      <c r="B61" s="3"/>
      <c r="C61" s="56"/>
      <c r="D61" s="74"/>
      <c r="E61" s="70"/>
      <c r="F61" s="70"/>
      <c r="G61" s="3"/>
      <c r="H61" s="3"/>
      <c r="I61" s="3"/>
      <c r="J61" s="3"/>
      <c r="K61" s="3"/>
    </row>
    <row r="62" spans="1:12" x14ac:dyDescent="0.3">
      <c r="D62" s="59" t="s">
        <v>18</v>
      </c>
      <c r="E62" s="75"/>
      <c r="F62" s="76" t="s">
        <v>16</v>
      </c>
    </row>
    <row r="63" spans="1:12" x14ac:dyDescent="0.3">
      <c r="B63" s="105" t="s">
        <v>74</v>
      </c>
      <c r="C63" s="105"/>
      <c r="D63" s="63">
        <f>G13</f>
        <v>3360</v>
      </c>
      <c r="E63" s="77"/>
      <c r="F63" s="78">
        <f>G12</f>
        <v>3000</v>
      </c>
    </row>
    <row r="64" spans="1:12" x14ac:dyDescent="0.3">
      <c r="B64" s="102" t="s">
        <v>75</v>
      </c>
      <c r="C64" s="103"/>
      <c r="D64" s="63">
        <f>E60</f>
        <v>1972.9777875</v>
      </c>
      <c r="E64" s="77"/>
      <c r="F64" s="78">
        <f>E59</f>
        <v>1906.5281249999998</v>
      </c>
    </row>
    <row r="65" spans="2:6" x14ac:dyDescent="0.3">
      <c r="B65" s="64" t="s">
        <v>71</v>
      </c>
      <c r="C65" s="64"/>
      <c r="D65" s="65">
        <f>SUM(D63:D64)</f>
        <v>5332.9777875</v>
      </c>
      <c r="E65" s="75"/>
      <c r="F65" s="79">
        <f>SUM(F63:F64)</f>
        <v>4906.5281249999998</v>
      </c>
    </row>
    <row r="66" spans="2:6" x14ac:dyDescent="0.3">
      <c r="D66" s="67"/>
      <c r="E66" s="56"/>
      <c r="F66" s="70"/>
    </row>
    <row r="67" spans="2:6" x14ac:dyDescent="0.3">
      <c r="D67" s="56">
        <f>D65/A54</f>
        <v>66.662222343750003</v>
      </c>
      <c r="E67" s="56"/>
      <c r="F67" s="3">
        <f>F65/A54</f>
        <v>61.331601562499998</v>
      </c>
    </row>
  </sheetData>
  <mergeCells count="13">
    <mergeCell ref="L6:L7"/>
    <mergeCell ref="D12:E12"/>
    <mergeCell ref="F2:L3"/>
    <mergeCell ref="B64:C64"/>
    <mergeCell ref="D2:E2"/>
    <mergeCell ref="D3:E3"/>
    <mergeCell ref="D4:E4"/>
    <mergeCell ref="J6:K6"/>
    <mergeCell ref="D13:E13"/>
    <mergeCell ref="C53:F53"/>
    <mergeCell ref="C54:F54"/>
    <mergeCell ref="C55:F55"/>
    <mergeCell ref="B63:C63"/>
  </mergeCells>
  <pageMargins left="0.31496062992125984" right="0.11811023622047245" top="0.15748031496062992" bottom="0.35433070866141736" header="0.31496062992125984" footer="0.31496062992125984"/>
  <pageSetup paperSize="9" scale="9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39C6-5804-4E92-9231-F788E0BEAF03}">
  <dimension ref="A1:L70"/>
  <sheetViews>
    <sheetView workbookViewId="0">
      <selection sqref="A1:XFD1048576"/>
    </sheetView>
  </sheetViews>
  <sheetFormatPr defaultRowHeight="14.4" x14ac:dyDescent="0.3"/>
  <cols>
    <col min="1" max="1" width="9.88671875" bestFit="1" customWidth="1"/>
    <col min="2" max="2" width="30.109375" customWidth="1"/>
    <col min="3" max="3" width="11.8867187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</cols>
  <sheetData>
    <row r="1" spans="1:12" x14ac:dyDescent="0.3">
      <c r="A1" s="107" t="s">
        <v>184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25.2" x14ac:dyDescent="0.45">
      <c r="A3" s="118" t="s">
        <v>144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</row>
    <row r="4" spans="1:12" x14ac:dyDescent="0.3">
      <c r="A4" s="107" t="s">
        <v>89</v>
      </c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145</v>
      </c>
      <c r="C8" s="81" t="s">
        <v>90</v>
      </c>
      <c r="D8" s="15" t="s">
        <v>15</v>
      </c>
      <c r="E8" s="16">
        <v>275</v>
      </c>
      <c r="F8" s="17">
        <f>E8*F10</f>
        <v>275</v>
      </c>
      <c r="G8" s="12">
        <v>4</v>
      </c>
      <c r="H8" s="18">
        <f>(F8*G8)/F10</f>
        <v>1100</v>
      </c>
      <c r="I8" s="19">
        <f>F8*G8</f>
        <v>1100</v>
      </c>
      <c r="J8" s="20">
        <v>0.05</v>
      </c>
      <c r="K8" s="21">
        <f>I8*J8</f>
        <v>55</v>
      </c>
      <c r="L8" s="17">
        <f>I8+K8</f>
        <v>1155</v>
      </c>
    </row>
    <row r="9" spans="1:12" x14ac:dyDescent="0.3">
      <c r="A9" s="12"/>
      <c r="B9" s="80" t="s">
        <v>102</v>
      </c>
      <c r="C9" s="81"/>
      <c r="D9" s="15"/>
      <c r="E9" s="15"/>
      <c r="F9" s="17"/>
      <c r="G9" s="12"/>
      <c r="H9" s="18"/>
      <c r="I9" s="19"/>
      <c r="J9" s="22"/>
      <c r="K9" s="21"/>
      <c r="L9" s="17"/>
    </row>
    <row r="10" spans="1:12" ht="18" x14ac:dyDescent="0.3">
      <c r="A10" s="23"/>
      <c r="E10" s="24"/>
      <c r="F10" s="25">
        <v>1</v>
      </c>
      <c r="G10" s="23"/>
      <c r="H10" s="26">
        <f>SUM(H8:H9)</f>
        <v>1100</v>
      </c>
      <c r="I10" s="27">
        <f>SUM(I8:I9)</f>
        <v>1100</v>
      </c>
      <c r="J10" s="28"/>
      <c r="K10" s="29">
        <f>SUM(K8:K9)</f>
        <v>55</v>
      </c>
      <c r="L10" s="30">
        <f>SUM(L8:L9)</f>
        <v>1155</v>
      </c>
    </row>
    <row r="11" spans="1:12" x14ac:dyDescent="0.3">
      <c r="A11" s="23"/>
      <c r="B11" s="23"/>
      <c r="C11" s="24"/>
      <c r="D11" s="31"/>
      <c r="E11" s="32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12"/>
      <c r="C12" s="15"/>
      <c r="D12" s="113" t="s">
        <v>16</v>
      </c>
      <c r="E12" s="114"/>
      <c r="F12" s="36" t="s">
        <v>17</v>
      </c>
      <c r="G12" s="37">
        <f>I10/F10</f>
        <v>1100</v>
      </c>
      <c r="H12" s="18"/>
      <c r="I12" s="19"/>
      <c r="J12" s="22"/>
      <c r="K12" s="21"/>
      <c r="L12" s="17"/>
    </row>
    <row r="13" spans="1:12" x14ac:dyDescent="0.3">
      <c r="A13" s="12"/>
      <c r="B13" s="12"/>
      <c r="C13" s="15"/>
      <c r="D13" s="113" t="s">
        <v>18</v>
      </c>
      <c r="E13" s="114"/>
      <c r="F13" s="36" t="s">
        <v>17</v>
      </c>
      <c r="G13" s="37">
        <f>L10/F10</f>
        <v>1155</v>
      </c>
      <c r="H13" s="18"/>
      <c r="I13" s="19"/>
      <c r="J13" s="22"/>
      <c r="K13" s="21"/>
      <c r="L13" s="17"/>
    </row>
    <row r="14" spans="1:12" x14ac:dyDescent="0.3">
      <c r="A14" s="12"/>
      <c r="B14" s="12"/>
      <c r="C14" s="15"/>
      <c r="D14" s="34"/>
      <c r="E14" s="35"/>
      <c r="F14" s="36"/>
      <c r="G14" s="37"/>
      <c r="H14" s="18"/>
      <c r="I14" s="19"/>
      <c r="J14" s="22"/>
      <c r="K14" s="21"/>
      <c r="L14" s="17"/>
    </row>
    <row r="15" spans="1:12" x14ac:dyDescent="0.3">
      <c r="A15" s="9" t="s">
        <v>19</v>
      </c>
      <c r="B15" s="38" t="s">
        <v>91</v>
      </c>
      <c r="C15" s="15" t="str">
        <f>C8</f>
        <v>TAN</v>
      </c>
      <c r="D15" s="15" t="s">
        <v>20</v>
      </c>
      <c r="E15" s="15">
        <v>1.4</v>
      </c>
      <c r="F15" s="17">
        <f>E15*F10</f>
        <v>1.4</v>
      </c>
      <c r="G15" s="12">
        <v>46</v>
      </c>
      <c r="H15" s="18">
        <f>E15*G15</f>
        <v>64.399999999999991</v>
      </c>
      <c r="I15" s="19">
        <f>F15*G15</f>
        <v>64.399999999999991</v>
      </c>
      <c r="J15" s="22">
        <v>0.12</v>
      </c>
      <c r="K15" s="21">
        <f>I15*J15</f>
        <v>7.7279999999999989</v>
      </c>
      <c r="L15" s="17">
        <f>I15+K15</f>
        <v>72.127999999999986</v>
      </c>
    </row>
    <row r="16" spans="1:12" x14ac:dyDescent="0.3">
      <c r="A16" s="9"/>
      <c r="B16" s="38"/>
      <c r="C16" s="15"/>
      <c r="D16" s="15"/>
      <c r="E16" s="15"/>
      <c r="F16" s="17"/>
      <c r="G16" s="12"/>
      <c r="H16" s="18"/>
      <c r="I16" s="19"/>
      <c r="J16" s="22"/>
      <c r="K16" s="21"/>
      <c r="L16" s="17"/>
    </row>
    <row r="17" spans="1:12" x14ac:dyDescent="0.3">
      <c r="A17" s="9" t="s">
        <v>21</v>
      </c>
      <c r="B17" s="12" t="s">
        <v>22</v>
      </c>
      <c r="C17" s="15" t="str">
        <f>C8</f>
        <v>TAN</v>
      </c>
      <c r="D17" s="15" t="s">
        <v>23</v>
      </c>
      <c r="E17" s="15">
        <v>100</v>
      </c>
      <c r="F17" s="17">
        <f>E17*F10</f>
        <v>100</v>
      </c>
      <c r="G17" s="12">
        <v>61</v>
      </c>
      <c r="H17" s="18">
        <f>F17/1000*G17/F10</f>
        <v>6.1000000000000005</v>
      </c>
      <c r="I17" s="19">
        <f>F17/1000*G17</f>
        <v>6.1000000000000005</v>
      </c>
      <c r="J17" s="22">
        <v>0.12</v>
      </c>
      <c r="K17" s="21">
        <f>I17*J17</f>
        <v>0.73199999999999998</v>
      </c>
      <c r="L17" s="17">
        <f>I17+K17</f>
        <v>6.8320000000000007</v>
      </c>
    </row>
    <row r="18" spans="1:12" x14ac:dyDescent="0.3">
      <c r="A18" s="9"/>
      <c r="B18" s="12" t="s">
        <v>24</v>
      </c>
      <c r="C18" s="15" t="str">
        <f>C8</f>
        <v>TAN</v>
      </c>
      <c r="D18" s="15" t="s">
        <v>23</v>
      </c>
      <c r="E18" s="15">
        <v>100</v>
      </c>
      <c r="F18" s="17">
        <f>E18*F10</f>
        <v>100</v>
      </c>
      <c r="G18" s="12">
        <v>257</v>
      </c>
      <c r="H18" s="18">
        <f>F18/5000*G18/F10</f>
        <v>5.14</v>
      </c>
      <c r="I18" s="19">
        <f>H18*F10</f>
        <v>5.14</v>
      </c>
      <c r="J18" s="22">
        <v>0.12</v>
      </c>
      <c r="K18" s="21">
        <f>I18*J18</f>
        <v>0.6167999999999999</v>
      </c>
      <c r="L18" s="17">
        <f>I18+K18</f>
        <v>5.7567999999999993</v>
      </c>
    </row>
    <row r="19" spans="1:12" x14ac:dyDescent="0.3">
      <c r="A19" s="9"/>
      <c r="B19" s="12" t="s">
        <v>25</v>
      </c>
      <c r="C19" s="15" t="str">
        <f>C8</f>
        <v>TAN</v>
      </c>
      <c r="D19" s="15" t="s">
        <v>23</v>
      </c>
      <c r="E19" s="15">
        <v>50</v>
      </c>
      <c r="F19" s="17">
        <f>E19*F10</f>
        <v>50</v>
      </c>
      <c r="G19" s="12">
        <v>162</v>
      </c>
      <c r="H19" s="18">
        <f>F19/1000*G19/F10</f>
        <v>8.1</v>
      </c>
      <c r="I19" s="19">
        <f>F19/1000*G19</f>
        <v>8.1</v>
      </c>
      <c r="J19" s="22">
        <v>0.12</v>
      </c>
      <c r="K19" s="21">
        <f>I19*J19</f>
        <v>0.97199999999999998</v>
      </c>
      <c r="L19" s="17">
        <f>I19+K19</f>
        <v>9.0719999999999992</v>
      </c>
    </row>
    <row r="20" spans="1:12" x14ac:dyDescent="0.3">
      <c r="A20" s="9"/>
      <c r="B20" s="12"/>
      <c r="C20" s="15"/>
      <c r="D20" s="15"/>
      <c r="E20" s="15"/>
      <c r="F20" s="17"/>
      <c r="G20" s="12"/>
      <c r="H20" s="18"/>
      <c r="I20" s="19"/>
      <c r="J20" s="22"/>
      <c r="K20" s="21"/>
      <c r="L20" s="17"/>
    </row>
    <row r="21" spans="1:12" x14ac:dyDescent="0.3">
      <c r="A21" s="9" t="s">
        <v>26</v>
      </c>
      <c r="B21" s="12" t="s">
        <v>26</v>
      </c>
      <c r="C21" s="15" t="s">
        <v>27</v>
      </c>
      <c r="D21" s="15" t="s">
        <v>28</v>
      </c>
      <c r="E21" s="15">
        <v>1</v>
      </c>
      <c r="F21" s="17">
        <f>E21*F10</f>
        <v>1</v>
      </c>
      <c r="G21" s="12">
        <v>14</v>
      </c>
      <c r="H21" s="18">
        <f>E21*G21</f>
        <v>14</v>
      </c>
      <c r="I21" s="19">
        <f>F21*G21</f>
        <v>14</v>
      </c>
      <c r="J21" s="22">
        <v>0.18</v>
      </c>
      <c r="K21" s="21">
        <f>I21*J21</f>
        <v>2.52</v>
      </c>
      <c r="L21" s="17">
        <f>I21+K21</f>
        <v>16.52</v>
      </c>
    </row>
    <row r="22" spans="1:12" x14ac:dyDescent="0.3">
      <c r="A22" s="9"/>
      <c r="B22" s="12" t="s">
        <v>29</v>
      </c>
      <c r="C22" s="15" t="s">
        <v>30</v>
      </c>
      <c r="D22" s="15" t="s">
        <v>31</v>
      </c>
      <c r="E22" s="15">
        <v>0.15</v>
      </c>
      <c r="F22" s="17">
        <f>E22*F10</f>
        <v>0.15</v>
      </c>
      <c r="G22" s="12">
        <v>88</v>
      </c>
      <c r="H22" s="18">
        <f>E22*G22</f>
        <v>13.2</v>
      </c>
      <c r="I22" s="19">
        <f>F22*G22</f>
        <v>13.2</v>
      </c>
      <c r="J22" s="22">
        <v>0.18</v>
      </c>
      <c r="K22" s="21">
        <f>I22*J22</f>
        <v>2.3759999999999999</v>
      </c>
      <c r="L22" s="17">
        <f>I22+K22</f>
        <v>15.575999999999999</v>
      </c>
    </row>
    <row r="23" spans="1:12" x14ac:dyDescent="0.3">
      <c r="A23" s="9"/>
      <c r="B23" s="12" t="s">
        <v>32</v>
      </c>
      <c r="C23" s="15" t="s">
        <v>33</v>
      </c>
      <c r="D23" s="15" t="s">
        <v>28</v>
      </c>
      <c r="E23" s="15">
        <v>3.75</v>
      </c>
      <c r="F23" s="17">
        <f>E23*F10</f>
        <v>3.75</v>
      </c>
      <c r="G23" s="12">
        <v>0.6875</v>
      </c>
      <c r="H23" s="18">
        <f>E23*G23</f>
        <v>2.578125</v>
      </c>
      <c r="I23" s="19">
        <f>F23*G23</f>
        <v>2.578125</v>
      </c>
      <c r="J23" s="22">
        <v>0.18</v>
      </c>
      <c r="K23" s="21">
        <f>I23*J23</f>
        <v>0.46406249999999999</v>
      </c>
      <c r="L23" s="17">
        <f>I23+K23</f>
        <v>3.0421874999999998</v>
      </c>
    </row>
    <row r="24" spans="1:12" x14ac:dyDescent="0.3">
      <c r="A24" s="9"/>
      <c r="B24" s="12"/>
      <c r="C24" s="15"/>
      <c r="D24" s="15"/>
      <c r="E24" s="15"/>
      <c r="F24" s="17"/>
      <c r="G24" s="12"/>
      <c r="H24" s="12"/>
      <c r="I24" s="17"/>
      <c r="J24" s="22"/>
      <c r="K24" s="17"/>
      <c r="L24" s="17"/>
    </row>
    <row r="25" spans="1:12" x14ac:dyDescent="0.3">
      <c r="A25" s="12" t="s">
        <v>37</v>
      </c>
      <c r="B25" s="12" t="s">
        <v>92</v>
      </c>
      <c r="C25" s="15" t="s">
        <v>30</v>
      </c>
      <c r="D25" s="15" t="s">
        <v>36</v>
      </c>
      <c r="E25" s="15">
        <v>1</v>
      </c>
      <c r="F25" s="12">
        <f>E25*F10</f>
        <v>1</v>
      </c>
      <c r="G25" s="12">
        <v>60</v>
      </c>
      <c r="H25" s="12">
        <f t="shared" ref="H25:H32" si="0">E25*G25</f>
        <v>60</v>
      </c>
      <c r="I25" s="19">
        <f t="shared" ref="I25:I33" si="1">F25*G25</f>
        <v>60</v>
      </c>
      <c r="J25" s="22">
        <v>0.12</v>
      </c>
      <c r="K25" s="21">
        <f t="shared" ref="K25:K33" si="2">I25*J25</f>
        <v>7.1999999999999993</v>
      </c>
      <c r="L25" s="17">
        <f t="shared" ref="L25:L33" si="3">I25+K25</f>
        <v>67.2</v>
      </c>
    </row>
    <row r="26" spans="1:12" x14ac:dyDescent="0.3">
      <c r="A26" s="12"/>
      <c r="B26" s="12" t="s">
        <v>93</v>
      </c>
      <c r="C26" s="15" t="s">
        <v>30</v>
      </c>
      <c r="D26" s="15" t="s">
        <v>36</v>
      </c>
      <c r="E26" s="15">
        <v>4</v>
      </c>
      <c r="F26" s="12">
        <v>4</v>
      </c>
      <c r="G26" s="12">
        <v>20</v>
      </c>
      <c r="H26" s="12">
        <f t="shared" si="0"/>
        <v>80</v>
      </c>
      <c r="I26" s="19">
        <f t="shared" si="1"/>
        <v>80</v>
      </c>
      <c r="J26" s="22">
        <v>0.12</v>
      </c>
      <c r="K26" s="21">
        <f t="shared" si="2"/>
        <v>9.6</v>
      </c>
      <c r="L26" s="17">
        <f t="shared" si="3"/>
        <v>89.6</v>
      </c>
    </row>
    <row r="27" spans="1:12" x14ac:dyDescent="0.3">
      <c r="A27" s="12"/>
      <c r="B27" s="12" t="s">
        <v>94</v>
      </c>
      <c r="C27" s="15" t="s">
        <v>30</v>
      </c>
      <c r="D27" s="15" t="s">
        <v>36</v>
      </c>
      <c r="E27" s="15">
        <v>5</v>
      </c>
      <c r="F27" s="12">
        <v>5</v>
      </c>
      <c r="G27" s="12">
        <v>3.5</v>
      </c>
      <c r="H27" s="12">
        <f t="shared" si="0"/>
        <v>17.5</v>
      </c>
      <c r="I27" s="19">
        <f t="shared" si="1"/>
        <v>17.5</v>
      </c>
      <c r="J27" s="22">
        <v>0.12</v>
      </c>
      <c r="K27" s="21">
        <f t="shared" si="2"/>
        <v>2.1</v>
      </c>
      <c r="L27" s="17">
        <f t="shared" si="3"/>
        <v>19.600000000000001</v>
      </c>
    </row>
    <row r="28" spans="1:12" x14ac:dyDescent="0.3">
      <c r="A28" s="12"/>
      <c r="B28" s="12" t="s">
        <v>95</v>
      </c>
      <c r="C28" s="15" t="s">
        <v>30</v>
      </c>
      <c r="D28" s="15" t="s">
        <v>36</v>
      </c>
      <c r="E28" s="15">
        <v>1</v>
      </c>
      <c r="F28" s="12">
        <v>1</v>
      </c>
      <c r="G28" s="12">
        <v>18</v>
      </c>
      <c r="H28" s="12">
        <f t="shared" si="0"/>
        <v>18</v>
      </c>
      <c r="I28" s="19">
        <f t="shared" si="1"/>
        <v>18</v>
      </c>
      <c r="J28" s="22">
        <v>0.12</v>
      </c>
      <c r="K28" s="21">
        <f t="shared" si="2"/>
        <v>2.16</v>
      </c>
      <c r="L28" s="17">
        <f t="shared" si="3"/>
        <v>20.16</v>
      </c>
    </row>
    <row r="29" spans="1:12" x14ac:dyDescent="0.3">
      <c r="A29" s="12"/>
      <c r="B29" s="12"/>
      <c r="C29" s="15"/>
      <c r="D29" s="15"/>
      <c r="E29" s="15"/>
      <c r="F29" s="12"/>
      <c r="G29" s="12"/>
      <c r="H29" s="18"/>
      <c r="I29" s="19"/>
      <c r="J29" s="22"/>
      <c r="K29" s="21"/>
      <c r="L29" s="17"/>
    </row>
    <row r="30" spans="1:12" x14ac:dyDescent="0.3">
      <c r="A30" s="12"/>
      <c r="B30" s="12" t="s">
        <v>96</v>
      </c>
      <c r="C30" s="15"/>
      <c r="D30" s="15" t="s">
        <v>36</v>
      </c>
      <c r="E30" s="15">
        <v>4</v>
      </c>
      <c r="F30" s="12">
        <f>E30*F10</f>
        <v>4</v>
      </c>
      <c r="G30" s="12">
        <v>5.2</v>
      </c>
      <c r="H30" s="18">
        <f t="shared" si="0"/>
        <v>20.8</v>
      </c>
      <c r="I30" s="19">
        <f t="shared" si="1"/>
        <v>20.8</v>
      </c>
      <c r="J30" s="22">
        <v>0.12</v>
      </c>
      <c r="K30" s="21">
        <f t="shared" si="2"/>
        <v>2.496</v>
      </c>
      <c r="L30" s="17">
        <f t="shared" si="3"/>
        <v>23.295999999999999</v>
      </c>
    </row>
    <row r="31" spans="1:12" x14ac:dyDescent="0.3">
      <c r="A31" s="12" t="s">
        <v>41</v>
      </c>
      <c r="B31" s="12" t="s">
        <v>42</v>
      </c>
      <c r="C31" s="15" t="s">
        <v>30</v>
      </c>
      <c r="D31" s="15" t="s">
        <v>36</v>
      </c>
      <c r="E31" s="15">
        <v>1</v>
      </c>
      <c r="F31" s="17">
        <f>E31*F10</f>
        <v>1</v>
      </c>
      <c r="G31" s="12">
        <v>2.5</v>
      </c>
      <c r="H31" s="18">
        <f t="shared" si="0"/>
        <v>2.5</v>
      </c>
      <c r="I31" s="19">
        <f t="shared" si="1"/>
        <v>2.5</v>
      </c>
      <c r="J31" s="22">
        <v>0.12</v>
      </c>
      <c r="K31" s="21">
        <f t="shared" si="2"/>
        <v>0.3</v>
      </c>
      <c r="L31" s="17">
        <f t="shared" si="3"/>
        <v>2.8</v>
      </c>
    </row>
    <row r="32" spans="1:12" x14ac:dyDescent="0.3">
      <c r="A32" s="12"/>
      <c r="B32" s="12" t="s">
        <v>43</v>
      </c>
      <c r="C32" s="15" t="s">
        <v>30</v>
      </c>
      <c r="D32" s="15" t="s">
        <v>36</v>
      </c>
      <c r="E32" s="15">
        <v>1</v>
      </c>
      <c r="F32" s="17">
        <f>E32*F10</f>
        <v>1</v>
      </c>
      <c r="G32" s="12">
        <v>2.5</v>
      </c>
      <c r="H32" s="18">
        <f t="shared" si="0"/>
        <v>2.5</v>
      </c>
      <c r="I32" s="19">
        <f t="shared" si="1"/>
        <v>2.5</v>
      </c>
      <c r="J32" s="22">
        <v>0.12</v>
      </c>
      <c r="K32" s="21">
        <f t="shared" si="2"/>
        <v>0.3</v>
      </c>
      <c r="L32" s="17">
        <f t="shared" si="3"/>
        <v>2.8</v>
      </c>
    </row>
    <row r="33" spans="1:12" x14ac:dyDescent="0.3">
      <c r="A33" s="9"/>
      <c r="B33" s="12" t="s">
        <v>44</v>
      </c>
      <c r="C33" s="15" t="s">
        <v>30</v>
      </c>
      <c r="D33" s="15" t="s">
        <v>36</v>
      </c>
      <c r="E33" s="15">
        <v>1</v>
      </c>
      <c r="F33" s="17">
        <f>E33*F10</f>
        <v>1</v>
      </c>
      <c r="G33" s="12">
        <v>4</v>
      </c>
      <c r="H33" s="18">
        <v>4</v>
      </c>
      <c r="I33" s="19">
        <f t="shared" si="1"/>
        <v>4</v>
      </c>
      <c r="J33" s="22">
        <v>0.12</v>
      </c>
      <c r="K33" s="21">
        <f t="shared" si="2"/>
        <v>0.48</v>
      </c>
      <c r="L33" s="17">
        <f t="shared" si="3"/>
        <v>4.4800000000000004</v>
      </c>
    </row>
    <row r="34" spans="1:12" x14ac:dyDescent="0.3">
      <c r="A34" s="9"/>
      <c r="B34" s="12"/>
      <c r="C34" s="15"/>
      <c r="D34" s="15"/>
      <c r="E34" s="15"/>
      <c r="F34" s="17"/>
      <c r="G34" s="12"/>
      <c r="H34" s="12"/>
      <c r="I34" s="17"/>
      <c r="J34" s="22"/>
      <c r="K34" s="17"/>
      <c r="L34" s="17"/>
    </row>
    <row r="35" spans="1:12" ht="39.6" x14ac:dyDescent="0.3">
      <c r="A35" s="42" t="s">
        <v>45</v>
      </c>
      <c r="B35" s="23" t="s">
        <v>46</v>
      </c>
      <c r="C35" s="24" t="s">
        <v>30</v>
      </c>
      <c r="D35" s="24" t="s">
        <v>36</v>
      </c>
      <c r="E35" s="24">
        <v>0</v>
      </c>
      <c r="F35" s="43">
        <f>E35*F10</f>
        <v>0</v>
      </c>
      <c r="G35" s="23">
        <v>5</v>
      </c>
      <c r="H35" s="44">
        <f t="shared" ref="H35:H40" si="4">E35*G35</f>
        <v>0</v>
      </c>
      <c r="I35" s="45">
        <f t="shared" ref="I35:I39" si="5">F35*G35</f>
        <v>0</v>
      </c>
      <c r="J35" s="46">
        <v>0.18</v>
      </c>
      <c r="K35" s="47">
        <f t="shared" ref="K35:K40" si="6">I35*J35</f>
        <v>0</v>
      </c>
      <c r="L35" s="43">
        <f t="shared" ref="L35:L41" si="7">I35+K35</f>
        <v>0</v>
      </c>
    </row>
    <row r="36" spans="1:12" x14ac:dyDescent="0.3">
      <c r="A36" s="12"/>
      <c r="B36" s="12" t="s">
        <v>47</v>
      </c>
      <c r="C36" s="15" t="s">
        <v>30</v>
      </c>
      <c r="D36" s="15" t="s">
        <v>36</v>
      </c>
      <c r="E36" s="15">
        <v>0</v>
      </c>
      <c r="F36" s="17">
        <f>E36*F10</f>
        <v>0</v>
      </c>
      <c r="G36" s="12">
        <v>5</v>
      </c>
      <c r="H36" s="18">
        <f t="shared" si="4"/>
        <v>0</v>
      </c>
      <c r="I36" s="19">
        <f t="shared" si="5"/>
        <v>0</v>
      </c>
      <c r="J36" s="22">
        <v>0.18</v>
      </c>
      <c r="K36" s="21">
        <f t="shared" si="6"/>
        <v>0</v>
      </c>
      <c r="L36" s="17">
        <f t="shared" si="7"/>
        <v>0</v>
      </c>
    </row>
    <row r="37" spans="1:12" x14ac:dyDescent="0.3">
      <c r="A37" s="12"/>
      <c r="B37" s="12" t="s">
        <v>48</v>
      </c>
      <c r="C37" s="15" t="s">
        <v>30</v>
      </c>
      <c r="D37" s="15" t="s">
        <v>49</v>
      </c>
      <c r="E37" s="15">
        <v>1</v>
      </c>
      <c r="F37" s="17">
        <f>E37*F10</f>
        <v>1</v>
      </c>
      <c r="G37" s="12">
        <v>12</v>
      </c>
      <c r="H37" s="18">
        <f t="shared" si="4"/>
        <v>12</v>
      </c>
      <c r="I37" s="19">
        <f t="shared" si="5"/>
        <v>12</v>
      </c>
      <c r="J37" s="22">
        <v>0.18</v>
      </c>
      <c r="K37" s="21">
        <f t="shared" si="6"/>
        <v>2.16</v>
      </c>
      <c r="L37" s="17">
        <f t="shared" si="7"/>
        <v>14.16</v>
      </c>
    </row>
    <row r="38" spans="1:12" x14ac:dyDescent="0.3">
      <c r="A38" s="12"/>
      <c r="B38" s="12" t="s">
        <v>50</v>
      </c>
      <c r="C38" s="15" t="s">
        <v>30</v>
      </c>
      <c r="D38" s="15" t="s">
        <v>49</v>
      </c>
      <c r="E38" s="15">
        <v>0.2</v>
      </c>
      <c r="F38" s="17">
        <f>E38*F10</f>
        <v>0.2</v>
      </c>
      <c r="G38" s="12">
        <v>115</v>
      </c>
      <c r="H38" s="18">
        <v>15</v>
      </c>
      <c r="I38" s="19">
        <f>H38*F10</f>
        <v>15</v>
      </c>
      <c r="J38" s="22">
        <v>0.18</v>
      </c>
      <c r="K38" s="21">
        <f t="shared" si="6"/>
        <v>2.6999999999999997</v>
      </c>
      <c r="L38" s="17">
        <f t="shared" si="7"/>
        <v>17.7</v>
      </c>
    </row>
    <row r="39" spans="1:12" x14ac:dyDescent="0.3">
      <c r="A39" s="12"/>
      <c r="B39" s="12" t="s">
        <v>51</v>
      </c>
      <c r="C39" s="15" t="s">
        <v>30</v>
      </c>
      <c r="D39" s="15" t="s">
        <v>52</v>
      </c>
      <c r="E39" s="15">
        <v>2</v>
      </c>
      <c r="F39" s="17">
        <f>E39*F10</f>
        <v>2</v>
      </c>
      <c r="G39" s="12">
        <v>1.35</v>
      </c>
      <c r="H39" s="18">
        <f t="shared" si="4"/>
        <v>2.7</v>
      </c>
      <c r="I39" s="19">
        <f t="shared" si="5"/>
        <v>2.7</v>
      </c>
      <c r="J39" s="22">
        <v>0.18</v>
      </c>
      <c r="K39" s="21">
        <f t="shared" si="6"/>
        <v>0.48599999999999999</v>
      </c>
      <c r="L39" s="17">
        <f t="shared" si="7"/>
        <v>3.1859999999999999</v>
      </c>
    </row>
    <row r="40" spans="1:12" x14ac:dyDescent="0.3">
      <c r="A40" s="12"/>
      <c r="B40" s="12" t="s">
        <v>53</v>
      </c>
      <c r="C40" s="15" t="s">
        <v>30</v>
      </c>
      <c r="D40" s="15" t="s">
        <v>36</v>
      </c>
      <c r="E40" s="15">
        <v>7.0000000000000007E-2</v>
      </c>
      <c r="F40" s="17">
        <f>E40*F10</f>
        <v>7.0000000000000007E-2</v>
      </c>
      <c r="G40" s="12">
        <v>168</v>
      </c>
      <c r="H40" s="18">
        <f t="shared" si="4"/>
        <v>11.760000000000002</v>
      </c>
      <c r="I40" s="19">
        <f>F40*G40</f>
        <v>11.760000000000002</v>
      </c>
      <c r="J40" s="22">
        <v>0.18</v>
      </c>
      <c r="K40" s="21">
        <f t="shared" si="6"/>
        <v>2.1168</v>
      </c>
      <c r="L40" s="17">
        <f t="shared" si="7"/>
        <v>13.876800000000001</v>
      </c>
    </row>
    <row r="41" spans="1:12" x14ac:dyDescent="0.3">
      <c r="A41" s="12"/>
      <c r="B41" s="12" t="s">
        <v>54</v>
      </c>
      <c r="C41" s="15" t="s">
        <v>55</v>
      </c>
      <c r="D41" s="15" t="s">
        <v>56</v>
      </c>
      <c r="E41" s="15">
        <f>0.1</f>
        <v>0.1</v>
      </c>
      <c r="F41" s="17">
        <f>E41*F10</f>
        <v>0.1</v>
      </c>
      <c r="G41" s="12">
        <v>54</v>
      </c>
      <c r="H41" s="18">
        <f>E41*G41</f>
        <v>5.4</v>
      </c>
      <c r="I41" s="19">
        <f>F41*G41</f>
        <v>5.4</v>
      </c>
      <c r="J41" s="22">
        <v>0.18</v>
      </c>
      <c r="K41" s="21">
        <f>I41*J41</f>
        <v>0.97199999999999998</v>
      </c>
      <c r="L41" s="17">
        <f t="shared" si="7"/>
        <v>6.3719999999999999</v>
      </c>
    </row>
    <row r="42" spans="1:12" x14ac:dyDescent="0.3">
      <c r="A42" s="12"/>
      <c r="B42" s="12"/>
      <c r="C42" s="15"/>
      <c r="D42" s="15"/>
      <c r="E42" s="15"/>
      <c r="F42" s="17"/>
      <c r="G42" s="12"/>
      <c r="H42" s="48">
        <f>SUM(H15:H41)</f>
        <v>365.67812499999997</v>
      </c>
      <c r="I42" s="48">
        <f>SUM(I15:I41)</f>
        <v>365.67812499999997</v>
      </c>
      <c r="J42" s="49"/>
      <c r="K42" s="50">
        <f>SUM(K15:K41)</f>
        <v>48.479662499999989</v>
      </c>
      <c r="L42" s="51">
        <f>SUM(L15:L41)</f>
        <v>414.15778750000004</v>
      </c>
    </row>
    <row r="43" spans="1:12" x14ac:dyDescent="0.3">
      <c r="A43" s="12" t="s">
        <v>57</v>
      </c>
      <c r="B43" s="12" t="s">
        <v>97</v>
      </c>
      <c r="C43" s="16"/>
      <c r="D43" s="15" t="s">
        <v>36</v>
      </c>
      <c r="E43" s="15">
        <f>C43*1%</f>
        <v>0</v>
      </c>
      <c r="F43" s="17">
        <f>F10</f>
        <v>1</v>
      </c>
      <c r="G43" s="12">
        <f>E43</f>
        <v>0</v>
      </c>
      <c r="H43" s="19">
        <f>G43</f>
        <v>0</v>
      </c>
      <c r="I43" s="19">
        <f>H43*F43</f>
        <v>0</v>
      </c>
      <c r="J43" s="22">
        <v>0.18</v>
      </c>
      <c r="K43" s="21">
        <f t="shared" ref="K43:K51" si="8">I43*J43</f>
        <v>0</v>
      </c>
      <c r="L43" s="17">
        <f t="shared" ref="L43:L51" si="9">I43+K43</f>
        <v>0</v>
      </c>
    </row>
    <row r="44" spans="1:12" x14ac:dyDescent="0.3">
      <c r="A44" s="12"/>
      <c r="B44" s="12" t="s">
        <v>98</v>
      </c>
      <c r="C44" s="16"/>
      <c r="D44" s="15" t="s">
        <v>36</v>
      </c>
      <c r="E44" s="15">
        <f>C44*1%</f>
        <v>0</v>
      </c>
      <c r="F44" s="17">
        <f>F10</f>
        <v>1</v>
      </c>
      <c r="G44" s="12">
        <f>E44</f>
        <v>0</v>
      </c>
      <c r="H44" s="19">
        <f>G44</f>
        <v>0</v>
      </c>
      <c r="I44" s="19">
        <f>H44*F44</f>
        <v>0</v>
      </c>
      <c r="J44" s="22">
        <v>0.18</v>
      </c>
      <c r="K44" s="21">
        <f t="shared" si="8"/>
        <v>0</v>
      </c>
      <c r="L44" s="17">
        <f t="shared" si="9"/>
        <v>0</v>
      </c>
    </row>
    <row r="45" spans="1:12" x14ac:dyDescent="0.3">
      <c r="A45" s="12"/>
      <c r="B45" s="12" t="s">
        <v>99</v>
      </c>
      <c r="C45" s="16"/>
      <c r="D45" s="15" t="s">
        <v>36</v>
      </c>
      <c r="E45" s="15">
        <f>C45*5%</f>
        <v>0</v>
      </c>
      <c r="F45" s="17">
        <f>F10</f>
        <v>1</v>
      </c>
      <c r="G45" s="12">
        <f t="shared" ref="G45:G50" si="10">E45</f>
        <v>0</v>
      </c>
      <c r="H45" s="19">
        <f t="shared" ref="H45:H50" si="11">G45</f>
        <v>0</v>
      </c>
      <c r="I45" s="19">
        <f>H45*F45</f>
        <v>0</v>
      </c>
      <c r="J45" s="22"/>
      <c r="K45" s="21">
        <f t="shared" si="8"/>
        <v>0</v>
      </c>
      <c r="L45" s="17">
        <f t="shared" si="9"/>
        <v>0</v>
      </c>
    </row>
    <row r="46" spans="1:12" x14ac:dyDescent="0.3">
      <c r="A46" s="12"/>
      <c r="B46" s="12" t="s">
        <v>100</v>
      </c>
      <c r="C46" s="16">
        <f>B56</f>
        <v>2640</v>
      </c>
      <c r="D46" s="15" t="s">
        <v>36</v>
      </c>
      <c r="E46" s="15">
        <f>C46*5%</f>
        <v>132</v>
      </c>
      <c r="F46" s="17">
        <f>F10</f>
        <v>1</v>
      </c>
      <c r="G46" s="12">
        <f t="shared" si="10"/>
        <v>132</v>
      </c>
      <c r="H46" s="19">
        <f t="shared" si="11"/>
        <v>132</v>
      </c>
      <c r="I46" s="19">
        <f>H46*F46</f>
        <v>132</v>
      </c>
      <c r="J46" s="12"/>
      <c r="K46" s="21">
        <f t="shared" si="8"/>
        <v>0</v>
      </c>
      <c r="L46" s="17">
        <f t="shared" si="9"/>
        <v>132</v>
      </c>
    </row>
    <row r="47" spans="1:12" x14ac:dyDescent="0.3">
      <c r="A47" s="9" t="s">
        <v>61</v>
      </c>
      <c r="B47" s="12" t="s">
        <v>62</v>
      </c>
      <c r="C47" s="16"/>
      <c r="D47" s="15" t="s">
        <v>36</v>
      </c>
      <c r="E47" s="15">
        <f>C47*2.5%</f>
        <v>0</v>
      </c>
      <c r="F47" s="17">
        <f>F10</f>
        <v>1</v>
      </c>
      <c r="G47" s="12">
        <f t="shared" si="10"/>
        <v>0</v>
      </c>
      <c r="H47" s="19">
        <f t="shared" si="11"/>
        <v>0</v>
      </c>
      <c r="I47" s="19">
        <f t="shared" ref="I47:I51" si="12">H47*F47</f>
        <v>0</v>
      </c>
      <c r="J47" s="12"/>
      <c r="K47" s="21">
        <f t="shared" si="8"/>
        <v>0</v>
      </c>
      <c r="L47" s="17">
        <f t="shared" si="9"/>
        <v>0</v>
      </c>
    </row>
    <row r="48" spans="1:12" x14ac:dyDescent="0.3">
      <c r="A48" s="12"/>
      <c r="B48" s="12" t="s">
        <v>63</v>
      </c>
      <c r="C48" s="16"/>
      <c r="D48" s="15" t="s">
        <v>36</v>
      </c>
      <c r="E48" s="15">
        <f>C48*2%</f>
        <v>0</v>
      </c>
      <c r="F48" s="17">
        <f>F10</f>
        <v>1</v>
      </c>
      <c r="G48" s="12">
        <f t="shared" si="10"/>
        <v>0</v>
      </c>
      <c r="H48" s="19">
        <f t="shared" si="11"/>
        <v>0</v>
      </c>
      <c r="I48" s="19">
        <f t="shared" si="12"/>
        <v>0</v>
      </c>
      <c r="J48" s="12"/>
      <c r="K48" s="21">
        <f t="shared" si="8"/>
        <v>0</v>
      </c>
      <c r="L48" s="17">
        <f t="shared" si="9"/>
        <v>0</v>
      </c>
    </row>
    <row r="49" spans="1:12" x14ac:dyDescent="0.3">
      <c r="A49" s="12"/>
      <c r="B49" s="12" t="s">
        <v>64</v>
      </c>
      <c r="C49" s="16"/>
      <c r="D49" s="15" t="s">
        <v>36</v>
      </c>
      <c r="E49" s="15">
        <v>800</v>
      </c>
      <c r="F49" s="17">
        <f>F10</f>
        <v>1</v>
      </c>
      <c r="G49" s="12">
        <f t="shared" si="10"/>
        <v>800</v>
      </c>
      <c r="H49" s="19">
        <f t="shared" si="11"/>
        <v>800</v>
      </c>
      <c r="I49" s="19">
        <f t="shared" si="12"/>
        <v>800</v>
      </c>
      <c r="J49" s="12"/>
      <c r="K49" s="21">
        <f t="shared" si="8"/>
        <v>0</v>
      </c>
      <c r="L49" s="17">
        <f t="shared" si="9"/>
        <v>800</v>
      </c>
    </row>
    <row r="50" spans="1:12" x14ac:dyDescent="0.3">
      <c r="A50" s="12"/>
      <c r="B50" s="12" t="s">
        <v>101</v>
      </c>
      <c r="C50" s="16">
        <f>B56</f>
        <v>2640</v>
      </c>
      <c r="D50" s="15" t="s">
        <v>36</v>
      </c>
      <c r="E50" s="15">
        <f>C50*10%</f>
        <v>264</v>
      </c>
      <c r="F50" s="17">
        <v>1</v>
      </c>
      <c r="G50" s="12">
        <f t="shared" si="10"/>
        <v>264</v>
      </c>
      <c r="H50" s="19">
        <f t="shared" si="11"/>
        <v>264</v>
      </c>
      <c r="I50" s="19">
        <f>H50*F50</f>
        <v>264</v>
      </c>
      <c r="J50" s="12"/>
      <c r="K50" s="21">
        <f t="shared" si="8"/>
        <v>0</v>
      </c>
      <c r="L50" s="17">
        <f t="shared" si="9"/>
        <v>264</v>
      </c>
    </row>
    <row r="51" spans="1:12" x14ac:dyDescent="0.3">
      <c r="A51" s="12" t="s">
        <v>65</v>
      </c>
      <c r="B51" s="52" t="s">
        <v>66</v>
      </c>
      <c r="C51" s="53"/>
      <c r="D51" s="53" t="s">
        <v>36</v>
      </c>
      <c r="E51" s="53">
        <v>350</v>
      </c>
      <c r="F51" s="17">
        <f>F10</f>
        <v>1</v>
      </c>
      <c r="G51" s="52">
        <v>350</v>
      </c>
      <c r="H51" s="82">
        <v>350</v>
      </c>
      <c r="I51" s="19">
        <f t="shared" si="12"/>
        <v>350</v>
      </c>
      <c r="J51" s="52"/>
      <c r="K51" s="54">
        <f t="shared" si="8"/>
        <v>0</v>
      </c>
      <c r="L51" s="55">
        <f t="shared" si="9"/>
        <v>350</v>
      </c>
    </row>
    <row r="52" spans="1:12" x14ac:dyDescent="0.3">
      <c r="A52" s="3"/>
      <c r="B52" s="3"/>
      <c r="C52" s="56"/>
      <c r="D52" s="56"/>
      <c r="E52" s="56"/>
      <c r="F52" s="57">
        <f>F10</f>
        <v>1</v>
      </c>
      <c r="G52" s="3"/>
      <c r="H52" s="57">
        <f>SUM(H42:H51)</f>
        <v>1911.6781249999999</v>
      </c>
      <c r="I52" s="57">
        <f>SUM(I42:I51)</f>
        <v>1911.6781249999999</v>
      </c>
      <c r="J52" s="58"/>
      <c r="K52" s="57">
        <f>SUM(K42:K51)</f>
        <v>48.479662499999989</v>
      </c>
      <c r="L52" s="57">
        <f>SUM(L42:L51)</f>
        <v>1960.1577875</v>
      </c>
    </row>
    <row r="53" spans="1:12" x14ac:dyDescent="0.3">
      <c r="A53" s="3"/>
      <c r="B53" s="3"/>
      <c r="C53" s="56"/>
      <c r="D53" s="56"/>
      <c r="E53" s="56"/>
      <c r="F53" s="3"/>
      <c r="G53" s="3"/>
      <c r="H53" s="60"/>
      <c r="I53" s="60"/>
    </row>
    <row r="54" spans="1:12" x14ac:dyDescent="0.3">
      <c r="A54" s="3"/>
      <c r="B54" s="3"/>
      <c r="C54" s="56"/>
      <c r="D54" s="56"/>
      <c r="E54" s="56"/>
      <c r="F54" s="3"/>
      <c r="G54" s="59" t="s">
        <v>67</v>
      </c>
      <c r="H54" s="3"/>
      <c r="I54" s="3"/>
      <c r="J54" s="3"/>
      <c r="K54" s="60"/>
      <c r="L54" s="3"/>
    </row>
    <row r="55" spans="1:12" ht="18" x14ac:dyDescent="0.35">
      <c r="A55" s="61" t="s">
        <v>68</v>
      </c>
      <c r="B55" s="62">
        <v>33</v>
      </c>
      <c r="C55" s="105" t="s">
        <v>69</v>
      </c>
      <c r="D55" s="105"/>
      <c r="E55" s="105"/>
      <c r="F55" s="105"/>
      <c r="G55" s="63">
        <f>G12</f>
        <v>1100</v>
      </c>
      <c r="H55" s="56"/>
      <c r="I55" s="56"/>
      <c r="J55" s="3"/>
      <c r="K55" s="3"/>
      <c r="L55" s="3"/>
    </row>
    <row r="56" spans="1:12" ht="18" x14ac:dyDescent="0.35">
      <c r="A56" s="61">
        <v>80</v>
      </c>
      <c r="B56" s="61">
        <f>B55*A56</f>
        <v>2640</v>
      </c>
      <c r="C56" s="105" t="s">
        <v>70</v>
      </c>
      <c r="D56" s="105"/>
      <c r="E56" s="105"/>
      <c r="F56" s="105"/>
      <c r="G56" s="63">
        <f>I52/F10</f>
        <v>1911.6781249999999</v>
      </c>
      <c r="H56" s="56"/>
      <c r="I56" s="56"/>
      <c r="J56" s="3"/>
      <c r="K56" s="3"/>
      <c r="L56" s="3"/>
    </row>
    <row r="57" spans="1:12" x14ac:dyDescent="0.3">
      <c r="A57" s="3"/>
      <c r="B57" s="3"/>
      <c r="C57" s="106" t="s">
        <v>71</v>
      </c>
      <c r="D57" s="106"/>
      <c r="E57" s="106"/>
      <c r="F57" s="106"/>
      <c r="G57" s="65">
        <f>SUM(G55:G56)</f>
        <v>3011.6781249999999</v>
      </c>
      <c r="H57" s="56"/>
      <c r="I57" s="56"/>
      <c r="J57" s="3"/>
      <c r="K57" s="3"/>
      <c r="L57" s="3"/>
    </row>
    <row r="58" spans="1:12" x14ac:dyDescent="0.3">
      <c r="A58" s="3"/>
      <c r="B58" s="117"/>
      <c r="C58" s="3"/>
      <c r="G58" s="67"/>
      <c r="H58" s="56"/>
      <c r="I58" s="56"/>
      <c r="J58" s="3"/>
      <c r="K58" s="3"/>
      <c r="L58" s="3"/>
    </row>
    <row r="59" spans="1:12" ht="15.6" x14ac:dyDescent="0.3">
      <c r="A59" s="3"/>
      <c r="B59" s="117"/>
      <c r="C59" s="3"/>
      <c r="G59" s="91">
        <f>G57/A56</f>
        <v>37.645976562499996</v>
      </c>
      <c r="H59" s="83"/>
      <c r="I59" s="56"/>
      <c r="J59" s="3"/>
      <c r="K59" s="3"/>
      <c r="L59" s="3"/>
    </row>
    <row r="60" spans="1:12" x14ac:dyDescent="0.3">
      <c r="A60" s="3"/>
      <c r="B60" s="117"/>
      <c r="G60" s="70"/>
      <c r="H60" s="56"/>
      <c r="I60" s="56"/>
      <c r="J60" s="3"/>
      <c r="K60" s="3"/>
      <c r="L60" s="3"/>
    </row>
    <row r="61" spans="1:12" x14ac:dyDescent="0.3">
      <c r="A61" s="3"/>
      <c r="B61" s="117"/>
      <c r="D61" s="69" t="s">
        <v>72</v>
      </c>
      <c r="E61" s="56"/>
      <c r="F61" s="70"/>
      <c r="G61" s="70"/>
      <c r="H61" s="56"/>
      <c r="I61" s="56"/>
      <c r="J61" s="3"/>
      <c r="K61" s="3"/>
      <c r="L61" s="3"/>
    </row>
    <row r="62" spans="1:12" x14ac:dyDescent="0.3">
      <c r="A62" s="3"/>
      <c r="D62" s="71" t="s">
        <v>73</v>
      </c>
      <c r="E62" s="72">
        <f>I52/F52</f>
        <v>1911.6781249999999</v>
      </c>
      <c r="F62" s="73" t="s">
        <v>17</v>
      </c>
      <c r="G62" s="70"/>
      <c r="H62" s="56"/>
      <c r="I62" s="56"/>
      <c r="J62" s="3"/>
      <c r="K62" s="3"/>
      <c r="L62" s="3"/>
    </row>
    <row r="63" spans="1:12" x14ac:dyDescent="0.3">
      <c r="A63" s="3"/>
      <c r="B63" s="3"/>
      <c r="C63" s="3"/>
      <c r="D63" s="71" t="s">
        <v>18</v>
      </c>
      <c r="E63" s="72">
        <f>L52/F52</f>
        <v>1960.1577875</v>
      </c>
      <c r="F63" s="73" t="s">
        <v>17</v>
      </c>
      <c r="G63" s="70"/>
      <c r="H63" s="56"/>
      <c r="I63" s="56"/>
      <c r="J63" s="3"/>
      <c r="K63" s="3"/>
      <c r="L63" s="3"/>
    </row>
    <row r="64" spans="1:12" x14ac:dyDescent="0.3">
      <c r="A64" s="3"/>
      <c r="B64" s="3"/>
      <c r="C64" s="56"/>
      <c r="D64" s="74"/>
      <c r="E64" s="70"/>
      <c r="F64" s="70"/>
      <c r="G64" s="3"/>
      <c r="H64" s="3"/>
      <c r="I64" s="3"/>
      <c r="J64" s="3"/>
      <c r="K64" s="3"/>
      <c r="L64" s="3"/>
    </row>
    <row r="65" spans="2:6" x14ac:dyDescent="0.3">
      <c r="D65" s="59" t="s">
        <v>18</v>
      </c>
      <c r="E65" s="75"/>
      <c r="F65" s="76" t="s">
        <v>16</v>
      </c>
    </row>
    <row r="66" spans="2:6" x14ac:dyDescent="0.3">
      <c r="B66" s="105" t="s">
        <v>74</v>
      </c>
      <c r="C66" s="105"/>
      <c r="D66" s="63">
        <f>G13</f>
        <v>1155</v>
      </c>
      <c r="E66" s="77"/>
      <c r="F66" s="78">
        <f>G12</f>
        <v>1100</v>
      </c>
    </row>
    <row r="67" spans="2:6" x14ac:dyDescent="0.3">
      <c r="B67" s="102" t="s">
        <v>75</v>
      </c>
      <c r="C67" s="103"/>
      <c r="D67" s="63">
        <f>E63</f>
        <v>1960.1577875</v>
      </c>
      <c r="E67" s="77"/>
      <c r="F67" s="78">
        <f>E62</f>
        <v>1911.6781249999999</v>
      </c>
    </row>
    <row r="68" spans="2:6" x14ac:dyDescent="0.3">
      <c r="B68" s="64" t="s">
        <v>71</v>
      </c>
      <c r="C68" s="64"/>
      <c r="D68" s="65">
        <f>SUM(D66:D67)</f>
        <v>3115.1577875000003</v>
      </c>
      <c r="E68" s="75"/>
      <c r="F68" s="79">
        <f>SUM(F66:F67)</f>
        <v>3011.6781249999999</v>
      </c>
    </row>
    <row r="69" spans="2:6" x14ac:dyDescent="0.3">
      <c r="D69" s="67"/>
      <c r="E69" s="56"/>
      <c r="F69" s="70"/>
    </row>
    <row r="70" spans="2:6" x14ac:dyDescent="0.3">
      <c r="D70" s="56">
        <f>D68/A56</f>
        <v>38.939472343750005</v>
      </c>
      <c r="E70" s="56"/>
      <c r="F70" s="3">
        <f>F68/A56</f>
        <v>37.645976562499996</v>
      </c>
    </row>
  </sheetData>
  <mergeCells count="14">
    <mergeCell ref="L6:L7"/>
    <mergeCell ref="A3:L3"/>
    <mergeCell ref="A1:F1"/>
    <mergeCell ref="A2:F2"/>
    <mergeCell ref="A4:F4"/>
    <mergeCell ref="J6:K6"/>
    <mergeCell ref="B66:C66"/>
    <mergeCell ref="B67:C67"/>
    <mergeCell ref="D12:E12"/>
    <mergeCell ref="D13:E13"/>
    <mergeCell ref="C55:F55"/>
    <mergeCell ref="C56:F56"/>
    <mergeCell ref="C57:F57"/>
    <mergeCell ref="B58:B61"/>
  </mergeCells>
  <pageMargins left="0.31496062992125984" right="0.70866141732283472" top="0.35433070866141736" bottom="0.35433070866141736" header="0.31496062992125984" footer="0.31496062992125984"/>
  <pageSetup paperSize="9" scale="9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8D81-AF5D-4DFC-9A5B-967E1C96B53E}">
  <dimension ref="A1:L65"/>
  <sheetViews>
    <sheetView workbookViewId="0">
      <selection sqref="A1:XFD1048576"/>
    </sheetView>
  </sheetViews>
  <sheetFormatPr defaultRowHeight="14.4" x14ac:dyDescent="0.3"/>
  <cols>
    <col min="1" max="1" width="9.88671875" bestFit="1" customWidth="1"/>
    <col min="2" max="2" width="30.109375" customWidth="1"/>
    <col min="3" max="3" width="11.8867187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36" x14ac:dyDescent="0.65">
      <c r="A3" s="119" t="s">
        <v>142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</row>
    <row r="4" spans="1:12" x14ac:dyDescent="0.3">
      <c r="A4" s="107" t="s">
        <v>89</v>
      </c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145</v>
      </c>
      <c r="C8" s="81" t="s">
        <v>105</v>
      </c>
      <c r="D8" s="15" t="s">
        <v>15</v>
      </c>
      <c r="E8" s="16">
        <v>407</v>
      </c>
      <c r="F8" s="17">
        <f>E8*F10</f>
        <v>407</v>
      </c>
      <c r="G8" s="12">
        <v>4</v>
      </c>
      <c r="H8" s="18">
        <f>E8*G8</f>
        <v>1628</v>
      </c>
      <c r="I8" s="19">
        <f>F8*G8</f>
        <v>1628</v>
      </c>
      <c r="J8" s="20">
        <v>0.05</v>
      </c>
      <c r="K8" s="21">
        <f>I8*J8</f>
        <v>81.400000000000006</v>
      </c>
      <c r="L8" s="17">
        <f>I8+K8</f>
        <v>1709.4</v>
      </c>
    </row>
    <row r="9" spans="1:12" x14ac:dyDescent="0.3">
      <c r="A9" s="12"/>
      <c r="B9" s="80" t="s">
        <v>143</v>
      </c>
      <c r="C9" s="81"/>
      <c r="D9" s="15"/>
      <c r="E9" s="15"/>
      <c r="F9" s="17"/>
      <c r="G9" s="12"/>
      <c r="H9" s="18"/>
      <c r="I9" s="19"/>
      <c r="J9" s="22"/>
      <c r="K9" s="21"/>
      <c r="L9" s="17"/>
    </row>
    <row r="10" spans="1:12" ht="18" x14ac:dyDescent="0.3">
      <c r="A10" s="23"/>
      <c r="E10" s="24"/>
      <c r="F10" s="25">
        <v>1</v>
      </c>
      <c r="G10" s="23"/>
      <c r="H10" s="26">
        <f>SUM(H8:H9)</f>
        <v>1628</v>
      </c>
      <c r="I10" s="27">
        <f>SUM(I8:I9)</f>
        <v>1628</v>
      </c>
      <c r="J10" s="28"/>
      <c r="K10" s="29">
        <f>SUM(K8:K9)</f>
        <v>81.400000000000006</v>
      </c>
      <c r="L10" s="30">
        <f>SUM(L8:L9)</f>
        <v>1709.4</v>
      </c>
    </row>
    <row r="11" spans="1:12" x14ac:dyDescent="0.3">
      <c r="A11" s="23"/>
      <c r="B11" s="23"/>
      <c r="C11" s="24"/>
      <c r="D11" s="31"/>
      <c r="E11" s="32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12"/>
      <c r="C12" s="15"/>
      <c r="D12" s="113" t="s">
        <v>16</v>
      </c>
      <c r="E12" s="114"/>
      <c r="F12" s="36" t="s">
        <v>17</v>
      </c>
      <c r="G12" s="37">
        <f>I10/F10</f>
        <v>1628</v>
      </c>
      <c r="H12" s="18"/>
      <c r="I12" s="19"/>
      <c r="J12" s="22"/>
      <c r="K12" s="21"/>
      <c r="L12" s="17"/>
    </row>
    <row r="13" spans="1:12" x14ac:dyDescent="0.3">
      <c r="A13" s="12"/>
      <c r="B13" s="12"/>
      <c r="C13" s="15"/>
      <c r="D13" s="113" t="s">
        <v>18</v>
      </c>
      <c r="E13" s="114"/>
      <c r="F13" s="36" t="s">
        <v>17</v>
      </c>
      <c r="G13" s="37">
        <f>L10/F10</f>
        <v>1709.4</v>
      </c>
      <c r="H13" s="18"/>
      <c r="I13" s="19"/>
      <c r="J13" s="22"/>
      <c r="K13" s="21"/>
      <c r="L13" s="17"/>
    </row>
    <row r="14" spans="1:12" x14ac:dyDescent="0.3">
      <c r="A14" s="12"/>
      <c r="B14" s="12"/>
      <c r="C14" s="15"/>
      <c r="D14" s="34"/>
      <c r="E14" s="35"/>
      <c r="F14" s="36"/>
      <c r="G14" s="37"/>
      <c r="H14" s="18"/>
      <c r="I14" s="19"/>
      <c r="J14" s="22"/>
      <c r="K14" s="21"/>
      <c r="L14" s="17"/>
    </row>
    <row r="15" spans="1:12" x14ac:dyDescent="0.3">
      <c r="A15" s="9" t="s">
        <v>19</v>
      </c>
      <c r="B15" s="38" t="s">
        <v>91</v>
      </c>
      <c r="C15" s="15" t="str">
        <f>C8</f>
        <v>BLACK</v>
      </c>
      <c r="D15" s="15" t="s">
        <v>20</v>
      </c>
      <c r="E15" s="15">
        <v>1.75</v>
      </c>
      <c r="F15" s="17">
        <f>E15*F10</f>
        <v>1.75</v>
      </c>
      <c r="G15" s="12">
        <v>46</v>
      </c>
      <c r="H15" s="18">
        <f>E15*G15</f>
        <v>80.5</v>
      </c>
      <c r="I15" s="19">
        <f>F15*G15</f>
        <v>80.5</v>
      </c>
      <c r="J15" s="22">
        <v>0.12</v>
      </c>
      <c r="K15" s="21">
        <f>I15*J15</f>
        <v>9.66</v>
      </c>
      <c r="L15" s="17">
        <f>I15+K15</f>
        <v>90.16</v>
      </c>
    </row>
    <row r="16" spans="1:12" x14ac:dyDescent="0.3">
      <c r="A16" s="9"/>
      <c r="B16" s="38"/>
      <c r="C16" s="15"/>
      <c r="D16" s="15"/>
      <c r="E16" s="15"/>
      <c r="F16" s="17"/>
      <c r="G16" s="12"/>
      <c r="H16" s="18"/>
      <c r="I16" s="19"/>
      <c r="J16" s="22"/>
      <c r="K16" s="21"/>
      <c r="L16" s="17"/>
    </row>
    <row r="17" spans="1:12" x14ac:dyDescent="0.3">
      <c r="A17" s="9" t="s">
        <v>21</v>
      </c>
      <c r="B17" s="12" t="s">
        <v>22</v>
      </c>
      <c r="C17" s="15" t="str">
        <f>C8</f>
        <v>BLACK</v>
      </c>
      <c r="D17" s="15" t="s">
        <v>23</v>
      </c>
      <c r="E17" s="15">
        <v>100</v>
      </c>
      <c r="F17" s="17">
        <f>E17*F10</f>
        <v>100</v>
      </c>
      <c r="G17" s="12">
        <v>61</v>
      </c>
      <c r="H17" s="18">
        <f>F17/1000*G17/F10</f>
        <v>6.1000000000000005</v>
      </c>
      <c r="I17" s="19">
        <f>F17/1000*G17</f>
        <v>6.1000000000000005</v>
      </c>
      <c r="J17" s="22">
        <v>0.12</v>
      </c>
      <c r="K17" s="21">
        <f>I17*J17</f>
        <v>0.73199999999999998</v>
      </c>
      <c r="L17" s="17">
        <f>I17+K17</f>
        <v>6.8320000000000007</v>
      </c>
    </row>
    <row r="18" spans="1:12" x14ac:dyDescent="0.3">
      <c r="A18" s="9"/>
      <c r="B18" s="12" t="s">
        <v>24</v>
      </c>
      <c r="C18" s="15" t="str">
        <f>C8</f>
        <v>BLACK</v>
      </c>
      <c r="D18" s="15" t="s">
        <v>23</v>
      </c>
      <c r="E18" s="15">
        <v>100</v>
      </c>
      <c r="F18" s="17">
        <f>E18*F10</f>
        <v>100</v>
      </c>
      <c r="G18" s="12">
        <v>257</v>
      </c>
      <c r="H18" s="18">
        <f>F18/5000*G18/F10</f>
        <v>5.14</v>
      </c>
      <c r="I18" s="19">
        <f>H18*F10</f>
        <v>5.14</v>
      </c>
      <c r="J18" s="22">
        <v>0.12</v>
      </c>
      <c r="K18" s="21">
        <f>I18*J18</f>
        <v>0.6167999999999999</v>
      </c>
      <c r="L18" s="17">
        <f>I18+K18</f>
        <v>5.7567999999999993</v>
      </c>
    </row>
    <row r="19" spans="1:12" x14ac:dyDescent="0.3">
      <c r="A19" s="9"/>
      <c r="B19" s="12" t="s">
        <v>25</v>
      </c>
      <c r="C19" s="15" t="str">
        <f>C8</f>
        <v>BLACK</v>
      </c>
      <c r="D19" s="15" t="s">
        <v>23</v>
      </c>
      <c r="E19" s="15">
        <v>50</v>
      </c>
      <c r="F19" s="17">
        <f>E19*F10</f>
        <v>50</v>
      </c>
      <c r="G19" s="12">
        <v>162</v>
      </c>
      <c r="H19" s="18">
        <f>F19/1000*G19/F10</f>
        <v>8.1</v>
      </c>
      <c r="I19" s="19">
        <f>F19/1000*G19</f>
        <v>8.1</v>
      </c>
      <c r="J19" s="22">
        <v>0.12</v>
      </c>
      <c r="K19" s="21">
        <f>I19*J19</f>
        <v>0.97199999999999998</v>
      </c>
      <c r="L19" s="17">
        <f>I19+K19</f>
        <v>9.0719999999999992</v>
      </c>
    </row>
    <row r="20" spans="1:12" x14ac:dyDescent="0.3">
      <c r="A20" s="9"/>
      <c r="B20" s="12"/>
      <c r="C20" s="15"/>
      <c r="D20" s="15"/>
      <c r="E20" s="15"/>
      <c r="F20" s="17"/>
      <c r="G20" s="12"/>
      <c r="H20" s="18"/>
      <c r="I20" s="19"/>
      <c r="J20" s="22"/>
      <c r="K20" s="21"/>
      <c r="L20" s="17"/>
    </row>
    <row r="21" spans="1:12" x14ac:dyDescent="0.3">
      <c r="A21" s="9" t="s">
        <v>26</v>
      </c>
      <c r="B21" s="12" t="s">
        <v>26</v>
      </c>
      <c r="C21" s="15" t="s">
        <v>27</v>
      </c>
      <c r="D21" s="15" t="s">
        <v>28</v>
      </c>
      <c r="E21" s="15">
        <v>1</v>
      </c>
      <c r="F21" s="17">
        <f>E21*F10</f>
        <v>1</v>
      </c>
      <c r="G21" s="12">
        <v>14</v>
      </c>
      <c r="H21" s="18">
        <f>E21*G21</f>
        <v>14</v>
      </c>
      <c r="I21" s="19">
        <f>F21*G21</f>
        <v>14</v>
      </c>
      <c r="J21" s="22">
        <v>0.18</v>
      </c>
      <c r="K21" s="21">
        <f>I21*J21</f>
        <v>2.52</v>
      </c>
      <c r="L21" s="17">
        <f>I21+K21</f>
        <v>16.52</v>
      </c>
    </row>
    <row r="22" spans="1:12" x14ac:dyDescent="0.3">
      <c r="A22" s="9"/>
      <c r="B22" s="12" t="s">
        <v>29</v>
      </c>
      <c r="C22" s="15" t="s">
        <v>30</v>
      </c>
      <c r="D22" s="15" t="s">
        <v>31</v>
      </c>
      <c r="E22" s="15">
        <v>0.15</v>
      </c>
      <c r="F22" s="17">
        <f>E22*F10</f>
        <v>0.15</v>
      </c>
      <c r="G22" s="12">
        <v>88</v>
      </c>
      <c r="H22" s="18">
        <f>E22*G22</f>
        <v>13.2</v>
      </c>
      <c r="I22" s="19">
        <f>F22*G22</f>
        <v>13.2</v>
      </c>
      <c r="J22" s="22">
        <v>0.18</v>
      </c>
      <c r="K22" s="21">
        <f>I22*J22</f>
        <v>2.3759999999999999</v>
      </c>
      <c r="L22" s="17">
        <f>I22+K22</f>
        <v>15.575999999999999</v>
      </c>
    </row>
    <row r="23" spans="1:12" x14ac:dyDescent="0.3">
      <c r="A23" s="9"/>
      <c r="B23" s="12" t="s">
        <v>32</v>
      </c>
      <c r="C23" s="15" t="s">
        <v>33</v>
      </c>
      <c r="D23" s="15" t="s">
        <v>28</v>
      </c>
      <c r="E23" s="15">
        <v>3.75</v>
      </c>
      <c r="F23" s="17">
        <f>E23*F10</f>
        <v>3.75</v>
      </c>
      <c r="G23" s="12">
        <v>0.6875</v>
      </c>
      <c r="H23" s="18">
        <f>E23*G23</f>
        <v>2.578125</v>
      </c>
      <c r="I23" s="19">
        <f>F23*G23</f>
        <v>2.578125</v>
      </c>
      <c r="J23" s="22">
        <v>0.18</v>
      </c>
      <c r="K23" s="21">
        <f>I23*J23</f>
        <v>0.46406249999999999</v>
      </c>
      <c r="L23" s="17">
        <f>I23+K23</f>
        <v>3.0421874999999998</v>
      </c>
    </row>
    <row r="24" spans="1:12" x14ac:dyDescent="0.3">
      <c r="A24" s="9"/>
      <c r="B24" s="12"/>
      <c r="C24" s="15"/>
      <c r="D24" s="15"/>
      <c r="E24" s="15"/>
      <c r="F24" s="17"/>
      <c r="G24" s="12"/>
      <c r="H24" s="12"/>
      <c r="I24" s="17"/>
      <c r="J24" s="22"/>
      <c r="K24" s="17"/>
      <c r="L24" s="17"/>
    </row>
    <row r="25" spans="1:12" x14ac:dyDescent="0.3">
      <c r="A25" s="12" t="s">
        <v>34</v>
      </c>
      <c r="B25" s="12" t="s">
        <v>103</v>
      </c>
      <c r="C25" s="15"/>
      <c r="D25" s="15" t="s">
        <v>36</v>
      </c>
      <c r="E25" s="15">
        <v>5</v>
      </c>
      <c r="F25" s="12">
        <f>E25*F10</f>
        <v>5</v>
      </c>
      <c r="G25" s="12">
        <v>15</v>
      </c>
      <c r="H25" s="18">
        <f>E25*G25</f>
        <v>75</v>
      </c>
      <c r="I25" s="19">
        <f>F25*G25</f>
        <v>75</v>
      </c>
      <c r="J25" s="22">
        <v>0.12</v>
      </c>
      <c r="K25" s="21">
        <f>I25*J25</f>
        <v>9</v>
      </c>
      <c r="L25" s="17">
        <f>I25+K25</f>
        <v>84</v>
      </c>
    </row>
    <row r="26" spans="1:12" x14ac:dyDescent="0.3">
      <c r="A26" s="12"/>
      <c r="B26" s="12" t="s">
        <v>104</v>
      </c>
      <c r="C26" s="15"/>
      <c r="D26" s="15" t="s">
        <v>36</v>
      </c>
      <c r="E26" s="15">
        <v>5</v>
      </c>
      <c r="F26" s="12">
        <f>E26*F10</f>
        <v>5</v>
      </c>
      <c r="G26" s="12">
        <v>2.5</v>
      </c>
      <c r="H26" s="18">
        <f>E26*G26</f>
        <v>12.5</v>
      </c>
      <c r="I26" s="19">
        <f>F26*G26</f>
        <v>12.5</v>
      </c>
      <c r="J26" s="22">
        <v>0.12</v>
      </c>
      <c r="K26" s="21">
        <f>I26*J26</f>
        <v>1.5</v>
      </c>
      <c r="L26" s="17">
        <f>I26+K26</f>
        <v>14</v>
      </c>
    </row>
    <row r="27" spans="1:12" x14ac:dyDescent="0.3">
      <c r="A27" s="12" t="s">
        <v>41</v>
      </c>
      <c r="B27" s="12" t="s">
        <v>42</v>
      </c>
      <c r="C27" s="15" t="s">
        <v>30</v>
      </c>
      <c r="D27" s="15" t="s">
        <v>36</v>
      </c>
      <c r="E27" s="15">
        <v>1</v>
      </c>
      <c r="F27" s="17">
        <f>E27*F10</f>
        <v>1</v>
      </c>
      <c r="G27" s="12">
        <v>2.5</v>
      </c>
      <c r="H27" s="18">
        <f>E27*G27</f>
        <v>2.5</v>
      </c>
      <c r="I27" s="19">
        <f>F27*G27</f>
        <v>2.5</v>
      </c>
      <c r="J27" s="22">
        <v>0.12</v>
      </c>
      <c r="K27" s="21">
        <f>I27*J27</f>
        <v>0.3</v>
      </c>
      <c r="L27" s="17">
        <f>I27+K27</f>
        <v>2.8</v>
      </c>
    </row>
    <row r="28" spans="1:12" x14ac:dyDescent="0.3">
      <c r="A28" s="12"/>
      <c r="B28" s="12" t="s">
        <v>43</v>
      </c>
      <c r="C28" s="15" t="s">
        <v>30</v>
      </c>
      <c r="D28" s="15" t="s">
        <v>36</v>
      </c>
      <c r="E28" s="15">
        <v>1</v>
      </c>
      <c r="F28" s="17">
        <f>E28*F10</f>
        <v>1</v>
      </c>
      <c r="G28" s="12">
        <v>2.5</v>
      </c>
      <c r="H28" s="18">
        <f>E28*G28</f>
        <v>2.5</v>
      </c>
      <c r="I28" s="19">
        <f>F28*G28</f>
        <v>2.5</v>
      </c>
      <c r="J28" s="22">
        <v>0.12</v>
      </c>
      <c r="K28" s="21">
        <f>I28*J28</f>
        <v>0.3</v>
      </c>
      <c r="L28" s="17">
        <f>I28+K28</f>
        <v>2.8</v>
      </c>
    </row>
    <row r="29" spans="1:12" x14ac:dyDescent="0.3">
      <c r="A29" s="9"/>
      <c r="B29" s="12" t="s">
        <v>44</v>
      </c>
      <c r="C29" s="15" t="s">
        <v>30</v>
      </c>
      <c r="D29" s="15" t="s">
        <v>36</v>
      </c>
      <c r="E29" s="15">
        <v>1</v>
      </c>
      <c r="F29" s="17">
        <f>E29*F10</f>
        <v>1</v>
      </c>
      <c r="G29" s="12">
        <v>4</v>
      </c>
      <c r="H29" s="18">
        <v>4</v>
      </c>
      <c r="I29" s="19">
        <f>F29*G29</f>
        <v>4</v>
      </c>
      <c r="J29" s="22">
        <v>0.12</v>
      </c>
      <c r="K29" s="21">
        <f>I29*J29</f>
        <v>0.48</v>
      </c>
      <c r="L29" s="17">
        <f>I29+K29</f>
        <v>4.4800000000000004</v>
      </c>
    </row>
    <row r="30" spans="1:12" x14ac:dyDescent="0.3">
      <c r="A30" s="9"/>
      <c r="B30" s="12"/>
      <c r="C30" s="15"/>
      <c r="D30" s="15"/>
      <c r="E30" s="15"/>
      <c r="F30" s="17"/>
      <c r="G30" s="12"/>
      <c r="H30" s="12"/>
      <c r="I30" s="17"/>
      <c r="J30" s="22"/>
      <c r="K30" s="17"/>
      <c r="L30" s="17"/>
    </row>
    <row r="31" spans="1:12" ht="39.6" x14ac:dyDescent="0.3">
      <c r="A31" s="42" t="s">
        <v>45</v>
      </c>
      <c r="B31" s="23" t="s">
        <v>46</v>
      </c>
      <c r="C31" s="24" t="s">
        <v>30</v>
      </c>
      <c r="D31" s="24" t="s">
        <v>36</v>
      </c>
      <c r="E31" s="24">
        <v>0</v>
      </c>
      <c r="F31" s="43">
        <f>E31*F10</f>
        <v>0</v>
      </c>
      <c r="G31" s="23">
        <v>5</v>
      </c>
      <c r="H31" s="44">
        <f t="shared" ref="H31:H36" si="0">E31*G31</f>
        <v>0</v>
      </c>
      <c r="I31" s="45">
        <f t="shared" ref="I31:I35" si="1">F31*G31</f>
        <v>0</v>
      </c>
      <c r="J31" s="46">
        <v>0.18</v>
      </c>
      <c r="K31" s="47">
        <f t="shared" ref="K31:K36" si="2">I31*J31</f>
        <v>0</v>
      </c>
      <c r="L31" s="43">
        <f t="shared" ref="L31:L37" si="3">I31+K31</f>
        <v>0</v>
      </c>
    </row>
    <row r="32" spans="1:12" x14ac:dyDescent="0.3">
      <c r="A32" s="12"/>
      <c r="B32" s="12" t="s">
        <v>47</v>
      </c>
      <c r="C32" s="15" t="s">
        <v>30</v>
      </c>
      <c r="D32" s="15" t="s">
        <v>36</v>
      </c>
      <c r="E32" s="15">
        <v>0</v>
      </c>
      <c r="F32" s="17">
        <f>E32*F10</f>
        <v>0</v>
      </c>
      <c r="G32" s="12">
        <v>5</v>
      </c>
      <c r="H32" s="18">
        <f t="shared" si="0"/>
        <v>0</v>
      </c>
      <c r="I32" s="19">
        <f t="shared" si="1"/>
        <v>0</v>
      </c>
      <c r="J32" s="22">
        <v>0.18</v>
      </c>
      <c r="K32" s="21">
        <f t="shared" si="2"/>
        <v>0</v>
      </c>
      <c r="L32" s="17">
        <f t="shared" si="3"/>
        <v>0</v>
      </c>
    </row>
    <row r="33" spans="1:12" x14ac:dyDescent="0.3">
      <c r="A33" s="12"/>
      <c r="B33" s="12" t="s">
        <v>48</v>
      </c>
      <c r="C33" s="15" t="s">
        <v>30</v>
      </c>
      <c r="D33" s="15" t="s">
        <v>49</v>
      </c>
      <c r="E33" s="15">
        <v>1</v>
      </c>
      <c r="F33" s="17">
        <f>E33*F10</f>
        <v>1</v>
      </c>
      <c r="G33" s="12">
        <v>12</v>
      </c>
      <c r="H33" s="18">
        <f t="shared" si="0"/>
        <v>12</v>
      </c>
      <c r="I33" s="19">
        <f t="shared" si="1"/>
        <v>12</v>
      </c>
      <c r="J33" s="22">
        <v>0.18</v>
      </c>
      <c r="K33" s="21">
        <f t="shared" si="2"/>
        <v>2.16</v>
      </c>
      <c r="L33" s="17">
        <f t="shared" si="3"/>
        <v>14.16</v>
      </c>
    </row>
    <row r="34" spans="1:12" x14ac:dyDescent="0.3">
      <c r="A34" s="12"/>
      <c r="B34" s="12" t="s">
        <v>50</v>
      </c>
      <c r="C34" s="15" t="s">
        <v>30</v>
      </c>
      <c r="D34" s="15" t="s">
        <v>49</v>
      </c>
      <c r="E34" s="15">
        <v>0.2</v>
      </c>
      <c r="F34" s="17">
        <f>E34*F10</f>
        <v>0.2</v>
      </c>
      <c r="G34" s="12">
        <v>115</v>
      </c>
      <c r="H34" s="18">
        <v>15</v>
      </c>
      <c r="I34" s="19">
        <f>H34*F10</f>
        <v>15</v>
      </c>
      <c r="J34" s="22">
        <v>0.18</v>
      </c>
      <c r="K34" s="21">
        <f t="shared" si="2"/>
        <v>2.6999999999999997</v>
      </c>
      <c r="L34" s="17">
        <f t="shared" si="3"/>
        <v>17.7</v>
      </c>
    </row>
    <row r="35" spans="1:12" x14ac:dyDescent="0.3">
      <c r="A35" s="12"/>
      <c r="B35" s="12" t="s">
        <v>51</v>
      </c>
      <c r="C35" s="15" t="s">
        <v>30</v>
      </c>
      <c r="D35" s="15" t="s">
        <v>52</v>
      </c>
      <c r="E35" s="15">
        <v>2</v>
      </c>
      <c r="F35" s="17">
        <f>E35*F10</f>
        <v>2</v>
      </c>
      <c r="G35" s="12">
        <v>1.35</v>
      </c>
      <c r="H35" s="18">
        <f t="shared" si="0"/>
        <v>2.7</v>
      </c>
      <c r="I35" s="19">
        <f t="shared" si="1"/>
        <v>2.7</v>
      </c>
      <c r="J35" s="22">
        <v>0.18</v>
      </c>
      <c r="K35" s="21">
        <f t="shared" si="2"/>
        <v>0.48599999999999999</v>
      </c>
      <c r="L35" s="17">
        <f t="shared" si="3"/>
        <v>3.1859999999999999</v>
      </c>
    </row>
    <row r="36" spans="1:12" x14ac:dyDescent="0.3">
      <c r="A36" s="12"/>
      <c r="B36" s="12" t="s">
        <v>53</v>
      </c>
      <c r="C36" s="15" t="s">
        <v>30</v>
      </c>
      <c r="D36" s="15" t="s">
        <v>36</v>
      </c>
      <c r="E36" s="15">
        <v>7.0000000000000007E-2</v>
      </c>
      <c r="F36" s="17">
        <f>E36*F10</f>
        <v>7.0000000000000007E-2</v>
      </c>
      <c r="G36" s="12">
        <v>168</v>
      </c>
      <c r="H36" s="18">
        <f t="shared" si="0"/>
        <v>11.760000000000002</v>
      </c>
      <c r="I36" s="19">
        <f>F36*G36</f>
        <v>11.760000000000002</v>
      </c>
      <c r="J36" s="22">
        <v>0.18</v>
      </c>
      <c r="K36" s="21">
        <f t="shared" si="2"/>
        <v>2.1168</v>
      </c>
      <c r="L36" s="17">
        <f t="shared" si="3"/>
        <v>13.876800000000001</v>
      </c>
    </row>
    <row r="37" spans="1:12" x14ac:dyDescent="0.3">
      <c r="A37" s="12"/>
      <c r="B37" s="12" t="s">
        <v>54</v>
      </c>
      <c r="C37" s="15" t="s">
        <v>55</v>
      </c>
      <c r="D37" s="15" t="s">
        <v>56</v>
      </c>
      <c r="E37" s="15">
        <f>0.1</f>
        <v>0.1</v>
      </c>
      <c r="F37" s="17">
        <f>E37*F10</f>
        <v>0.1</v>
      </c>
      <c r="G37" s="12">
        <v>54</v>
      </c>
      <c r="H37" s="18">
        <f>E37*G37</f>
        <v>5.4</v>
      </c>
      <c r="I37" s="19">
        <f>F37*G37</f>
        <v>5.4</v>
      </c>
      <c r="J37" s="22">
        <v>0.18</v>
      </c>
      <c r="K37" s="21">
        <f>I37*J37</f>
        <v>0.97199999999999998</v>
      </c>
      <c r="L37" s="17">
        <f t="shared" si="3"/>
        <v>6.3719999999999999</v>
      </c>
    </row>
    <row r="38" spans="1:12" x14ac:dyDescent="0.3">
      <c r="A38" s="12"/>
      <c r="B38" s="12"/>
      <c r="C38" s="15"/>
      <c r="D38" s="15"/>
      <c r="E38" s="15"/>
      <c r="F38" s="17"/>
      <c r="G38" s="12"/>
      <c r="H38" s="48">
        <f>SUM(H15:H37)</f>
        <v>272.97812499999998</v>
      </c>
      <c r="I38" s="48">
        <f>SUM(I15:I37)</f>
        <v>272.97812499999998</v>
      </c>
      <c r="J38" s="49"/>
      <c r="K38" s="50">
        <f>SUM(K15:K37)</f>
        <v>37.355662500000001</v>
      </c>
      <c r="L38" s="51">
        <f>SUM(L15:L37)</f>
        <v>310.33378750000003</v>
      </c>
    </row>
    <row r="39" spans="1:12" x14ac:dyDescent="0.3">
      <c r="A39" s="12" t="s">
        <v>57</v>
      </c>
      <c r="B39" s="12" t="s">
        <v>97</v>
      </c>
      <c r="C39" s="16"/>
      <c r="D39" s="15" t="s">
        <v>36</v>
      </c>
      <c r="E39" s="15">
        <f>C39*1%</f>
        <v>0</v>
      </c>
      <c r="F39" s="17">
        <f>F10</f>
        <v>1</v>
      </c>
      <c r="G39" s="12">
        <f>E39</f>
        <v>0</v>
      </c>
      <c r="H39" s="19">
        <f>G39</f>
        <v>0</v>
      </c>
      <c r="I39" s="19">
        <f>H39*F39</f>
        <v>0</v>
      </c>
      <c r="J39" s="22">
        <v>0.18</v>
      </c>
      <c r="K39" s="21">
        <f t="shared" ref="K39:K47" si="4">I39*J39</f>
        <v>0</v>
      </c>
      <c r="L39" s="17">
        <f t="shared" ref="L39:L47" si="5">I39+K39</f>
        <v>0</v>
      </c>
    </row>
    <row r="40" spans="1:12" x14ac:dyDescent="0.3">
      <c r="A40" s="12"/>
      <c r="B40" s="12" t="s">
        <v>98</v>
      </c>
      <c r="C40" s="16"/>
      <c r="D40" s="15" t="s">
        <v>36</v>
      </c>
      <c r="E40" s="15">
        <f>C40*1%</f>
        <v>0</v>
      </c>
      <c r="F40" s="17">
        <f>F10</f>
        <v>1</v>
      </c>
      <c r="G40" s="12">
        <f>E40</f>
        <v>0</v>
      </c>
      <c r="H40" s="19">
        <f>G40</f>
        <v>0</v>
      </c>
      <c r="I40" s="19">
        <f>H40*F40</f>
        <v>0</v>
      </c>
      <c r="J40" s="22">
        <v>0.18</v>
      </c>
      <c r="K40" s="21">
        <f t="shared" si="4"/>
        <v>0</v>
      </c>
      <c r="L40" s="17">
        <f t="shared" si="5"/>
        <v>0</v>
      </c>
    </row>
    <row r="41" spans="1:12" x14ac:dyDescent="0.3">
      <c r="A41" s="12"/>
      <c r="B41" s="12" t="s">
        <v>99</v>
      </c>
      <c r="C41" s="16"/>
      <c r="D41" s="15" t="s">
        <v>36</v>
      </c>
      <c r="E41" s="15">
        <f>C41*5%</f>
        <v>0</v>
      </c>
      <c r="F41" s="17">
        <f>F10</f>
        <v>1</v>
      </c>
      <c r="G41" s="12">
        <f t="shared" ref="G41:G46" si="6">E41</f>
        <v>0</v>
      </c>
      <c r="H41" s="19">
        <f t="shared" ref="H41:H46" si="7">G41</f>
        <v>0</v>
      </c>
      <c r="I41" s="19">
        <f>H41*F41</f>
        <v>0</v>
      </c>
      <c r="J41" s="22"/>
      <c r="K41" s="21">
        <f t="shared" si="4"/>
        <v>0</v>
      </c>
      <c r="L41" s="17">
        <f t="shared" si="5"/>
        <v>0</v>
      </c>
    </row>
    <row r="42" spans="1:12" x14ac:dyDescent="0.3">
      <c r="A42" s="12"/>
      <c r="B42" s="12" t="s">
        <v>140</v>
      </c>
      <c r="C42" s="16">
        <f>B52</f>
        <v>3200</v>
      </c>
      <c r="D42" s="15" t="s">
        <v>36</v>
      </c>
      <c r="E42" s="15">
        <f>C42*6%</f>
        <v>192</v>
      </c>
      <c r="F42" s="17">
        <f>F10</f>
        <v>1</v>
      </c>
      <c r="G42" s="12">
        <f t="shared" si="6"/>
        <v>192</v>
      </c>
      <c r="H42" s="19">
        <f t="shared" si="7"/>
        <v>192</v>
      </c>
      <c r="I42" s="19">
        <f>H42*F42</f>
        <v>192</v>
      </c>
      <c r="J42" s="12"/>
      <c r="K42" s="21">
        <f t="shared" si="4"/>
        <v>0</v>
      </c>
      <c r="L42" s="17">
        <f t="shared" si="5"/>
        <v>192</v>
      </c>
    </row>
    <row r="43" spans="1:12" x14ac:dyDescent="0.3">
      <c r="A43" s="9" t="s">
        <v>61</v>
      </c>
      <c r="B43" s="12" t="s">
        <v>62</v>
      </c>
      <c r="C43" s="16"/>
      <c r="D43" s="15" t="s">
        <v>36</v>
      </c>
      <c r="E43" s="15">
        <f>C43*2.5%</f>
        <v>0</v>
      </c>
      <c r="F43" s="17">
        <f>F10</f>
        <v>1</v>
      </c>
      <c r="G43" s="12">
        <f t="shared" si="6"/>
        <v>0</v>
      </c>
      <c r="H43" s="19">
        <f t="shared" si="7"/>
        <v>0</v>
      </c>
      <c r="I43" s="19">
        <f t="shared" ref="I43:I47" si="8">H43*F43</f>
        <v>0</v>
      </c>
      <c r="J43" s="12"/>
      <c r="K43" s="21">
        <f t="shared" si="4"/>
        <v>0</v>
      </c>
      <c r="L43" s="17">
        <f t="shared" si="5"/>
        <v>0</v>
      </c>
    </row>
    <row r="44" spans="1:12" x14ac:dyDescent="0.3">
      <c r="A44" s="12"/>
      <c r="B44" s="12" t="s">
        <v>63</v>
      </c>
      <c r="C44" s="16"/>
      <c r="D44" s="15" t="s">
        <v>36</v>
      </c>
      <c r="E44" s="15">
        <f>C44*2%</f>
        <v>0</v>
      </c>
      <c r="F44" s="17">
        <f>F10</f>
        <v>1</v>
      </c>
      <c r="G44" s="12">
        <f t="shared" si="6"/>
        <v>0</v>
      </c>
      <c r="H44" s="19">
        <f t="shared" si="7"/>
        <v>0</v>
      </c>
      <c r="I44" s="19">
        <f t="shared" si="8"/>
        <v>0</v>
      </c>
      <c r="J44" s="12"/>
      <c r="K44" s="21">
        <f t="shared" si="4"/>
        <v>0</v>
      </c>
      <c r="L44" s="17">
        <f t="shared" si="5"/>
        <v>0</v>
      </c>
    </row>
    <row r="45" spans="1:12" x14ac:dyDescent="0.3">
      <c r="A45" s="12"/>
      <c r="B45" s="12" t="s">
        <v>64</v>
      </c>
      <c r="C45" s="16"/>
      <c r="D45" s="15" t="s">
        <v>36</v>
      </c>
      <c r="E45" s="15">
        <v>800</v>
      </c>
      <c r="F45" s="17">
        <f>F10</f>
        <v>1</v>
      </c>
      <c r="G45" s="12">
        <f t="shared" si="6"/>
        <v>800</v>
      </c>
      <c r="H45" s="19">
        <f t="shared" si="7"/>
        <v>800</v>
      </c>
      <c r="I45" s="19">
        <f t="shared" si="8"/>
        <v>800</v>
      </c>
      <c r="J45" s="12"/>
      <c r="K45" s="21">
        <f t="shared" si="4"/>
        <v>0</v>
      </c>
      <c r="L45" s="17">
        <f t="shared" si="5"/>
        <v>800</v>
      </c>
    </row>
    <row r="46" spans="1:12" x14ac:dyDescent="0.3">
      <c r="A46" s="12"/>
      <c r="B46" s="12" t="s">
        <v>101</v>
      </c>
      <c r="C46" s="16">
        <f>B52</f>
        <v>3200</v>
      </c>
      <c r="D46" s="15" t="s">
        <v>36</v>
      </c>
      <c r="E46" s="15">
        <f>C46*10%</f>
        <v>320</v>
      </c>
      <c r="F46" s="17">
        <v>1</v>
      </c>
      <c r="G46" s="12">
        <f t="shared" si="6"/>
        <v>320</v>
      </c>
      <c r="H46" s="19">
        <f t="shared" si="7"/>
        <v>320</v>
      </c>
      <c r="I46" s="19">
        <f>H46*F46</f>
        <v>320</v>
      </c>
      <c r="J46" s="12"/>
      <c r="K46" s="21">
        <f t="shared" si="4"/>
        <v>0</v>
      </c>
      <c r="L46" s="17">
        <f t="shared" si="5"/>
        <v>320</v>
      </c>
    </row>
    <row r="47" spans="1:12" x14ac:dyDescent="0.3">
      <c r="A47" s="12" t="s">
        <v>65</v>
      </c>
      <c r="B47" s="52" t="s">
        <v>66</v>
      </c>
      <c r="C47" s="53"/>
      <c r="D47" s="53" t="s">
        <v>36</v>
      </c>
      <c r="E47" s="53">
        <v>350</v>
      </c>
      <c r="F47" s="17">
        <f>F10</f>
        <v>1</v>
      </c>
      <c r="G47" s="52">
        <v>350</v>
      </c>
      <c r="H47" s="82">
        <v>350</v>
      </c>
      <c r="I47" s="19">
        <f t="shared" si="8"/>
        <v>350</v>
      </c>
      <c r="J47" s="52"/>
      <c r="K47" s="54">
        <f t="shared" si="4"/>
        <v>0</v>
      </c>
      <c r="L47" s="55">
        <f t="shared" si="5"/>
        <v>350</v>
      </c>
    </row>
    <row r="48" spans="1:12" x14ac:dyDescent="0.3">
      <c r="A48" s="3"/>
      <c r="B48" s="3"/>
      <c r="C48" s="56"/>
      <c r="D48" s="56"/>
      <c r="E48" s="56"/>
      <c r="F48" s="57">
        <f>F10</f>
        <v>1</v>
      </c>
      <c r="G48" s="3"/>
      <c r="H48" s="57">
        <f>SUM(H38:H47)</f>
        <v>1934.9781250000001</v>
      </c>
      <c r="I48" s="57">
        <f>SUM(I38:I47)</f>
        <v>1934.9781250000001</v>
      </c>
      <c r="J48" s="58"/>
      <c r="K48" s="57">
        <f>SUM(K38:K47)</f>
        <v>37.355662500000001</v>
      </c>
      <c r="L48" s="57">
        <f>SUM(L38:L47)</f>
        <v>1972.3337875</v>
      </c>
    </row>
    <row r="49" spans="1:12" x14ac:dyDescent="0.3">
      <c r="A49" s="3"/>
      <c r="B49" s="3"/>
      <c r="C49" s="56"/>
      <c r="D49" s="56"/>
      <c r="E49" s="56"/>
      <c r="F49" s="3"/>
      <c r="G49" s="3"/>
      <c r="H49" s="60"/>
      <c r="I49" s="60"/>
    </row>
    <row r="50" spans="1:12" x14ac:dyDescent="0.3">
      <c r="A50" s="3"/>
      <c r="B50" s="3"/>
      <c r="C50" s="56"/>
      <c r="D50" s="56"/>
      <c r="E50" s="56"/>
      <c r="F50" s="3"/>
      <c r="G50" s="59" t="s">
        <v>67</v>
      </c>
      <c r="H50" s="3"/>
      <c r="I50" s="3"/>
      <c r="J50" s="3"/>
      <c r="K50" s="60"/>
      <c r="L50" s="3"/>
    </row>
    <row r="51" spans="1:12" ht="18" x14ac:dyDescent="0.35">
      <c r="A51" s="61" t="s">
        <v>68</v>
      </c>
      <c r="B51" s="62">
        <v>40</v>
      </c>
      <c r="C51" s="105" t="s">
        <v>69</v>
      </c>
      <c r="D51" s="105"/>
      <c r="E51" s="105"/>
      <c r="F51" s="105"/>
      <c r="G51" s="63">
        <f>G12</f>
        <v>1628</v>
      </c>
      <c r="H51" s="56"/>
      <c r="I51" s="56"/>
      <c r="J51" s="3"/>
      <c r="K51" s="3"/>
      <c r="L51" s="3"/>
    </row>
    <row r="52" spans="1:12" ht="18" x14ac:dyDescent="0.35">
      <c r="A52" s="61">
        <v>80</v>
      </c>
      <c r="B52" s="61">
        <f>B51*A52</f>
        <v>3200</v>
      </c>
      <c r="C52" s="105" t="s">
        <v>70</v>
      </c>
      <c r="D52" s="105"/>
      <c r="E52" s="105"/>
      <c r="F52" s="105"/>
      <c r="G52" s="63">
        <f>I48/F10</f>
        <v>1934.9781250000001</v>
      </c>
      <c r="H52" s="56"/>
      <c r="I52" s="56"/>
      <c r="J52" s="3"/>
      <c r="K52" s="3"/>
      <c r="L52" s="3"/>
    </row>
    <row r="53" spans="1:12" x14ac:dyDescent="0.3">
      <c r="A53" s="3"/>
      <c r="B53" s="3"/>
      <c r="C53" s="106" t="s">
        <v>71</v>
      </c>
      <c r="D53" s="106"/>
      <c r="E53" s="106"/>
      <c r="F53" s="106"/>
      <c r="G53" s="65">
        <f>SUM(G51:G52)</f>
        <v>3562.9781250000001</v>
      </c>
      <c r="H53" s="56"/>
      <c r="I53" s="56"/>
      <c r="J53" s="3"/>
      <c r="K53" s="3"/>
      <c r="L53" s="3"/>
    </row>
    <row r="54" spans="1:12" x14ac:dyDescent="0.3">
      <c r="A54" s="3"/>
      <c r="B54" s="117"/>
      <c r="C54" s="3"/>
      <c r="G54" s="67"/>
      <c r="H54" s="56"/>
      <c r="I54" s="56"/>
      <c r="J54" s="3"/>
      <c r="K54" s="3"/>
      <c r="L54" s="3"/>
    </row>
    <row r="55" spans="1:12" x14ac:dyDescent="0.3">
      <c r="A55" s="3"/>
      <c r="B55" s="117"/>
      <c r="C55" s="3"/>
      <c r="G55" s="56">
        <f>G53/A52</f>
        <v>44.537226562500003</v>
      </c>
      <c r="H55" s="83"/>
      <c r="I55" s="56"/>
      <c r="J55" s="3"/>
      <c r="K55" s="3"/>
      <c r="L55" s="3"/>
    </row>
    <row r="56" spans="1:12" x14ac:dyDescent="0.3">
      <c r="A56" s="3"/>
      <c r="B56" s="117"/>
      <c r="D56" s="69" t="s">
        <v>72</v>
      </c>
      <c r="E56" s="56"/>
      <c r="F56" s="70"/>
      <c r="G56" s="70"/>
      <c r="H56" s="56"/>
      <c r="I56" s="56"/>
      <c r="J56" s="3"/>
      <c r="K56" s="3"/>
      <c r="L56" s="3"/>
    </row>
    <row r="57" spans="1:12" x14ac:dyDescent="0.3">
      <c r="A57" s="3"/>
      <c r="D57" s="71" t="s">
        <v>73</v>
      </c>
      <c r="E57" s="72">
        <f>I48/F48</f>
        <v>1934.9781250000001</v>
      </c>
      <c r="F57" s="73" t="s">
        <v>17</v>
      </c>
      <c r="G57" s="70"/>
      <c r="H57" s="56"/>
      <c r="I57" s="56"/>
      <c r="J57" s="3"/>
      <c r="K57" s="3"/>
      <c r="L57" s="3"/>
    </row>
    <row r="58" spans="1:12" x14ac:dyDescent="0.3">
      <c r="A58" s="3"/>
      <c r="B58" s="3"/>
      <c r="C58" s="3"/>
      <c r="D58" s="71" t="s">
        <v>18</v>
      </c>
      <c r="E58" s="72">
        <f>L48/F48</f>
        <v>1972.3337875</v>
      </c>
      <c r="F58" s="73" t="s">
        <v>17</v>
      </c>
      <c r="G58" s="70"/>
      <c r="H58" s="56"/>
      <c r="I58" s="56"/>
      <c r="J58" s="3"/>
      <c r="K58" s="3"/>
      <c r="L58" s="3"/>
    </row>
    <row r="59" spans="1:12" x14ac:dyDescent="0.3">
      <c r="A59" s="3"/>
      <c r="B59" s="3"/>
      <c r="C59" s="56"/>
      <c r="D59" s="74"/>
      <c r="E59" s="70"/>
      <c r="F59" s="70"/>
      <c r="G59" s="3"/>
      <c r="H59" s="3"/>
      <c r="I59" s="3"/>
      <c r="J59" s="3"/>
      <c r="K59" s="3"/>
      <c r="L59" s="3"/>
    </row>
    <row r="60" spans="1:12" x14ac:dyDescent="0.3">
      <c r="D60" s="59" t="s">
        <v>18</v>
      </c>
      <c r="E60" s="75"/>
      <c r="F60" s="76" t="s">
        <v>16</v>
      </c>
    </row>
    <row r="61" spans="1:12" x14ac:dyDescent="0.3">
      <c r="B61" s="105" t="s">
        <v>74</v>
      </c>
      <c r="C61" s="105"/>
      <c r="D61" s="63">
        <f>G13</f>
        <v>1709.4</v>
      </c>
      <c r="E61" s="77"/>
      <c r="F61" s="78">
        <f>G12</f>
        <v>1628</v>
      </c>
    </row>
    <row r="62" spans="1:12" x14ac:dyDescent="0.3">
      <c r="B62" s="102" t="s">
        <v>75</v>
      </c>
      <c r="C62" s="103"/>
      <c r="D62" s="63">
        <f>E58</f>
        <v>1972.3337875</v>
      </c>
      <c r="E62" s="77"/>
      <c r="F62" s="78">
        <f>E57</f>
        <v>1934.9781250000001</v>
      </c>
    </row>
    <row r="63" spans="1:12" x14ac:dyDescent="0.3">
      <c r="B63" s="64" t="s">
        <v>71</v>
      </c>
      <c r="C63" s="64"/>
      <c r="D63" s="65">
        <f>SUM(D61:D62)</f>
        <v>3681.7337875000003</v>
      </c>
      <c r="E63" s="75"/>
      <c r="F63" s="79">
        <f>SUM(F61:F62)</f>
        <v>3562.9781250000001</v>
      </c>
    </row>
    <row r="64" spans="1:12" x14ac:dyDescent="0.3">
      <c r="D64" s="67"/>
      <c r="E64" s="56"/>
      <c r="F64" s="70"/>
    </row>
    <row r="65" spans="4:6" x14ac:dyDescent="0.3">
      <c r="D65" s="56">
        <f>D63/A52</f>
        <v>46.021672343750005</v>
      </c>
      <c r="E65" s="56"/>
      <c r="F65" s="3">
        <f>F63/A52</f>
        <v>44.537226562500003</v>
      </c>
    </row>
  </sheetData>
  <mergeCells count="14">
    <mergeCell ref="L6:L7"/>
    <mergeCell ref="A3:L3"/>
    <mergeCell ref="A1:F1"/>
    <mergeCell ref="A2:F2"/>
    <mergeCell ref="A4:F4"/>
    <mergeCell ref="J6:K6"/>
    <mergeCell ref="B61:C61"/>
    <mergeCell ref="B62:C62"/>
    <mergeCell ref="D12:E12"/>
    <mergeCell ref="D13:E13"/>
    <mergeCell ref="C51:F51"/>
    <mergeCell ref="C52:F52"/>
    <mergeCell ref="C53:F53"/>
    <mergeCell ref="B54:B56"/>
  </mergeCells>
  <pageMargins left="0.70866141732283472" right="0.70866141732283472" top="0.35433070866141736" bottom="0.35433070866141736" header="0.31496062992125984" footer="0.31496062992125984"/>
  <pageSetup paperSize="9" scale="9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5EF1-3C2D-44DB-8286-DA505AC5D634}">
  <dimension ref="A1:W61"/>
  <sheetViews>
    <sheetView workbookViewId="0">
      <selection activeCell="B7" sqref="B7"/>
    </sheetView>
  </sheetViews>
  <sheetFormatPr defaultColWidth="9.109375" defaultRowHeight="14.4" x14ac:dyDescent="0.3"/>
  <cols>
    <col min="1" max="1" width="9.5546875" bestFit="1" customWidth="1"/>
    <col min="2" max="2" width="26.6640625" bestFit="1" customWidth="1"/>
    <col min="3" max="3" width="8.44140625" bestFit="1" customWidth="1"/>
    <col min="4" max="4" width="11" bestFit="1" customWidth="1"/>
    <col min="5" max="5" width="8.44140625" bestFit="1" customWidth="1"/>
    <col min="6" max="7" width="10.44140625" bestFit="1" customWidth="1"/>
    <col min="8" max="8" width="7.88671875" bestFit="1" customWidth="1"/>
    <col min="9" max="9" width="9.33203125" bestFit="1" customWidth="1"/>
    <col min="10" max="10" width="5.6640625" bestFit="1" customWidth="1"/>
    <col min="11" max="11" width="9.33203125" bestFit="1" customWidth="1"/>
    <col min="12" max="12" width="10" bestFit="1" customWidth="1"/>
    <col min="18" max="18" width="20" bestFit="1" customWidth="1"/>
    <col min="19" max="19" width="24.88671875" bestFit="1" customWidth="1"/>
    <col min="20" max="20" width="11.44140625" bestFit="1" customWidth="1"/>
    <col min="21" max="21" width="19.44140625" customWidth="1"/>
  </cols>
  <sheetData>
    <row r="1" spans="1:23" x14ac:dyDescent="0.3">
      <c r="A1" s="107" t="s">
        <v>106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23" x14ac:dyDescent="0.3">
      <c r="A2" s="120" t="s">
        <v>133</v>
      </c>
      <c r="B2" s="121"/>
      <c r="C2" s="121"/>
      <c r="D2" s="121"/>
      <c r="E2" s="121"/>
      <c r="F2" s="121"/>
      <c r="G2" s="3"/>
      <c r="H2" s="3"/>
      <c r="I2" s="3"/>
      <c r="J2" s="3"/>
      <c r="K2" s="3"/>
      <c r="L2" s="3"/>
    </row>
    <row r="3" spans="1:23" x14ac:dyDescent="0.3">
      <c r="A3" s="3"/>
      <c r="B3" s="3"/>
      <c r="U3" s="84"/>
      <c r="W3" s="84"/>
    </row>
    <row r="4" spans="1:23" x14ac:dyDescent="0.3">
      <c r="A4" s="3"/>
      <c r="B4" s="85" t="s">
        <v>132</v>
      </c>
      <c r="R4" s="40" t="s">
        <v>107</v>
      </c>
      <c r="S4" s="40" t="s">
        <v>108</v>
      </c>
      <c r="T4" s="40" t="s">
        <v>109</v>
      </c>
      <c r="U4" s="41" t="s">
        <v>110</v>
      </c>
      <c r="W4" s="41" t="s">
        <v>111</v>
      </c>
    </row>
    <row r="5" spans="1:23" ht="24" x14ac:dyDescent="0.3">
      <c r="A5" s="5" t="s">
        <v>2</v>
      </c>
      <c r="B5" s="6" t="s">
        <v>3</v>
      </c>
      <c r="C5" s="7" t="s">
        <v>4</v>
      </c>
      <c r="D5" s="7" t="s">
        <v>5</v>
      </c>
      <c r="E5" s="7" t="s">
        <v>6</v>
      </c>
      <c r="F5" s="6" t="s">
        <v>7</v>
      </c>
      <c r="G5" s="7" t="s">
        <v>8</v>
      </c>
      <c r="H5" s="8" t="s">
        <v>9</v>
      </c>
      <c r="I5" s="7" t="s">
        <v>10</v>
      </c>
      <c r="J5" s="110" t="s">
        <v>11</v>
      </c>
      <c r="K5" s="111"/>
      <c r="L5" s="112" t="s">
        <v>12</v>
      </c>
      <c r="R5" s="40" t="s">
        <v>112</v>
      </c>
      <c r="S5" s="40" t="s">
        <v>113</v>
      </c>
      <c r="T5" s="40" t="s">
        <v>114</v>
      </c>
      <c r="U5" s="41" t="s">
        <v>115</v>
      </c>
      <c r="W5" s="41" t="s">
        <v>116</v>
      </c>
    </row>
    <row r="6" spans="1:23" x14ac:dyDescent="0.3">
      <c r="A6" s="9" t="s">
        <v>13</v>
      </c>
      <c r="B6" s="9"/>
      <c r="C6" s="10"/>
      <c r="D6" s="10"/>
      <c r="E6" s="10"/>
      <c r="F6" s="9"/>
      <c r="G6" s="10"/>
      <c r="H6" s="10"/>
      <c r="I6" s="10"/>
      <c r="J6" s="10" t="s">
        <v>14</v>
      </c>
      <c r="K6" s="11" t="s">
        <v>10</v>
      </c>
      <c r="L6" s="112"/>
      <c r="U6" s="84"/>
      <c r="W6" s="84"/>
    </row>
    <row r="7" spans="1:23" x14ac:dyDescent="0.3">
      <c r="A7" s="12"/>
      <c r="B7" s="13" t="s">
        <v>117</v>
      </c>
      <c r="C7" s="14" t="s">
        <v>118</v>
      </c>
      <c r="D7" s="15" t="s">
        <v>15</v>
      </c>
      <c r="E7" s="16">
        <v>380</v>
      </c>
      <c r="F7" s="17">
        <f>E7*F9</f>
        <v>380</v>
      </c>
      <c r="G7" s="12">
        <v>15</v>
      </c>
      <c r="H7" s="18">
        <f>E7*G7</f>
        <v>5700</v>
      </c>
      <c r="I7" s="19">
        <f>F7*G7</f>
        <v>5700</v>
      </c>
      <c r="J7" s="20">
        <v>0.06</v>
      </c>
      <c r="K7" s="21">
        <f>I7*J7</f>
        <v>342</v>
      </c>
      <c r="L7" s="17">
        <f>I7+K7</f>
        <v>6042</v>
      </c>
      <c r="R7" s="40" t="s">
        <v>119</v>
      </c>
      <c r="S7" s="40" t="s">
        <v>113</v>
      </c>
      <c r="T7" s="40" t="s">
        <v>120</v>
      </c>
      <c r="U7" s="41" t="s">
        <v>121</v>
      </c>
      <c r="W7" s="41" t="s">
        <v>122</v>
      </c>
    </row>
    <row r="8" spans="1:23" x14ac:dyDescent="0.3">
      <c r="A8" s="12"/>
      <c r="B8" s="86"/>
      <c r="C8" s="15"/>
      <c r="D8" s="15"/>
      <c r="E8" s="15"/>
      <c r="F8" s="17"/>
      <c r="G8" s="12"/>
      <c r="H8" s="18"/>
      <c r="I8" s="19"/>
      <c r="J8" s="22"/>
      <c r="K8" s="21"/>
      <c r="L8" s="17"/>
    </row>
    <row r="9" spans="1:23" ht="18" x14ac:dyDescent="0.3">
      <c r="A9" s="23"/>
      <c r="B9" s="23" t="s">
        <v>134</v>
      </c>
      <c r="C9" s="24"/>
      <c r="D9" s="24"/>
      <c r="E9" s="24"/>
      <c r="F9" s="25">
        <v>1</v>
      </c>
      <c r="G9" s="23"/>
      <c r="H9" s="26">
        <f>SUM(H7:H8)</f>
        <v>5700</v>
      </c>
      <c r="I9" s="27">
        <f>SUM(I7:I8)</f>
        <v>5700</v>
      </c>
      <c r="J9" s="28"/>
      <c r="K9" s="29">
        <f>SUM(K7:K8)</f>
        <v>342</v>
      </c>
      <c r="L9" s="30">
        <f>SUM(L7:L8)</f>
        <v>6042</v>
      </c>
      <c r="U9" s="84" t="s">
        <v>123</v>
      </c>
      <c r="W9" s="84" t="s">
        <v>123</v>
      </c>
    </row>
    <row r="10" spans="1:23" x14ac:dyDescent="0.3">
      <c r="A10" s="23"/>
      <c r="B10" s="23"/>
      <c r="C10" s="24"/>
      <c r="D10" s="31"/>
      <c r="E10" s="32"/>
      <c r="F10" s="33"/>
      <c r="G10" s="23"/>
      <c r="H10" s="26"/>
      <c r="I10" s="27"/>
      <c r="J10" s="28"/>
      <c r="K10" s="29"/>
      <c r="L10" s="30"/>
      <c r="R10" s="87" t="s">
        <v>124</v>
      </c>
      <c r="S10" s="87" t="s">
        <v>125</v>
      </c>
      <c r="T10" s="87" t="s">
        <v>126</v>
      </c>
      <c r="U10" s="41" t="s">
        <v>127</v>
      </c>
      <c r="V10">
        <v>35.5</v>
      </c>
      <c r="W10" s="41" t="s">
        <v>127</v>
      </c>
    </row>
    <row r="11" spans="1:23" x14ac:dyDescent="0.3">
      <c r="A11" s="12"/>
      <c r="B11" s="12"/>
      <c r="C11" s="15"/>
      <c r="D11" s="113" t="s">
        <v>16</v>
      </c>
      <c r="E11" s="114"/>
      <c r="F11" s="36" t="s">
        <v>17</v>
      </c>
      <c r="G11" s="37">
        <f>I9/F9</f>
        <v>5700</v>
      </c>
      <c r="H11" s="18"/>
      <c r="I11" s="19"/>
      <c r="J11" s="22"/>
      <c r="K11" s="21"/>
      <c r="L11" s="17"/>
      <c r="R11" s="87" t="s">
        <v>128</v>
      </c>
      <c r="S11" s="87" t="s">
        <v>125</v>
      </c>
      <c r="T11" s="87" t="s">
        <v>126</v>
      </c>
      <c r="U11" s="41" t="s">
        <v>129</v>
      </c>
      <c r="V11">
        <v>37</v>
      </c>
      <c r="W11" s="41" t="s">
        <v>129</v>
      </c>
    </row>
    <row r="12" spans="1:23" x14ac:dyDescent="0.3">
      <c r="A12" s="12"/>
      <c r="B12" s="12"/>
      <c r="C12" s="15"/>
      <c r="D12" s="113" t="s">
        <v>18</v>
      </c>
      <c r="E12" s="114"/>
      <c r="F12" s="36" t="s">
        <v>17</v>
      </c>
      <c r="G12" s="37">
        <f>L9/F9</f>
        <v>6042</v>
      </c>
      <c r="H12" s="18"/>
      <c r="I12" s="19"/>
      <c r="J12" s="22"/>
      <c r="K12" s="21"/>
      <c r="L12" s="17"/>
    </row>
    <row r="13" spans="1:23" x14ac:dyDescent="0.3">
      <c r="A13" s="12"/>
      <c r="B13" s="12"/>
      <c r="C13" s="15"/>
      <c r="D13" s="34"/>
      <c r="E13" s="35"/>
      <c r="F13" s="36"/>
      <c r="G13" s="37"/>
      <c r="H13" s="18"/>
      <c r="I13" s="19"/>
      <c r="J13" s="22"/>
      <c r="K13" s="21"/>
      <c r="L13" s="17"/>
      <c r="S13" t="s">
        <v>130</v>
      </c>
    </row>
    <row r="14" spans="1:23" x14ac:dyDescent="0.3">
      <c r="A14" s="9" t="s">
        <v>19</v>
      </c>
      <c r="B14" s="38" t="s">
        <v>131</v>
      </c>
      <c r="C14" s="39" t="str">
        <f>C7</f>
        <v>GREEN</v>
      </c>
      <c r="D14" s="15" t="s">
        <v>20</v>
      </c>
      <c r="E14" s="15">
        <v>0</v>
      </c>
      <c r="F14" s="17">
        <f>E14*F9</f>
        <v>0</v>
      </c>
      <c r="G14" s="12">
        <v>68</v>
      </c>
      <c r="H14" s="18">
        <f>E14*G14</f>
        <v>0</v>
      </c>
      <c r="I14" s="19">
        <f>F14*G14</f>
        <v>0</v>
      </c>
      <c r="J14" s="22">
        <v>0.12</v>
      </c>
      <c r="K14" s="21">
        <f>I14*J14</f>
        <v>0</v>
      </c>
      <c r="L14" s="17">
        <f>I14+K14</f>
        <v>0</v>
      </c>
    </row>
    <row r="15" spans="1:23" x14ac:dyDescent="0.3">
      <c r="A15" s="9"/>
      <c r="B15" s="38"/>
      <c r="C15" s="39"/>
      <c r="D15" s="15"/>
      <c r="E15" s="15"/>
      <c r="F15" s="17"/>
      <c r="G15" s="12"/>
      <c r="H15" s="18"/>
      <c r="I15" s="19"/>
      <c r="J15" s="22"/>
      <c r="K15" s="21"/>
      <c r="L15" s="17"/>
      <c r="S15">
        <f>73/4</f>
        <v>18.25</v>
      </c>
    </row>
    <row r="16" spans="1:23" x14ac:dyDescent="0.3">
      <c r="A16" s="9" t="s">
        <v>21</v>
      </c>
      <c r="B16" s="12" t="s">
        <v>22</v>
      </c>
      <c r="C16" s="39" t="str">
        <f>C7</f>
        <v>GREEN</v>
      </c>
      <c r="D16" s="15" t="s">
        <v>23</v>
      </c>
      <c r="E16" s="15">
        <v>100</v>
      </c>
      <c r="F16" s="17">
        <f>E16*F9</f>
        <v>100</v>
      </c>
      <c r="G16" s="12">
        <v>61</v>
      </c>
      <c r="H16" s="18">
        <f>F16/1000*G16/F9</f>
        <v>6.1000000000000005</v>
      </c>
      <c r="I16" s="19">
        <f>F16/1000*G16</f>
        <v>6.1000000000000005</v>
      </c>
      <c r="J16" s="22">
        <v>0.12</v>
      </c>
      <c r="K16" s="21">
        <f>I16*J16</f>
        <v>0.73199999999999998</v>
      </c>
      <c r="L16" s="17">
        <f>I16+K16</f>
        <v>6.8320000000000007</v>
      </c>
      <c r="R16" s="88"/>
      <c r="S16">
        <f>S15*2</f>
        <v>36.5</v>
      </c>
    </row>
    <row r="17" spans="1:19" x14ac:dyDescent="0.3">
      <c r="A17" s="9"/>
      <c r="B17" s="12" t="s">
        <v>24</v>
      </c>
      <c r="C17" s="39" t="str">
        <f>C7</f>
        <v>GREEN</v>
      </c>
      <c r="D17" s="15" t="s">
        <v>23</v>
      </c>
      <c r="E17" s="15">
        <v>100</v>
      </c>
      <c r="F17" s="17">
        <f>E17*F9</f>
        <v>100</v>
      </c>
      <c r="G17" s="12">
        <v>257</v>
      </c>
      <c r="H17" s="18">
        <f>F17/5000*G17/F9</f>
        <v>5.14</v>
      </c>
      <c r="I17" s="19">
        <f>F17/5000*G17</f>
        <v>5.14</v>
      </c>
      <c r="J17" s="22">
        <v>0.12</v>
      </c>
      <c r="K17" s="21">
        <f>I17*J17</f>
        <v>0.6167999999999999</v>
      </c>
      <c r="L17" s="17">
        <f>I17+K17</f>
        <v>5.7567999999999993</v>
      </c>
      <c r="R17" s="88"/>
      <c r="S17">
        <v>36.5</v>
      </c>
    </row>
    <row r="18" spans="1:19" x14ac:dyDescent="0.3">
      <c r="A18" s="9"/>
      <c r="B18" s="12" t="s">
        <v>25</v>
      </c>
      <c r="C18" s="39" t="str">
        <f>C7</f>
        <v>GREEN</v>
      </c>
      <c r="D18" s="15" t="s">
        <v>23</v>
      </c>
      <c r="E18" s="15">
        <v>50</v>
      </c>
      <c r="F18" s="17">
        <f>E18*F9</f>
        <v>50</v>
      </c>
      <c r="G18" s="12">
        <v>162</v>
      </c>
      <c r="H18" s="18">
        <f>F18/6000*G18/F9</f>
        <v>1.35</v>
      </c>
      <c r="I18" s="19">
        <f>F18/6000*G18</f>
        <v>1.35</v>
      </c>
      <c r="J18" s="22">
        <v>0.12</v>
      </c>
      <c r="K18" s="21">
        <f>I18*J18</f>
        <v>0.16200000000000001</v>
      </c>
      <c r="L18" s="17">
        <f>I18+K18</f>
        <v>1.512</v>
      </c>
      <c r="S18">
        <f>SUM(S16:S17)</f>
        <v>73</v>
      </c>
    </row>
    <row r="19" spans="1:19" x14ac:dyDescent="0.3">
      <c r="A19" s="9"/>
      <c r="B19" s="12"/>
      <c r="C19" s="15"/>
      <c r="D19" s="15"/>
      <c r="E19" s="15"/>
      <c r="F19" s="17"/>
      <c r="G19" s="12"/>
      <c r="H19" s="18"/>
      <c r="I19" s="19"/>
      <c r="J19" s="22"/>
      <c r="K19" s="21"/>
      <c r="L19" s="17"/>
    </row>
    <row r="20" spans="1:19" x14ac:dyDescent="0.3">
      <c r="A20" s="9" t="s">
        <v>26</v>
      </c>
      <c r="B20" s="12" t="s">
        <v>26</v>
      </c>
      <c r="C20" s="15" t="s">
        <v>27</v>
      </c>
      <c r="D20" s="15" t="s">
        <v>28</v>
      </c>
      <c r="E20" s="15">
        <v>1</v>
      </c>
      <c r="F20" s="17">
        <f>E20*F9</f>
        <v>1</v>
      </c>
      <c r="G20" s="12">
        <v>14</v>
      </c>
      <c r="H20" s="18">
        <f t="shared" ref="H20:H28" si="0">E20*G20</f>
        <v>14</v>
      </c>
      <c r="I20" s="19">
        <f t="shared" ref="I20:I28" si="1">F20*G20</f>
        <v>14</v>
      </c>
      <c r="J20" s="22">
        <v>0.18</v>
      </c>
      <c r="K20" s="21">
        <f t="shared" ref="K20:K28" si="2">I20*J20</f>
        <v>2.52</v>
      </c>
      <c r="L20" s="17">
        <f t="shared" ref="L20:L28" si="3">I20+K20</f>
        <v>16.52</v>
      </c>
    </row>
    <row r="21" spans="1:19" x14ac:dyDescent="0.3">
      <c r="A21" s="9"/>
      <c r="B21" s="12" t="s">
        <v>29</v>
      </c>
      <c r="C21" s="15" t="s">
        <v>30</v>
      </c>
      <c r="D21" s="15" t="s">
        <v>31</v>
      </c>
      <c r="E21" s="15">
        <v>0.15</v>
      </c>
      <c r="F21" s="17">
        <f>E21*F9</f>
        <v>0.15</v>
      </c>
      <c r="G21" s="12">
        <v>88</v>
      </c>
      <c r="H21" s="18">
        <f t="shared" si="0"/>
        <v>13.2</v>
      </c>
      <c r="I21" s="19">
        <f t="shared" si="1"/>
        <v>13.2</v>
      </c>
      <c r="J21" s="22">
        <v>0.18</v>
      </c>
      <c r="K21" s="21">
        <f t="shared" si="2"/>
        <v>2.3759999999999999</v>
      </c>
      <c r="L21" s="17">
        <f t="shared" si="3"/>
        <v>15.575999999999999</v>
      </c>
    </row>
    <row r="22" spans="1:19" x14ac:dyDescent="0.3">
      <c r="A22" s="9"/>
      <c r="B22" s="12" t="s">
        <v>32</v>
      </c>
      <c r="C22" s="15" t="s">
        <v>33</v>
      </c>
      <c r="D22" s="15" t="s">
        <v>28</v>
      </c>
      <c r="E22" s="15">
        <v>3.75</v>
      </c>
      <c r="F22" s="17">
        <f>E22*F9</f>
        <v>3.75</v>
      </c>
      <c r="G22" s="12">
        <v>0.6875</v>
      </c>
      <c r="H22" s="18">
        <f t="shared" si="0"/>
        <v>2.578125</v>
      </c>
      <c r="I22" s="19">
        <f t="shared" si="1"/>
        <v>2.578125</v>
      </c>
      <c r="J22" s="22">
        <v>0.18</v>
      </c>
      <c r="K22" s="21">
        <f t="shared" si="2"/>
        <v>0.46406249999999999</v>
      </c>
      <c r="L22" s="17">
        <f t="shared" si="3"/>
        <v>3.0421874999999998</v>
      </c>
    </row>
    <row r="23" spans="1:19" x14ac:dyDescent="0.3">
      <c r="A23" s="9"/>
      <c r="B23" s="12"/>
      <c r="C23" s="15"/>
      <c r="D23" s="15"/>
      <c r="E23" s="15"/>
      <c r="F23" s="17"/>
      <c r="G23" s="12"/>
      <c r="H23" s="18"/>
      <c r="I23" s="19"/>
      <c r="J23" s="22"/>
      <c r="K23" s="21"/>
      <c r="L23" s="17"/>
    </row>
    <row r="24" spans="1:19" x14ac:dyDescent="0.3">
      <c r="A24" s="9" t="s">
        <v>37</v>
      </c>
      <c r="B24" s="40" t="s">
        <v>81</v>
      </c>
      <c r="C24" s="15" t="s">
        <v>36</v>
      </c>
      <c r="D24" s="15"/>
      <c r="E24" s="41">
        <v>1</v>
      </c>
      <c r="F24" s="40">
        <f>E24*F9</f>
        <v>1</v>
      </c>
      <c r="G24" s="40">
        <v>95</v>
      </c>
      <c r="H24" s="18">
        <f t="shared" ref="H24" si="4">E24*G24</f>
        <v>95</v>
      </c>
      <c r="I24" s="19">
        <f t="shared" ref="I24" si="5">F24*G24</f>
        <v>95</v>
      </c>
      <c r="J24" s="22">
        <v>0.12</v>
      </c>
      <c r="K24" s="21">
        <f t="shared" ref="K24" si="6">I24*J24</f>
        <v>11.4</v>
      </c>
      <c r="L24" s="17">
        <f t="shared" ref="L24" si="7">I24+K24</f>
        <v>106.4</v>
      </c>
    </row>
    <row r="25" spans="1:19" x14ac:dyDescent="0.3">
      <c r="A25" s="9"/>
      <c r="B25" s="12"/>
      <c r="C25" s="15"/>
      <c r="D25" s="15"/>
      <c r="E25" s="15"/>
      <c r="F25" s="17"/>
      <c r="G25" s="12"/>
      <c r="H25" s="18"/>
      <c r="I25" s="19"/>
      <c r="J25" s="22"/>
      <c r="K25" s="21"/>
      <c r="L25" s="17"/>
    </row>
    <row r="26" spans="1:19" x14ac:dyDescent="0.3">
      <c r="A26" s="12" t="s">
        <v>41</v>
      </c>
      <c r="B26" s="12" t="s">
        <v>42</v>
      </c>
      <c r="C26" s="15" t="s">
        <v>30</v>
      </c>
      <c r="D26" s="15" t="s">
        <v>36</v>
      </c>
      <c r="E26" s="15">
        <v>1</v>
      </c>
      <c r="F26" s="17">
        <f>E26*F9</f>
        <v>1</v>
      </c>
      <c r="G26" s="12">
        <v>7</v>
      </c>
      <c r="H26" s="18">
        <f t="shared" si="0"/>
        <v>7</v>
      </c>
      <c r="I26" s="19">
        <f t="shared" si="1"/>
        <v>7</v>
      </c>
      <c r="J26" s="22">
        <v>0.12</v>
      </c>
      <c r="K26" s="21">
        <f t="shared" si="2"/>
        <v>0.84</v>
      </c>
      <c r="L26" s="17">
        <f t="shared" si="3"/>
        <v>7.84</v>
      </c>
    </row>
    <row r="27" spans="1:19" x14ac:dyDescent="0.3">
      <c r="A27" s="12"/>
      <c r="B27" s="12" t="s">
        <v>43</v>
      </c>
      <c r="C27" s="15" t="s">
        <v>30</v>
      </c>
      <c r="D27" s="15" t="s">
        <v>36</v>
      </c>
      <c r="E27" s="15">
        <v>1</v>
      </c>
      <c r="F27" s="17">
        <f>E27*F9</f>
        <v>1</v>
      </c>
      <c r="G27" s="12">
        <v>2</v>
      </c>
      <c r="H27" s="18">
        <f t="shared" si="0"/>
        <v>2</v>
      </c>
      <c r="I27" s="19">
        <f t="shared" si="1"/>
        <v>2</v>
      </c>
      <c r="J27" s="22">
        <v>0.12</v>
      </c>
      <c r="K27" s="21">
        <f t="shared" si="2"/>
        <v>0.24</v>
      </c>
      <c r="L27" s="17">
        <f t="shared" si="3"/>
        <v>2.2400000000000002</v>
      </c>
    </row>
    <row r="28" spans="1:19" x14ac:dyDescent="0.3">
      <c r="A28" s="9"/>
      <c r="B28" s="12" t="s">
        <v>44</v>
      </c>
      <c r="C28" s="15" t="s">
        <v>30</v>
      </c>
      <c r="D28" s="15" t="s">
        <v>36</v>
      </c>
      <c r="E28" s="15">
        <v>1</v>
      </c>
      <c r="F28" s="17">
        <f>E28*F9</f>
        <v>1</v>
      </c>
      <c r="G28" s="12">
        <v>2.5</v>
      </c>
      <c r="H28" s="18">
        <f t="shared" si="0"/>
        <v>2.5</v>
      </c>
      <c r="I28" s="19">
        <f t="shared" si="1"/>
        <v>2.5</v>
      </c>
      <c r="J28" s="22">
        <v>0.12</v>
      </c>
      <c r="K28" s="21">
        <f t="shared" si="2"/>
        <v>0.3</v>
      </c>
      <c r="L28" s="17">
        <f t="shared" si="3"/>
        <v>2.8</v>
      </c>
    </row>
    <row r="29" spans="1:19" x14ac:dyDescent="0.3">
      <c r="A29" s="9"/>
      <c r="B29" s="12"/>
      <c r="C29" s="15"/>
      <c r="D29" s="15"/>
      <c r="E29" s="15"/>
      <c r="F29" s="17"/>
      <c r="G29" s="12"/>
      <c r="H29" s="12"/>
      <c r="I29" s="17"/>
      <c r="J29" s="22"/>
      <c r="K29" s="17"/>
      <c r="L29" s="17"/>
    </row>
    <row r="30" spans="1:19" ht="39.6" x14ac:dyDescent="0.3">
      <c r="A30" s="42" t="s">
        <v>45</v>
      </c>
      <c r="B30" s="23" t="s">
        <v>46</v>
      </c>
      <c r="C30" s="24" t="s">
        <v>30</v>
      </c>
      <c r="D30" s="24" t="s">
        <v>36</v>
      </c>
      <c r="E30" s="24">
        <v>1</v>
      </c>
      <c r="F30" s="43">
        <f>F9</f>
        <v>1</v>
      </c>
      <c r="G30" s="23">
        <v>5</v>
      </c>
      <c r="H30" s="44">
        <f t="shared" ref="H30:H35" si="8">E30*G30</f>
        <v>5</v>
      </c>
      <c r="I30" s="45">
        <f>F30*G30</f>
        <v>5</v>
      </c>
      <c r="J30" s="46">
        <v>0.18</v>
      </c>
      <c r="K30" s="47">
        <f t="shared" ref="K30:K35" si="9">I30*J30</f>
        <v>0.89999999999999991</v>
      </c>
      <c r="L30" s="43">
        <f t="shared" ref="L30:L36" si="10">I30+K30</f>
        <v>5.9</v>
      </c>
    </row>
    <row r="31" spans="1:19" x14ac:dyDescent="0.3">
      <c r="A31" s="12"/>
      <c r="B31" s="12" t="s">
        <v>47</v>
      </c>
      <c r="C31" s="15" t="s">
        <v>30</v>
      </c>
      <c r="D31" s="15" t="s">
        <v>36</v>
      </c>
      <c r="E31" s="15">
        <v>1</v>
      </c>
      <c r="F31" s="17">
        <f>F9</f>
        <v>1</v>
      </c>
      <c r="G31" s="12">
        <v>2</v>
      </c>
      <c r="H31" s="18">
        <f t="shared" si="8"/>
        <v>2</v>
      </c>
      <c r="I31" s="19">
        <f t="shared" ref="I31:I32" si="11">F31*G31</f>
        <v>2</v>
      </c>
      <c r="J31" s="22">
        <v>0.18</v>
      </c>
      <c r="K31" s="21">
        <f t="shared" si="9"/>
        <v>0.36</v>
      </c>
      <c r="L31" s="17">
        <f t="shared" si="10"/>
        <v>2.36</v>
      </c>
    </row>
    <row r="32" spans="1:19" x14ac:dyDescent="0.3">
      <c r="A32" s="12"/>
      <c r="B32" s="12" t="s">
        <v>48</v>
      </c>
      <c r="C32" s="15" t="s">
        <v>30</v>
      </c>
      <c r="D32" s="15" t="s">
        <v>49</v>
      </c>
      <c r="E32" s="15">
        <v>1</v>
      </c>
      <c r="F32" s="17">
        <f>E32*F9</f>
        <v>1</v>
      </c>
      <c r="G32" s="12">
        <v>12</v>
      </c>
      <c r="H32" s="18">
        <f t="shared" si="8"/>
        <v>12</v>
      </c>
      <c r="I32" s="19">
        <f t="shared" si="11"/>
        <v>12</v>
      </c>
      <c r="J32" s="22">
        <v>0.18</v>
      </c>
      <c r="K32" s="21">
        <f t="shared" si="9"/>
        <v>2.16</v>
      </c>
      <c r="L32" s="17">
        <f t="shared" si="10"/>
        <v>14.16</v>
      </c>
    </row>
    <row r="33" spans="1:12" x14ac:dyDescent="0.3">
      <c r="A33" s="12"/>
      <c r="B33" s="12" t="s">
        <v>50</v>
      </c>
      <c r="C33" s="15" t="s">
        <v>30</v>
      </c>
      <c r="D33" s="15" t="s">
        <v>49</v>
      </c>
      <c r="E33" s="15">
        <v>0.2</v>
      </c>
      <c r="F33" s="17">
        <f>E33*F9</f>
        <v>0.2</v>
      </c>
      <c r="G33" s="12">
        <v>115</v>
      </c>
      <c r="H33" s="18">
        <v>15</v>
      </c>
      <c r="I33" s="19">
        <f>H33*F9</f>
        <v>15</v>
      </c>
      <c r="J33" s="22">
        <v>0.18</v>
      </c>
      <c r="K33" s="21">
        <f t="shared" si="9"/>
        <v>2.6999999999999997</v>
      </c>
      <c r="L33" s="17">
        <f t="shared" si="10"/>
        <v>17.7</v>
      </c>
    </row>
    <row r="34" spans="1:12" x14ac:dyDescent="0.3">
      <c r="A34" s="12"/>
      <c r="B34" s="12" t="s">
        <v>51</v>
      </c>
      <c r="C34" s="15" t="s">
        <v>30</v>
      </c>
      <c r="D34" s="15" t="s">
        <v>52</v>
      </c>
      <c r="E34" s="15">
        <v>2</v>
      </c>
      <c r="F34" s="17">
        <f>E34*F9</f>
        <v>2</v>
      </c>
      <c r="G34" s="12">
        <v>1.35</v>
      </c>
      <c r="H34" s="18">
        <f t="shared" si="8"/>
        <v>2.7</v>
      </c>
      <c r="I34" s="19">
        <f>F34*G34</f>
        <v>2.7</v>
      </c>
      <c r="J34" s="22">
        <v>0.18</v>
      </c>
      <c r="K34" s="21">
        <f t="shared" si="9"/>
        <v>0.48599999999999999</v>
      </c>
      <c r="L34" s="17">
        <f t="shared" si="10"/>
        <v>3.1859999999999999</v>
      </c>
    </row>
    <row r="35" spans="1:12" x14ac:dyDescent="0.3">
      <c r="A35" s="12"/>
      <c r="B35" s="12" t="s">
        <v>53</v>
      </c>
      <c r="C35" s="15" t="s">
        <v>30</v>
      </c>
      <c r="D35" s="15" t="s">
        <v>36</v>
      </c>
      <c r="E35" s="15">
        <v>7.0000000000000007E-2</v>
      </c>
      <c r="F35" s="17">
        <f>E35*F9</f>
        <v>7.0000000000000007E-2</v>
      </c>
      <c r="G35" s="12">
        <v>168</v>
      </c>
      <c r="H35" s="18">
        <f t="shared" si="8"/>
        <v>11.760000000000002</v>
      </c>
      <c r="I35" s="19">
        <f>F35*G35</f>
        <v>11.760000000000002</v>
      </c>
      <c r="J35" s="22">
        <v>0.18</v>
      </c>
      <c r="K35" s="21">
        <f t="shared" si="9"/>
        <v>2.1168</v>
      </c>
      <c r="L35" s="17">
        <f t="shared" si="10"/>
        <v>13.876800000000001</v>
      </c>
    </row>
    <row r="36" spans="1:12" x14ac:dyDescent="0.3">
      <c r="A36" s="12"/>
      <c r="B36" s="12" t="s">
        <v>54</v>
      </c>
      <c r="C36" s="15" t="s">
        <v>55</v>
      </c>
      <c r="D36" s="15" t="s">
        <v>56</v>
      </c>
      <c r="E36" s="15">
        <f>0.1</f>
        <v>0.1</v>
      </c>
      <c r="F36" s="17">
        <f>E36*F9</f>
        <v>0.1</v>
      </c>
      <c r="G36" s="12">
        <v>54</v>
      </c>
      <c r="H36" s="18">
        <f>E36*G36</f>
        <v>5.4</v>
      </c>
      <c r="I36" s="19">
        <f>F36*G36</f>
        <v>5.4</v>
      </c>
      <c r="J36" s="22">
        <v>0.18</v>
      </c>
      <c r="K36" s="21">
        <f>I36*J36</f>
        <v>0.97199999999999998</v>
      </c>
      <c r="L36" s="17">
        <f t="shared" si="10"/>
        <v>6.3719999999999999</v>
      </c>
    </row>
    <row r="37" spans="1:12" x14ac:dyDescent="0.3">
      <c r="A37" s="12"/>
      <c r="B37" s="12"/>
      <c r="C37" s="15"/>
      <c r="D37" s="15"/>
      <c r="E37" s="15"/>
      <c r="F37" s="17"/>
      <c r="G37" s="12"/>
      <c r="H37" s="48">
        <f>SUM(H14:H36)</f>
        <v>202.72812499999998</v>
      </c>
      <c r="I37" s="48">
        <f>SUM(I14:I36)</f>
        <v>202.72812499999998</v>
      </c>
      <c r="J37" s="49"/>
      <c r="K37" s="50">
        <f>SUM(K14:K36)</f>
        <v>29.3456625</v>
      </c>
      <c r="L37" s="51">
        <f>SUM(L14:L36)</f>
        <v>232.07378750000004</v>
      </c>
    </row>
    <row r="38" spans="1:12" x14ac:dyDescent="0.3">
      <c r="A38" s="12" t="s">
        <v>57</v>
      </c>
      <c r="B38" s="12" t="s">
        <v>97</v>
      </c>
      <c r="C38" s="16"/>
      <c r="D38" s="15" t="s">
        <v>36</v>
      </c>
      <c r="E38" s="15">
        <f>C38*1%</f>
        <v>0</v>
      </c>
      <c r="F38" s="17">
        <f>F9</f>
        <v>1</v>
      </c>
      <c r="G38" s="12">
        <f>E38</f>
        <v>0</v>
      </c>
      <c r="H38" s="19">
        <f>G38</f>
        <v>0</v>
      </c>
      <c r="I38" s="19">
        <f>H38*F38</f>
        <v>0</v>
      </c>
      <c r="J38" s="22">
        <v>0.18</v>
      </c>
      <c r="K38" s="21">
        <f t="shared" ref="K38:K44" si="12">I38*J38</f>
        <v>0</v>
      </c>
      <c r="L38" s="17">
        <f t="shared" ref="L38:L44" si="13">I38+K38</f>
        <v>0</v>
      </c>
    </row>
    <row r="39" spans="1:12" x14ac:dyDescent="0.3">
      <c r="A39" s="12"/>
      <c r="B39" s="12" t="s">
        <v>59</v>
      </c>
      <c r="C39" s="16">
        <f>B48</f>
        <v>7760</v>
      </c>
      <c r="D39" s="15" t="s">
        <v>36</v>
      </c>
      <c r="E39" s="15">
        <f>C39*7%</f>
        <v>543.20000000000005</v>
      </c>
      <c r="F39" s="17">
        <f>F9</f>
        <v>1</v>
      </c>
      <c r="G39" s="12">
        <f t="shared" ref="G39:G43" si="14">E39</f>
        <v>543.20000000000005</v>
      </c>
      <c r="H39" s="19">
        <f t="shared" ref="H39:H43" si="15">G39</f>
        <v>543.20000000000005</v>
      </c>
      <c r="I39" s="19">
        <f>H39*F39</f>
        <v>543.20000000000005</v>
      </c>
      <c r="J39" s="22"/>
      <c r="K39" s="21">
        <f t="shared" si="12"/>
        <v>0</v>
      </c>
      <c r="L39" s="17">
        <f t="shared" si="13"/>
        <v>543.20000000000005</v>
      </c>
    </row>
    <row r="40" spans="1:12" x14ac:dyDescent="0.3">
      <c r="A40" s="12"/>
      <c r="B40" s="12" t="s">
        <v>60</v>
      </c>
      <c r="C40" s="16"/>
      <c r="D40" s="15" t="s">
        <v>36</v>
      </c>
      <c r="E40" s="15">
        <f>C40*10%</f>
        <v>0</v>
      </c>
      <c r="F40" s="17">
        <f>F9</f>
        <v>1</v>
      </c>
      <c r="G40" s="12">
        <f t="shared" si="14"/>
        <v>0</v>
      </c>
      <c r="H40" s="19">
        <f t="shared" si="15"/>
        <v>0</v>
      </c>
      <c r="I40" s="19">
        <f>H40*F40</f>
        <v>0</v>
      </c>
      <c r="J40" s="12"/>
      <c r="K40" s="21">
        <f t="shared" si="12"/>
        <v>0</v>
      </c>
      <c r="L40" s="17">
        <f t="shared" si="13"/>
        <v>0</v>
      </c>
    </row>
    <row r="41" spans="1:12" x14ac:dyDescent="0.3">
      <c r="A41" s="9" t="s">
        <v>61</v>
      </c>
      <c r="B41" s="12" t="s">
        <v>62</v>
      </c>
      <c r="C41" s="16"/>
      <c r="D41" s="15" t="s">
        <v>36</v>
      </c>
      <c r="E41" s="15">
        <f>C41*2.5%</f>
        <v>0</v>
      </c>
      <c r="F41" s="17">
        <f>F9</f>
        <v>1</v>
      </c>
      <c r="G41" s="12">
        <f t="shared" si="14"/>
        <v>0</v>
      </c>
      <c r="H41" s="19">
        <f t="shared" si="15"/>
        <v>0</v>
      </c>
      <c r="I41" s="19">
        <f t="shared" ref="I41:I44" si="16">H41*F41</f>
        <v>0</v>
      </c>
      <c r="J41" s="12"/>
      <c r="K41" s="21">
        <f t="shared" si="12"/>
        <v>0</v>
      </c>
      <c r="L41" s="17">
        <f t="shared" si="13"/>
        <v>0</v>
      </c>
    </row>
    <row r="42" spans="1:12" x14ac:dyDescent="0.3">
      <c r="A42" s="12"/>
      <c r="B42" s="12" t="s">
        <v>63</v>
      </c>
      <c r="C42" s="16"/>
      <c r="D42" s="15" t="s">
        <v>36</v>
      </c>
      <c r="E42" s="15">
        <f>C42*2%</f>
        <v>0</v>
      </c>
      <c r="F42" s="17">
        <f>F9</f>
        <v>1</v>
      </c>
      <c r="G42" s="12">
        <f t="shared" si="14"/>
        <v>0</v>
      </c>
      <c r="H42" s="19">
        <f t="shared" si="15"/>
        <v>0</v>
      </c>
      <c r="I42" s="19">
        <f t="shared" si="16"/>
        <v>0</v>
      </c>
      <c r="J42" s="12"/>
      <c r="K42" s="21">
        <f t="shared" si="12"/>
        <v>0</v>
      </c>
      <c r="L42" s="17">
        <f t="shared" si="13"/>
        <v>0</v>
      </c>
    </row>
    <row r="43" spans="1:12" x14ac:dyDescent="0.3">
      <c r="A43" s="12"/>
      <c r="B43" s="12" t="s">
        <v>64</v>
      </c>
      <c r="C43" s="16"/>
      <c r="D43" s="15" t="s">
        <v>36</v>
      </c>
      <c r="E43" s="15">
        <v>1000</v>
      </c>
      <c r="F43" s="17">
        <f>F9</f>
        <v>1</v>
      </c>
      <c r="G43" s="12">
        <f t="shared" si="14"/>
        <v>1000</v>
      </c>
      <c r="H43" s="19">
        <f t="shared" si="15"/>
        <v>1000</v>
      </c>
      <c r="I43" s="19">
        <f t="shared" si="16"/>
        <v>1000</v>
      </c>
      <c r="J43" s="12"/>
      <c r="K43" s="21">
        <f t="shared" si="12"/>
        <v>0</v>
      </c>
      <c r="L43" s="17">
        <f t="shared" si="13"/>
        <v>1000</v>
      </c>
    </row>
    <row r="44" spans="1:12" x14ac:dyDescent="0.3">
      <c r="A44" s="12" t="s">
        <v>65</v>
      </c>
      <c r="B44" s="52" t="s">
        <v>66</v>
      </c>
      <c r="C44" s="53"/>
      <c r="D44" s="53" t="s">
        <v>36</v>
      </c>
      <c r="E44" s="53">
        <v>350</v>
      </c>
      <c r="F44" s="17">
        <f>F9</f>
        <v>1</v>
      </c>
      <c r="G44" s="52">
        <v>350</v>
      </c>
      <c r="H44" s="82">
        <v>350</v>
      </c>
      <c r="I44" s="19">
        <f t="shared" si="16"/>
        <v>350</v>
      </c>
      <c r="J44" s="52"/>
      <c r="K44" s="54">
        <f t="shared" si="12"/>
        <v>0</v>
      </c>
      <c r="L44" s="55">
        <f t="shared" si="13"/>
        <v>350</v>
      </c>
    </row>
    <row r="45" spans="1:12" x14ac:dyDescent="0.3">
      <c r="A45" s="3"/>
      <c r="B45" s="3"/>
      <c r="C45" s="56"/>
      <c r="D45" s="56"/>
      <c r="E45" s="56"/>
      <c r="F45" s="57">
        <f>F9</f>
        <v>1</v>
      </c>
      <c r="G45" s="3"/>
      <c r="H45" s="57">
        <f>SUM(H37:H44)</f>
        <v>2095.9281249999999</v>
      </c>
      <c r="I45" s="57">
        <f>SUM(I37:I44)</f>
        <v>2095.9281249999999</v>
      </c>
      <c r="J45" s="58"/>
      <c r="K45" s="57">
        <f>SUM(K37:K44)</f>
        <v>29.3456625</v>
      </c>
      <c r="L45" s="57">
        <f>SUM(L37:L44)</f>
        <v>2125.2737875000003</v>
      </c>
    </row>
    <row r="46" spans="1:12" ht="28.8" x14ac:dyDescent="0.3">
      <c r="A46" s="3"/>
      <c r="B46" s="3"/>
      <c r="C46" s="56"/>
      <c r="D46" s="56"/>
      <c r="E46" s="56"/>
      <c r="F46" s="3"/>
      <c r="G46" s="89" t="s">
        <v>67</v>
      </c>
      <c r="H46" s="3"/>
      <c r="I46" s="60"/>
      <c r="J46" s="3"/>
      <c r="K46" s="60"/>
      <c r="L46" s="3"/>
    </row>
    <row r="47" spans="1:12" ht="18" x14ac:dyDescent="0.35">
      <c r="A47" s="61" t="s">
        <v>68</v>
      </c>
      <c r="B47" s="62">
        <v>97</v>
      </c>
      <c r="C47" s="105" t="s">
        <v>69</v>
      </c>
      <c r="D47" s="105"/>
      <c r="E47" s="105"/>
      <c r="F47" s="105"/>
      <c r="G47" s="63">
        <f>G11</f>
        <v>5700</v>
      </c>
      <c r="H47" s="56"/>
      <c r="I47" s="56"/>
      <c r="J47" s="3"/>
      <c r="K47" s="3"/>
      <c r="L47" s="3"/>
    </row>
    <row r="48" spans="1:12" ht="18" x14ac:dyDescent="0.35">
      <c r="A48" s="61">
        <v>80</v>
      </c>
      <c r="B48" s="61">
        <f>B47*A48</f>
        <v>7760</v>
      </c>
      <c r="C48" s="105" t="s">
        <v>70</v>
      </c>
      <c r="D48" s="105"/>
      <c r="E48" s="105"/>
      <c r="F48" s="105"/>
      <c r="G48" s="63">
        <f>I45/F9</f>
        <v>2095.9281249999999</v>
      </c>
      <c r="H48" s="56"/>
      <c r="I48" s="56"/>
      <c r="J48" s="3"/>
      <c r="K48" s="3"/>
      <c r="L48" s="3"/>
    </row>
    <row r="49" spans="1:12" x14ac:dyDescent="0.3">
      <c r="A49" s="3"/>
      <c r="B49" s="3"/>
      <c r="C49" s="106" t="s">
        <v>71</v>
      </c>
      <c r="D49" s="106"/>
      <c r="E49" s="106"/>
      <c r="F49" s="106"/>
      <c r="G49" s="65">
        <f>SUM(G47:G48)</f>
        <v>7795.9281250000004</v>
      </c>
      <c r="H49" s="56"/>
      <c r="I49" s="56"/>
      <c r="J49" s="3"/>
      <c r="K49" s="3"/>
      <c r="L49" s="3"/>
    </row>
    <row r="50" spans="1:12" x14ac:dyDescent="0.3">
      <c r="A50" s="3"/>
      <c r="B50" s="3"/>
      <c r="C50" s="3"/>
      <c r="G50" s="67"/>
      <c r="H50" s="56"/>
      <c r="I50" s="56"/>
      <c r="J50" s="3"/>
      <c r="K50" s="3"/>
      <c r="L50" s="3"/>
    </row>
    <row r="51" spans="1:12" x14ac:dyDescent="0.3">
      <c r="A51" s="3"/>
      <c r="B51" s="3"/>
      <c r="C51" s="3"/>
      <c r="G51" s="90">
        <f>G49/A48</f>
        <v>97.449101562500005</v>
      </c>
      <c r="H51" s="83"/>
      <c r="I51" s="56"/>
      <c r="J51" s="3"/>
      <c r="K51" s="3"/>
      <c r="L51" s="3"/>
    </row>
    <row r="52" spans="1:12" x14ac:dyDescent="0.3">
      <c r="A52" s="3"/>
      <c r="D52" s="69" t="s">
        <v>72</v>
      </c>
      <c r="E52" s="56"/>
      <c r="F52" s="70"/>
      <c r="G52" s="70"/>
      <c r="H52" s="56"/>
      <c r="I52" s="56"/>
      <c r="J52" s="3"/>
      <c r="K52" s="3"/>
      <c r="L52" s="3"/>
    </row>
    <row r="53" spans="1:12" x14ac:dyDescent="0.3">
      <c r="A53" s="3"/>
      <c r="D53" s="71" t="s">
        <v>73</v>
      </c>
      <c r="E53" s="72">
        <f>I45/F45</f>
        <v>2095.9281249999999</v>
      </c>
      <c r="F53" s="73" t="s">
        <v>17</v>
      </c>
      <c r="G53" s="70"/>
      <c r="H53" s="56"/>
      <c r="I53" s="56"/>
      <c r="J53" s="3"/>
      <c r="K53" s="3"/>
      <c r="L53" s="3"/>
    </row>
    <row r="54" spans="1:12" x14ac:dyDescent="0.3">
      <c r="A54" s="3"/>
      <c r="B54" s="3"/>
      <c r="C54" s="3"/>
      <c r="D54" s="71" t="s">
        <v>18</v>
      </c>
      <c r="E54" s="72">
        <f>L45/F45</f>
        <v>2125.2737875000003</v>
      </c>
      <c r="F54" s="73" t="s">
        <v>17</v>
      </c>
      <c r="G54" s="70"/>
      <c r="H54" s="56"/>
      <c r="I54" s="56"/>
      <c r="J54" s="3"/>
      <c r="K54" s="3"/>
      <c r="L54" s="3"/>
    </row>
    <row r="55" spans="1:12" x14ac:dyDescent="0.3">
      <c r="A55" s="3"/>
      <c r="B55" s="3"/>
      <c r="C55" s="56"/>
      <c r="D55" s="74"/>
      <c r="E55" s="70"/>
      <c r="F55" s="70"/>
      <c r="G55" s="3"/>
      <c r="H55" s="3"/>
      <c r="I55" s="3"/>
      <c r="J55" s="3"/>
      <c r="K55" s="3"/>
      <c r="L55" s="3"/>
    </row>
    <row r="56" spans="1:12" x14ac:dyDescent="0.3">
      <c r="D56" s="59" t="s">
        <v>18</v>
      </c>
      <c r="E56" s="75"/>
      <c r="F56" s="76" t="s">
        <v>16</v>
      </c>
    </row>
    <row r="57" spans="1:12" x14ac:dyDescent="0.3">
      <c r="B57" s="105" t="s">
        <v>74</v>
      </c>
      <c r="C57" s="105"/>
      <c r="D57" s="63">
        <f>G12</f>
        <v>6042</v>
      </c>
      <c r="E57" s="77"/>
      <c r="F57" s="78">
        <f>G11</f>
        <v>5700</v>
      </c>
    </row>
    <row r="58" spans="1:12" x14ac:dyDescent="0.3">
      <c r="B58" s="102" t="s">
        <v>75</v>
      </c>
      <c r="C58" s="103"/>
      <c r="D58" s="63">
        <f>E54</f>
        <v>2125.2737875000003</v>
      </c>
      <c r="E58" s="77"/>
      <c r="F58" s="78">
        <f>E53</f>
        <v>2095.9281249999999</v>
      </c>
    </row>
    <row r="59" spans="1:12" x14ac:dyDescent="0.3">
      <c r="B59" s="64" t="s">
        <v>71</v>
      </c>
      <c r="C59" s="64"/>
      <c r="D59" s="65">
        <f>SUM(D57:D58)</f>
        <v>8167.2737875000003</v>
      </c>
      <c r="E59" s="75"/>
      <c r="F59" s="79">
        <f>SUM(F57:F58)</f>
        <v>7795.9281250000004</v>
      </c>
    </row>
    <row r="60" spans="1:12" x14ac:dyDescent="0.3">
      <c r="D60" s="67"/>
      <c r="E60" s="56"/>
      <c r="F60" s="70"/>
    </row>
    <row r="61" spans="1:12" x14ac:dyDescent="0.3">
      <c r="D61" s="56">
        <f>D59/A48</f>
        <v>102.09092234375001</v>
      </c>
      <c r="E61" s="56"/>
      <c r="F61" s="3">
        <f>F59/A48</f>
        <v>97.449101562500005</v>
      </c>
    </row>
  </sheetData>
  <mergeCells count="11">
    <mergeCell ref="A1:F1"/>
    <mergeCell ref="A2:F2"/>
    <mergeCell ref="C49:F49"/>
    <mergeCell ref="B57:C57"/>
    <mergeCell ref="B58:C58"/>
    <mergeCell ref="C48:F48"/>
    <mergeCell ref="J5:K5"/>
    <mergeCell ref="L5:L6"/>
    <mergeCell ref="D11:E11"/>
    <mergeCell ref="D12:E12"/>
    <mergeCell ref="C47:F47"/>
  </mergeCells>
  <pageMargins left="0.31496062992125984" right="0.31496062992125984" top="0.74803149606299213" bottom="0.74803149606299213" header="0.31496062992125984" footer="0.31496062992125984"/>
  <pageSetup paperSize="9" scale="9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CAC9-C14F-4841-9D95-EC0B4F636597}">
  <dimension ref="A1:L69"/>
  <sheetViews>
    <sheetView topLeftCell="A33" workbookViewId="0">
      <selection sqref="A1:L69"/>
    </sheetView>
  </sheetViews>
  <sheetFormatPr defaultRowHeight="14.4" x14ac:dyDescent="0.3"/>
  <cols>
    <col min="1" max="1" width="9.88671875" bestFit="1" customWidth="1"/>
    <col min="2" max="2" width="30.109375" customWidth="1"/>
    <col min="3" max="3" width="11.8867187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46.2" x14ac:dyDescent="0.85">
      <c r="A3" s="122" t="s">
        <v>141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</row>
    <row r="4" spans="1:12" x14ac:dyDescent="0.3">
      <c r="A4" s="107" t="s">
        <v>89</v>
      </c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139</v>
      </c>
      <c r="C8" s="81" t="s">
        <v>105</v>
      </c>
      <c r="D8" s="15" t="s">
        <v>15</v>
      </c>
      <c r="E8" s="16">
        <v>368</v>
      </c>
      <c r="F8" s="17">
        <v>368</v>
      </c>
      <c r="G8" s="12">
        <v>4</v>
      </c>
      <c r="H8" s="18">
        <f>E8*G8</f>
        <v>1472</v>
      </c>
      <c r="I8" s="19">
        <f>F8*G8</f>
        <v>1472</v>
      </c>
      <c r="J8" s="20">
        <v>0.05</v>
      </c>
      <c r="K8" s="21">
        <f>I8*J8</f>
        <v>73.600000000000009</v>
      </c>
      <c r="L8" s="17">
        <f>I8+K8</f>
        <v>1545.6</v>
      </c>
    </row>
    <row r="9" spans="1:12" x14ac:dyDescent="0.3">
      <c r="A9" s="12"/>
      <c r="B9" s="80" t="s">
        <v>135</v>
      </c>
      <c r="C9" s="81"/>
      <c r="D9" s="15"/>
      <c r="E9" s="15"/>
      <c r="F9" s="17"/>
      <c r="G9" s="12"/>
      <c r="H9" s="18"/>
      <c r="I9" s="19"/>
      <c r="J9" s="22"/>
      <c r="K9" s="21"/>
      <c r="L9" s="17"/>
    </row>
    <row r="10" spans="1:12" ht="18" x14ac:dyDescent="0.3">
      <c r="A10" s="23"/>
      <c r="E10" s="24"/>
      <c r="F10" s="25">
        <v>1</v>
      </c>
      <c r="G10" s="23"/>
      <c r="H10" s="26">
        <f>SUM(H8:H9)</f>
        <v>1472</v>
      </c>
      <c r="I10" s="27">
        <f>SUM(I8:I9)</f>
        <v>1472</v>
      </c>
      <c r="J10" s="28"/>
      <c r="K10" s="29">
        <f>SUM(K8:K9)</f>
        <v>73.600000000000009</v>
      </c>
      <c r="L10" s="30">
        <f>SUM(L8:L9)</f>
        <v>1545.6</v>
      </c>
    </row>
    <row r="11" spans="1:12" x14ac:dyDescent="0.3">
      <c r="A11" s="23"/>
      <c r="B11" s="23"/>
      <c r="C11" s="24"/>
      <c r="D11" s="31"/>
      <c r="E11" s="32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12"/>
      <c r="C12" s="15"/>
      <c r="D12" s="113" t="s">
        <v>16</v>
      </c>
      <c r="E12" s="114"/>
      <c r="F12" s="36" t="s">
        <v>17</v>
      </c>
      <c r="G12" s="37">
        <f>I10/F10</f>
        <v>1472</v>
      </c>
      <c r="H12" s="18"/>
      <c r="I12" s="19"/>
      <c r="J12" s="22"/>
      <c r="K12" s="21"/>
      <c r="L12" s="17"/>
    </row>
    <row r="13" spans="1:12" x14ac:dyDescent="0.3">
      <c r="A13" s="12"/>
      <c r="B13" s="12"/>
      <c r="C13" s="15"/>
      <c r="D13" s="113" t="s">
        <v>18</v>
      </c>
      <c r="E13" s="114"/>
      <c r="F13" s="36" t="s">
        <v>17</v>
      </c>
      <c r="G13" s="37">
        <f>L10/F10</f>
        <v>1545.6</v>
      </c>
      <c r="H13" s="18"/>
      <c r="I13" s="19"/>
      <c r="J13" s="22"/>
      <c r="K13" s="21"/>
      <c r="L13" s="17"/>
    </row>
    <row r="14" spans="1:12" x14ac:dyDescent="0.3">
      <c r="A14" s="12"/>
      <c r="B14" s="12"/>
      <c r="C14" s="15"/>
      <c r="D14" s="34"/>
      <c r="E14" s="35"/>
      <c r="F14" s="36"/>
      <c r="G14" s="37"/>
      <c r="H14" s="18"/>
      <c r="I14" s="19"/>
      <c r="J14" s="22"/>
      <c r="K14" s="21"/>
      <c r="L14" s="17"/>
    </row>
    <row r="15" spans="1:12" x14ac:dyDescent="0.3">
      <c r="A15" s="9" t="s">
        <v>19</v>
      </c>
      <c r="B15" s="38" t="s">
        <v>91</v>
      </c>
      <c r="C15" s="15" t="str">
        <f>C8</f>
        <v>BLACK</v>
      </c>
      <c r="D15" s="15" t="s">
        <v>20</v>
      </c>
      <c r="E15" s="15">
        <v>1.45</v>
      </c>
      <c r="F15" s="17">
        <f>E15*F10</f>
        <v>1.45</v>
      </c>
      <c r="G15" s="12">
        <v>46</v>
      </c>
      <c r="H15" s="18">
        <f>E15*G15</f>
        <v>66.7</v>
      </c>
      <c r="I15" s="19">
        <f>F15*G15</f>
        <v>66.7</v>
      </c>
      <c r="J15" s="22">
        <v>0.12</v>
      </c>
      <c r="K15" s="21">
        <f>I15*J15</f>
        <v>8.0039999999999996</v>
      </c>
      <c r="L15" s="17">
        <f>I15+K15</f>
        <v>74.704000000000008</v>
      </c>
    </row>
    <row r="16" spans="1:12" x14ac:dyDescent="0.3">
      <c r="A16" s="9"/>
      <c r="B16" s="38"/>
      <c r="C16" s="15"/>
      <c r="D16" s="15"/>
      <c r="E16" s="15"/>
      <c r="F16" s="17"/>
      <c r="G16" s="12"/>
      <c r="H16" s="18"/>
      <c r="I16" s="19"/>
      <c r="J16" s="22"/>
      <c r="K16" s="21"/>
      <c r="L16" s="17"/>
    </row>
    <row r="17" spans="1:12" x14ac:dyDescent="0.3">
      <c r="A17" s="9" t="s">
        <v>21</v>
      </c>
      <c r="B17" s="12" t="s">
        <v>22</v>
      </c>
      <c r="C17" s="15" t="str">
        <f>C8</f>
        <v>BLACK</v>
      </c>
      <c r="D17" s="15" t="s">
        <v>23</v>
      </c>
      <c r="E17" s="15">
        <v>100</v>
      </c>
      <c r="F17" s="17">
        <f>E17*F10</f>
        <v>100</v>
      </c>
      <c r="G17" s="12">
        <v>61</v>
      </c>
      <c r="H17" s="18">
        <f>F17/1000*G17/F10</f>
        <v>6.1000000000000005</v>
      </c>
      <c r="I17" s="19">
        <f>F17/1000*G17</f>
        <v>6.1000000000000005</v>
      </c>
      <c r="J17" s="22">
        <v>0.12</v>
      </c>
      <c r="K17" s="21">
        <f>I17*J17</f>
        <v>0.73199999999999998</v>
      </c>
      <c r="L17" s="17">
        <f>I17+K17</f>
        <v>6.8320000000000007</v>
      </c>
    </row>
    <row r="18" spans="1:12" x14ac:dyDescent="0.3">
      <c r="A18" s="9"/>
      <c r="B18" s="12" t="s">
        <v>24</v>
      </c>
      <c r="C18" s="15" t="str">
        <f>C8</f>
        <v>BLACK</v>
      </c>
      <c r="D18" s="15" t="s">
        <v>23</v>
      </c>
      <c r="E18" s="15">
        <v>100</v>
      </c>
      <c r="F18" s="17">
        <f>E18*F10</f>
        <v>100</v>
      </c>
      <c r="G18" s="12">
        <v>257</v>
      </c>
      <c r="H18" s="18">
        <f>F18/5000*G18/F10</f>
        <v>5.14</v>
      </c>
      <c r="I18" s="19">
        <f>H18*F10</f>
        <v>5.14</v>
      </c>
      <c r="J18" s="22">
        <v>0.12</v>
      </c>
      <c r="K18" s="21">
        <f>I18*J18</f>
        <v>0.6167999999999999</v>
      </c>
      <c r="L18" s="17">
        <f>I18+K18</f>
        <v>5.7567999999999993</v>
      </c>
    </row>
    <row r="19" spans="1:12" x14ac:dyDescent="0.3">
      <c r="A19" s="9"/>
      <c r="B19" s="12" t="s">
        <v>25</v>
      </c>
      <c r="C19" s="15" t="str">
        <f>C8</f>
        <v>BLACK</v>
      </c>
      <c r="D19" s="15" t="s">
        <v>23</v>
      </c>
      <c r="E19" s="15">
        <v>50</v>
      </c>
      <c r="F19" s="17">
        <f>E19*F10</f>
        <v>50</v>
      </c>
      <c r="G19" s="12">
        <v>162</v>
      </c>
      <c r="H19" s="18">
        <f>F19/1000*G19/F10</f>
        <v>8.1</v>
      </c>
      <c r="I19" s="19">
        <f>F19/1000*G19</f>
        <v>8.1</v>
      </c>
      <c r="J19" s="22">
        <v>0.12</v>
      </c>
      <c r="K19" s="21">
        <f>I19*J19</f>
        <v>0.97199999999999998</v>
      </c>
      <c r="L19" s="17">
        <f>I19+K19</f>
        <v>9.0719999999999992</v>
      </c>
    </row>
    <row r="20" spans="1:12" x14ac:dyDescent="0.3">
      <c r="A20" s="9"/>
      <c r="B20" s="12"/>
      <c r="C20" s="15"/>
      <c r="D20" s="15"/>
      <c r="E20" s="15"/>
      <c r="F20" s="17"/>
      <c r="G20" s="12"/>
      <c r="H20" s="18"/>
      <c r="I20" s="19"/>
      <c r="J20" s="22"/>
      <c r="K20" s="21"/>
      <c r="L20" s="17"/>
    </row>
    <row r="21" spans="1:12" x14ac:dyDescent="0.3">
      <c r="A21" s="9" t="s">
        <v>26</v>
      </c>
      <c r="B21" s="12" t="s">
        <v>26</v>
      </c>
      <c r="C21" s="15" t="s">
        <v>27</v>
      </c>
      <c r="D21" s="15" t="s">
        <v>28</v>
      </c>
      <c r="E21" s="15">
        <v>1</v>
      </c>
      <c r="F21" s="17">
        <f>E21*F10</f>
        <v>1</v>
      </c>
      <c r="G21" s="12">
        <v>14</v>
      </c>
      <c r="H21" s="18">
        <f>E21*G21</f>
        <v>14</v>
      </c>
      <c r="I21" s="19">
        <f>F21*G21</f>
        <v>14</v>
      </c>
      <c r="J21" s="22">
        <v>0.18</v>
      </c>
      <c r="K21" s="21">
        <f>I21*J21</f>
        <v>2.52</v>
      </c>
      <c r="L21" s="17">
        <f>I21+K21</f>
        <v>16.52</v>
      </c>
    </row>
    <row r="22" spans="1:12" x14ac:dyDescent="0.3">
      <c r="A22" s="9"/>
      <c r="B22" s="12" t="s">
        <v>29</v>
      </c>
      <c r="C22" s="15" t="s">
        <v>30</v>
      </c>
      <c r="D22" s="15" t="s">
        <v>31</v>
      </c>
      <c r="E22" s="15">
        <v>0.15</v>
      </c>
      <c r="F22" s="17">
        <f>E22*F10</f>
        <v>0.15</v>
      </c>
      <c r="G22" s="12">
        <v>88</v>
      </c>
      <c r="H22" s="18">
        <f>E22*G22</f>
        <v>13.2</v>
      </c>
      <c r="I22" s="19">
        <f>F22*G22</f>
        <v>13.2</v>
      </c>
      <c r="J22" s="22">
        <v>0.18</v>
      </c>
      <c r="K22" s="21">
        <f>I22*J22</f>
        <v>2.3759999999999999</v>
      </c>
      <c r="L22" s="17">
        <f>I22+K22</f>
        <v>15.575999999999999</v>
      </c>
    </row>
    <row r="23" spans="1:12" x14ac:dyDescent="0.3">
      <c r="A23" s="9"/>
      <c r="B23" s="12" t="s">
        <v>32</v>
      </c>
      <c r="C23" s="15" t="s">
        <v>33</v>
      </c>
      <c r="D23" s="15" t="s">
        <v>28</v>
      </c>
      <c r="E23" s="15">
        <v>3.75</v>
      </c>
      <c r="F23" s="17">
        <f>E23*F10</f>
        <v>3.75</v>
      </c>
      <c r="G23" s="12">
        <v>0.6875</v>
      </c>
      <c r="H23" s="18">
        <f>E23*G23</f>
        <v>2.578125</v>
      </c>
      <c r="I23" s="19">
        <f>F23*G23</f>
        <v>2.578125</v>
      </c>
      <c r="J23" s="22">
        <v>0.18</v>
      </c>
      <c r="K23" s="21">
        <f>I23*J23</f>
        <v>0.46406249999999999</v>
      </c>
      <c r="L23" s="17">
        <f>I23+K23</f>
        <v>3.0421874999999998</v>
      </c>
    </row>
    <row r="24" spans="1:12" x14ac:dyDescent="0.3">
      <c r="A24" s="9"/>
      <c r="B24" s="12"/>
      <c r="C24" s="15"/>
      <c r="D24" s="15"/>
      <c r="E24" s="15"/>
      <c r="F24" s="17"/>
      <c r="G24" s="12"/>
      <c r="H24" s="12"/>
      <c r="I24" s="17"/>
      <c r="J24" s="22"/>
      <c r="K24" s="17"/>
      <c r="L24" s="17"/>
    </row>
    <row r="25" spans="1:12" x14ac:dyDescent="0.3">
      <c r="A25" s="12" t="s">
        <v>37</v>
      </c>
      <c r="B25" s="12" t="s">
        <v>92</v>
      </c>
      <c r="C25" s="15" t="s">
        <v>30</v>
      </c>
      <c r="D25" s="15" t="s">
        <v>36</v>
      </c>
      <c r="E25" s="15">
        <v>1</v>
      </c>
      <c r="F25" s="12">
        <f>E25*F10</f>
        <v>1</v>
      </c>
      <c r="G25" s="12">
        <v>60</v>
      </c>
      <c r="H25" s="12">
        <f>E25*G25</f>
        <v>60</v>
      </c>
      <c r="I25" s="19">
        <f>F25*G25</f>
        <v>60</v>
      </c>
      <c r="J25" s="22">
        <v>0.12</v>
      </c>
      <c r="K25" s="21">
        <f>I25*J25</f>
        <v>7.1999999999999993</v>
      </c>
      <c r="L25" s="17">
        <f>I25+K25</f>
        <v>67.2</v>
      </c>
    </row>
    <row r="26" spans="1:12" x14ac:dyDescent="0.3">
      <c r="A26" s="12"/>
      <c r="B26" s="12" t="s">
        <v>93</v>
      </c>
      <c r="C26" s="15" t="s">
        <v>30</v>
      </c>
      <c r="D26" s="15" t="s">
        <v>36</v>
      </c>
      <c r="E26" s="15">
        <v>4</v>
      </c>
      <c r="F26" s="12">
        <v>4</v>
      </c>
      <c r="G26" s="12">
        <v>20</v>
      </c>
      <c r="H26" s="12">
        <f>E26*G26</f>
        <v>80</v>
      </c>
      <c r="I26" s="19">
        <f>F26*G26</f>
        <v>80</v>
      </c>
      <c r="J26" s="22">
        <v>0.12</v>
      </c>
      <c r="K26" s="21">
        <f>I26*J26</f>
        <v>9.6</v>
      </c>
      <c r="L26" s="17">
        <f>I26+K26</f>
        <v>89.6</v>
      </c>
    </row>
    <row r="27" spans="1:12" x14ac:dyDescent="0.3">
      <c r="A27" s="12"/>
      <c r="B27" s="12"/>
      <c r="C27" s="15"/>
      <c r="D27" s="15"/>
      <c r="E27" s="15"/>
      <c r="F27" s="12"/>
      <c r="G27" s="12"/>
      <c r="H27" s="18"/>
      <c r="I27" s="19"/>
      <c r="J27" s="22"/>
      <c r="K27" s="21"/>
      <c r="L27" s="17"/>
    </row>
    <row r="28" spans="1:12" x14ac:dyDescent="0.3">
      <c r="A28" s="12" t="s">
        <v>136</v>
      </c>
      <c r="B28" s="12" t="s">
        <v>137</v>
      </c>
      <c r="C28" s="15"/>
      <c r="D28" s="15" t="s">
        <v>36</v>
      </c>
      <c r="E28" s="15">
        <v>1</v>
      </c>
      <c r="F28" s="12">
        <f>E28*F10</f>
        <v>1</v>
      </c>
      <c r="G28" s="12">
        <v>15</v>
      </c>
      <c r="H28" s="18">
        <f>E28*G28</f>
        <v>15</v>
      </c>
      <c r="I28" s="19">
        <f>F28*G28</f>
        <v>15</v>
      </c>
      <c r="J28" s="22">
        <v>0.12</v>
      </c>
      <c r="K28" s="21">
        <f>I28*J28</f>
        <v>1.7999999999999998</v>
      </c>
      <c r="L28" s="17">
        <f>I28+K28</f>
        <v>16.8</v>
      </c>
    </row>
    <row r="29" spans="1:12" x14ac:dyDescent="0.3">
      <c r="A29" s="12"/>
      <c r="B29" s="12" t="s">
        <v>138</v>
      </c>
      <c r="C29" s="15"/>
      <c r="D29" s="15" t="s">
        <v>36</v>
      </c>
      <c r="E29" s="15">
        <v>1</v>
      </c>
      <c r="F29" s="12">
        <f>E29*F10</f>
        <v>1</v>
      </c>
      <c r="G29" s="12">
        <v>75</v>
      </c>
      <c r="H29" s="18">
        <f>E29*G29</f>
        <v>75</v>
      </c>
      <c r="I29" s="19">
        <f>F29*G29</f>
        <v>75</v>
      </c>
      <c r="J29" s="22">
        <v>0.12</v>
      </c>
      <c r="K29" s="21">
        <f>I29*J29</f>
        <v>9</v>
      </c>
      <c r="L29" s="17">
        <f>I29+K29</f>
        <v>84</v>
      </c>
    </row>
    <row r="30" spans="1:12" x14ac:dyDescent="0.3">
      <c r="A30" s="12" t="s">
        <v>41</v>
      </c>
      <c r="B30" s="12" t="s">
        <v>42</v>
      </c>
      <c r="C30" s="15" t="s">
        <v>30</v>
      </c>
      <c r="D30" s="15" t="s">
        <v>36</v>
      </c>
      <c r="E30" s="15">
        <v>1</v>
      </c>
      <c r="F30" s="17">
        <f>E30*F10</f>
        <v>1</v>
      </c>
      <c r="G30" s="12">
        <v>2.5</v>
      </c>
      <c r="H30" s="18">
        <f>E30*G30</f>
        <v>2.5</v>
      </c>
      <c r="I30" s="19">
        <f>F30*G30</f>
        <v>2.5</v>
      </c>
      <c r="J30" s="22">
        <v>0.12</v>
      </c>
      <c r="K30" s="21">
        <f>I30*J30</f>
        <v>0.3</v>
      </c>
      <c r="L30" s="17">
        <f>I30+K30</f>
        <v>2.8</v>
      </c>
    </row>
    <row r="31" spans="1:12" x14ac:dyDescent="0.3">
      <c r="A31" s="12"/>
      <c r="B31" s="12" t="s">
        <v>43</v>
      </c>
      <c r="C31" s="15" t="s">
        <v>30</v>
      </c>
      <c r="D31" s="15" t="s">
        <v>36</v>
      </c>
      <c r="E31" s="15">
        <v>1</v>
      </c>
      <c r="F31" s="17">
        <f>E31*F10</f>
        <v>1</v>
      </c>
      <c r="G31" s="12">
        <v>2.5</v>
      </c>
      <c r="H31" s="18">
        <f>E31*G31</f>
        <v>2.5</v>
      </c>
      <c r="I31" s="19">
        <f>F31*G31</f>
        <v>2.5</v>
      </c>
      <c r="J31" s="22">
        <v>0.12</v>
      </c>
      <c r="K31" s="21">
        <f>I31*J31</f>
        <v>0.3</v>
      </c>
      <c r="L31" s="17">
        <f>I31+K31</f>
        <v>2.8</v>
      </c>
    </row>
    <row r="32" spans="1:12" x14ac:dyDescent="0.3">
      <c r="A32" s="9"/>
      <c r="B32" s="12" t="s">
        <v>44</v>
      </c>
      <c r="C32" s="15" t="s">
        <v>30</v>
      </c>
      <c r="D32" s="15" t="s">
        <v>36</v>
      </c>
      <c r="E32" s="15">
        <v>1</v>
      </c>
      <c r="F32" s="17">
        <f>E32*F10</f>
        <v>1</v>
      </c>
      <c r="G32" s="12">
        <v>4</v>
      </c>
      <c r="H32" s="18">
        <v>4</v>
      </c>
      <c r="I32" s="19">
        <f>F32*G32</f>
        <v>4</v>
      </c>
      <c r="J32" s="22">
        <v>0.12</v>
      </c>
      <c r="K32" s="21">
        <f>I32*J32</f>
        <v>0.48</v>
      </c>
      <c r="L32" s="17">
        <f>I32+K32</f>
        <v>4.4800000000000004</v>
      </c>
    </row>
    <row r="33" spans="1:12" x14ac:dyDescent="0.3">
      <c r="A33" s="9"/>
      <c r="B33" s="12"/>
      <c r="C33" s="15"/>
      <c r="D33" s="15"/>
      <c r="E33" s="15"/>
      <c r="F33" s="17"/>
      <c r="G33" s="12"/>
      <c r="H33" s="12"/>
      <c r="I33" s="17"/>
      <c r="J33" s="22"/>
      <c r="K33" s="17"/>
      <c r="L33" s="17"/>
    </row>
    <row r="34" spans="1:12" ht="39.6" x14ac:dyDescent="0.3">
      <c r="A34" s="42" t="s">
        <v>45</v>
      </c>
      <c r="B34" s="23" t="s">
        <v>46</v>
      </c>
      <c r="C34" s="24" t="s">
        <v>30</v>
      </c>
      <c r="D34" s="24" t="s">
        <v>36</v>
      </c>
      <c r="E34" s="24">
        <v>0</v>
      </c>
      <c r="F34" s="43">
        <f>E34*F10</f>
        <v>0</v>
      </c>
      <c r="G34" s="23">
        <v>5</v>
      </c>
      <c r="H34" s="44">
        <f t="shared" ref="H34:H39" si="0">E34*G34</f>
        <v>0</v>
      </c>
      <c r="I34" s="45">
        <f t="shared" ref="I34:I38" si="1">F34*G34</f>
        <v>0</v>
      </c>
      <c r="J34" s="46">
        <v>0.18</v>
      </c>
      <c r="K34" s="47">
        <f t="shared" ref="K34:K39" si="2">I34*J34</f>
        <v>0</v>
      </c>
      <c r="L34" s="43">
        <f t="shared" ref="L34:L40" si="3">I34+K34</f>
        <v>0</v>
      </c>
    </row>
    <row r="35" spans="1:12" x14ac:dyDescent="0.3">
      <c r="A35" s="12"/>
      <c r="B35" s="12" t="s">
        <v>47</v>
      </c>
      <c r="C35" s="15" t="s">
        <v>30</v>
      </c>
      <c r="D35" s="15" t="s">
        <v>36</v>
      </c>
      <c r="E35" s="15">
        <v>0</v>
      </c>
      <c r="F35" s="17">
        <f>E35*F10</f>
        <v>0</v>
      </c>
      <c r="G35" s="12">
        <v>5</v>
      </c>
      <c r="H35" s="18">
        <f t="shared" si="0"/>
        <v>0</v>
      </c>
      <c r="I35" s="19">
        <f t="shared" si="1"/>
        <v>0</v>
      </c>
      <c r="J35" s="22">
        <v>0.18</v>
      </c>
      <c r="K35" s="21">
        <f t="shared" si="2"/>
        <v>0</v>
      </c>
      <c r="L35" s="17">
        <f t="shared" si="3"/>
        <v>0</v>
      </c>
    </row>
    <row r="36" spans="1:12" x14ac:dyDescent="0.3">
      <c r="A36" s="12"/>
      <c r="B36" s="12" t="s">
        <v>48</v>
      </c>
      <c r="C36" s="15" t="s">
        <v>30</v>
      </c>
      <c r="D36" s="15" t="s">
        <v>49</v>
      </c>
      <c r="E36" s="15">
        <v>1</v>
      </c>
      <c r="F36" s="17">
        <f>E36*F10</f>
        <v>1</v>
      </c>
      <c r="G36" s="12">
        <v>12</v>
      </c>
      <c r="H36" s="18">
        <f t="shared" si="0"/>
        <v>12</v>
      </c>
      <c r="I36" s="19">
        <f t="shared" si="1"/>
        <v>12</v>
      </c>
      <c r="J36" s="22">
        <v>0.18</v>
      </c>
      <c r="K36" s="21">
        <f t="shared" si="2"/>
        <v>2.16</v>
      </c>
      <c r="L36" s="17">
        <f t="shared" si="3"/>
        <v>14.16</v>
      </c>
    </row>
    <row r="37" spans="1:12" x14ac:dyDescent="0.3">
      <c r="A37" s="12"/>
      <c r="B37" s="12" t="s">
        <v>50</v>
      </c>
      <c r="C37" s="15" t="s">
        <v>30</v>
      </c>
      <c r="D37" s="15" t="s">
        <v>49</v>
      </c>
      <c r="E37" s="15">
        <v>0.2</v>
      </c>
      <c r="F37" s="17">
        <f>E37*F10</f>
        <v>0.2</v>
      </c>
      <c r="G37" s="12">
        <v>115</v>
      </c>
      <c r="H37" s="18">
        <v>15</v>
      </c>
      <c r="I37" s="19">
        <f>H37*F10</f>
        <v>15</v>
      </c>
      <c r="J37" s="22">
        <v>0.18</v>
      </c>
      <c r="K37" s="21">
        <f t="shared" si="2"/>
        <v>2.6999999999999997</v>
      </c>
      <c r="L37" s="17">
        <f t="shared" si="3"/>
        <v>17.7</v>
      </c>
    </row>
    <row r="38" spans="1:12" x14ac:dyDescent="0.3">
      <c r="A38" s="12"/>
      <c r="B38" s="12" t="s">
        <v>51</v>
      </c>
      <c r="C38" s="15" t="s">
        <v>30</v>
      </c>
      <c r="D38" s="15" t="s">
        <v>52</v>
      </c>
      <c r="E38" s="15">
        <v>2</v>
      </c>
      <c r="F38" s="17">
        <f>E38*F10</f>
        <v>2</v>
      </c>
      <c r="G38" s="12">
        <v>1.35</v>
      </c>
      <c r="H38" s="18">
        <f t="shared" si="0"/>
        <v>2.7</v>
      </c>
      <c r="I38" s="19">
        <f t="shared" si="1"/>
        <v>2.7</v>
      </c>
      <c r="J38" s="22">
        <v>0.18</v>
      </c>
      <c r="K38" s="21">
        <f t="shared" si="2"/>
        <v>0.48599999999999999</v>
      </c>
      <c r="L38" s="17">
        <f t="shared" si="3"/>
        <v>3.1859999999999999</v>
      </c>
    </row>
    <row r="39" spans="1:12" x14ac:dyDescent="0.3">
      <c r="A39" s="12"/>
      <c r="B39" s="12" t="s">
        <v>53</v>
      </c>
      <c r="C39" s="15" t="s">
        <v>30</v>
      </c>
      <c r="D39" s="15" t="s">
        <v>36</v>
      </c>
      <c r="E39" s="15">
        <v>7.0000000000000007E-2</v>
      </c>
      <c r="F39" s="17">
        <f>E39*F10</f>
        <v>7.0000000000000007E-2</v>
      </c>
      <c r="G39" s="12">
        <v>168</v>
      </c>
      <c r="H39" s="18">
        <f t="shared" si="0"/>
        <v>11.760000000000002</v>
      </c>
      <c r="I39" s="19">
        <f>F39*G39</f>
        <v>11.760000000000002</v>
      </c>
      <c r="J39" s="22">
        <v>0.18</v>
      </c>
      <c r="K39" s="21">
        <f t="shared" si="2"/>
        <v>2.1168</v>
      </c>
      <c r="L39" s="17">
        <f t="shared" si="3"/>
        <v>13.876800000000001</v>
      </c>
    </row>
    <row r="40" spans="1:12" x14ac:dyDescent="0.3">
      <c r="A40" s="12"/>
      <c r="B40" s="12" t="s">
        <v>54</v>
      </c>
      <c r="C40" s="15" t="s">
        <v>55</v>
      </c>
      <c r="D40" s="15" t="s">
        <v>56</v>
      </c>
      <c r="E40" s="15">
        <f>0.1</f>
        <v>0.1</v>
      </c>
      <c r="F40" s="17">
        <f>E40*F10</f>
        <v>0.1</v>
      </c>
      <c r="G40" s="12">
        <v>54</v>
      </c>
      <c r="H40" s="18">
        <f>E40*G40</f>
        <v>5.4</v>
      </c>
      <c r="I40" s="19">
        <f>F40*G40</f>
        <v>5.4</v>
      </c>
      <c r="J40" s="22">
        <v>0.18</v>
      </c>
      <c r="K40" s="21">
        <f>I40*J40</f>
        <v>0.97199999999999998</v>
      </c>
      <c r="L40" s="17">
        <f t="shared" si="3"/>
        <v>6.3719999999999999</v>
      </c>
    </row>
    <row r="41" spans="1:12" x14ac:dyDescent="0.3">
      <c r="A41" s="12"/>
      <c r="B41" s="12"/>
      <c r="C41" s="15"/>
      <c r="D41" s="15"/>
      <c r="E41" s="15"/>
      <c r="F41" s="17"/>
      <c r="G41" s="12"/>
      <c r="H41" s="48">
        <f>SUM(H15:H40)</f>
        <v>401.67812499999997</v>
      </c>
      <c r="I41" s="48">
        <f>SUM(I15:I40)</f>
        <v>401.67812499999997</v>
      </c>
      <c r="J41" s="49"/>
      <c r="K41" s="50">
        <f>SUM(K15:K40)</f>
        <v>52.799662499999982</v>
      </c>
      <c r="L41" s="51">
        <f>SUM(L15:L40)</f>
        <v>454.47778750000003</v>
      </c>
    </row>
    <row r="42" spans="1:12" x14ac:dyDescent="0.3">
      <c r="A42" s="12" t="s">
        <v>57</v>
      </c>
      <c r="B42" s="12" t="s">
        <v>97</v>
      </c>
      <c r="C42" s="16"/>
      <c r="D42" s="15" t="s">
        <v>36</v>
      </c>
      <c r="E42" s="15">
        <f>C42*1%</f>
        <v>0</v>
      </c>
      <c r="F42" s="17">
        <f>F10</f>
        <v>1</v>
      </c>
      <c r="G42" s="12">
        <f>E42</f>
        <v>0</v>
      </c>
      <c r="H42" s="19">
        <f>G42</f>
        <v>0</v>
      </c>
      <c r="I42" s="19">
        <f>H42*F42</f>
        <v>0</v>
      </c>
      <c r="J42" s="22">
        <v>0.18</v>
      </c>
      <c r="K42" s="21">
        <f t="shared" ref="K42:K50" si="4">I42*J42</f>
        <v>0</v>
      </c>
      <c r="L42" s="17">
        <f t="shared" ref="L42:L50" si="5">I42+K42</f>
        <v>0</v>
      </c>
    </row>
    <row r="43" spans="1:12" x14ac:dyDescent="0.3">
      <c r="A43" s="12"/>
      <c r="B43" s="12" t="s">
        <v>98</v>
      </c>
      <c r="C43" s="16"/>
      <c r="D43" s="15" t="s">
        <v>36</v>
      </c>
      <c r="E43" s="15">
        <f>C43*1%</f>
        <v>0</v>
      </c>
      <c r="F43" s="17">
        <f>F10</f>
        <v>1</v>
      </c>
      <c r="G43" s="12">
        <f>E43</f>
        <v>0</v>
      </c>
      <c r="H43" s="19">
        <f>G43</f>
        <v>0</v>
      </c>
      <c r="I43" s="19">
        <f>H43*F43</f>
        <v>0</v>
      </c>
      <c r="J43" s="22">
        <v>0.18</v>
      </c>
      <c r="K43" s="21">
        <f t="shared" si="4"/>
        <v>0</v>
      </c>
      <c r="L43" s="17">
        <f t="shared" si="5"/>
        <v>0</v>
      </c>
    </row>
    <row r="44" spans="1:12" x14ac:dyDescent="0.3">
      <c r="A44" s="12"/>
      <c r="B44" s="12" t="s">
        <v>99</v>
      </c>
      <c r="C44" s="16"/>
      <c r="D44" s="15" t="s">
        <v>36</v>
      </c>
      <c r="E44" s="15">
        <f>C44*5%</f>
        <v>0</v>
      </c>
      <c r="F44" s="17">
        <f>F10</f>
        <v>1</v>
      </c>
      <c r="G44" s="12">
        <f t="shared" ref="G44:G49" si="6">E44</f>
        <v>0</v>
      </c>
      <c r="H44" s="19">
        <f t="shared" ref="H44:H49" si="7">G44</f>
        <v>0</v>
      </c>
      <c r="I44" s="19">
        <f>H44*F44</f>
        <v>0</v>
      </c>
      <c r="J44" s="22"/>
      <c r="K44" s="21">
        <f t="shared" si="4"/>
        <v>0</v>
      </c>
      <c r="L44" s="17">
        <f t="shared" si="5"/>
        <v>0</v>
      </c>
    </row>
    <row r="45" spans="1:12" x14ac:dyDescent="0.3">
      <c r="A45" s="12"/>
      <c r="B45" s="12" t="s">
        <v>140</v>
      </c>
      <c r="C45" s="16">
        <f>B55</f>
        <v>3760</v>
      </c>
      <c r="D45" s="15" t="s">
        <v>36</v>
      </c>
      <c r="E45" s="15">
        <f>C45*6%</f>
        <v>225.6</v>
      </c>
      <c r="F45" s="17">
        <f>F10</f>
        <v>1</v>
      </c>
      <c r="G45" s="12">
        <f t="shared" si="6"/>
        <v>225.6</v>
      </c>
      <c r="H45" s="19">
        <f t="shared" si="7"/>
        <v>225.6</v>
      </c>
      <c r="I45" s="19">
        <f>H45*F45</f>
        <v>225.6</v>
      </c>
      <c r="J45" s="12"/>
      <c r="K45" s="21">
        <f t="shared" si="4"/>
        <v>0</v>
      </c>
      <c r="L45" s="17">
        <f t="shared" si="5"/>
        <v>225.6</v>
      </c>
    </row>
    <row r="46" spans="1:12" x14ac:dyDescent="0.3">
      <c r="A46" s="9" t="s">
        <v>61</v>
      </c>
      <c r="B46" s="12" t="s">
        <v>62</v>
      </c>
      <c r="C46" s="16"/>
      <c r="D46" s="15" t="s">
        <v>36</v>
      </c>
      <c r="E46" s="15">
        <f>C46*2.5%</f>
        <v>0</v>
      </c>
      <c r="F46" s="17">
        <f>F10</f>
        <v>1</v>
      </c>
      <c r="G46" s="12">
        <f t="shared" si="6"/>
        <v>0</v>
      </c>
      <c r="H46" s="19">
        <f t="shared" si="7"/>
        <v>0</v>
      </c>
      <c r="I46" s="19">
        <f t="shared" ref="I46:I50" si="8">H46*F46</f>
        <v>0</v>
      </c>
      <c r="J46" s="12"/>
      <c r="K46" s="21">
        <f t="shared" si="4"/>
        <v>0</v>
      </c>
      <c r="L46" s="17">
        <f t="shared" si="5"/>
        <v>0</v>
      </c>
    </row>
    <row r="47" spans="1:12" x14ac:dyDescent="0.3">
      <c r="A47" s="12"/>
      <c r="B47" s="12" t="s">
        <v>63</v>
      </c>
      <c r="C47" s="16"/>
      <c r="D47" s="15" t="s">
        <v>36</v>
      </c>
      <c r="E47" s="15">
        <f>C47*2%</f>
        <v>0</v>
      </c>
      <c r="F47" s="17">
        <f>F10</f>
        <v>1</v>
      </c>
      <c r="G47" s="12">
        <f t="shared" si="6"/>
        <v>0</v>
      </c>
      <c r="H47" s="19">
        <f t="shared" si="7"/>
        <v>0</v>
      </c>
      <c r="I47" s="19">
        <f t="shared" si="8"/>
        <v>0</v>
      </c>
      <c r="J47" s="12"/>
      <c r="K47" s="21">
        <f t="shared" si="4"/>
        <v>0</v>
      </c>
      <c r="L47" s="17">
        <f t="shared" si="5"/>
        <v>0</v>
      </c>
    </row>
    <row r="48" spans="1:12" x14ac:dyDescent="0.3">
      <c r="A48" s="12"/>
      <c r="B48" s="12" t="s">
        <v>64</v>
      </c>
      <c r="C48" s="16"/>
      <c r="D48" s="15" t="s">
        <v>36</v>
      </c>
      <c r="E48" s="15">
        <v>1000</v>
      </c>
      <c r="F48" s="17">
        <f>F10</f>
        <v>1</v>
      </c>
      <c r="G48" s="12">
        <f t="shared" si="6"/>
        <v>1000</v>
      </c>
      <c r="H48" s="19">
        <f t="shared" si="7"/>
        <v>1000</v>
      </c>
      <c r="I48" s="19">
        <f t="shared" si="8"/>
        <v>1000</v>
      </c>
      <c r="J48" s="12"/>
      <c r="K48" s="21">
        <f t="shared" si="4"/>
        <v>0</v>
      </c>
      <c r="L48" s="17">
        <f t="shared" si="5"/>
        <v>1000</v>
      </c>
    </row>
    <row r="49" spans="1:12" x14ac:dyDescent="0.3">
      <c r="A49" s="12"/>
      <c r="B49" s="12" t="s">
        <v>101</v>
      </c>
      <c r="C49" s="16">
        <f>B55</f>
        <v>3760</v>
      </c>
      <c r="D49" s="15" t="s">
        <v>36</v>
      </c>
      <c r="E49" s="15">
        <f>C49*10%</f>
        <v>376</v>
      </c>
      <c r="F49" s="17">
        <f>F10</f>
        <v>1</v>
      </c>
      <c r="G49" s="12">
        <f t="shared" si="6"/>
        <v>376</v>
      </c>
      <c r="H49" s="19">
        <f t="shared" si="7"/>
        <v>376</v>
      </c>
      <c r="I49" s="19">
        <f>H49*F49</f>
        <v>376</v>
      </c>
      <c r="J49" s="12"/>
      <c r="K49" s="21">
        <f t="shared" si="4"/>
        <v>0</v>
      </c>
      <c r="L49" s="17">
        <f t="shared" si="5"/>
        <v>376</v>
      </c>
    </row>
    <row r="50" spans="1:12" x14ac:dyDescent="0.3">
      <c r="A50" s="12" t="s">
        <v>65</v>
      </c>
      <c r="B50" s="52" t="s">
        <v>66</v>
      </c>
      <c r="C50" s="53"/>
      <c r="D50" s="53" t="s">
        <v>36</v>
      </c>
      <c r="E50" s="53">
        <v>350</v>
      </c>
      <c r="F50" s="17">
        <f>F10</f>
        <v>1</v>
      </c>
      <c r="G50" s="52">
        <v>350</v>
      </c>
      <c r="H50" s="82">
        <v>350</v>
      </c>
      <c r="I50" s="19">
        <f t="shared" si="8"/>
        <v>350</v>
      </c>
      <c r="J50" s="52"/>
      <c r="K50" s="54">
        <f t="shared" si="4"/>
        <v>0</v>
      </c>
      <c r="L50" s="55">
        <f t="shared" si="5"/>
        <v>350</v>
      </c>
    </row>
    <row r="51" spans="1:12" x14ac:dyDescent="0.3">
      <c r="A51" s="3"/>
      <c r="B51" s="3"/>
      <c r="C51" s="56"/>
      <c r="D51" s="56"/>
      <c r="E51" s="56"/>
      <c r="F51" s="57">
        <f>F10</f>
        <v>1</v>
      </c>
      <c r="G51" s="3"/>
      <c r="H51" s="57">
        <f>SUM(H41:H50)</f>
        <v>2353.2781249999998</v>
      </c>
      <c r="I51" s="57">
        <f>SUM(I41:I50)</f>
        <v>2353.2781249999998</v>
      </c>
      <c r="J51" s="58"/>
      <c r="K51" s="57">
        <f>SUM(K41:K50)</f>
        <v>52.799662499999982</v>
      </c>
      <c r="L51" s="57">
        <f>SUM(L41:L50)</f>
        <v>2406.0777874999999</v>
      </c>
    </row>
    <row r="52" spans="1:12" x14ac:dyDescent="0.3">
      <c r="A52" s="3"/>
      <c r="B52" s="3"/>
      <c r="C52" s="56"/>
      <c r="D52" s="56"/>
      <c r="E52" s="56"/>
      <c r="F52" s="3"/>
      <c r="G52" s="3"/>
      <c r="H52" s="60"/>
      <c r="I52" s="60"/>
    </row>
    <row r="53" spans="1:12" x14ac:dyDescent="0.3">
      <c r="A53" s="3"/>
      <c r="B53" s="3"/>
      <c r="C53" s="56"/>
      <c r="D53" s="56"/>
      <c r="E53" s="56"/>
      <c r="F53" s="3"/>
      <c r="G53" s="59" t="s">
        <v>67</v>
      </c>
      <c r="H53" s="3"/>
      <c r="I53" s="3"/>
      <c r="J53" s="3"/>
      <c r="K53" s="60"/>
      <c r="L53" s="3"/>
    </row>
    <row r="54" spans="1:12" ht="18" x14ac:dyDescent="0.35">
      <c r="A54" s="61" t="s">
        <v>68</v>
      </c>
      <c r="B54" s="62">
        <v>47</v>
      </c>
      <c r="C54" s="105" t="s">
        <v>69</v>
      </c>
      <c r="D54" s="105"/>
      <c r="E54" s="105"/>
      <c r="F54" s="105"/>
      <c r="G54" s="63">
        <f>G12</f>
        <v>1472</v>
      </c>
      <c r="H54" s="56"/>
      <c r="I54" s="56"/>
      <c r="J54" s="3"/>
      <c r="K54" s="3"/>
      <c r="L54" s="3"/>
    </row>
    <row r="55" spans="1:12" ht="18" x14ac:dyDescent="0.35">
      <c r="A55" s="61">
        <v>80</v>
      </c>
      <c r="B55" s="61">
        <f>B54*A55</f>
        <v>3760</v>
      </c>
      <c r="C55" s="105" t="s">
        <v>70</v>
      </c>
      <c r="D55" s="105"/>
      <c r="E55" s="105"/>
      <c r="F55" s="105"/>
      <c r="G55" s="63">
        <f>I51/F10</f>
        <v>2353.2781249999998</v>
      </c>
      <c r="H55" s="56"/>
      <c r="I55" s="56"/>
      <c r="J55" s="3"/>
      <c r="K55" s="3"/>
      <c r="L55" s="3"/>
    </row>
    <row r="56" spans="1:12" x14ac:dyDescent="0.3">
      <c r="A56" s="3"/>
      <c r="B56" s="3"/>
      <c r="C56" s="106" t="s">
        <v>71</v>
      </c>
      <c r="D56" s="106"/>
      <c r="E56" s="106"/>
      <c r="F56" s="106"/>
      <c r="G56" s="65">
        <f>SUM(G54:G55)</f>
        <v>3825.2781249999998</v>
      </c>
      <c r="H56" s="56"/>
      <c r="I56" s="56"/>
      <c r="J56" s="3"/>
      <c r="K56" s="3"/>
      <c r="L56" s="3"/>
    </row>
    <row r="57" spans="1:12" x14ac:dyDescent="0.3">
      <c r="A57" s="3"/>
      <c r="B57" s="117"/>
      <c r="C57" s="3"/>
      <c r="G57" s="67"/>
      <c r="H57" s="56"/>
      <c r="I57" s="56"/>
      <c r="J57" s="3"/>
      <c r="K57" s="3"/>
      <c r="L57" s="3"/>
    </row>
    <row r="58" spans="1:12" x14ac:dyDescent="0.3">
      <c r="A58" s="3"/>
      <c r="B58" s="117"/>
      <c r="C58" s="3"/>
      <c r="G58" s="56">
        <f>G56/A55</f>
        <v>47.815976562499998</v>
      </c>
      <c r="H58" s="83"/>
      <c r="I58" s="56"/>
      <c r="J58" s="3"/>
      <c r="K58" s="3"/>
      <c r="L58" s="3"/>
    </row>
    <row r="59" spans="1:12" x14ac:dyDescent="0.3">
      <c r="A59" s="3"/>
      <c r="B59" s="117"/>
      <c r="G59" s="70"/>
      <c r="H59" s="56"/>
      <c r="I59" s="56"/>
      <c r="J59" s="3"/>
      <c r="K59" s="3"/>
      <c r="L59" s="3"/>
    </row>
    <row r="60" spans="1:12" x14ac:dyDescent="0.3">
      <c r="A60" s="3"/>
      <c r="B60" s="117"/>
      <c r="D60" s="69" t="s">
        <v>72</v>
      </c>
      <c r="E60" s="56"/>
      <c r="F60" s="70"/>
      <c r="G60" s="70"/>
      <c r="H60" s="56"/>
      <c r="I60" s="56"/>
      <c r="J60" s="3"/>
      <c r="K60" s="3"/>
      <c r="L60" s="3"/>
    </row>
    <row r="61" spans="1:12" x14ac:dyDescent="0.3">
      <c r="A61" s="3"/>
      <c r="D61" s="71" t="s">
        <v>73</v>
      </c>
      <c r="E61" s="72">
        <f>I51/F51</f>
        <v>2353.2781249999998</v>
      </c>
      <c r="F61" s="73" t="s">
        <v>17</v>
      </c>
      <c r="G61" s="70"/>
      <c r="H61" s="56"/>
      <c r="I61" s="56"/>
      <c r="J61" s="3"/>
      <c r="K61" s="3"/>
      <c r="L61" s="3"/>
    </row>
    <row r="62" spans="1:12" x14ac:dyDescent="0.3">
      <c r="A62" s="3"/>
      <c r="B62" s="3"/>
      <c r="C62" s="3"/>
      <c r="D62" s="71" t="s">
        <v>18</v>
      </c>
      <c r="E62" s="72">
        <f>L51/F51</f>
        <v>2406.0777874999999</v>
      </c>
      <c r="F62" s="73" t="s">
        <v>17</v>
      </c>
      <c r="G62" s="70"/>
      <c r="H62" s="56"/>
      <c r="I62" s="56"/>
      <c r="J62" s="3"/>
      <c r="K62" s="3"/>
      <c r="L62" s="3"/>
    </row>
    <row r="63" spans="1:12" x14ac:dyDescent="0.3">
      <c r="A63" s="3"/>
      <c r="B63" s="3"/>
      <c r="C63" s="56"/>
      <c r="D63" s="74"/>
      <c r="E63" s="70"/>
      <c r="F63" s="70"/>
      <c r="G63" s="3"/>
      <c r="H63" s="3"/>
      <c r="I63" s="3"/>
      <c r="J63" s="3"/>
      <c r="K63" s="3"/>
      <c r="L63" s="3"/>
    </row>
    <row r="64" spans="1:12" x14ac:dyDescent="0.3">
      <c r="D64" s="59" t="s">
        <v>18</v>
      </c>
      <c r="E64" s="75"/>
      <c r="F64" s="76" t="s">
        <v>16</v>
      </c>
    </row>
    <row r="65" spans="2:6" x14ac:dyDescent="0.3">
      <c r="B65" s="105" t="s">
        <v>74</v>
      </c>
      <c r="C65" s="105"/>
      <c r="D65" s="63">
        <f>G13</f>
        <v>1545.6</v>
      </c>
      <c r="E65" s="77"/>
      <c r="F65" s="78">
        <f>G12</f>
        <v>1472</v>
      </c>
    </row>
    <row r="66" spans="2:6" x14ac:dyDescent="0.3">
      <c r="B66" s="102" t="s">
        <v>75</v>
      </c>
      <c r="C66" s="103"/>
      <c r="D66" s="63">
        <f>E62</f>
        <v>2406.0777874999999</v>
      </c>
      <c r="E66" s="77"/>
      <c r="F66" s="78">
        <f>E61</f>
        <v>2353.2781249999998</v>
      </c>
    </row>
    <row r="67" spans="2:6" x14ac:dyDescent="0.3">
      <c r="B67" s="64" t="s">
        <v>71</v>
      </c>
      <c r="C67" s="64"/>
      <c r="D67" s="65">
        <f>SUM(D65:D66)</f>
        <v>3951.6777874999998</v>
      </c>
      <c r="E67" s="75"/>
      <c r="F67" s="79">
        <f>SUM(F65:F66)</f>
        <v>3825.2781249999998</v>
      </c>
    </row>
    <row r="68" spans="2:6" x14ac:dyDescent="0.3">
      <c r="D68" s="67"/>
      <c r="E68" s="56"/>
      <c r="F68" s="70"/>
    </row>
    <row r="69" spans="2:6" x14ac:dyDescent="0.3">
      <c r="D69" s="56">
        <f>D67/A55</f>
        <v>49.395972343749996</v>
      </c>
      <c r="E69" s="56"/>
      <c r="F69" s="3">
        <f>F67/A55</f>
        <v>47.815976562499998</v>
      </c>
    </row>
  </sheetData>
  <mergeCells count="14">
    <mergeCell ref="B65:C65"/>
    <mergeCell ref="B66:C66"/>
    <mergeCell ref="A3:L3"/>
    <mergeCell ref="D12:E12"/>
    <mergeCell ref="D13:E13"/>
    <mergeCell ref="C54:F54"/>
    <mergeCell ref="C55:F55"/>
    <mergeCell ref="C56:F56"/>
    <mergeCell ref="B57:B60"/>
    <mergeCell ref="A1:F1"/>
    <mergeCell ref="A2:F2"/>
    <mergeCell ref="A4:F4"/>
    <mergeCell ref="J6:K6"/>
    <mergeCell ref="L6: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38C0-FA8D-4076-9CDA-598F2B31C8EF}">
  <dimension ref="A1:X67"/>
  <sheetViews>
    <sheetView workbookViewId="0">
      <selection activeCell="A8" sqref="A1:XFD1048576"/>
    </sheetView>
  </sheetViews>
  <sheetFormatPr defaultRowHeight="14.4" x14ac:dyDescent="0.3"/>
  <cols>
    <col min="1" max="1" width="9.88671875" bestFit="1" customWidth="1"/>
    <col min="2" max="2" width="30.109375" customWidth="1"/>
    <col min="3" max="3" width="11.8867187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  <col min="22" max="22" width="13.88671875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25.2" x14ac:dyDescent="0.45">
      <c r="A3" s="118" t="s">
        <v>146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</row>
    <row r="4" spans="1:12" x14ac:dyDescent="0.3">
      <c r="A4" s="107" t="s">
        <v>149</v>
      </c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145</v>
      </c>
      <c r="C8" s="81" t="s">
        <v>126</v>
      </c>
      <c r="D8" s="15" t="s">
        <v>15</v>
      </c>
      <c r="E8" s="16">
        <v>330</v>
      </c>
      <c r="F8" s="17">
        <v>376</v>
      </c>
      <c r="G8" s="12">
        <v>4.5</v>
      </c>
      <c r="H8" s="18">
        <f>(F8*G8)/F10</f>
        <v>1692</v>
      </c>
      <c r="I8" s="19">
        <f>F8*G8</f>
        <v>1692</v>
      </c>
      <c r="J8" s="20">
        <v>0.05</v>
      </c>
      <c r="K8" s="21">
        <f>I8*J8</f>
        <v>84.600000000000009</v>
      </c>
      <c r="L8" s="17">
        <f>I8+K8</f>
        <v>1776.6</v>
      </c>
    </row>
    <row r="9" spans="1:12" x14ac:dyDescent="0.3">
      <c r="A9" s="12"/>
      <c r="B9" s="80" t="s">
        <v>150</v>
      </c>
      <c r="C9" s="81"/>
      <c r="D9" s="15"/>
      <c r="E9" s="15"/>
      <c r="F9" s="17"/>
      <c r="G9" s="12"/>
      <c r="H9" s="18"/>
      <c r="I9" s="19"/>
      <c r="J9" s="22"/>
      <c r="K9" s="21"/>
      <c r="L9" s="17"/>
    </row>
    <row r="10" spans="1:12" ht="18" x14ac:dyDescent="0.3">
      <c r="A10" s="23"/>
      <c r="E10" s="24"/>
      <c r="F10" s="25">
        <v>1</v>
      </c>
      <c r="G10" s="23"/>
      <c r="H10" s="26">
        <f>SUM(H8:H9)</f>
        <v>1692</v>
      </c>
      <c r="I10" s="27">
        <f>SUM(I8:I9)</f>
        <v>1692</v>
      </c>
      <c r="J10" s="28"/>
      <c r="K10" s="29">
        <f>SUM(K8:K9)</f>
        <v>84.600000000000009</v>
      </c>
      <c r="L10" s="30">
        <f>SUM(L8:L9)</f>
        <v>1776.6</v>
      </c>
    </row>
    <row r="11" spans="1:12" x14ac:dyDescent="0.3">
      <c r="A11" s="23"/>
      <c r="B11" s="23"/>
      <c r="C11" s="24"/>
      <c r="D11" s="31"/>
      <c r="E11" s="32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12"/>
      <c r="C12" s="15"/>
      <c r="D12" s="113" t="s">
        <v>16</v>
      </c>
      <c r="E12" s="114"/>
      <c r="F12" s="36" t="s">
        <v>17</v>
      </c>
      <c r="G12" s="37">
        <f>I10/F10</f>
        <v>1692</v>
      </c>
      <c r="H12" s="18"/>
      <c r="I12" s="19"/>
      <c r="J12" s="22"/>
      <c r="K12" s="21"/>
      <c r="L12" s="17"/>
    </row>
    <row r="13" spans="1:12" x14ac:dyDescent="0.3">
      <c r="A13" s="12"/>
      <c r="B13" s="12"/>
      <c r="C13" s="15"/>
      <c r="D13" s="113" t="s">
        <v>18</v>
      </c>
      <c r="E13" s="114"/>
      <c r="F13" s="36" t="s">
        <v>17</v>
      </c>
      <c r="G13" s="37">
        <f>L10/F10</f>
        <v>1776.6</v>
      </c>
      <c r="H13" s="18"/>
      <c r="I13" s="19"/>
      <c r="J13" s="22"/>
      <c r="K13" s="21"/>
      <c r="L13" s="17"/>
    </row>
    <row r="14" spans="1:12" x14ac:dyDescent="0.3">
      <c r="A14" s="12"/>
      <c r="B14" s="12"/>
      <c r="C14" s="15"/>
      <c r="D14" s="34"/>
      <c r="E14" s="35"/>
      <c r="F14" s="36"/>
      <c r="G14" s="37"/>
      <c r="H14" s="18"/>
      <c r="I14" s="19"/>
      <c r="J14" s="22"/>
      <c r="K14" s="21"/>
      <c r="L14" s="17"/>
    </row>
    <row r="15" spans="1:12" x14ac:dyDescent="0.3">
      <c r="A15" s="9" t="s">
        <v>19</v>
      </c>
      <c r="B15" s="38" t="s">
        <v>91</v>
      </c>
      <c r="C15" s="15" t="str">
        <f>C8</f>
        <v xml:space="preserve">Black </v>
      </c>
      <c r="D15" s="15" t="s">
        <v>20</v>
      </c>
      <c r="E15" s="15">
        <v>1.4</v>
      </c>
      <c r="F15" s="17">
        <f>E15*F10</f>
        <v>1.4</v>
      </c>
      <c r="G15" s="12">
        <v>48</v>
      </c>
      <c r="H15" s="18">
        <f>E15*G15</f>
        <v>67.199999999999989</v>
      </c>
      <c r="I15" s="19">
        <f>F15*G15</f>
        <v>67.199999999999989</v>
      </c>
      <c r="J15" s="22">
        <v>0.12</v>
      </c>
      <c r="K15" s="21">
        <f>I15*J15</f>
        <v>8.0639999999999983</v>
      </c>
      <c r="L15" s="17">
        <f>I15+K15</f>
        <v>75.263999999999982</v>
      </c>
    </row>
    <row r="16" spans="1:12" x14ac:dyDescent="0.3">
      <c r="A16" s="9"/>
      <c r="B16" s="38" t="s">
        <v>147</v>
      </c>
      <c r="C16" s="15" t="str">
        <f>C8</f>
        <v xml:space="preserve">Black </v>
      </c>
      <c r="D16" s="15" t="s">
        <v>20</v>
      </c>
      <c r="E16" s="15">
        <v>0.25</v>
      </c>
      <c r="F16" s="17">
        <f>E16*F10</f>
        <v>0.25</v>
      </c>
      <c r="G16" s="12">
        <v>110</v>
      </c>
      <c r="H16" s="18">
        <f>E16*G16</f>
        <v>27.5</v>
      </c>
      <c r="I16" s="19">
        <f>F16*G16</f>
        <v>27.5</v>
      </c>
      <c r="J16" s="22">
        <v>0.12</v>
      </c>
      <c r="K16" s="21">
        <f>I16*J16</f>
        <v>3.3</v>
      </c>
      <c r="L16" s="17">
        <f>I16+K16</f>
        <v>30.8</v>
      </c>
    </row>
    <row r="17" spans="1:13" x14ac:dyDescent="0.3">
      <c r="A17" s="9" t="s">
        <v>21</v>
      </c>
      <c r="B17" s="12" t="s">
        <v>22</v>
      </c>
      <c r="C17" s="15" t="str">
        <f>C8</f>
        <v xml:space="preserve">Black </v>
      </c>
      <c r="D17" s="15" t="s">
        <v>23</v>
      </c>
      <c r="E17" s="15">
        <v>100</v>
      </c>
      <c r="F17" s="17">
        <f>E17*F10</f>
        <v>100</v>
      </c>
      <c r="G17" s="12">
        <v>61</v>
      </c>
      <c r="H17" s="18">
        <f>F17/1000*G17/F10</f>
        <v>6.1000000000000005</v>
      </c>
      <c r="I17" s="19">
        <f>F17/1000*G17</f>
        <v>6.1000000000000005</v>
      </c>
      <c r="J17" s="22">
        <v>0.12</v>
      </c>
      <c r="K17" s="21">
        <f>I17*J17</f>
        <v>0.73199999999999998</v>
      </c>
      <c r="L17" s="17">
        <f>I17+K17</f>
        <v>6.8320000000000007</v>
      </c>
    </row>
    <row r="18" spans="1:13" x14ac:dyDescent="0.3">
      <c r="A18" s="9"/>
      <c r="B18" s="12" t="s">
        <v>24</v>
      </c>
      <c r="C18" s="15" t="str">
        <f>C8</f>
        <v xml:space="preserve">Black </v>
      </c>
      <c r="D18" s="15" t="s">
        <v>23</v>
      </c>
      <c r="E18" s="15">
        <v>100</v>
      </c>
      <c r="F18" s="17">
        <f>E18*F10</f>
        <v>100</v>
      </c>
      <c r="G18" s="12">
        <v>257</v>
      </c>
      <c r="H18" s="18">
        <f>F18/5000*G18/F10</f>
        <v>5.14</v>
      </c>
      <c r="I18" s="19">
        <f>H18*F10</f>
        <v>5.14</v>
      </c>
      <c r="J18" s="22">
        <v>0.12</v>
      </c>
      <c r="K18" s="21">
        <f>I18*J18</f>
        <v>0.6167999999999999</v>
      </c>
      <c r="L18" s="17">
        <f>I18+K18</f>
        <v>5.7567999999999993</v>
      </c>
    </row>
    <row r="19" spans="1:13" x14ac:dyDescent="0.3">
      <c r="A19" s="9"/>
      <c r="B19" s="12" t="s">
        <v>25</v>
      </c>
      <c r="C19" s="15" t="str">
        <f>C8</f>
        <v xml:space="preserve">Black </v>
      </c>
      <c r="D19" s="15" t="s">
        <v>23</v>
      </c>
      <c r="E19" s="15">
        <v>50</v>
      </c>
      <c r="F19" s="17">
        <f>E19*F10</f>
        <v>50</v>
      </c>
      <c r="G19" s="12">
        <v>162</v>
      </c>
      <c r="H19" s="18">
        <f>F19/1000*G19/F10</f>
        <v>8.1</v>
      </c>
      <c r="I19" s="19">
        <f>F19/1000*G19</f>
        <v>8.1</v>
      </c>
      <c r="J19" s="22">
        <v>0.12</v>
      </c>
      <c r="K19" s="21">
        <f>I19*J19</f>
        <v>0.97199999999999998</v>
      </c>
      <c r="L19" s="17">
        <f>I19+K19</f>
        <v>9.0719999999999992</v>
      </c>
    </row>
    <row r="20" spans="1:13" x14ac:dyDescent="0.3">
      <c r="A20" s="9"/>
      <c r="B20" s="12"/>
      <c r="C20" s="15"/>
      <c r="D20" s="15"/>
      <c r="E20" s="15"/>
      <c r="F20" s="17"/>
      <c r="G20" s="12"/>
      <c r="H20" s="18"/>
      <c r="I20" s="19"/>
      <c r="J20" s="22"/>
      <c r="K20" s="21"/>
      <c r="L20" s="17"/>
    </row>
    <row r="21" spans="1:13" x14ac:dyDescent="0.3">
      <c r="A21" s="9" t="s">
        <v>26</v>
      </c>
      <c r="B21" s="12" t="s">
        <v>26</v>
      </c>
      <c r="C21" s="15" t="s">
        <v>27</v>
      </c>
      <c r="D21" s="15" t="s">
        <v>28</v>
      </c>
      <c r="E21" s="15">
        <v>1</v>
      </c>
      <c r="F21" s="17">
        <f>E21*F10</f>
        <v>1</v>
      </c>
      <c r="G21" s="12">
        <v>14</v>
      </c>
      <c r="H21" s="18">
        <f>E21*G21</f>
        <v>14</v>
      </c>
      <c r="I21" s="19">
        <f>F21*G21</f>
        <v>14</v>
      </c>
      <c r="J21" s="22">
        <v>0.18</v>
      </c>
      <c r="K21" s="21">
        <f>I21*J21</f>
        <v>2.52</v>
      </c>
      <c r="L21" s="17">
        <f>I21+K21</f>
        <v>16.52</v>
      </c>
    </row>
    <row r="22" spans="1:13" x14ac:dyDescent="0.3">
      <c r="A22" s="9"/>
      <c r="B22" s="12" t="s">
        <v>29</v>
      </c>
      <c r="C22" s="15" t="s">
        <v>30</v>
      </c>
      <c r="D22" s="15" t="s">
        <v>31</v>
      </c>
      <c r="E22" s="15">
        <v>0.15</v>
      </c>
      <c r="F22" s="17">
        <f>E22*F10</f>
        <v>0.15</v>
      </c>
      <c r="G22" s="12">
        <v>88</v>
      </c>
      <c r="H22" s="18">
        <f>E22*G22</f>
        <v>13.2</v>
      </c>
      <c r="I22" s="19">
        <f>F22*G22</f>
        <v>13.2</v>
      </c>
      <c r="J22" s="22">
        <v>0.18</v>
      </c>
      <c r="K22" s="21">
        <f>I22*J22</f>
        <v>2.3759999999999999</v>
      </c>
      <c r="L22" s="17">
        <f>I22+K22</f>
        <v>15.575999999999999</v>
      </c>
    </row>
    <row r="23" spans="1:13" x14ac:dyDescent="0.3">
      <c r="A23" s="9"/>
      <c r="B23" s="12" t="s">
        <v>32</v>
      </c>
      <c r="C23" s="15" t="s">
        <v>33</v>
      </c>
      <c r="D23" s="15" t="s">
        <v>28</v>
      </c>
      <c r="E23" s="15">
        <v>3.75</v>
      </c>
      <c r="F23" s="17">
        <f>E23*F10</f>
        <v>3.75</v>
      </c>
      <c r="G23" s="12">
        <v>0.6875</v>
      </c>
      <c r="H23" s="18">
        <f>E23*G23</f>
        <v>2.578125</v>
      </c>
      <c r="I23" s="19">
        <f>F23*G23</f>
        <v>2.578125</v>
      </c>
      <c r="J23" s="22">
        <v>0.18</v>
      </c>
      <c r="K23" s="21">
        <f>I23*J23</f>
        <v>0.46406249999999999</v>
      </c>
      <c r="L23" s="17">
        <f>I23+K23</f>
        <v>3.0421874999999998</v>
      </c>
    </row>
    <row r="24" spans="1:13" x14ac:dyDescent="0.3">
      <c r="A24" s="9"/>
      <c r="B24" s="12"/>
      <c r="C24" s="15"/>
      <c r="D24" s="15"/>
      <c r="E24" s="15"/>
      <c r="F24" s="17"/>
      <c r="G24" s="12"/>
      <c r="H24" s="12"/>
      <c r="I24" s="17"/>
      <c r="J24" s="22"/>
      <c r="K24" s="17"/>
      <c r="L24" s="17"/>
    </row>
    <row r="25" spans="1:13" x14ac:dyDescent="0.3">
      <c r="A25" s="12" t="s">
        <v>37</v>
      </c>
      <c r="B25" s="12" t="s">
        <v>92</v>
      </c>
      <c r="C25" s="15" t="s">
        <v>30</v>
      </c>
      <c r="D25" s="15" t="s">
        <v>36</v>
      </c>
      <c r="E25" s="15">
        <v>1</v>
      </c>
      <c r="F25" s="12">
        <f>E25*F10</f>
        <v>1</v>
      </c>
      <c r="G25" s="12">
        <v>60</v>
      </c>
      <c r="H25" s="12">
        <f t="shared" ref="H25:H29" si="0">E25*G25</f>
        <v>60</v>
      </c>
      <c r="I25" s="19">
        <f t="shared" ref="I25:I30" si="1">F25*G25</f>
        <v>60</v>
      </c>
      <c r="J25" s="22">
        <v>0.12</v>
      </c>
      <c r="K25" s="21">
        <f t="shared" ref="K25:K30" si="2">I25*J25</f>
        <v>7.1999999999999993</v>
      </c>
      <c r="L25" s="17">
        <f t="shared" ref="L25:L30" si="3">I25+K25</f>
        <v>67.2</v>
      </c>
      <c r="M25">
        <v>40</v>
      </c>
    </row>
    <row r="26" spans="1:13" x14ac:dyDescent="0.3">
      <c r="A26" s="12"/>
      <c r="B26" s="12" t="s">
        <v>93</v>
      </c>
      <c r="C26" s="15" t="s">
        <v>30</v>
      </c>
      <c r="D26" s="15" t="s">
        <v>36</v>
      </c>
      <c r="E26" s="15">
        <v>2</v>
      </c>
      <c r="F26" s="12">
        <v>4</v>
      </c>
      <c r="G26" s="12">
        <v>25</v>
      </c>
      <c r="H26" s="12">
        <f t="shared" si="0"/>
        <v>50</v>
      </c>
      <c r="I26" s="19">
        <f t="shared" si="1"/>
        <v>100</v>
      </c>
      <c r="J26" s="22">
        <v>0.12</v>
      </c>
      <c r="K26" s="21">
        <f t="shared" si="2"/>
        <v>12</v>
      </c>
      <c r="L26" s="17">
        <f t="shared" si="3"/>
        <v>112</v>
      </c>
      <c r="M26">
        <v>17</v>
      </c>
    </row>
    <row r="27" spans="1:13" x14ac:dyDescent="0.3">
      <c r="A27" s="12"/>
      <c r="B27" s="12"/>
      <c r="C27" s="15"/>
      <c r="D27" s="15"/>
      <c r="E27" s="15"/>
      <c r="F27" s="12"/>
      <c r="G27" s="12"/>
      <c r="H27" s="18"/>
      <c r="I27" s="19"/>
      <c r="J27" s="22"/>
      <c r="K27" s="21"/>
      <c r="L27" s="17"/>
    </row>
    <row r="28" spans="1:13" x14ac:dyDescent="0.3">
      <c r="A28" s="12" t="s">
        <v>41</v>
      </c>
      <c r="B28" s="12" t="s">
        <v>42</v>
      </c>
      <c r="C28" s="15" t="s">
        <v>30</v>
      </c>
      <c r="D28" s="15" t="s">
        <v>36</v>
      </c>
      <c r="E28" s="15">
        <v>1</v>
      </c>
      <c r="F28" s="17">
        <f>E28*F10</f>
        <v>1</v>
      </c>
      <c r="G28" s="12">
        <v>2.5</v>
      </c>
      <c r="H28" s="18">
        <f t="shared" si="0"/>
        <v>2.5</v>
      </c>
      <c r="I28" s="19">
        <f t="shared" si="1"/>
        <v>2.5</v>
      </c>
      <c r="J28" s="22">
        <v>0.12</v>
      </c>
      <c r="K28" s="21">
        <f t="shared" si="2"/>
        <v>0.3</v>
      </c>
      <c r="L28" s="17">
        <f t="shared" si="3"/>
        <v>2.8</v>
      </c>
    </row>
    <row r="29" spans="1:13" x14ac:dyDescent="0.3">
      <c r="A29" s="12"/>
      <c r="B29" s="12" t="s">
        <v>43</v>
      </c>
      <c r="C29" s="15" t="s">
        <v>30</v>
      </c>
      <c r="D29" s="15" t="s">
        <v>36</v>
      </c>
      <c r="E29" s="15">
        <v>1</v>
      </c>
      <c r="F29" s="17">
        <f>E29*F10</f>
        <v>1</v>
      </c>
      <c r="G29" s="12">
        <v>2.5</v>
      </c>
      <c r="H29" s="18">
        <f t="shared" si="0"/>
        <v>2.5</v>
      </c>
      <c r="I29" s="19">
        <f t="shared" si="1"/>
        <v>2.5</v>
      </c>
      <c r="J29" s="22">
        <v>0.12</v>
      </c>
      <c r="K29" s="21">
        <f t="shared" si="2"/>
        <v>0.3</v>
      </c>
      <c r="L29" s="17">
        <f t="shared" si="3"/>
        <v>2.8</v>
      </c>
    </row>
    <row r="30" spans="1:13" x14ac:dyDescent="0.3">
      <c r="A30" s="9"/>
      <c r="B30" s="12" t="s">
        <v>44</v>
      </c>
      <c r="C30" s="15" t="s">
        <v>30</v>
      </c>
      <c r="D30" s="15" t="s">
        <v>36</v>
      </c>
      <c r="E30" s="15">
        <v>1</v>
      </c>
      <c r="F30" s="17">
        <f>E30*F10</f>
        <v>1</v>
      </c>
      <c r="G30" s="12">
        <v>4</v>
      </c>
      <c r="H30" s="18">
        <v>4</v>
      </c>
      <c r="I30" s="19">
        <f t="shared" si="1"/>
        <v>4</v>
      </c>
      <c r="J30" s="22">
        <v>0.12</v>
      </c>
      <c r="K30" s="21">
        <f t="shared" si="2"/>
        <v>0.48</v>
      </c>
      <c r="L30" s="17">
        <f t="shared" si="3"/>
        <v>4.4800000000000004</v>
      </c>
    </row>
    <row r="31" spans="1:13" x14ac:dyDescent="0.3">
      <c r="A31" s="9"/>
      <c r="B31" s="12"/>
      <c r="C31" s="15"/>
      <c r="D31" s="15"/>
      <c r="E31" s="15"/>
      <c r="F31" s="17"/>
      <c r="G31" s="12"/>
      <c r="H31" s="12"/>
      <c r="I31" s="17"/>
      <c r="J31" s="22"/>
      <c r="K31" s="17"/>
      <c r="L31" s="17"/>
    </row>
    <row r="32" spans="1:13" ht="39.6" x14ac:dyDescent="0.3">
      <c r="A32" s="42" t="s">
        <v>45</v>
      </c>
      <c r="B32" s="23" t="s">
        <v>46</v>
      </c>
      <c r="C32" s="24" t="s">
        <v>30</v>
      </c>
      <c r="D32" s="24" t="s">
        <v>36</v>
      </c>
      <c r="E32" s="24">
        <v>1</v>
      </c>
      <c r="F32" s="43">
        <f>E32*F10</f>
        <v>1</v>
      </c>
      <c r="G32" s="23">
        <v>7</v>
      </c>
      <c r="H32" s="44">
        <f t="shared" ref="H32:H37" si="4">E32*G32</f>
        <v>7</v>
      </c>
      <c r="I32" s="45">
        <f t="shared" ref="I32:I36" si="5">F32*G32</f>
        <v>7</v>
      </c>
      <c r="J32" s="46">
        <v>0.18</v>
      </c>
      <c r="K32" s="47">
        <f t="shared" ref="K32:K37" si="6">I32*J32</f>
        <v>1.26</v>
      </c>
      <c r="L32" s="43">
        <f t="shared" ref="L32:L38" si="7">I32+K32</f>
        <v>8.26</v>
      </c>
    </row>
    <row r="33" spans="1:12" x14ac:dyDescent="0.3">
      <c r="A33" s="12"/>
      <c r="B33" s="12" t="s">
        <v>47</v>
      </c>
      <c r="C33" s="15" t="s">
        <v>30</v>
      </c>
      <c r="D33" s="15" t="s">
        <v>36</v>
      </c>
      <c r="E33" s="15">
        <v>1</v>
      </c>
      <c r="F33" s="17">
        <f>E33*F10</f>
        <v>1</v>
      </c>
      <c r="G33" s="12">
        <v>5</v>
      </c>
      <c r="H33" s="18">
        <f t="shared" si="4"/>
        <v>5</v>
      </c>
      <c r="I33" s="19">
        <f t="shared" si="5"/>
        <v>5</v>
      </c>
      <c r="J33" s="22">
        <v>0.18</v>
      </c>
      <c r="K33" s="21">
        <f t="shared" si="6"/>
        <v>0.89999999999999991</v>
      </c>
      <c r="L33" s="17">
        <f t="shared" si="7"/>
        <v>5.9</v>
      </c>
    </row>
    <row r="34" spans="1:12" x14ac:dyDescent="0.3">
      <c r="A34" s="12"/>
      <c r="B34" s="12" t="s">
        <v>48</v>
      </c>
      <c r="C34" s="15" t="s">
        <v>30</v>
      </c>
      <c r="D34" s="15" t="s">
        <v>49</v>
      </c>
      <c r="E34" s="15">
        <v>1</v>
      </c>
      <c r="F34" s="17">
        <f>E34*F10</f>
        <v>1</v>
      </c>
      <c r="G34" s="12">
        <v>12</v>
      </c>
      <c r="H34" s="18">
        <f t="shared" si="4"/>
        <v>12</v>
      </c>
      <c r="I34" s="19">
        <f t="shared" si="5"/>
        <v>12</v>
      </c>
      <c r="J34" s="22">
        <v>0.18</v>
      </c>
      <c r="K34" s="21">
        <f t="shared" si="6"/>
        <v>2.16</v>
      </c>
      <c r="L34" s="17">
        <f t="shared" si="7"/>
        <v>14.16</v>
      </c>
    </row>
    <row r="35" spans="1:12" x14ac:dyDescent="0.3">
      <c r="A35" s="12"/>
      <c r="B35" s="12" t="s">
        <v>50</v>
      </c>
      <c r="C35" s="15" t="s">
        <v>30</v>
      </c>
      <c r="D35" s="15" t="s">
        <v>49</v>
      </c>
      <c r="E35" s="15">
        <v>0.2</v>
      </c>
      <c r="F35" s="17">
        <f>E35*F10</f>
        <v>0.2</v>
      </c>
      <c r="G35" s="12">
        <v>115</v>
      </c>
      <c r="H35" s="18">
        <v>15</v>
      </c>
      <c r="I35" s="19">
        <f>H35*F10</f>
        <v>15</v>
      </c>
      <c r="J35" s="22">
        <v>0.18</v>
      </c>
      <c r="K35" s="21">
        <f t="shared" si="6"/>
        <v>2.6999999999999997</v>
      </c>
      <c r="L35" s="17">
        <f t="shared" si="7"/>
        <v>17.7</v>
      </c>
    </row>
    <row r="36" spans="1:12" x14ac:dyDescent="0.3">
      <c r="A36" s="12"/>
      <c r="B36" s="12" t="s">
        <v>51</v>
      </c>
      <c r="C36" s="15" t="s">
        <v>30</v>
      </c>
      <c r="D36" s="15" t="s">
        <v>52</v>
      </c>
      <c r="E36" s="15">
        <v>2</v>
      </c>
      <c r="F36" s="17">
        <f>E36*F10</f>
        <v>2</v>
      </c>
      <c r="G36" s="12">
        <v>1.35</v>
      </c>
      <c r="H36" s="18">
        <f t="shared" si="4"/>
        <v>2.7</v>
      </c>
      <c r="I36" s="19">
        <f t="shared" si="5"/>
        <v>2.7</v>
      </c>
      <c r="J36" s="22">
        <v>0.18</v>
      </c>
      <c r="K36" s="21">
        <f t="shared" si="6"/>
        <v>0.48599999999999999</v>
      </c>
      <c r="L36" s="17">
        <f t="shared" si="7"/>
        <v>3.1859999999999999</v>
      </c>
    </row>
    <row r="37" spans="1:12" x14ac:dyDescent="0.3">
      <c r="A37" s="12"/>
      <c r="B37" s="12" t="s">
        <v>53</v>
      </c>
      <c r="C37" s="15" t="s">
        <v>30</v>
      </c>
      <c r="D37" s="15" t="s">
        <v>36</v>
      </c>
      <c r="E37" s="15">
        <v>7.0000000000000007E-2</v>
      </c>
      <c r="F37" s="17">
        <f>E37*F10</f>
        <v>7.0000000000000007E-2</v>
      </c>
      <c r="G37" s="12">
        <v>168</v>
      </c>
      <c r="H37" s="18">
        <f t="shared" si="4"/>
        <v>11.760000000000002</v>
      </c>
      <c r="I37" s="19">
        <f>F37*G37</f>
        <v>11.760000000000002</v>
      </c>
      <c r="J37" s="22">
        <v>0.18</v>
      </c>
      <c r="K37" s="21">
        <f t="shared" si="6"/>
        <v>2.1168</v>
      </c>
      <c r="L37" s="17">
        <f t="shared" si="7"/>
        <v>13.876800000000001</v>
      </c>
    </row>
    <row r="38" spans="1:12" x14ac:dyDescent="0.3">
      <c r="A38" s="12"/>
      <c r="B38" s="12" t="s">
        <v>54</v>
      </c>
      <c r="C38" s="15" t="s">
        <v>55</v>
      </c>
      <c r="D38" s="15" t="s">
        <v>56</v>
      </c>
      <c r="E38" s="15">
        <f>0.1</f>
        <v>0.1</v>
      </c>
      <c r="F38" s="17">
        <f>E38*F10</f>
        <v>0.1</v>
      </c>
      <c r="G38" s="12">
        <v>54</v>
      </c>
      <c r="H38" s="18">
        <f>E38*G38</f>
        <v>5.4</v>
      </c>
      <c r="I38" s="19">
        <f>F38*G38</f>
        <v>5.4</v>
      </c>
      <c r="J38" s="22">
        <v>0.18</v>
      </c>
      <c r="K38" s="21">
        <f>I38*J38</f>
        <v>0.97199999999999998</v>
      </c>
      <c r="L38" s="17">
        <f t="shared" si="7"/>
        <v>6.3719999999999999</v>
      </c>
    </row>
    <row r="39" spans="1:12" x14ac:dyDescent="0.3">
      <c r="A39" s="12"/>
      <c r="B39" s="12"/>
      <c r="C39" s="15"/>
      <c r="D39" s="15"/>
      <c r="E39" s="15"/>
      <c r="F39" s="17"/>
      <c r="G39" s="12"/>
      <c r="H39" s="48">
        <f>SUM(H15:H38)</f>
        <v>321.67812499999991</v>
      </c>
      <c r="I39" s="48">
        <f>SUM(I15:I38)</f>
        <v>371.67812499999991</v>
      </c>
      <c r="J39" s="49"/>
      <c r="K39" s="50">
        <f>SUM(K15:K38)</f>
        <v>49.919662499999987</v>
      </c>
      <c r="L39" s="51">
        <f>SUM(L15:L38)</f>
        <v>421.59778750000004</v>
      </c>
    </row>
    <row r="40" spans="1:12" x14ac:dyDescent="0.3">
      <c r="A40" s="12" t="s">
        <v>57</v>
      </c>
      <c r="B40" s="12" t="s">
        <v>97</v>
      </c>
      <c r="C40" s="16"/>
      <c r="D40" s="15" t="s">
        <v>36</v>
      </c>
      <c r="E40" s="15">
        <f>C40*1%</f>
        <v>0</v>
      </c>
      <c r="F40" s="17">
        <f>F10</f>
        <v>1</v>
      </c>
      <c r="G40" s="12">
        <f>E40</f>
        <v>0</v>
      </c>
      <c r="H40" s="19">
        <f>G40</f>
        <v>0</v>
      </c>
      <c r="I40" s="19">
        <f>H40*F40</f>
        <v>0</v>
      </c>
      <c r="J40" s="22">
        <v>0.18</v>
      </c>
      <c r="K40" s="21">
        <f t="shared" ref="K40:K48" si="8">I40*J40</f>
        <v>0</v>
      </c>
      <c r="L40" s="17">
        <f t="shared" ref="L40:L48" si="9">I40+K40</f>
        <v>0</v>
      </c>
    </row>
    <row r="41" spans="1:12" x14ac:dyDescent="0.3">
      <c r="A41" s="12"/>
      <c r="B41" s="12" t="s">
        <v>98</v>
      </c>
      <c r="C41" s="16"/>
      <c r="D41" s="15" t="s">
        <v>36</v>
      </c>
      <c r="E41" s="15">
        <f>C41*1%</f>
        <v>0</v>
      </c>
      <c r="F41" s="17">
        <f>F10</f>
        <v>1</v>
      </c>
      <c r="G41" s="12">
        <f>E41</f>
        <v>0</v>
      </c>
      <c r="H41" s="19">
        <f>G41</f>
        <v>0</v>
      </c>
      <c r="I41" s="19">
        <f>H41*F41</f>
        <v>0</v>
      </c>
      <c r="J41" s="22">
        <v>0.18</v>
      </c>
      <c r="K41" s="21">
        <f t="shared" si="8"/>
        <v>0</v>
      </c>
      <c r="L41" s="17">
        <f t="shared" si="9"/>
        <v>0</v>
      </c>
    </row>
    <row r="42" spans="1:12" x14ac:dyDescent="0.3">
      <c r="A42" s="12"/>
      <c r="B42" s="12" t="s">
        <v>99</v>
      </c>
      <c r="C42" s="16"/>
      <c r="D42" s="15" t="s">
        <v>36</v>
      </c>
      <c r="E42" s="15">
        <f>C42*5%</f>
        <v>0</v>
      </c>
      <c r="F42" s="17">
        <f>F10</f>
        <v>1</v>
      </c>
      <c r="G42" s="12">
        <f t="shared" ref="G42:G47" si="10">E42</f>
        <v>0</v>
      </c>
      <c r="H42" s="19">
        <f t="shared" ref="H42:H47" si="11">G42</f>
        <v>0</v>
      </c>
      <c r="I42" s="19">
        <f>H42*F42</f>
        <v>0</v>
      </c>
      <c r="J42" s="22"/>
      <c r="K42" s="21">
        <f t="shared" si="8"/>
        <v>0</v>
      </c>
      <c r="L42" s="17">
        <f t="shared" si="9"/>
        <v>0</v>
      </c>
    </row>
    <row r="43" spans="1:12" x14ac:dyDescent="0.3">
      <c r="A43" s="12"/>
      <c r="B43" s="12" t="s">
        <v>100</v>
      </c>
      <c r="C43" s="16"/>
      <c r="D43" s="15" t="s">
        <v>36</v>
      </c>
      <c r="E43" s="15">
        <f>C43*5%</f>
        <v>0</v>
      </c>
      <c r="F43" s="17">
        <f>F10</f>
        <v>1</v>
      </c>
      <c r="G43" s="12">
        <f t="shared" si="10"/>
        <v>0</v>
      </c>
      <c r="H43" s="19">
        <f t="shared" si="11"/>
        <v>0</v>
      </c>
      <c r="I43" s="19">
        <f>H43*F43</f>
        <v>0</v>
      </c>
      <c r="J43" s="12"/>
      <c r="K43" s="21">
        <f t="shared" si="8"/>
        <v>0</v>
      </c>
      <c r="L43" s="17">
        <f t="shared" si="9"/>
        <v>0</v>
      </c>
    </row>
    <row r="44" spans="1:12" x14ac:dyDescent="0.3">
      <c r="A44" s="9" t="s">
        <v>61</v>
      </c>
      <c r="B44" s="12" t="s">
        <v>62</v>
      </c>
      <c r="C44" s="16"/>
      <c r="D44" s="15" t="s">
        <v>36</v>
      </c>
      <c r="E44" s="15">
        <f>C44*2.5%</f>
        <v>0</v>
      </c>
      <c r="F44" s="17">
        <f>F10</f>
        <v>1</v>
      </c>
      <c r="G44" s="12">
        <f t="shared" si="10"/>
        <v>0</v>
      </c>
      <c r="H44" s="19">
        <f t="shared" si="11"/>
        <v>0</v>
      </c>
      <c r="I44" s="19">
        <f t="shared" ref="I44:I48" si="12">H44*F44</f>
        <v>0</v>
      </c>
      <c r="J44" s="12"/>
      <c r="K44" s="21">
        <f t="shared" si="8"/>
        <v>0</v>
      </c>
      <c r="L44" s="17">
        <f t="shared" si="9"/>
        <v>0</v>
      </c>
    </row>
    <row r="45" spans="1:12" x14ac:dyDescent="0.3">
      <c r="A45" s="12"/>
      <c r="B45" s="12" t="s">
        <v>63</v>
      </c>
      <c r="C45" s="16"/>
      <c r="D45" s="15" t="s">
        <v>36</v>
      </c>
      <c r="E45" s="15">
        <f>C45*2%</f>
        <v>0</v>
      </c>
      <c r="F45" s="17">
        <f>F10</f>
        <v>1</v>
      </c>
      <c r="G45" s="12">
        <f t="shared" si="10"/>
        <v>0</v>
      </c>
      <c r="H45" s="19">
        <f t="shared" si="11"/>
        <v>0</v>
      </c>
      <c r="I45" s="19">
        <f t="shared" si="12"/>
        <v>0</v>
      </c>
      <c r="J45" s="12"/>
      <c r="K45" s="21">
        <f t="shared" si="8"/>
        <v>0</v>
      </c>
      <c r="L45" s="17">
        <f t="shared" si="9"/>
        <v>0</v>
      </c>
    </row>
    <row r="46" spans="1:12" x14ac:dyDescent="0.3">
      <c r="A46" s="12"/>
      <c r="B46" s="12" t="s">
        <v>64</v>
      </c>
      <c r="C46" s="16"/>
      <c r="D46" s="15" t="s">
        <v>36</v>
      </c>
      <c r="E46" s="15">
        <v>800</v>
      </c>
      <c r="F46" s="17">
        <f>F10</f>
        <v>1</v>
      </c>
      <c r="G46" s="12">
        <f t="shared" si="10"/>
        <v>800</v>
      </c>
      <c r="H46" s="19">
        <f t="shared" si="11"/>
        <v>800</v>
      </c>
      <c r="I46" s="19">
        <f t="shared" si="12"/>
        <v>800</v>
      </c>
      <c r="J46" s="12"/>
      <c r="K46" s="21">
        <f t="shared" si="8"/>
        <v>0</v>
      </c>
      <c r="L46" s="17">
        <f t="shared" si="9"/>
        <v>800</v>
      </c>
    </row>
    <row r="47" spans="1:12" x14ac:dyDescent="0.3">
      <c r="A47" s="12"/>
      <c r="B47" s="12" t="s">
        <v>101</v>
      </c>
      <c r="C47" s="16">
        <f>B53</f>
        <v>2000</v>
      </c>
      <c r="D47" s="15" t="s">
        <v>36</v>
      </c>
      <c r="E47" s="15">
        <f>C47*10%</f>
        <v>200</v>
      </c>
      <c r="F47" s="17">
        <v>1</v>
      </c>
      <c r="G47" s="12">
        <f t="shared" si="10"/>
        <v>200</v>
      </c>
      <c r="H47" s="19">
        <f t="shared" si="11"/>
        <v>200</v>
      </c>
      <c r="I47" s="19">
        <f>H47*F47</f>
        <v>200</v>
      </c>
      <c r="J47" s="12"/>
      <c r="K47" s="21">
        <f t="shared" si="8"/>
        <v>0</v>
      </c>
      <c r="L47" s="17">
        <f t="shared" si="9"/>
        <v>200</v>
      </c>
    </row>
    <row r="48" spans="1:12" x14ac:dyDescent="0.3">
      <c r="A48" s="12" t="s">
        <v>148</v>
      </c>
      <c r="B48" s="52" t="s">
        <v>66</v>
      </c>
      <c r="C48" s="53"/>
      <c r="D48" s="53" t="s">
        <v>36</v>
      </c>
      <c r="E48" s="53">
        <v>100</v>
      </c>
      <c r="F48" s="17">
        <f>F10</f>
        <v>1</v>
      </c>
      <c r="G48" s="52">
        <v>100</v>
      </c>
      <c r="H48" s="82">
        <v>100</v>
      </c>
      <c r="I48" s="19">
        <f t="shared" si="12"/>
        <v>100</v>
      </c>
      <c r="J48" s="52"/>
      <c r="K48" s="54">
        <f t="shared" si="8"/>
        <v>0</v>
      </c>
      <c r="L48" s="55">
        <f t="shared" si="9"/>
        <v>100</v>
      </c>
    </row>
    <row r="49" spans="1:24" x14ac:dyDescent="0.3">
      <c r="A49" s="3"/>
      <c r="B49" s="3"/>
      <c r="C49" s="56"/>
      <c r="D49" s="56"/>
      <c r="E49" s="56"/>
      <c r="F49" s="57">
        <f>F10</f>
        <v>1</v>
      </c>
      <c r="G49" s="3"/>
      <c r="H49" s="57">
        <f>SUM(H39:H48)</f>
        <v>1421.6781249999999</v>
      </c>
      <c r="I49" s="57">
        <f>SUM(I39:I48)</f>
        <v>1471.6781249999999</v>
      </c>
      <c r="J49" s="58"/>
      <c r="K49" s="57">
        <f>SUM(K39:K48)</f>
        <v>49.919662499999987</v>
      </c>
      <c r="L49" s="57">
        <f>SUM(L39:L48)</f>
        <v>1521.5977875000001</v>
      </c>
    </row>
    <row r="50" spans="1:24" x14ac:dyDescent="0.3">
      <c r="A50" s="3"/>
      <c r="B50" s="3"/>
      <c r="C50" s="56"/>
      <c r="D50" s="56"/>
      <c r="E50" s="56"/>
      <c r="F50" s="3"/>
      <c r="G50" s="3"/>
      <c r="H50" s="60"/>
      <c r="I50" s="60"/>
    </row>
    <row r="51" spans="1:24" x14ac:dyDescent="0.3">
      <c r="A51" s="3"/>
      <c r="B51" s="3"/>
      <c r="C51" s="56"/>
      <c r="D51" s="56"/>
      <c r="E51" s="56"/>
      <c r="F51" s="3"/>
      <c r="G51" s="59" t="s">
        <v>67</v>
      </c>
      <c r="H51" s="3"/>
      <c r="I51" s="3"/>
      <c r="J51" s="3"/>
      <c r="K51" s="60"/>
      <c r="L51" s="3"/>
    </row>
    <row r="52" spans="1:24" ht="18" x14ac:dyDescent="0.35">
      <c r="A52" s="61" t="s">
        <v>68</v>
      </c>
      <c r="B52" s="62">
        <v>25</v>
      </c>
      <c r="C52" s="105" t="s">
        <v>69</v>
      </c>
      <c r="D52" s="105"/>
      <c r="E52" s="105"/>
      <c r="F52" s="105"/>
      <c r="G52" s="63">
        <f>G12</f>
        <v>1692</v>
      </c>
      <c r="H52" s="56"/>
      <c r="I52" s="56"/>
      <c r="J52" s="3"/>
      <c r="K52" s="3"/>
      <c r="L52" s="3"/>
    </row>
    <row r="53" spans="1:24" ht="18" x14ac:dyDescent="0.35">
      <c r="A53" s="61">
        <v>80</v>
      </c>
      <c r="B53" s="61">
        <f>B52*A53</f>
        <v>2000</v>
      </c>
      <c r="C53" s="105" t="s">
        <v>70</v>
      </c>
      <c r="D53" s="105"/>
      <c r="E53" s="105"/>
      <c r="F53" s="105"/>
      <c r="G53" s="63">
        <f>I49/F10</f>
        <v>1471.6781249999999</v>
      </c>
      <c r="H53" s="56"/>
      <c r="I53" s="56"/>
      <c r="J53" s="3"/>
      <c r="K53" s="3"/>
      <c r="L53" s="3"/>
    </row>
    <row r="54" spans="1:24" x14ac:dyDescent="0.3">
      <c r="A54" s="3"/>
      <c r="B54" s="3"/>
      <c r="C54" s="106" t="s">
        <v>71</v>
      </c>
      <c r="D54" s="106"/>
      <c r="E54" s="106"/>
      <c r="F54" s="106"/>
      <c r="G54" s="65">
        <f>SUM(G52:G53)</f>
        <v>3163.6781249999999</v>
      </c>
      <c r="H54" s="56"/>
      <c r="I54" s="56"/>
      <c r="J54" s="3"/>
      <c r="K54" s="3"/>
      <c r="L54" s="3"/>
    </row>
    <row r="55" spans="1:24" x14ac:dyDescent="0.3">
      <c r="A55" s="3"/>
      <c r="B55" s="117"/>
      <c r="C55" s="3"/>
      <c r="G55" s="67"/>
      <c r="H55" s="56"/>
      <c r="I55" s="56"/>
      <c r="J55" s="3"/>
      <c r="K55" s="3"/>
      <c r="L55" s="3"/>
      <c r="R55" s="3"/>
      <c r="S55" s="3"/>
      <c r="T55" s="3"/>
      <c r="U55" s="3"/>
      <c r="V55" s="123"/>
      <c r="W55" s="123"/>
      <c r="X55" s="123"/>
    </row>
    <row r="56" spans="1:24" ht="15.6" x14ac:dyDescent="0.3">
      <c r="A56" s="3"/>
      <c r="B56" s="117"/>
      <c r="C56" s="3"/>
      <c r="G56" s="91">
        <f>G54/A53</f>
        <v>39.545976562500002</v>
      </c>
      <c r="H56" s="83">
        <f>G56-B52</f>
        <v>14.545976562500002</v>
      </c>
      <c r="I56" s="56"/>
      <c r="J56" s="3"/>
      <c r="K56" s="3"/>
      <c r="L56" s="3"/>
    </row>
    <row r="57" spans="1:24" x14ac:dyDescent="0.3">
      <c r="A57" s="3"/>
      <c r="B57" s="117"/>
      <c r="G57" s="70"/>
      <c r="H57" s="56"/>
      <c r="I57" s="56"/>
      <c r="J57" s="3"/>
      <c r="K57" s="3"/>
      <c r="L57" s="92"/>
    </row>
    <row r="58" spans="1:24" x14ac:dyDescent="0.3">
      <c r="A58" s="3"/>
      <c r="B58" s="117"/>
      <c r="D58" s="69" t="s">
        <v>72</v>
      </c>
      <c r="E58" s="56"/>
      <c r="F58" s="70"/>
      <c r="G58" s="70"/>
      <c r="H58" s="56"/>
      <c r="I58" s="56"/>
      <c r="J58" s="3"/>
      <c r="K58" s="3"/>
      <c r="L58" s="3"/>
    </row>
    <row r="59" spans="1:24" x14ac:dyDescent="0.3">
      <c r="A59" s="3"/>
      <c r="D59" s="71" t="s">
        <v>73</v>
      </c>
      <c r="E59" s="72">
        <f>I49/F49</f>
        <v>1471.6781249999999</v>
      </c>
      <c r="F59" s="73" t="s">
        <v>17</v>
      </c>
      <c r="G59" s="70"/>
      <c r="H59" s="56"/>
      <c r="I59" s="56"/>
      <c r="J59" s="3"/>
      <c r="K59" s="3"/>
      <c r="L59" s="3"/>
    </row>
    <row r="60" spans="1:24" x14ac:dyDescent="0.3">
      <c r="A60" s="3"/>
      <c r="B60" s="3"/>
      <c r="C60" s="3"/>
      <c r="D60" s="71" t="s">
        <v>18</v>
      </c>
      <c r="E60" s="72">
        <f>L49/F49</f>
        <v>1521.5977875000001</v>
      </c>
      <c r="F60" s="73" t="s">
        <v>17</v>
      </c>
      <c r="G60" s="70"/>
      <c r="H60" s="56"/>
      <c r="I60" s="56"/>
      <c r="J60" s="3"/>
      <c r="K60" s="3"/>
      <c r="L60" s="3"/>
    </row>
    <row r="61" spans="1:24" x14ac:dyDescent="0.3">
      <c r="A61" s="3"/>
      <c r="B61" s="3"/>
      <c r="C61" s="56"/>
      <c r="D61" s="74"/>
      <c r="E61" s="70"/>
      <c r="F61" s="70"/>
      <c r="G61" s="3"/>
      <c r="H61" s="3"/>
      <c r="I61" s="3"/>
      <c r="J61" s="3"/>
      <c r="K61" s="3"/>
      <c r="L61" s="3"/>
    </row>
    <row r="62" spans="1:24" x14ac:dyDescent="0.3">
      <c r="D62" s="59" t="s">
        <v>18</v>
      </c>
      <c r="E62" s="75"/>
      <c r="F62" s="76" t="s">
        <v>16</v>
      </c>
    </row>
    <row r="63" spans="1:24" x14ac:dyDescent="0.3">
      <c r="B63" s="105" t="s">
        <v>74</v>
      </c>
      <c r="C63" s="105"/>
      <c r="D63" s="63">
        <f>G13</f>
        <v>1776.6</v>
      </c>
      <c r="E63" s="77"/>
      <c r="F63" s="78">
        <f>G12</f>
        <v>1692</v>
      </c>
    </row>
    <row r="64" spans="1:24" x14ac:dyDescent="0.3">
      <c r="B64" s="102" t="s">
        <v>75</v>
      </c>
      <c r="C64" s="103"/>
      <c r="D64" s="63">
        <f>E60</f>
        <v>1521.5977875000001</v>
      </c>
      <c r="E64" s="77"/>
      <c r="F64" s="78">
        <f>E59</f>
        <v>1471.6781249999999</v>
      </c>
    </row>
    <row r="65" spans="2:6" x14ac:dyDescent="0.3">
      <c r="B65" s="64" t="s">
        <v>71</v>
      </c>
      <c r="C65" s="64"/>
      <c r="D65" s="65">
        <f>SUM(D63:D64)</f>
        <v>3298.1977875000002</v>
      </c>
      <c r="E65" s="75"/>
      <c r="F65" s="79">
        <f>SUM(F63:F64)</f>
        <v>3163.6781249999999</v>
      </c>
    </row>
    <row r="66" spans="2:6" x14ac:dyDescent="0.3">
      <c r="D66" s="67"/>
      <c r="E66" s="56"/>
      <c r="F66" s="70"/>
    </row>
    <row r="67" spans="2:6" x14ac:dyDescent="0.3">
      <c r="D67" s="56">
        <f>D65/A53</f>
        <v>41.227472343750001</v>
      </c>
      <c r="E67" s="56"/>
      <c r="F67" s="3">
        <f>F65/A53</f>
        <v>39.545976562500002</v>
      </c>
    </row>
  </sheetData>
  <mergeCells count="15">
    <mergeCell ref="A1:F1"/>
    <mergeCell ref="A2:F2"/>
    <mergeCell ref="A3:L3"/>
    <mergeCell ref="A4:F4"/>
    <mergeCell ref="J6:K6"/>
    <mergeCell ref="L6:L7"/>
    <mergeCell ref="B63:C63"/>
    <mergeCell ref="B64:C64"/>
    <mergeCell ref="V55:X55"/>
    <mergeCell ref="D12:E12"/>
    <mergeCell ref="D13:E13"/>
    <mergeCell ref="C52:F52"/>
    <mergeCell ref="C53:F53"/>
    <mergeCell ref="C54:F54"/>
    <mergeCell ref="B55:B58"/>
  </mergeCells>
  <pageMargins left="0.31496062992125984" right="0.19685039370078741" top="0.55118110236220474" bottom="0.15748031496062992" header="0.31496062992125984" footer="0.31496062992125984"/>
  <pageSetup paperSize="9" scale="9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A6C3-2BDA-4A81-835D-B3FAE4A246B7}">
  <dimension ref="A1:X68"/>
  <sheetViews>
    <sheetView zoomScale="85" zoomScaleNormal="85" workbookViewId="0">
      <selection activeCell="B43" sqref="B43:L43"/>
    </sheetView>
  </sheetViews>
  <sheetFormatPr defaultRowHeight="14.4" x14ac:dyDescent="0.3"/>
  <cols>
    <col min="1" max="1" width="9.88671875" bestFit="1" customWidth="1"/>
    <col min="2" max="2" width="30.109375" customWidth="1"/>
    <col min="3" max="3" width="11.8867187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  <col min="13" max="13" width="3" bestFit="1" customWidth="1"/>
    <col min="22" max="22" width="13.88671875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25.2" x14ac:dyDescent="0.45">
      <c r="A3" s="118" t="s">
        <v>146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</row>
    <row r="4" spans="1:12" x14ac:dyDescent="0.3">
      <c r="A4" s="107" t="s">
        <v>149</v>
      </c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154</v>
      </c>
      <c r="C8" s="81" t="s">
        <v>126</v>
      </c>
      <c r="D8" s="15" t="s">
        <v>15</v>
      </c>
      <c r="E8" s="16">
        <v>376</v>
      </c>
      <c r="F8" s="17">
        <v>376</v>
      </c>
      <c r="G8" s="12">
        <v>7</v>
      </c>
      <c r="H8" s="18">
        <f>(F8*G8)/F10</f>
        <v>2632</v>
      </c>
      <c r="I8" s="19">
        <f>F8*G8</f>
        <v>2632</v>
      </c>
      <c r="J8" s="20">
        <v>0.05</v>
      </c>
      <c r="K8" s="21">
        <f>I8*J8</f>
        <v>131.6</v>
      </c>
      <c r="L8" s="17">
        <f>I8+K8</f>
        <v>2763.6</v>
      </c>
    </row>
    <row r="9" spans="1:12" x14ac:dyDescent="0.3">
      <c r="A9" s="12"/>
      <c r="B9" s="80" t="s">
        <v>150</v>
      </c>
      <c r="C9" s="81"/>
      <c r="D9" s="15"/>
      <c r="E9" s="15"/>
      <c r="F9" s="17"/>
      <c r="G9" s="12"/>
      <c r="H9" s="18"/>
      <c r="I9" s="19"/>
      <c r="J9" s="22"/>
      <c r="K9" s="21"/>
      <c r="L9" s="17"/>
    </row>
    <row r="10" spans="1:12" ht="18" x14ac:dyDescent="0.3">
      <c r="A10" s="23"/>
      <c r="E10" s="24"/>
      <c r="F10" s="25">
        <v>1</v>
      </c>
      <c r="G10" s="23"/>
      <c r="H10" s="26">
        <f>SUM(H8:H9)</f>
        <v>2632</v>
      </c>
      <c r="I10" s="27">
        <f>SUM(I8:I9)</f>
        <v>2632</v>
      </c>
      <c r="J10" s="28"/>
      <c r="K10" s="29">
        <f>SUM(K8:K9)</f>
        <v>131.6</v>
      </c>
      <c r="L10" s="30">
        <f>SUM(L8:L9)</f>
        <v>2763.6</v>
      </c>
    </row>
    <row r="11" spans="1:12" x14ac:dyDescent="0.3">
      <c r="A11" s="23"/>
      <c r="B11" s="23"/>
      <c r="C11" s="24"/>
      <c r="D11" s="31"/>
      <c r="E11" s="32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12"/>
      <c r="C12" s="15"/>
      <c r="D12" s="113" t="s">
        <v>16</v>
      </c>
      <c r="E12" s="114"/>
      <c r="F12" s="36" t="s">
        <v>17</v>
      </c>
      <c r="G12" s="37">
        <f>I10/F10</f>
        <v>2632</v>
      </c>
      <c r="H12" s="18"/>
      <c r="I12" s="19"/>
      <c r="J12" s="22"/>
      <c r="K12" s="21"/>
      <c r="L12" s="17"/>
    </row>
    <row r="13" spans="1:12" x14ac:dyDescent="0.3">
      <c r="A13" s="12"/>
      <c r="B13" s="12"/>
      <c r="C13" s="15"/>
      <c r="D13" s="113" t="s">
        <v>18</v>
      </c>
      <c r="E13" s="114"/>
      <c r="F13" s="36" t="s">
        <v>17</v>
      </c>
      <c r="G13" s="37">
        <f>L10/F10</f>
        <v>2763.6</v>
      </c>
      <c r="H13" s="18"/>
      <c r="I13" s="19"/>
      <c r="J13" s="22"/>
      <c r="K13" s="21"/>
      <c r="L13" s="17"/>
    </row>
    <row r="14" spans="1:12" x14ac:dyDescent="0.3">
      <c r="A14" s="12"/>
      <c r="B14" s="12"/>
      <c r="C14" s="15"/>
      <c r="D14" s="34"/>
      <c r="E14" s="35"/>
      <c r="F14" s="36"/>
      <c r="G14" s="37"/>
      <c r="H14" s="18"/>
      <c r="I14" s="19"/>
      <c r="J14" s="22"/>
      <c r="K14" s="21"/>
      <c r="L14" s="17"/>
    </row>
    <row r="15" spans="1:12" x14ac:dyDescent="0.3">
      <c r="A15" s="9" t="s">
        <v>19</v>
      </c>
      <c r="B15" s="38" t="s">
        <v>151</v>
      </c>
      <c r="C15" s="15" t="str">
        <f>C8</f>
        <v xml:space="preserve">Black </v>
      </c>
      <c r="D15" s="15" t="s">
        <v>20</v>
      </c>
      <c r="E15" s="15">
        <v>1.4</v>
      </c>
      <c r="F15" s="17">
        <f>E15*F10</f>
        <v>1.4</v>
      </c>
      <c r="G15" s="12">
        <v>48</v>
      </c>
      <c r="H15" s="18">
        <f>E15*G15</f>
        <v>67.199999999999989</v>
      </c>
      <c r="I15" s="19">
        <f>F15*G15</f>
        <v>67.199999999999989</v>
      </c>
      <c r="J15" s="22">
        <v>0.12</v>
      </c>
      <c r="K15" s="21">
        <f t="shared" ref="K15:K20" si="0">I15*J15</f>
        <v>8.0639999999999983</v>
      </c>
      <c r="L15" s="17">
        <f t="shared" ref="L15:L20" si="1">I15+K15</f>
        <v>75.263999999999982</v>
      </c>
    </row>
    <row r="16" spans="1:12" x14ac:dyDescent="0.3">
      <c r="A16" s="9"/>
      <c r="B16" s="38" t="s">
        <v>152</v>
      </c>
      <c r="C16" s="15">
        <f>C9</f>
        <v>0</v>
      </c>
      <c r="D16" s="15" t="s">
        <v>20</v>
      </c>
      <c r="E16" s="15">
        <v>0.25</v>
      </c>
      <c r="F16" s="17">
        <f>E16*F10</f>
        <v>0.25</v>
      </c>
      <c r="G16" s="12">
        <v>175</v>
      </c>
      <c r="H16" s="18">
        <f>E16*G16</f>
        <v>43.75</v>
      </c>
      <c r="I16" s="19">
        <f>F16*G16</f>
        <v>43.75</v>
      </c>
      <c r="J16" s="22">
        <v>0.12</v>
      </c>
      <c r="K16" s="21">
        <f t="shared" si="0"/>
        <v>5.25</v>
      </c>
      <c r="L16" s="17">
        <f t="shared" si="1"/>
        <v>49</v>
      </c>
    </row>
    <row r="17" spans="1:13" x14ac:dyDescent="0.3">
      <c r="A17" s="9"/>
      <c r="B17" s="38" t="s">
        <v>147</v>
      </c>
      <c r="C17" s="15" t="str">
        <f>C8</f>
        <v xml:space="preserve">Black </v>
      </c>
      <c r="D17" s="15" t="s">
        <v>20</v>
      </c>
      <c r="E17" s="15">
        <v>0.25</v>
      </c>
      <c r="F17" s="17">
        <f>E17*F10</f>
        <v>0.25</v>
      </c>
      <c r="G17" s="12">
        <v>110</v>
      </c>
      <c r="H17" s="18">
        <f>E17*G17</f>
        <v>27.5</v>
      </c>
      <c r="I17" s="19">
        <f>F17*G17</f>
        <v>27.5</v>
      </c>
      <c r="J17" s="22">
        <v>0.12</v>
      </c>
      <c r="K17" s="21">
        <f t="shared" si="0"/>
        <v>3.3</v>
      </c>
      <c r="L17" s="17">
        <f t="shared" si="1"/>
        <v>30.8</v>
      </c>
    </row>
    <row r="18" spans="1:13" x14ac:dyDescent="0.3">
      <c r="A18" s="9" t="s">
        <v>21</v>
      </c>
      <c r="B18" s="12" t="s">
        <v>22</v>
      </c>
      <c r="C18" s="15" t="str">
        <f>C8</f>
        <v xml:space="preserve">Black </v>
      </c>
      <c r="D18" s="15" t="s">
        <v>23</v>
      </c>
      <c r="E18" s="15">
        <v>100</v>
      </c>
      <c r="F18" s="17">
        <f>E18*F10</f>
        <v>100</v>
      </c>
      <c r="G18" s="12">
        <v>61</v>
      </c>
      <c r="H18" s="18">
        <f>F18/1000*G18/F10</f>
        <v>6.1000000000000005</v>
      </c>
      <c r="I18" s="19">
        <f>F18/1000*G18</f>
        <v>6.1000000000000005</v>
      </c>
      <c r="J18" s="22">
        <v>0.12</v>
      </c>
      <c r="K18" s="21">
        <f t="shared" si="0"/>
        <v>0.73199999999999998</v>
      </c>
      <c r="L18" s="17">
        <f t="shared" si="1"/>
        <v>6.8320000000000007</v>
      </c>
    </row>
    <row r="19" spans="1:13" x14ac:dyDescent="0.3">
      <c r="A19" s="9"/>
      <c r="B19" s="12" t="s">
        <v>24</v>
      </c>
      <c r="C19" s="15" t="str">
        <f>C8</f>
        <v xml:space="preserve">Black </v>
      </c>
      <c r="D19" s="15" t="s">
        <v>23</v>
      </c>
      <c r="E19" s="15">
        <v>100</v>
      </c>
      <c r="F19" s="17">
        <f>E19*F10</f>
        <v>100</v>
      </c>
      <c r="G19" s="12">
        <v>257</v>
      </c>
      <c r="H19" s="18">
        <f>F19/5000*G19/F10</f>
        <v>5.14</v>
      </c>
      <c r="I19" s="19">
        <f>H19*F10</f>
        <v>5.14</v>
      </c>
      <c r="J19" s="22">
        <v>0.12</v>
      </c>
      <c r="K19" s="21">
        <f t="shared" si="0"/>
        <v>0.6167999999999999</v>
      </c>
      <c r="L19" s="17">
        <f t="shared" si="1"/>
        <v>5.7567999999999993</v>
      </c>
    </row>
    <row r="20" spans="1:13" x14ac:dyDescent="0.3">
      <c r="A20" s="9"/>
      <c r="B20" s="12" t="s">
        <v>25</v>
      </c>
      <c r="C20" s="15" t="str">
        <f>C8</f>
        <v xml:space="preserve">Black </v>
      </c>
      <c r="D20" s="15" t="s">
        <v>23</v>
      </c>
      <c r="E20" s="15">
        <v>50</v>
      </c>
      <c r="F20" s="17">
        <f>E20*F10</f>
        <v>50</v>
      </c>
      <c r="G20" s="12">
        <v>162</v>
      </c>
      <c r="H20" s="18">
        <f>F20/1000*G20/F10</f>
        <v>8.1</v>
      </c>
      <c r="I20" s="19">
        <f>F20/1000*G20</f>
        <v>8.1</v>
      </c>
      <c r="J20" s="22">
        <v>0.12</v>
      </c>
      <c r="K20" s="21">
        <f t="shared" si="0"/>
        <v>0.97199999999999998</v>
      </c>
      <c r="L20" s="17">
        <f t="shared" si="1"/>
        <v>9.0719999999999992</v>
      </c>
    </row>
    <row r="21" spans="1:13" x14ac:dyDescent="0.3">
      <c r="A21" s="9"/>
      <c r="B21" s="12"/>
      <c r="C21" s="15"/>
      <c r="D21" s="15"/>
      <c r="E21" s="15"/>
      <c r="F21" s="17"/>
      <c r="G21" s="12"/>
      <c r="H21" s="18"/>
      <c r="I21" s="19"/>
      <c r="J21" s="22"/>
      <c r="K21" s="21"/>
      <c r="L21" s="17"/>
    </row>
    <row r="22" spans="1:13" x14ac:dyDescent="0.3">
      <c r="A22" s="9" t="s">
        <v>26</v>
      </c>
      <c r="B22" s="12" t="s">
        <v>26</v>
      </c>
      <c r="C22" s="15" t="s">
        <v>27</v>
      </c>
      <c r="D22" s="15" t="s">
        <v>28</v>
      </c>
      <c r="E22" s="15">
        <v>1</v>
      </c>
      <c r="F22" s="17">
        <f>E22*F10</f>
        <v>1</v>
      </c>
      <c r="G22" s="12">
        <v>14</v>
      </c>
      <c r="H22" s="18">
        <f>E22*G22</f>
        <v>14</v>
      </c>
      <c r="I22" s="19">
        <f>F22*G22</f>
        <v>14</v>
      </c>
      <c r="J22" s="22">
        <v>0.18</v>
      </c>
      <c r="K22" s="21">
        <f>I22*J22</f>
        <v>2.52</v>
      </c>
      <c r="L22" s="17">
        <f>I22+K22</f>
        <v>16.52</v>
      </c>
    </row>
    <row r="23" spans="1:13" x14ac:dyDescent="0.3">
      <c r="A23" s="9"/>
      <c r="B23" s="12" t="s">
        <v>29</v>
      </c>
      <c r="C23" s="15" t="s">
        <v>30</v>
      </c>
      <c r="D23" s="15" t="s">
        <v>31</v>
      </c>
      <c r="E23" s="15">
        <v>0.15</v>
      </c>
      <c r="F23" s="17">
        <f>E23*F10</f>
        <v>0.15</v>
      </c>
      <c r="G23" s="12">
        <v>88</v>
      </c>
      <c r="H23" s="18">
        <f>E23*G23</f>
        <v>13.2</v>
      </c>
      <c r="I23" s="19">
        <f>F23*G23</f>
        <v>13.2</v>
      </c>
      <c r="J23" s="22">
        <v>0.18</v>
      </c>
      <c r="K23" s="21">
        <f>I23*J23</f>
        <v>2.3759999999999999</v>
      </c>
      <c r="L23" s="17">
        <f>I23+K23</f>
        <v>15.575999999999999</v>
      </c>
    </row>
    <row r="24" spans="1:13" x14ac:dyDescent="0.3">
      <c r="A24" s="9"/>
      <c r="B24" s="12" t="s">
        <v>32</v>
      </c>
      <c r="C24" s="15" t="s">
        <v>33</v>
      </c>
      <c r="D24" s="15" t="s">
        <v>28</v>
      </c>
      <c r="E24" s="15">
        <v>3.75</v>
      </c>
      <c r="F24" s="17">
        <f>E24*F10</f>
        <v>3.75</v>
      </c>
      <c r="G24" s="12">
        <v>0.6875</v>
      </c>
      <c r="H24" s="18">
        <f>E24*G24</f>
        <v>2.578125</v>
      </c>
      <c r="I24" s="19">
        <f>F24*G24</f>
        <v>2.578125</v>
      </c>
      <c r="J24" s="22">
        <v>0.18</v>
      </c>
      <c r="K24" s="21">
        <f>I24*J24</f>
        <v>0.46406249999999999</v>
      </c>
      <c r="L24" s="17">
        <f>I24+K24</f>
        <v>3.0421874999999998</v>
      </c>
    </row>
    <row r="25" spans="1:13" x14ac:dyDescent="0.3">
      <c r="A25" s="9"/>
      <c r="B25" s="12"/>
      <c r="C25" s="15"/>
      <c r="D25" s="15"/>
      <c r="E25" s="15"/>
      <c r="F25" s="17"/>
      <c r="G25" s="12"/>
      <c r="H25" s="12"/>
      <c r="I25" s="17"/>
      <c r="J25" s="22"/>
      <c r="K25" s="17"/>
      <c r="L25" s="17"/>
    </row>
    <row r="26" spans="1:13" x14ac:dyDescent="0.3">
      <c r="A26" s="12" t="s">
        <v>37</v>
      </c>
      <c r="B26" s="12" t="s">
        <v>92</v>
      </c>
      <c r="C26" s="15" t="s">
        <v>30</v>
      </c>
      <c r="D26" s="15" t="s">
        <v>36</v>
      </c>
      <c r="E26" s="15">
        <v>1</v>
      </c>
      <c r="F26" s="12">
        <f>E26*F10</f>
        <v>1</v>
      </c>
      <c r="G26" s="12">
        <v>90</v>
      </c>
      <c r="H26" s="12">
        <f t="shared" ref="H26:H30" si="2">E26*G26</f>
        <v>90</v>
      </c>
      <c r="I26" s="19">
        <f t="shared" ref="I26:I31" si="3">F26*G26</f>
        <v>90</v>
      </c>
      <c r="J26" s="22">
        <v>0.12</v>
      </c>
      <c r="K26" s="21">
        <f t="shared" ref="K26:K31" si="4">I26*J26</f>
        <v>10.799999999999999</v>
      </c>
      <c r="L26" s="17">
        <f t="shared" ref="L26:L31" si="5">I26+K26</f>
        <v>100.8</v>
      </c>
      <c r="M26">
        <v>40</v>
      </c>
    </row>
    <row r="27" spans="1:13" x14ac:dyDescent="0.3">
      <c r="A27" s="12"/>
      <c r="B27" s="12" t="s">
        <v>93</v>
      </c>
      <c r="C27" s="15" t="s">
        <v>30</v>
      </c>
      <c r="D27" s="15" t="s">
        <v>36</v>
      </c>
      <c r="E27" s="15">
        <v>2</v>
      </c>
      <c r="F27" s="12">
        <v>4</v>
      </c>
      <c r="G27" s="12">
        <v>35</v>
      </c>
      <c r="H27" s="12">
        <f t="shared" si="2"/>
        <v>70</v>
      </c>
      <c r="I27" s="19">
        <f t="shared" si="3"/>
        <v>140</v>
      </c>
      <c r="J27" s="22">
        <v>0.12</v>
      </c>
      <c r="K27" s="21">
        <f t="shared" si="4"/>
        <v>16.8</v>
      </c>
      <c r="L27" s="17">
        <f t="shared" si="5"/>
        <v>156.80000000000001</v>
      </c>
      <c r="M27">
        <v>17</v>
      </c>
    </row>
    <row r="28" spans="1:13" x14ac:dyDescent="0.3">
      <c r="A28" s="12"/>
      <c r="B28" s="12"/>
      <c r="C28" s="15"/>
      <c r="D28" s="15"/>
      <c r="E28" s="15"/>
      <c r="F28" s="12"/>
      <c r="G28" s="12"/>
      <c r="H28" s="18"/>
      <c r="I28" s="19"/>
      <c r="J28" s="22"/>
      <c r="K28" s="21"/>
      <c r="L28" s="17"/>
    </row>
    <row r="29" spans="1:13" x14ac:dyDescent="0.3">
      <c r="A29" s="12" t="s">
        <v>41</v>
      </c>
      <c r="B29" s="12" t="s">
        <v>42</v>
      </c>
      <c r="C29" s="15" t="s">
        <v>30</v>
      </c>
      <c r="D29" s="15" t="s">
        <v>36</v>
      </c>
      <c r="E29" s="15">
        <v>1</v>
      </c>
      <c r="F29" s="17">
        <f>E29*F10</f>
        <v>1</v>
      </c>
      <c r="G29" s="12">
        <v>2.5</v>
      </c>
      <c r="H29" s="18">
        <f t="shared" si="2"/>
        <v>2.5</v>
      </c>
      <c r="I29" s="19">
        <f t="shared" si="3"/>
        <v>2.5</v>
      </c>
      <c r="J29" s="22">
        <v>0.12</v>
      </c>
      <c r="K29" s="21">
        <f t="shared" si="4"/>
        <v>0.3</v>
      </c>
      <c r="L29" s="17">
        <f t="shared" si="5"/>
        <v>2.8</v>
      </c>
    </row>
    <row r="30" spans="1:13" x14ac:dyDescent="0.3">
      <c r="A30" s="12"/>
      <c r="B30" s="12" t="s">
        <v>43</v>
      </c>
      <c r="C30" s="15" t="s">
        <v>30</v>
      </c>
      <c r="D30" s="15" t="s">
        <v>36</v>
      </c>
      <c r="E30" s="15">
        <v>1</v>
      </c>
      <c r="F30" s="17">
        <f>E30*F10</f>
        <v>1</v>
      </c>
      <c r="G30" s="12">
        <v>2.5</v>
      </c>
      <c r="H30" s="18">
        <f t="shared" si="2"/>
        <v>2.5</v>
      </c>
      <c r="I30" s="19">
        <f t="shared" si="3"/>
        <v>2.5</v>
      </c>
      <c r="J30" s="22">
        <v>0.12</v>
      </c>
      <c r="K30" s="21">
        <f t="shared" si="4"/>
        <v>0.3</v>
      </c>
      <c r="L30" s="17">
        <f t="shared" si="5"/>
        <v>2.8</v>
      </c>
    </row>
    <row r="31" spans="1:13" x14ac:dyDescent="0.3">
      <c r="A31" s="9"/>
      <c r="B31" s="12" t="s">
        <v>44</v>
      </c>
      <c r="C31" s="15" t="s">
        <v>30</v>
      </c>
      <c r="D31" s="15" t="s">
        <v>36</v>
      </c>
      <c r="E31" s="15">
        <v>1</v>
      </c>
      <c r="F31" s="17">
        <f>E31*F10</f>
        <v>1</v>
      </c>
      <c r="G31" s="12">
        <v>4</v>
      </c>
      <c r="H31" s="18">
        <v>4</v>
      </c>
      <c r="I31" s="19">
        <f t="shared" si="3"/>
        <v>4</v>
      </c>
      <c r="J31" s="22">
        <v>0.12</v>
      </c>
      <c r="K31" s="21">
        <f t="shared" si="4"/>
        <v>0.48</v>
      </c>
      <c r="L31" s="17">
        <f t="shared" si="5"/>
        <v>4.4800000000000004</v>
      </c>
    </row>
    <row r="32" spans="1:13" x14ac:dyDescent="0.3">
      <c r="A32" s="9"/>
      <c r="B32" s="12"/>
      <c r="C32" s="15"/>
      <c r="D32" s="15"/>
      <c r="E32" s="15"/>
      <c r="F32" s="17"/>
      <c r="G32" s="12"/>
      <c r="H32" s="12"/>
      <c r="I32" s="17"/>
      <c r="J32" s="22"/>
      <c r="K32" s="17"/>
      <c r="L32" s="17"/>
    </row>
    <row r="33" spans="1:12" ht="39.6" x14ac:dyDescent="0.3">
      <c r="A33" s="42" t="s">
        <v>45</v>
      </c>
      <c r="B33" s="23" t="s">
        <v>46</v>
      </c>
      <c r="C33" s="24" t="s">
        <v>30</v>
      </c>
      <c r="D33" s="24" t="s">
        <v>36</v>
      </c>
      <c r="E33" s="24">
        <v>1</v>
      </c>
      <c r="F33" s="43">
        <f>E33*F10</f>
        <v>1</v>
      </c>
      <c r="G33" s="23">
        <v>7</v>
      </c>
      <c r="H33" s="44">
        <f t="shared" ref="H33:H38" si="6">E33*G33</f>
        <v>7</v>
      </c>
      <c r="I33" s="45">
        <f t="shared" ref="I33:I37" si="7">F33*G33</f>
        <v>7</v>
      </c>
      <c r="J33" s="46">
        <v>0.18</v>
      </c>
      <c r="K33" s="47">
        <f t="shared" ref="K33:K38" si="8">I33*J33</f>
        <v>1.26</v>
      </c>
      <c r="L33" s="43">
        <f t="shared" ref="L33:L39" si="9">I33+K33</f>
        <v>8.26</v>
      </c>
    </row>
    <row r="34" spans="1:12" x14ac:dyDescent="0.3">
      <c r="A34" s="12"/>
      <c r="B34" s="12" t="s">
        <v>47</v>
      </c>
      <c r="C34" s="15" t="s">
        <v>30</v>
      </c>
      <c r="D34" s="15" t="s">
        <v>36</v>
      </c>
      <c r="E34" s="15">
        <v>1</v>
      </c>
      <c r="F34" s="17">
        <f>E34*F10</f>
        <v>1</v>
      </c>
      <c r="G34" s="12">
        <v>5</v>
      </c>
      <c r="H34" s="18">
        <f t="shared" si="6"/>
        <v>5</v>
      </c>
      <c r="I34" s="19">
        <f t="shared" si="7"/>
        <v>5</v>
      </c>
      <c r="J34" s="22">
        <v>0.18</v>
      </c>
      <c r="K34" s="21">
        <f t="shared" si="8"/>
        <v>0.89999999999999991</v>
      </c>
      <c r="L34" s="17">
        <f t="shared" si="9"/>
        <v>5.9</v>
      </c>
    </row>
    <row r="35" spans="1:12" x14ac:dyDescent="0.3">
      <c r="A35" s="12"/>
      <c r="B35" s="12" t="s">
        <v>48</v>
      </c>
      <c r="C35" s="15" t="s">
        <v>30</v>
      </c>
      <c r="D35" s="15" t="s">
        <v>49</v>
      </c>
      <c r="E35" s="15">
        <v>1</v>
      </c>
      <c r="F35" s="17">
        <f>E35*F10</f>
        <v>1</v>
      </c>
      <c r="G35" s="12">
        <v>12</v>
      </c>
      <c r="H35" s="18">
        <f t="shared" si="6"/>
        <v>12</v>
      </c>
      <c r="I35" s="19">
        <f t="shared" si="7"/>
        <v>12</v>
      </c>
      <c r="J35" s="22">
        <v>0.18</v>
      </c>
      <c r="K35" s="21">
        <f t="shared" si="8"/>
        <v>2.16</v>
      </c>
      <c r="L35" s="17">
        <f t="shared" si="9"/>
        <v>14.16</v>
      </c>
    </row>
    <row r="36" spans="1:12" x14ac:dyDescent="0.3">
      <c r="A36" s="12"/>
      <c r="B36" s="12" t="s">
        <v>50</v>
      </c>
      <c r="C36" s="15" t="s">
        <v>30</v>
      </c>
      <c r="D36" s="15" t="s">
        <v>49</v>
      </c>
      <c r="E36" s="15">
        <v>0.2</v>
      </c>
      <c r="F36" s="17">
        <f>E36*F10</f>
        <v>0.2</v>
      </c>
      <c r="G36" s="12">
        <v>115</v>
      </c>
      <c r="H36" s="18">
        <v>15</v>
      </c>
      <c r="I36" s="19">
        <f>H36*F10</f>
        <v>15</v>
      </c>
      <c r="J36" s="22">
        <v>0.18</v>
      </c>
      <c r="K36" s="21">
        <f t="shared" si="8"/>
        <v>2.6999999999999997</v>
      </c>
      <c r="L36" s="17">
        <f t="shared" si="9"/>
        <v>17.7</v>
      </c>
    </row>
    <row r="37" spans="1:12" x14ac:dyDescent="0.3">
      <c r="A37" s="12"/>
      <c r="B37" s="12" t="s">
        <v>51</v>
      </c>
      <c r="C37" s="15" t="s">
        <v>30</v>
      </c>
      <c r="D37" s="15" t="s">
        <v>52</v>
      </c>
      <c r="E37" s="15">
        <v>2</v>
      </c>
      <c r="F37" s="17">
        <f>E37*F10</f>
        <v>2</v>
      </c>
      <c r="G37" s="12">
        <v>1.35</v>
      </c>
      <c r="H37" s="18">
        <f t="shared" si="6"/>
        <v>2.7</v>
      </c>
      <c r="I37" s="19">
        <f t="shared" si="7"/>
        <v>2.7</v>
      </c>
      <c r="J37" s="22">
        <v>0.18</v>
      </c>
      <c r="K37" s="21">
        <f t="shared" si="8"/>
        <v>0.48599999999999999</v>
      </c>
      <c r="L37" s="17">
        <f t="shared" si="9"/>
        <v>3.1859999999999999</v>
      </c>
    </row>
    <row r="38" spans="1:12" x14ac:dyDescent="0.3">
      <c r="A38" s="12"/>
      <c r="B38" s="12" t="s">
        <v>53</v>
      </c>
      <c r="C38" s="15" t="s">
        <v>30</v>
      </c>
      <c r="D38" s="15" t="s">
        <v>36</v>
      </c>
      <c r="E38" s="15">
        <v>7.0000000000000007E-2</v>
      </c>
      <c r="F38" s="17">
        <f>E38*F10</f>
        <v>7.0000000000000007E-2</v>
      </c>
      <c r="G38" s="12">
        <v>168</v>
      </c>
      <c r="H38" s="18">
        <f t="shared" si="6"/>
        <v>11.760000000000002</v>
      </c>
      <c r="I38" s="19">
        <f>F38*G38</f>
        <v>11.760000000000002</v>
      </c>
      <c r="J38" s="22">
        <v>0.18</v>
      </c>
      <c r="K38" s="21">
        <f t="shared" si="8"/>
        <v>2.1168</v>
      </c>
      <c r="L38" s="17">
        <f t="shared" si="9"/>
        <v>13.876800000000001</v>
      </c>
    </row>
    <row r="39" spans="1:12" x14ac:dyDescent="0.3">
      <c r="A39" s="12"/>
      <c r="B39" s="12" t="s">
        <v>54</v>
      </c>
      <c r="C39" s="15" t="s">
        <v>55</v>
      </c>
      <c r="D39" s="15" t="s">
        <v>56</v>
      </c>
      <c r="E39" s="15">
        <f>0.1</f>
        <v>0.1</v>
      </c>
      <c r="F39" s="17">
        <f>E39*F10</f>
        <v>0.1</v>
      </c>
      <c r="G39" s="12">
        <v>54</v>
      </c>
      <c r="H39" s="18">
        <f>E39*G39</f>
        <v>5.4</v>
      </c>
      <c r="I39" s="19">
        <f>F39*G39</f>
        <v>5.4</v>
      </c>
      <c r="J39" s="22">
        <v>0.18</v>
      </c>
      <c r="K39" s="21">
        <f>I39*J39</f>
        <v>0.97199999999999998</v>
      </c>
      <c r="L39" s="17">
        <f t="shared" si="9"/>
        <v>6.3719999999999999</v>
      </c>
    </row>
    <row r="40" spans="1:12" x14ac:dyDescent="0.3">
      <c r="A40" s="12"/>
      <c r="B40" s="12"/>
      <c r="C40" s="15"/>
      <c r="D40" s="15"/>
      <c r="E40" s="15"/>
      <c r="F40" s="17"/>
      <c r="G40" s="12"/>
      <c r="H40" s="48">
        <f>SUM(H15:H39)</f>
        <v>415.42812499999991</v>
      </c>
      <c r="I40" s="48">
        <f>SUM(I15:I39)</f>
        <v>485.42812499999991</v>
      </c>
      <c r="J40" s="49"/>
      <c r="K40" s="50">
        <f>SUM(K15:K39)</f>
        <v>63.569662499999993</v>
      </c>
      <c r="L40" s="51">
        <f>SUM(L15:L39)</f>
        <v>548.99778750000007</v>
      </c>
    </row>
    <row r="41" spans="1:12" x14ac:dyDescent="0.3">
      <c r="A41" s="12" t="s">
        <v>57</v>
      </c>
      <c r="B41" s="12" t="s">
        <v>97</v>
      </c>
      <c r="C41" s="16"/>
      <c r="D41" s="15" t="s">
        <v>36</v>
      </c>
      <c r="E41" s="15">
        <f>C41*1%</f>
        <v>0</v>
      </c>
      <c r="F41" s="17">
        <f>F10</f>
        <v>1</v>
      </c>
      <c r="G41" s="12">
        <f>E41</f>
        <v>0</v>
      </c>
      <c r="H41" s="19">
        <f>G41</f>
        <v>0</v>
      </c>
      <c r="I41" s="19">
        <f>H41*F41</f>
        <v>0</v>
      </c>
      <c r="J41" s="22">
        <v>0.18</v>
      </c>
      <c r="K41" s="21">
        <f t="shared" ref="K41:K49" si="10">I41*J41</f>
        <v>0</v>
      </c>
      <c r="L41" s="17">
        <f t="shared" ref="L41:L49" si="11">I41+K41</f>
        <v>0</v>
      </c>
    </row>
    <row r="42" spans="1:12" x14ac:dyDescent="0.3">
      <c r="A42" s="12"/>
      <c r="B42" s="12" t="s">
        <v>98</v>
      </c>
      <c r="C42" s="16"/>
      <c r="D42" s="15" t="s">
        <v>36</v>
      </c>
      <c r="E42" s="15">
        <f>C42*1%</f>
        <v>0</v>
      </c>
      <c r="F42" s="17">
        <f>F10</f>
        <v>1</v>
      </c>
      <c r="G42" s="12">
        <f>E42</f>
        <v>0</v>
      </c>
      <c r="H42" s="19">
        <f>G42</f>
        <v>0</v>
      </c>
      <c r="I42" s="19">
        <f>H42*F42</f>
        <v>0</v>
      </c>
      <c r="J42" s="22">
        <v>0.18</v>
      </c>
      <c r="K42" s="21">
        <f t="shared" si="10"/>
        <v>0</v>
      </c>
      <c r="L42" s="17">
        <f t="shared" si="11"/>
        <v>0</v>
      </c>
    </row>
    <row r="43" spans="1:12" x14ac:dyDescent="0.3">
      <c r="A43" s="12"/>
      <c r="B43" s="12" t="s">
        <v>153</v>
      </c>
      <c r="C43" s="16">
        <f>B54</f>
        <v>4960</v>
      </c>
      <c r="D43" s="15" t="s">
        <v>36</v>
      </c>
      <c r="E43" s="15">
        <f>C43*6%</f>
        <v>297.59999999999997</v>
      </c>
      <c r="F43" s="17">
        <f>F10</f>
        <v>1</v>
      </c>
      <c r="G43" s="12">
        <f t="shared" ref="G43:G48" si="12">E43</f>
        <v>297.59999999999997</v>
      </c>
      <c r="H43" s="19">
        <f t="shared" ref="H43:H48" si="13">G43</f>
        <v>297.59999999999997</v>
      </c>
      <c r="I43" s="19">
        <f>H43*F43</f>
        <v>297.59999999999997</v>
      </c>
      <c r="J43" s="22"/>
      <c r="K43" s="21">
        <f t="shared" si="10"/>
        <v>0</v>
      </c>
      <c r="L43" s="17">
        <f t="shared" si="11"/>
        <v>297.59999999999997</v>
      </c>
    </row>
    <row r="44" spans="1:12" x14ac:dyDescent="0.3">
      <c r="A44" s="12"/>
      <c r="B44" s="12" t="s">
        <v>100</v>
      </c>
      <c r="C44" s="16"/>
      <c r="D44" s="15" t="s">
        <v>36</v>
      </c>
      <c r="E44" s="15">
        <f>C44*5%</f>
        <v>0</v>
      </c>
      <c r="F44" s="17">
        <f>F10</f>
        <v>1</v>
      </c>
      <c r="G44" s="12">
        <f t="shared" si="12"/>
        <v>0</v>
      </c>
      <c r="H44" s="19">
        <f t="shared" si="13"/>
        <v>0</v>
      </c>
      <c r="I44" s="19">
        <f>H44*F44</f>
        <v>0</v>
      </c>
      <c r="J44" s="12"/>
      <c r="K44" s="21">
        <f t="shared" si="10"/>
        <v>0</v>
      </c>
      <c r="L44" s="17">
        <f t="shared" si="11"/>
        <v>0</v>
      </c>
    </row>
    <row r="45" spans="1:12" x14ac:dyDescent="0.3">
      <c r="A45" s="9" t="s">
        <v>61</v>
      </c>
      <c r="B45" s="12" t="s">
        <v>62</v>
      </c>
      <c r="C45" s="16"/>
      <c r="D45" s="15" t="s">
        <v>36</v>
      </c>
      <c r="E45" s="15">
        <f>C45*2.5%</f>
        <v>0</v>
      </c>
      <c r="F45" s="17">
        <f>F10</f>
        <v>1</v>
      </c>
      <c r="G45" s="12">
        <f t="shared" si="12"/>
        <v>0</v>
      </c>
      <c r="H45" s="19">
        <f t="shared" si="13"/>
        <v>0</v>
      </c>
      <c r="I45" s="19">
        <f t="shared" ref="I45:I49" si="14">H45*F45</f>
        <v>0</v>
      </c>
      <c r="J45" s="12"/>
      <c r="K45" s="21">
        <f t="shared" si="10"/>
        <v>0</v>
      </c>
      <c r="L45" s="17">
        <f t="shared" si="11"/>
        <v>0</v>
      </c>
    </row>
    <row r="46" spans="1:12" x14ac:dyDescent="0.3">
      <c r="A46" s="12"/>
      <c r="B46" s="12" t="s">
        <v>63</v>
      </c>
      <c r="C46" s="16"/>
      <c r="D46" s="15" t="s">
        <v>36</v>
      </c>
      <c r="E46" s="15">
        <f>C46*2%</f>
        <v>0</v>
      </c>
      <c r="F46" s="17">
        <f>F10</f>
        <v>1</v>
      </c>
      <c r="G46" s="12">
        <f t="shared" si="12"/>
        <v>0</v>
      </c>
      <c r="H46" s="19">
        <f t="shared" si="13"/>
        <v>0</v>
      </c>
      <c r="I46" s="19">
        <f t="shared" si="14"/>
        <v>0</v>
      </c>
      <c r="J46" s="12"/>
      <c r="K46" s="21">
        <f t="shared" si="10"/>
        <v>0</v>
      </c>
      <c r="L46" s="17">
        <f t="shared" si="11"/>
        <v>0</v>
      </c>
    </row>
    <row r="47" spans="1:12" x14ac:dyDescent="0.3">
      <c r="A47" s="12"/>
      <c r="B47" s="12" t="s">
        <v>64</v>
      </c>
      <c r="C47" s="16"/>
      <c r="D47" s="15" t="s">
        <v>36</v>
      </c>
      <c r="E47" s="15">
        <v>1000</v>
      </c>
      <c r="F47" s="17">
        <f>F10</f>
        <v>1</v>
      </c>
      <c r="G47" s="12">
        <f t="shared" si="12"/>
        <v>1000</v>
      </c>
      <c r="H47" s="19">
        <f t="shared" si="13"/>
        <v>1000</v>
      </c>
      <c r="I47" s="19">
        <f t="shared" si="14"/>
        <v>1000</v>
      </c>
      <c r="J47" s="12"/>
      <c r="K47" s="21">
        <f t="shared" si="10"/>
        <v>0</v>
      </c>
      <c r="L47" s="17">
        <f t="shared" si="11"/>
        <v>1000</v>
      </c>
    </row>
    <row r="48" spans="1:12" x14ac:dyDescent="0.3">
      <c r="A48" s="12"/>
      <c r="B48" s="12" t="s">
        <v>101</v>
      </c>
      <c r="C48" s="16">
        <f>B54</f>
        <v>4960</v>
      </c>
      <c r="D48" s="15" t="s">
        <v>36</v>
      </c>
      <c r="E48" s="15">
        <f>C48*10%</f>
        <v>496</v>
      </c>
      <c r="F48" s="17">
        <v>1</v>
      </c>
      <c r="G48" s="12">
        <f t="shared" si="12"/>
        <v>496</v>
      </c>
      <c r="H48" s="19">
        <f t="shared" si="13"/>
        <v>496</v>
      </c>
      <c r="I48" s="19">
        <f>H48*F48</f>
        <v>496</v>
      </c>
      <c r="J48" s="12"/>
      <c r="K48" s="21">
        <f t="shared" si="10"/>
        <v>0</v>
      </c>
      <c r="L48" s="17">
        <f t="shared" si="11"/>
        <v>496</v>
      </c>
    </row>
    <row r="49" spans="1:24" x14ac:dyDescent="0.3">
      <c r="A49" s="12" t="s">
        <v>148</v>
      </c>
      <c r="B49" s="52" t="s">
        <v>66</v>
      </c>
      <c r="C49" s="53"/>
      <c r="D49" s="53" t="s">
        <v>36</v>
      </c>
      <c r="E49" s="53">
        <v>100</v>
      </c>
      <c r="F49" s="17">
        <f>F10</f>
        <v>1</v>
      </c>
      <c r="G49" s="52">
        <v>100</v>
      </c>
      <c r="H49" s="82">
        <v>100</v>
      </c>
      <c r="I49" s="19">
        <f t="shared" si="14"/>
        <v>100</v>
      </c>
      <c r="J49" s="52"/>
      <c r="K49" s="54">
        <f t="shared" si="10"/>
        <v>0</v>
      </c>
      <c r="L49" s="55">
        <f t="shared" si="11"/>
        <v>100</v>
      </c>
    </row>
    <row r="50" spans="1:24" x14ac:dyDescent="0.3">
      <c r="A50" s="3"/>
      <c r="B50" s="3"/>
      <c r="C50" s="56"/>
      <c r="D50" s="56"/>
      <c r="E50" s="56"/>
      <c r="F50" s="57">
        <f>F10</f>
        <v>1</v>
      </c>
      <c r="G50" s="3"/>
      <c r="H50" s="57">
        <f>SUM(H40:H49)</f>
        <v>2309.0281249999998</v>
      </c>
      <c r="I50" s="57">
        <f>SUM(I40:I49)</f>
        <v>2379.0281249999998</v>
      </c>
      <c r="J50" s="58"/>
      <c r="K50" s="57">
        <f>SUM(K40:K49)</f>
        <v>63.569662499999993</v>
      </c>
      <c r="L50" s="57">
        <f>SUM(L40:L49)</f>
        <v>2442.5977874999999</v>
      </c>
    </row>
    <row r="51" spans="1:24" x14ac:dyDescent="0.3">
      <c r="A51" s="3"/>
      <c r="B51" s="3"/>
      <c r="C51" s="56"/>
      <c r="D51" s="56"/>
      <c r="E51" s="56"/>
      <c r="F51" s="3"/>
      <c r="G51" s="3"/>
      <c r="H51" s="60"/>
      <c r="I51" s="60"/>
    </row>
    <row r="52" spans="1:24" x14ac:dyDescent="0.3">
      <c r="A52" s="3"/>
      <c r="B52" s="3"/>
      <c r="C52" s="56"/>
      <c r="D52" s="56"/>
      <c r="E52" s="56"/>
      <c r="F52" s="3"/>
      <c r="G52" s="59" t="s">
        <v>67</v>
      </c>
      <c r="H52" s="3"/>
      <c r="I52" s="3"/>
      <c r="J52" s="3"/>
      <c r="K52" s="60"/>
      <c r="L52" s="3"/>
    </row>
    <row r="53" spans="1:24" ht="18" x14ac:dyDescent="0.35">
      <c r="A53" s="61" t="s">
        <v>68</v>
      </c>
      <c r="B53" s="62">
        <v>62</v>
      </c>
      <c r="C53" s="105" t="s">
        <v>69</v>
      </c>
      <c r="D53" s="105"/>
      <c r="E53" s="105"/>
      <c r="F53" s="105"/>
      <c r="G53" s="63">
        <f>G12</f>
        <v>2632</v>
      </c>
      <c r="H53" s="56"/>
      <c r="I53" s="56"/>
      <c r="J53" s="3"/>
      <c r="K53" s="3"/>
      <c r="L53" s="3"/>
    </row>
    <row r="54" spans="1:24" ht="18" x14ac:dyDescent="0.35">
      <c r="A54" s="61">
        <v>80</v>
      </c>
      <c r="B54" s="61">
        <f>B53*A54</f>
        <v>4960</v>
      </c>
      <c r="C54" s="105" t="s">
        <v>70</v>
      </c>
      <c r="D54" s="105"/>
      <c r="E54" s="105"/>
      <c r="F54" s="105"/>
      <c r="G54" s="63">
        <f>I50/F10</f>
        <v>2379.0281249999998</v>
      </c>
      <c r="H54" s="56"/>
      <c r="I54" s="56"/>
      <c r="J54" s="3"/>
      <c r="K54" s="3"/>
      <c r="L54" s="3"/>
    </row>
    <row r="55" spans="1:24" x14ac:dyDescent="0.3">
      <c r="A55" s="3"/>
      <c r="B55" s="3"/>
      <c r="C55" s="106" t="s">
        <v>71</v>
      </c>
      <c r="D55" s="106"/>
      <c r="E55" s="106"/>
      <c r="F55" s="106"/>
      <c r="G55" s="65">
        <f>SUM(G53:G54)</f>
        <v>5011.0281249999998</v>
      </c>
      <c r="H55" s="56"/>
      <c r="I55" s="56"/>
      <c r="J55" s="3"/>
      <c r="K55" s="3"/>
      <c r="L55" s="3"/>
    </row>
    <row r="56" spans="1:24" x14ac:dyDescent="0.3">
      <c r="A56" s="3"/>
      <c r="B56" s="117"/>
      <c r="C56" s="3"/>
      <c r="G56" s="67"/>
      <c r="H56" s="56"/>
      <c r="I56" s="56"/>
      <c r="J56" s="3"/>
      <c r="K56" s="3"/>
      <c r="L56" s="3"/>
      <c r="R56" s="3"/>
      <c r="S56" s="3"/>
      <c r="T56" s="3"/>
      <c r="U56" s="3"/>
      <c r="V56" s="123"/>
      <c r="W56" s="123"/>
      <c r="X56" s="123"/>
    </row>
    <row r="57" spans="1:24" ht="15.6" x14ac:dyDescent="0.3">
      <c r="A57" s="3"/>
      <c r="B57" s="117"/>
      <c r="C57" s="3"/>
      <c r="G57" s="91">
        <f>G55/A54</f>
        <v>62.637851562499996</v>
      </c>
      <c r="H57" s="83">
        <f>G57-B53</f>
        <v>0.63785156249999631</v>
      </c>
      <c r="I57" s="56"/>
      <c r="J57" s="3"/>
      <c r="K57" s="3"/>
      <c r="L57" s="3"/>
    </row>
    <row r="58" spans="1:24" x14ac:dyDescent="0.3">
      <c r="A58" s="3"/>
      <c r="B58" s="117"/>
      <c r="G58" s="70"/>
      <c r="H58" s="56"/>
      <c r="I58" s="56"/>
      <c r="J58" s="3"/>
      <c r="K58" s="3"/>
      <c r="L58" s="92"/>
    </row>
    <row r="59" spans="1:24" x14ac:dyDescent="0.3">
      <c r="A59" s="3"/>
      <c r="B59" s="117"/>
      <c r="D59" s="69" t="s">
        <v>72</v>
      </c>
      <c r="E59" s="56"/>
      <c r="F59" s="70"/>
      <c r="G59" s="70"/>
      <c r="H59" s="56"/>
      <c r="I59" s="56"/>
      <c r="J59" s="3"/>
      <c r="K59" s="3"/>
      <c r="L59" s="3"/>
    </row>
    <row r="60" spans="1:24" x14ac:dyDescent="0.3">
      <c r="A60" s="3"/>
      <c r="D60" s="71" t="s">
        <v>73</v>
      </c>
      <c r="E60" s="72">
        <f>I50/F50</f>
        <v>2379.0281249999998</v>
      </c>
      <c r="F60" s="73" t="s">
        <v>17</v>
      </c>
      <c r="G60" s="70"/>
      <c r="H60" s="56"/>
      <c r="I60" s="56"/>
      <c r="J60" s="3"/>
      <c r="K60" s="3"/>
      <c r="L60" s="3"/>
    </row>
    <row r="61" spans="1:24" x14ac:dyDescent="0.3">
      <c r="A61" s="3"/>
      <c r="B61" s="3"/>
      <c r="C61" s="3"/>
      <c r="D61" s="71" t="s">
        <v>18</v>
      </c>
      <c r="E61" s="72">
        <f>L50/F50</f>
        <v>2442.5977874999999</v>
      </c>
      <c r="F61" s="73" t="s">
        <v>17</v>
      </c>
      <c r="G61" s="70"/>
      <c r="H61" s="56"/>
      <c r="I61" s="56"/>
      <c r="J61" s="3"/>
      <c r="K61" s="3"/>
      <c r="L61" s="3"/>
    </row>
    <row r="62" spans="1:24" x14ac:dyDescent="0.3">
      <c r="A62" s="3"/>
      <c r="B62" s="3"/>
      <c r="C62" s="56"/>
      <c r="D62" s="74"/>
      <c r="E62" s="70"/>
      <c r="F62" s="70"/>
      <c r="G62" s="3"/>
      <c r="H62" s="3"/>
      <c r="I62" s="3"/>
      <c r="J62" s="3"/>
      <c r="K62" s="3"/>
      <c r="L62" s="3"/>
    </row>
    <row r="63" spans="1:24" x14ac:dyDescent="0.3">
      <c r="D63" s="59" t="s">
        <v>18</v>
      </c>
      <c r="E63" s="75"/>
      <c r="F63" s="76" t="s">
        <v>16</v>
      </c>
    </row>
    <row r="64" spans="1:24" x14ac:dyDescent="0.3">
      <c r="B64" s="105" t="s">
        <v>74</v>
      </c>
      <c r="C64" s="105"/>
      <c r="D64" s="63">
        <f>G13</f>
        <v>2763.6</v>
      </c>
      <c r="E64" s="77"/>
      <c r="F64" s="78">
        <f>G12</f>
        <v>2632</v>
      </c>
    </row>
    <row r="65" spans="2:6" x14ac:dyDescent="0.3">
      <c r="B65" s="102" t="s">
        <v>75</v>
      </c>
      <c r="C65" s="103"/>
      <c r="D65" s="63">
        <f>E61</f>
        <v>2442.5977874999999</v>
      </c>
      <c r="E65" s="77"/>
      <c r="F65" s="78">
        <f>E60</f>
        <v>2379.0281249999998</v>
      </c>
    </row>
    <row r="66" spans="2:6" x14ac:dyDescent="0.3">
      <c r="B66" s="64" t="s">
        <v>71</v>
      </c>
      <c r="C66" s="64"/>
      <c r="D66" s="65">
        <f>SUM(D64:D65)</f>
        <v>5206.1977874999993</v>
      </c>
      <c r="E66" s="75"/>
      <c r="F66" s="79">
        <f>SUM(F64:F65)</f>
        <v>5011.0281249999998</v>
      </c>
    </row>
    <row r="67" spans="2:6" x14ac:dyDescent="0.3">
      <c r="D67" s="67"/>
      <c r="E67" s="56"/>
      <c r="F67" s="70"/>
    </row>
    <row r="68" spans="2:6" x14ac:dyDescent="0.3">
      <c r="D68" s="56">
        <f>D66/A54</f>
        <v>65.077472343749989</v>
      </c>
      <c r="E68" s="56"/>
      <c r="F68" s="3">
        <f>F66/A54</f>
        <v>62.637851562499996</v>
      </c>
    </row>
  </sheetData>
  <mergeCells count="15">
    <mergeCell ref="A1:F1"/>
    <mergeCell ref="A2:F2"/>
    <mergeCell ref="A3:L3"/>
    <mergeCell ref="A4:F4"/>
    <mergeCell ref="J6:K6"/>
    <mergeCell ref="L6:L7"/>
    <mergeCell ref="V56:X56"/>
    <mergeCell ref="B64:C64"/>
    <mergeCell ref="B65:C65"/>
    <mergeCell ref="D12:E12"/>
    <mergeCell ref="D13:E13"/>
    <mergeCell ref="C53:F53"/>
    <mergeCell ref="C54:F54"/>
    <mergeCell ref="C55:F55"/>
    <mergeCell ref="B56:B59"/>
  </mergeCells>
  <pageMargins left="0.31496062992125984" right="0.31496062992125984" top="0.35433070866141736" bottom="0.35433070866141736" header="0.31496062992125984" footer="0.31496062992125984"/>
  <pageSetup paperSize="9" scale="95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DDD2-4681-49E1-B194-61BD646E1557}">
  <dimension ref="A1:X68"/>
  <sheetViews>
    <sheetView workbookViewId="0">
      <selection activeCell="L1" sqref="A1:L68"/>
    </sheetView>
  </sheetViews>
  <sheetFormatPr defaultRowHeight="14.4" x14ac:dyDescent="0.3"/>
  <cols>
    <col min="1" max="1" width="9.88671875" bestFit="1" customWidth="1"/>
    <col min="2" max="2" width="30.109375" customWidth="1"/>
    <col min="3" max="3" width="11.8867187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  <col min="13" max="13" width="3" bestFit="1" customWidth="1"/>
    <col min="22" max="22" width="13.88671875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25.2" x14ac:dyDescent="0.45">
      <c r="A3" s="118" t="s">
        <v>155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</row>
    <row r="4" spans="1:12" x14ac:dyDescent="0.3">
      <c r="A4" s="107" t="s">
        <v>149</v>
      </c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156</v>
      </c>
      <c r="C8" s="81" t="s">
        <v>157</v>
      </c>
      <c r="D8" s="15" t="s">
        <v>15</v>
      </c>
      <c r="E8" s="16">
        <v>480</v>
      </c>
      <c r="F8" s="17">
        <v>480</v>
      </c>
      <c r="G8" s="12">
        <v>9</v>
      </c>
      <c r="H8" s="18">
        <f>(F8*G8)/F10</f>
        <v>4320</v>
      </c>
      <c r="I8" s="19">
        <f>F8*G8</f>
        <v>4320</v>
      </c>
      <c r="J8" s="20">
        <v>0.05</v>
      </c>
      <c r="K8" s="21">
        <f>I8*J8</f>
        <v>216</v>
      </c>
      <c r="L8" s="17">
        <f>I8+K8</f>
        <v>4536</v>
      </c>
    </row>
    <row r="9" spans="1:12" x14ac:dyDescent="0.3">
      <c r="A9" s="12"/>
      <c r="B9" s="80" t="s">
        <v>183</v>
      </c>
      <c r="C9" s="81"/>
      <c r="D9" s="15"/>
      <c r="E9" s="15"/>
      <c r="F9" s="17"/>
      <c r="G9" s="12"/>
      <c r="H9" s="18"/>
      <c r="I9" s="19"/>
      <c r="J9" s="22"/>
      <c r="K9" s="21"/>
      <c r="L9" s="17"/>
    </row>
    <row r="10" spans="1:12" ht="18" x14ac:dyDescent="0.3">
      <c r="A10" s="23"/>
      <c r="E10" s="24"/>
      <c r="F10" s="25">
        <v>1</v>
      </c>
      <c r="G10" s="23"/>
      <c r="H10" s="26">
        <f>SUM(H8:H9)</f>
        <v>4320</v>
      </c>
      <c r="I10" s="27">
        <f>SUM(I8:I9)</f>
        <v>4320</v>
      </c>
      <c r="J10" s="28"/>
      <c r="K10" s="29">
        <f>SUM(K8:K9)</f>
        <v>216</v>
      </c>
      <c r="L10" s="30">
        <f>SUM(L8:L9)</f>
        <v>4536</v>
      </c>
    </row>
    <row r="11" spans="1:12" x14ac:dyDescent="0.3">
      <c r="A11" s="23"/>
      <c r="B11" s="23"/>
      <c r="C11" s="24"/>
      <c r="D11" s="31"/>
      <c r="E11" s="32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12"/>
      <c r="C12" s="15"/>
      <c r="D12" s="113" t="s">
        <v>16</v>
      </c>
      <c r="E12" s="114"/>
      <c r="F12" s="36" t="s">
        <v>17</v>
      </c>
      <c r="G12" s="37">
        <f>I10/F10</f>
        <v>4320</v>
      </c>
      <c r="H12" s="18"/>
      <c r="I12" s="19"/>
      <c r="J12" s="22"/>
      <c r="K12" s="21"/>
      <c r="L12" s="17"/>
    </row>
    <row r="13" spans="1:12" x14ac:dyDescent="0.3">
      <c r="A13" s="12"/>
      <c r="B13" s="12"/>
      <c r="C13" s="15"/>
      <c r="D13" s="113" t="s">
        <v>18</v>
      </c>
      <c r="E13" s="114"/>
      <c r="F13" s="36" t="s">
        <v>17</v>
      </c>
      <c r="G13" s="37">
        <f>L10/F10</f>
        <v>4536</v>
      </c>
      <c r="H13" s="18"/>
      <c r="I13" s="19"/>
      <c r="J13" s="22"/>
      <c r="K13" s="21"/>
      <c r="L13" s="17"/>
    </row>
    <row r="14" spans="1:12" x14ac:dyDescent="0.3">
      <c r="A14" s="12"/>
      <c r="B14" s="12"/>
      <c r="C14" s="15"/>
      <c r="D14" s="34"/>
      <c r="E14" s="35"/>
      <c r="F14" s="36"/>
      <c r="G14" s="37"/>
      <c r="H14" s="18"/>
      <c r="I14" s="19"/>
      <c r="J14" s="22"/>
      <c r="K14" s="21"/>
      <c r="L14" s="17"/>
    </row>
    <row r="15" spans="1:12" x14ac:dyDescent="0.3">
      <c r="A15" s="9" t="s">
        <v>19</v>
      </c>
      <c r="B15" s="38" t="s">
        <v>151</v>
      </c>
      <c r="C15" s="15" t="str">
        <f>C8</f>
        <v xml:space="preserve">CAMEL </v>
      </c>
      <c r="D15" s="15" t="s">
        <v>20</v>
      </c>
      <c r="E15" s="15">
        <v>1.4</v>
      </c>
      <c r="F15" s="17">
        <f>E15*F10</f>
        <v>1.4</v>
      </c>
      <c r="G15" s="12">
        <v>48</v>
      </c>
      <c r="H15" s="18">
        <f>E15*G15</f>
        <v>67.199999999999989</v>
      </c>
      <c r="I15" s="19">
        <f>F15*G15</f>
        <v>67.199999999999989</v>
      </c>
      <c r="J15" s="22">
        <v>0.12</v>
      </c>
      <c r="K15" s="21">
        <f t="shared" ref="K15:K20" si="0">I15*J15</f>
        <v>8.0639999999999983</v>
      </c>
      <c r="L15" s="17">
        <f t="shared" ref="L15:L20" si="1">I15+K15</f>
        <v>75.263999999999982</v>
      </c>
    </row>
    <row r="16" spans="1:12" x14ac:dyDescent="0.3">
      <c r="A16" s="9"/>
      <c r="B16" s="38" t="s">
        <v>152</v>
      </c>
      <c r="C16" s="15">
        <f>C9</f>
        <v>0</v>
      </c>
      <c r="D16" s="15" t="s">
        <v>20</v>
      </c>
      <c r="E16" s="15">
        <v>0.25</v>
      </c>
      <c r="F16" s="17">
        <f>E16*F10</f>
        <v>0.25</v>
      </c>
      <c r="G16" s="12">
        <v>175</v>
      </c>
      <c r="H16" s="18">
        <f>E16*G16</f>
        <v>43.75</v>
      </c>
      <c r="I16" s="19">
        <f>F16*G16</f>
        <v>43.75</v>
      </c>
      <c r="J16" s="22">
        <v>0.12</v>
      </c>
      <c r="K16" s="21">
        <f t="shared" si="0"/>
        <v>5.25</v>
      </c>
      <c r="L16" s="17">
        <f t="shared" si="1"/>
        <v>49</v>
      </c>
    </row>
    <row r="17" spans="1:13" x14ac:dyDescent="0.3">
      <c r="A17" s="9"/>
      <c r="B17" s="38" t="s">
        <v>147</v>
      </c>
      <c r="C17" s="15" t="str">
        <f>C8</f>
        <v xml:space="preserve">CAMEL </v>
      </c>
      <c r="D17" s="15" t="s">
        <v>20</v>
      </c>
      <c r="E17" s="15">
        <v>0.25</v>
      </c>
      <c r="F17" s="17">
        <f>E17*F10</f>
        <v>0.25</v>
      </c>
      <c r="G17" s="12">
        <v>110</v>
      </c>
      <c r="H17" s="18">
        <f>E17*G17</f>
        <v>27.5</v>
      </c>
      <c r="I17" s="19">
        <f>F17*G17</f>
        <v>27.5</v>
      </c>
      <c r="J17" s="22">
        <v>0.12</v>
      </c>
      <c r="K17" s="21">
        <f t="shared" si="0"/>
        <v>3.3</v>
      </c>
      <c r="L17" s="17">
        <f t="shared" si="1"/>
        <v>30.8</v>
      </c>
    </row>
    <row r="18" spans="1:13" x14ac:dyDescent="0.3">
      <c r="A18" s="9" t="s">
        <v>21</v>
      </c>
      <c r="B18" s="12" t="s">
        <v>22</v>
      </c>
      <c r="C18" s="15" t="str">
        <f>C8</f>
        <v xml:space="preserve">CAMEL </v>
      </c>
      <c r="D18" s="15" t="s">
        <v>23</v>
      </c>
      <c r="E18" s="15">
        <v>100</v>
      </c>
      <c r="F18" s="17">
        <f>E18*F10</f>
        <v>100</v>
      </c>
      <c r="G18" s="12">
        <v>61</v>
      </c>
      <c r="H18" s="18">
        <f>F18/1000*G18/F10</f>
        <v>6.1000000000000005</v>
      </c>
      <c r="I18" s="19">
        <f>F18/1000*G18</f>
        <v>6.1000000000000005</v>
      </c>
      <c r="J18" s="22">
        <v>0.12</v>
      </c>
      <c r="K18" s="21">
        <f t="shared" si="0"/>
        <v>0.73199999999999998</v>
      </c>
      <c r="L18" s="17">
        <f t="shared" si="1"/>
        <v>6.8320000000000007</v>
      </c>
    </row>
    <row r="19" spans="1:13" x14ac:dyDescent="0.3">
      <c r="A19" s="9"/>
      <c r="B19" s="12" t="s">
        <v>24</v>
      </c>
      <c r="C19" s="15" t="str">
        <f>C8</f>
        <v xml:space="preserve">CAMEL </v>
      </c>
      <c r="D19" s="15" t="s">
        <v>23</v>
      </c>
      <c r="E19" s="15">
        <v>100</v>
      </c>
      <c r="F19" s="17">
        <f>E19*F10</f>
        <v>100</v>
      </c>
      <c r="G19" s="12">
        <v>257</v>
      </c>
      <c r="H19" s="18">
        <f>F19/5000*G19/F10</f>
        <v>5.14</v>
      </c>
      <c r="I19" s="19">
        <f>H19*F10</f>
        <v>5.14</v>
      </c>
      <c r="J19" s="22">
        <v>0.12</v>
      </c>
      <c r="K19" s="21">
        <f t="shared" si="0"/>
        <v>0.6167999999999999</v>
      </c>
      <c r="L19" s="17">
        <f t="shared" si="1"/>
        <v>5.7567999999999993</v>
      </c>
    </row>
    <row r="20" spans="1:13" x14ac:dyDescent="0.3">
      <c r="A20" s="9"/>
      <c r="B20" s="12" t="s">
        <v>25</v>
      </c>
      <c r="C20" s="15" t="str">
        <f>C8</f>
        <v xml:space="preserve">CAMEL </v>
      </c>
      <c r="D20" s="15" t="s">
        <v>23</v>
      </c>
      <c r="E20" s="15">
        <v>50</v>
      </c>
      <c r="F20" s="17">
        <f>E20*F10</f>
        <v>50</v>
      </c>
      <c r="G20" s="12">
        <v>162</v>
      </c>
      <c r="H20" s="18">
        <f>F20/1000*G20/F10</f>
        <v>8.1</v>
      </c>
      <c r="I20" s="19">
        <f>F20/1000*G20</f>
        <v>8.1</v>
      </c>
      <c r="J20" s="22">
        <v>0.12</v>
      </c>
      <c r="K20" s="21">
        <f t="shared" si="0"/>
        <v>0.97199999999999998</v>
      </c>
      <c r="L20" s="17">
        <f t="shared" si="1"/>
        <v>9.0719999999999992</v>
      </c>
    </row>
    <row r="21" spans="1:13" x14ac:dyDescent="0.3">
      <c r="A21" s="9"/>
      <c r="B21" s="12"/>
      <c r="C21" s="15"/>
      <c r="D21" s="15"/>
      <c r="E21" s="15"/>
      <c r="F21" s="17"/>
      <c r="G21" s="12"/>
      <c r="H21" s="18"/>
      <c r="I21" s="19"/>
      <c r="J21" s="22"/>
      <c r="K21" s="21"/>
      <c r="L21" s="17"/>
    </row>
    <row r="22" spans="1:13" x14ac:dyDescent="0.3">
      <c r="A22" s="9" t="s">
        <v>26</v>
      </c>
      <c r="B22" s="12" t="s">
        <v>26</v>
      </c>
      <c r="C22" s="15" t="s">
        <v>27</v>
      </c>
      <c r="D22" s="15" t="s">
        <v>28</v>
      </c>
      <c r="E22" s="15">
        <v>1</v>
      </c>
      <c r="F22" s="17">
        <f>E22*F10</f>
        <v>1</v>
      </c>
      <c r="G22" s="12">
        <v>14</v>
      </c>
      <c r="H22" s="18">
        <f>E22*G22</f>
        <v>14</v>
      </c>
      <c r="I22" s="19">
        <f>F22*G22</f>
        <v>14</v>
      </c>
      <c r="J22" s="22">
        <v>0.18</v>
      </c>
      <c r="K22" s="21">
        <f>I22*J22</f>
        <v>2.52</v>
      </c>
      <c r="L22" s="17">
        <f>I22+K22</f>
        <v>16.52</v>
      </c>
    </row>
    <row r="23" spans="1:13" x14ac:dyDescent="0.3">
      <c r="A23" s="9"/>
      <c r="B23" s="12" t="s">
        <v>29</v>
      </c>
      <c r="C23" s="15" t="s">
        <v>30</v>
      </c>
      <c r="D23" s="15" t="s">
        <v>31</v>
      </c>
      <c r="E23" s="15">
        <v>0.15</v>
      </c>
      <c r="F23" s="17">
        <f>E23*F10</f>
        <v>0.15</v>
      </c>
      <c r="G23" s="12">
        <v>88</v>
      </c>
      <c r="H23" s="18">
        <f>E23*G23</f>
        <v>13.2</v>
      </c>
      <c r="I23" s="19">
        <f>F23*G23</f>
        <v>13.2</v>
      </c>
      <c r="J23" s="22">
        <v>0.18</v>
      </c>
      <c r="K23" s="21">
        <f>I23*J23</f>
        <v>2.3759999999999999</v>
      </c>
      <c r="L23" s="17">
        <f>I23+K23</f>
        <v>15.575999999999999</v>
      </c>
    </row>
    <row r="24" spans="1:13" x14ac:dyDescent="0.3">
      <c r="A24" s="9"/>
      <c r="B24" s="12" t="s">
        <v>32</v>
      </c>
      <c r="C24" s="15" t="s">
        <v>33</v>
      </c>
      <c r="D24" s="15" t="s">
        <v>28</v>
      </c>
      <c r="E24" s="15">
        <v>3.75</v>
      </c>
      <c r="F24" s="17">
        <f>E24*F10</f>
        <v>3.75</v>
      </c>
      <c r="G24" s="12">
        <v>0.6875</v>
      </c>
      <c r="H24" s="18">
        <f>E24*G24</f>
        <v>2.578125</v>
      </c>
      <c r="I24" s="19">
        <f>F24*G24</f>
        <v>2.578125</v>
      </c>
      <c r="J24" s="22">
        <v>0.18</v>
      </c>
      <c r="K24" s="21">
        <f>I24*J24</f>
        <v>0.46406249999999999</v>
      </c>
      <c r="L24" s="17">
        <f>I24+K24</f>
        <v>3.0421874999999998</v>
      </c>
    </row>
    <row r="25" spans="1:13" x14ac:dyDescent="0.3">
      <c r="A25" s="9"/>
      <c r="B25" s="12"/>
      <c r="C25" s="15"/>
      <c r="D25" s="15"/>
      <c r="E25" s="15"/>
      <c r="F25" s="17"/>
      <c r="G25" s="12"/>
      <c r="H25" s="12"/>
      <c r="I25" s="17"/>
      <c r="J25" s="22"/>
      <c r="K25" s="17"/>
      <c r="L25" s="17"/>
    </row>
    <row r="26" spans="1:13" x14ac:dyDescent="0.3">
      <c r="A26" s="12" t="s">
        <v>37</v>
      </c>
      <c r="B26" s="12" t="s">
        <v>92</v>
      </c>
      <c r="C26" s="15" t="s">
        <v>30</v>
      </c>
      <c r="D26" s="15" t="s">
        <v>36</v>
      </c>
      <c r="E26" s="15">
        <v>1</v>
      </c>
      <c r="F26" s="12">
        <f>E26*F10</f>
        <v>1</v>
      </c>
      <c r="G26" s="12">
        <v>90</v>
      </c>
      <c r="H26" s="12">
        <f t="shared" ref="H26:H30" si="2">E26*G26</f>
        <v>90</v>
      </c>
      <c r="I26" s="19">
        <f t="shared" ref="I26:I31" si="3">F26*G26</f>
        <v>90</v>
      </c>
      <c r="J26" s="22">
        <v>0.12</v>
      </c>
      <c r="K26" s="21">
        <f t="shared" ref="K26:K31" si="4">I26*J26</f>
        <v>10.799999999999999</v>
      </c>
      <c r="L26" s="17">
        <f t="shared" ref="L26:L31" si="5">I26+K26</f>
        <v>100.8</v>
      </c>
      <c r="M26">
        <v>40</v>
      </c>
    </row>
    <row r="27" spans="1:13" x14ac:dyDescent="0.3">
      <c r="A27" s="12"/>
      <c r="B27" s="12" t="s">
        <v>93</v>
      </c>
      <c r="C27" s="15" t="s">
        <v>30</v>
      </c>
      <c r="D27" s="15" t="s">
        <v>36</v>
      </c>
      <c r="E27" s="15">
        <v>2</v>
      </c>
      <c r="F27" s="12">
        <v>4</v>
      </c>
      <c r="G27" s="12">
        <v>35</v>
      </c>
      <c r="H27" s="12">
        <f t="shared" si="2"/>
        <v>70</v>
      </c>
      <c r="I27" s="19">
        <f t="shared" si="3"/>
        <v>140</v>
      </c>
      <c r="J27" s="22">
        <v>0.12</v>
      </c>
      <c r="K27" s="21">
        <f t="shared" si="4"/>
        <v>16.8</v>
      </c>
      <c r="L27" s="17">
        <f t="shared" si="5"/>
        <v>156.80000000000001</v>
      </c>
      <c r="M27">
        <v>17</v>
      </c>
    </row>
    <row r="28" spans="1:13" x14ac:dyDescent="0.3">
      <c r="A28" s="12"/>
      <c r="B28" s="12"/>
      <c r="C28" s="15"/>
      <c r="D28" s="15"/>
      <c r="E28" s="15"/>
      <c r="F28" s="12"/>
      <c r="G28" s="12"/>
      <c r="H28" s="18"/>
      <c r="I28" s="19"/>
      <c r="J28" s="22"/>
      <c r="K28" s="21"/>
      <c r="L28" s="17"/>
    </row>
    <row r="29" spans="1:13" x14ac:dyDescent="0.3">
      <c r="A29" s="12" t="s">
        <v>41</v>
      </c>
      <c r="B29" s="12" t="s">
        <v>42</v>
      </c>
      <c r="C29" s="15" t="s">
        <v>30</v>
      </c>
      <c r="D29" s="15" t="s">
        <v>36</v>
      </c>
      <c r="E29" s="15">
        <v>1</v>
      </c>
      <c r="F29" s="17">
        <f>E29*F10</f>
        <v>1</v>
      </c>
      <c r="G29" s="12">
        <v>2.5</v>
      </c>
      <c r="H29" s="18">
        <f t="shared" si="2"/>
        <v>2.5</v>
      </c>
      <c r="I29" s="19">
        <f t="shared" si="3"/>
        <v>2.5</v>
      </c>
      <c r="J29" s="22">
        <v>0.12</v>
      </c>
      <c r="K29" s="21">
        <f t="shared" si="4"/>
        <v>0.3</v>
      </c>
      <c r="L29" s="17">
        <f t="shared" si="5"/>
        <v>2.8</v>
      </c>
    </row>
    <row r="30" spans="1:13" x14ac:dyDescent="0.3">
      <c r="A30" s="12"/>
      <c r="B30" s="12" t="s">
        <v>43</v>
      </c>
      <c r="C30" s="15" t="s">
        <v>30</v>
      </c>
      <c r="D30" s="15" t="s">
        <v>36</v>
      </c>
      <c r="E30" s="15">
        <v>1</v>
      </c>
      <c r="F30" s="17">
        <f>E30*F10</f>
        <v>1</v>
      </c>
      <c r="G30" s="12">
        <v>2.5</v>
      </c>
      <c r="H30" s="18">
        <f t="shared" si="2"/>
        <v>2.5</v>
      </c>
      <c r="I30" s="19">
        <f t="shared" si="3"/>
        <v>2.5</v>
      </c>
      <c r="J30" s="22">
        <v>0.12</v>
      </c>
      <c r="K30" s="21">
        <f t="shared" si="4"/>
        <v>0.3</v>
      </c>
      <c r="L30" s="17">
        <f t="shared" si="5"/>
        <v>2.8</v>
      </c>
    </row>
    <row r="31" spans="1:13" x14ac:dyDescent="0.3">
      <c r="A31" s="9"/>
      <c r="B31" s="12" t="s">
        <v>44</v>
      </c>
      <c r="C31" s="15" t="s">
        <v>30</v>
      </c>
      <c r="D31" s="15" t="s">
        <v>36</v>
      </c>
      <c r="E31" s="15">
        <v>1</v>
      </c>
      <c r="F31" s="17">
        <f>E31*F10</f>
        <v>1</v>
      </c>
      <c r="G31" s="12">
        <v>4</v>
      </c>
      <c r="H31" s="18">
        <v>4</v>
      </c>
      <c r="I31" s="19">
        <f t="shared" si="3"/>
        <v>4</v>
      </c>
      <c r="J31" s="22">
        <v>0.12</v>
      </c>
      <c r="K31" s="21">
        <f t="shared" si="4"/>
        <v>0.48</v>
      </c>
      <c r="L31" s="17">
        <f t="shared" si="5"/>
        <v>4.4800000000000004</v>
      </c>
    </row>
    <row r="32" spans="1:13" x14ac:dyDescent="0.3">
      <c r="A32" s="9"/>
      <c r="B32" s="12"/>
      <c r="C32" s="15"/>
      <c r="D32" s="15"/>
      <c r="E32" s="15"/>
      <c r="F32" s="17"/>
      <c r="G32" s="12"/>
      <c r="H32" s="12"/>
      <c r="I32" s="17"/>
      <c r="J32" s="22"/>
      <c r="K32" s="17"/>
      <c r="L32" s="17"/>
    </row>
    <row r="33" spans="1:12" ht="39.6" x14ac:dyDescent="0.3">
      <c r="A33" s="42" t="s">
        <v>45</v>
      </c>
      <c r="B33" s="23" t="s">
        <v>46</v>
      </c>
      <c r="C33" s="24" t="s">
        <v>30</v>
      </c>
      <c r="D33" s="24" t="s">
        <v>36</v>
      </c>
      <c r="E33" s="24">
        <v>1</v>
      </c>
      <c r="F33" s="43">
        <f>E33*F10</f>
        <v>1</v>
      </c>
      <c r="G33" s="23">
        <v>7</v>
      </c>
      <c r="H33" s="44">
        <f t="shared" ref="H33:H38" si="6">E33*G33</f>
        <v>7</v>
      </c>
      <c r="I33" s="45">
        <f t="shared" ref="I33:I37" si="7">F33*G33</f>
        <v>7</v>
      </c>
      <c r="J33" s="46">
        <v>0.18</v>
      </c>
      <c r="K33" s="47">
        <f t="shared" ref="K33:K38" si="8">I33*J33</f>
        <v>1.26</v>
      </c>
      <c r="L33" s="43">
        <f t="shared" ref="L33:L39" si="9">I33+K33</f>
        <v>8.26</v>
      </c>
    </row>
    <row r="34" spans="1:12" x14ac:dyDescent="0.3">
      <c r="A34" s="12"/>
      <c r="B34" s="12" t="s">
        <v>47</v>
      </c>
      <c r="C34" s="15" t="s">
        <v>30</v>
      </c>
      <c r="D34" s="15" t="s">
        <v>36</v>
      </c>
      <c r="E34" s="15">
        <v>1</v>
      </c>
      <c r="F34" s="17">
        <f>E34*F10</f>
        <v>1</v>
      </c>
      <c r="G34" s="12">
        <v>5</v>
      </c>
      <c r="H34" s="18">
        <f t="shared" si="6"/>
        <v>5</v>
      </c>
      <c r="I34" s="19">
        <f t="shared" si="7"/>
        <v>5</v>
      </c>
      <c r="J34" s="22">
        <v>0.18</v>
      </c>
      <c r="K34" s="21">
        <f t="shared" si="8"/>
        <v>0.89999999999999991</v>
      </c>
      <c r="L34" s="17">
        <f t="shared" si="9"/>
        <v>5.9</v>
      </c>
    </row>
    <row r="35" spans="1:12" x14ac:dyDescent="0.3">
      <c r="A35" s="12"/>
      <c r="B35" s="12" t="s">
        <v>48</v>
      </c>
      <c r="C35" s="15" t="s">
        <v>30</v>
      </c>
      <c r="D35" s="15" t="s">
        <v>49</v>
      </c>
      <c r="E35" s="15">
        <v>1</v>
      </c>
      <c r="F35" s="17">
        <f>E35*F10</f>
        <v>1</v>
      </c>
      <c r="G35" s="12">
        <v>12</v>
      </c>
      <c r="H35" s="18">
        <f t="shared" si="6"/>
        <v>12</v>
      </c>
      <c r="I35" s="19">
        <f t="shared" si="7"/>
        <v>12</v>
      </c>
      <c r="J35" s="22">
        <v>0.18</v>
      </c>
      <c r="K35" s="21">
        <f t="shared" si="8"/>
        <v>2.16</v>
      </c>
      <c r="L35" s="17">
        <f t="shared" si="9"/>
        <v>14.16</v>
      </c>
    </row>
    <row r="36" spans="1:12" x14ac:dyDescent="0.3">
      <c r="A36" s="12"/>
      <c r="B36" s="12" t="s">
        <v>50</v>
      </c>
      <c r="C36" s="15" t="s">
        <v>30</v>
      </c>
      <c r="D36" s="15" t="s">
        <v>49</v>
      </c>
      <c r="E36" s="15">
        <v>0.2</v>
      </c>
      <c r="F36" s="17">
        <f>E36*F10</f>
        <v>0.2</v>
      </c>
      <c r="G36" s="12">
        <v>115</v>
      </c>
      <c r="H36" s="18">
        <v>15</v>
      </c>
      <c r="I36" s="19">
        <f>H36*F10</f>
        <v>15</v>
      </c>
      <c r="J36" s="22">
        <v>0.18</v>
      </c>
      <c r="K36" s="21">
        <f t="shared" si="8"/>
        <v>2.6999999999999997</v>
      </c>
      <c r="L36" s="17">
        <f t="shared" si="9"/>
        <v>17.7</v>
      </c>
    </row>
    <row r="37" spans="1:12" x14ac:dyDescent="0.3">
      <c r="A37" s="12"/>
      <c r="B37" s="12" t="s">
        <v>51</v>
      </c>
      <c r="C37" s="15" t="s">
        <v>30</v>
      </c>
      <c r="D37" s="15" t="s">
        <v>52</v>
      </c>
      <c r="E37" s="15">
        <v>2</v>
      </c>
      <c r="F37" s="17">
        <f>E37*F10</f>
        <v>2</v>
      </c>
      <c r="G37" s="12">
        <v>1.35</v>
      </c>
      <c r="H37" s="18">
        <f t="shared" si="6"/>
        <v>2.7</v>
      </c>
      <c r="I37" s="19">
        <f t="shared" si="7"/>
        <v>2.7</v>
      </c>
      <c r="J37" s="22">
        <v>0.18</v>
      </c>
      <c r="K37" s="21">
        <f t="shared" si="8"/>
        <v>0.48599999999999999</v>
      </c>
      <c r="L37" s="17">
        <f t="shared" si="9"/>
        <v>3.1859999999999999</v>
      </c>
    </row>
    <row r="38" spans="1:12" x14ac:dyDescent="0.3">
      <c r="A38" s="12"/>
      <c r="B38" s="12" t="s">
        <v>53</v>
      </c>
      <c r="C38" s="15" t="s">
        <v>30</v>
      </c>
      <c r="D38" s="15" t="s">
        <v>36</v>
      </c>
      <c r="E38" s="15">
        <v>7.0000000000000007E-2</v>
      </c>
      <c r="F38" s="17">
        <f>E38*F10</f>
        <v>7.0000000000000007E-2</v>
      </c>
      <c r="G38" s="12">
        <v>168</v>
      </c>
      <c r="H38" s="18">
        <f t="shared" si="6"/>
        <v>11.760000000000002</v>
      </c>
      <c r="I38" s="19">
        <f>F38*G38</f>
        <v>11.760000000000002</v>
      </c>
      <c r="J38" s="22">
        <v>0.18</v>
      </c>
      <c r="K38" s="21">
        <f t="shared" si="8"/>
        <v>2.1168</v>
      </c>
      <c r="L38" s="17">
        <f t="shared" si="9"/>
        <v>13.876800000000001</v>
      </c>
    </row>
    <row r="39" spans="1:12" x14ac:dyDescent="0.3">
      <c r="A39" s="12"/>
      <c r="B39" s="12" t="s">
        <v>54</v>
      </c>
      <c r="C39" s="15" t="s">
        <v>55</v>
      </c>
      <c r="D39" s="15" t="s">
        <v>56</v>
      </c>
      <c r="E39" s="15">
        <f>0.1</f>
        <v>0.1</v>
      </c>
      <c r="F39" s="17">
        <f>E39*F10</f>
        <v>0.1</v>
      </c>
      <c r="G39" s="12">
        <v>54</v>
      </c>
      <c r="H39" s="18">
        <f>E39*G39</f>
        <v>5.4</v>
      </c>
      <c r="I39" s="19">
        <f>F39*G39</f>
        <v>5.4</v>
      </c>
      <c r="J39" s="22">
        <v>0.18</v>
      </c>
      <c r="K39" s="21">
        <f>I39*J39</f>
        <v>0.97199999999999998</v>
      </c>
      <c r="L39" s="17">
        <f t="shared" si="9"/>
        <v>6.3719999999999999</v>
      </c>
    </row>
    <row r="40" spans="1:12" x14ac:dyDescent="0.3">
      <c r="A40" s="12"/>
      <c r="B40" s="12"/>
      <c r="C40" s="15"/>
      <c r="D40" s="15"/>
      <c r="E40" s="15"/>
      <c r="F40" s="17"/>
      <c r="G40" s="12"/>
      <c r="H40" s="48">
        <f>SUM(H15:H39)</f>
        <v>415.42812499999991</v>
      </c>
      <c r="I40" s="48">
        <f>SUM(I15:I39)</f>
        <v>485.42812499999991</v>
      </c>
      <c r="J40" s="49"/>
      <c r="K40" s="50">
        <f>SUM(K15:K39)</f>
        <v>63.569662499999993</v>
      </c>
      <c r="L40" s="51">
        <f>SUM(L15:L39)</f>
        <v>548.99778750000007</v>
      </c>
    </row>
    <row r="41" spans="1:12" x14ac:dyDescent="0.3">
      <c r="A41" s="12" t="s">
        <v>57</v>
      </c>
      <c r="B41" s="12" t="s">
        <v>97</v>
      </c>
      <c r="C41" s="16"/>
      <c r="D41" s="15" t="s">
        <v>36</v>
      </c>
      <c r="E41" s="15">
        <f>C41*1%</f>
        <v>0</v>
      </c>
      <c r="F41" s="17">
        <f>F10</f>
        <v>1</v>
      </c>
      <c r="G41" s="12">
        <f>E41</f>
        <v>0</v>
      </c>
      <c r="H41" s="19">
        <f>G41</f>
        <v>0</v>
      </c>
      <c r="I41" s="19">
        <f>H41*F41</f>
        <v>0</v>
      </c>
      <c r="J41" s="22">
        <v>0.18</v>
      </c>
      <c r="K41" s="21">
        <f t="shared" ref="K41:K49" si="10">I41*J41</f>
        <v>0</v>
      </c>
      <c r="L41" s="17">
        <f t="shared" ref="L41:L49" si="11">I41+K41</f>
        <v>0</v>
      </c>
    </row>
    <row r="42" spans="1:12" x14ac:dyDescent="0.3">
      <c r="A42" s="12"/>
      <c r="B42" s="12" t="s">
        <v>98</v>
      </c>
      <c r="C42" s="16"/>
      <c r="D42" s="15" t="s">
        <v>36</v>
      </c>
      <c r="E42" s="15">
        <f>C42*1%</f>
        <v>0</v>
      </c>
      <c r="F42" s="17">
        <f>F10</f>
        <v>1</v>
      </c>
      <c r="G42" s="12">
        <f>E42</f>
        <v>0</v>
      </c>
      <c r="H42" s="19">
        <f>G42</f>
        <v>0</v>
      </c>
      <c r="I42" s="19">
        <f>H42*F42</f>
        <v>0</v>
      </c>
      <c r="J42" s="22">
        <v>0.18</v>
      </c>
      <c r="K42" s="21">
        <f t="shared" si="10"/>
        <v>0</v>
      </c>
      <c r="L42" s="17">
        <f t="shared" si="11"/>
        <v>0</v>
      </c>
    </row>
    <row r="43" spans="1:12" x14ac:dyDescent="0.3">
      <c r="A43" s="12"/>
      <c r="B43" s="12" t="s">
        <v>153</v>
      </c>
      <c r="C43" s="16">
        <f>B54</f>
        <v>6960</v>
      </c>
      <c r="D43" s="15" t="s">
        <v>36</v>
      </c>
      <c r="E43" s="15">
        <f>C43*6%</f>
        <v>417.59999999999997</v>
      </c>
      <c r="F43" s="17">
        <f>F10</f>
        <v>1</v>
      </c>
      <c r="G43" s="12">
        <f t="shared" ref="G43:G48" si="12">E43</f>
        <v>417.59999999999997</v>
      </c>
      <c r="H43" s="19">
        <f t="shared" ref="H43:H48" si="13">G43</f>
        <v>417.59999999999997</v>
      </c>
      <c r="I43" s="19">
        <f>H43*F43</f>
        <v>417.59999999999997</v>
      </c>
      <c r="J43" s="22"/>
      <c r="K43" s="21">
        <f t="shared" si="10"/>
        <v>0</v>
      </c>
      <c r="L43" s="17">
        <f t="shared" si="11"/>
        <v>417.59999999999997</v>
      </c>
    </row>
    <row r="44" spans="1:12" x14ac:dyDescent="0.3">
      <c r="A44" s="12"/>
      <c r="B44" s="12" t="s">
        <v>100</v>
      </c>
      <c r="C44" s="16"/>
      <c r="D44" s="15" t="s">
        <v>36</v>
      </c>
      <c r="E44" s="15">
        <f>C44*5%</f>
        <v>0</v>
      </c>
      <c r="F44" s="17">
        <f>F10</f>
        <v>1</v>
      </c>
      <c r="G44" s="12">
        <f t="shared" si="12"/>
        <v>0</v>
      </c>
      <c r="H44" s="19">
        <f t="shared" si="13"/>
        <v>0</v>
      </c>
      <c r="I44" s="19">
        <f>H44*F44</f>
        <v>0</v>
      </c>
      <c r="J44" s="12"/>
      <c r="K44" s="21">
        <f t="shared" si="10"/>
        <v>0</v>
      </c>
      <c r="L44" s="17">
        <f t="shared" si="11"/>
        <v>0</v>
      </c>
    </row>
    <row r="45" spans="1:12" x14ac:dyDescent="0.3">
      <c r="A45" s="9" t="s">
        <v>61</v>
      </c>
      <c r="B45" s="12" t="s">
        <v>62</v>
      </c>
      <c r="C45" s="16"/>
      <c r="D45" s="15" t="s">
        <v>36</v>
      </c>
      <c r="E45" s="15">
        <f>C45*2.5%</f>
        <v>0</v>
      </c>
      <c r="F45" s="17">
        <f>F10</f>
        <v>1</v>
      </c>
      <c r="G45" s="12">
        <f t="shared" si="12"/>
        <v>0</v>
      </c>
      <c r="H45" s="19">
        <f t="shared" si="13"/>
        <v>0</v>
      </c>
      <c r="I45" s="19">
        <f t="shared" ref="I45:I49" si="14">H45*F45</f>
        <v>0</v>
      </c>
      <c r="J45" s="12"/>
      <c r="K45" s="21">
        <f t="shared" si="10"/>
        <v>0</v>
      </c>
      <c r="L45" s="17">
        <f t="shared" si="11"/>
        <v>0</v>
      </c>
    </row>
    <row r="46" spans="1:12" x14ac:dyDescent="0.3">
      <c r="A46" s="12"/>
      <c r="B46" s="12" t="s">
        <v>63</v>
      </c>
      <c r="C46" s="16"/>
      <c r="D46" s="15" t="s">
        <v>36</v>
      </c>
      <c r="E46" s="15">
        <f>C46*2%</f>
        <v>0</v>
      </c>
      <c r="F46" s="17">
        <f>F10</f>
        <v>1</v>
      </c>
      <c r="G46" s="12">
        <f t="shared" si="12"/>
        <v>0</v>
      </c>
      <c r="H46" s="19">
        <f t="shared" si="13"/>
        <v>0</v>
      </c>
      <c r="I46" s="19">
        <f t="shared" si="14"/>
        <v>0</v>
      </c>
      <c r="J46" s="12"/>
      <c r="K46" s="21">
        <f t="shared" si="10"/>
        <v>0</v>
      </c>
      <c r="L46" s="17">
        <f t="shared" si="11"/>
        <v>0</v>
      </c>
    </row>
    <row r="47" spans="1:12" x14ac:dyDescent="0.3">
      <c r="A47" s="12"/>
      <c r="B47" s="12" t="s">
        <v>64</v>
      </c>
      <c r="C47" s="16"/>
      <c r="D47" s="15" t="s">
        <v>36</v>
      </c>
      <c r="E47" s="15">
        <v>1000</v>
      </c>
      <c r="F47" s="17">
        <f>F10</f>
        <v>1</v>
      </c>
      <c r="G47" s="12">
        <f t="shared" si="12"/>
        <v>1000</v>
      </c>
      <c r="H47" s="19">
        <f t="shared" si="13"/>
        <v>1000</v>
      </c>
      <c r="I47" s="19">
        <f t="shared" si="14"/>
        <v>1000</v>
      </c>
      <c r="J47" s="12"/>
      <c r="K47" s="21">
        <f t="shared" si="10"/>
        <v>0</v>
      </c>
      <c r="L47" s="17">
        <f t="shared" si="11"/>
        <v>1000</v>
      </c>
    </row>
    <row r="48" spans="1:12" x14ac:dyDescent="0.3">
      <c r="A48" s="12"/>
      <c r="B48" s="12" t="s">
        <v>101</v>
      </c>
      <c r="C48" s="16">
        <f>B54</f>
        <v>6960</v>
      </c>
      <c r="D48" s="15" t="s">
        <v>36</v>
      </c>
      <c r="E48" s="15">
        <f>C48*10%</f>
        <v>696</v>
      </c>
      <c r="F48" s="17">
        <v>1</v>
      </c>
      <c r="G48" s="12">
        <f t="shared" si="12"/>
        <v>696</v>
      </c>
      <c r="H48" s="19">
        <f t="shared" si="13"/>
        <v>696</v>
      </c>
      <c r="I48" s="19">
        <f>H48*F48</f>
        <v>696</v>
      </c>
      <c r="J48" s="12"/>
      <c r="K48" s="21">
        <f t="shared" si="10"/>
        <v>0</v>
      </c>
      <c r="L48" s="17">
        <f t="shared" si="11"/>
        <v>696</v>
      </c>
    </row>
    <row r="49" spans="1:24" x14ac:dyDescent="0.3">
      <c r="A49" s="12" t="s">
        <v>148</v>
      </c>
      <c r="B49" s="52" t="s">
        <v>66</v>
      </c>
      <c r="C49" s="53"/>
      <c r="D49" s="53" t="s">
        <v>36</v>
      </c>
      <c r="E49" s="53">
        <v>100</v>
      </c>
      <c r="F49" s="17">
        <f>F10</f>
        <v>1</v>
      </c>
      <c r="G49" s="52">
        <v>100</v>
      </c>
      <c r="H49" s="82">
        <v>100</v>
      </c>
      <c r="I49" s="19">
        <f t="shared" si="14"/>
        <v>100</v>
      </c>
      <c r="J49" s="52"/>
      <c r="K49" s="54">
        <f t="shared" si="10"/>
        <v>0</v>
      </c>
      <c r="L49" s="55">
        <f t="shared" si="11"/>
        <v>100</v>
      </c>
    </row>
    <row r="50" spans="1:24" x14ac:dyDescent="0.3">
      <c r="A50" s="3"/>
      <c r="B50" s="3"/>
      <c r="C50" s="56"/>
      <c r="D50" s="56"/>
      <c r="E50" s="56"/>
      <c r="F50" s="57">
        <f>F10</f>
        <v>1</v>
      </c>
      <c r="G50" s="3"/>
      <c r="H50" s="57">
        <f>SUM(H40:H49)</f>
        <v>2629.0281249999998</v>
      </c>
      <c r="I50" s="57">
        <f>SUM(I40:I49)</f>
        <v>2699.0281249999998</v>
      </c>
      <c r="J50" s="58"/>
      <c r="K50" s="57">
        <f>SUM(K40:K49)</f>
        <v>63.569662499999993</v>
      </c>
      <c r="L50" s="57">
        <f>SUM(L40:L49)</f>
        <v>2762.5977874999999</v>
      </c>
    </row>
    <row r="51" spans="1:24" x14ac:dyDescent="0.3">
      <c r="A51" s="3"/>
      <c r="B51" s="3"/>
      <c r="C51" s="56"/>
      <c r="D51" s="56"/>
      <c r="E51" s="56"/>
      <c r="F51" s="3"/>
      <c r="G51" s="3"/>
      <c r="H51" s="60"/>
      <c r="I51" s="60"/>
    </row>
    <row r="52" spans="1:24" x14ac:dyDescent="0.3">
      <c r="A52" s="3"/>
      <c r="B52" s="3"/>
      <c r="C52" s="56"/>
      <c r="D52" s="56"/>
      <c r="E52" s="56"/>
      <c r="F52" s="3"/>
      <c r="G52" s="59" t="s">
        <v>67</v>
      </c>
      <c r="H52" s="3"/>
      <c r="I52" s="3"/>
      <c r="J52" s="3"/>
      <c r="K52" s="60"/>
      <c r="L52" s="3"/>
    </row>
    <row r="53" spans="1:24" ht="18" x14ac:dyDescent="0.35">
      <c r="A53" s="61" t="s">
        <v>68</v>
      </c>
      <c r="B53" s="62">
        <v>87</v>
      </c>
      <c r="C53" s="105" t="s">
        <v>69</v>
      </c>
      <c r="D53" s="105"/>
      <c r="E53" s="105"/>
      <c r="F53" s="105"/>
      <c r="G53" s="63">
        <f>G12</f>
        <v>4320</v>
      </c>
      <c r="H53" s="56"/>
      <c r="I53" s="56"/>
      <c r="J53" s="3"/>
      <c r="K53" s="3"/>
      <c r="L53" s="3"/>
    </row>
    <row r="54" spans="1:24" ht="18" x14ac:dyDescent="0.35">
      <c r="A54" s="61">
        <v>80</v>
      </c>
      <c r="B54" s="61">
        <f>B53*A54</f>
        <v>6960</v>
      </c>
      <c r="C54" s="105" t="s">
        <v>70</v>
      </c>
      <c r="D54" s="105"/>
      <c r="E54" s="105"/>
      <c r="F54" s="105"/>
      <c r="G54" s="63">
        <f>I50/F10</f>
        <v>2699.0281249999998</v>
      </c>
      <c r="H54" s="56"/>
      <c r="I54" s="56"/>
      <c r="J54" s="3"/>
      <c r="K54" s="3"/>
      <c r="L54" s="3"/>
    </row>
    <row r="55" spans="1:24" x14ac:dyDescent="0.3">
      <c r="A55" s="3"/>
      <c r="B55" s="3"/>
      <c r="C55" s="106" t="s">
        <v>71</v>
      </c>
      <c r="D55" s="106"/>
      <c r="E55" s="106"/>
      <c r="F55" s="106"/>
      <c r="G55" s="65">
        <f>SUM(G53:G54)</f>
        <v>7019.0281249999998</v>
      </c>
      <c r="H55" s="56"/>
      <c r="I55" s="56"/>
      <c r="J55" s="3"/>
      <c r="K55" s="3"/>
      <c r="L55" s="3"/>
    </row>
    <row r="56" spans="1:24" x14ac:dyDescent="0.3">
      <c r="A56" s="3"/>
      <c r="B56" s="117"/>
      <c r="C56" s="3"/>
      <c r="G56" s="67"/>
      <c r="H56" s="56"/>
      <c r="I56" s="56"/>
      <c r="J56" s="3"/>
      <c r="K56" s="3"/>
      <c r="L56" s="3"/>
      <c r="R56" s="3"/>
      <c r="S56" s="3"/>
      <c r="T56" s="3"/>
      <c r="U56" s="3"/>
      <c r="V56" s="123"/>
      <c r="W56" s="123"/>
      <c r="X56" s="123"/>
    </row>
    <row r="57" spans="1:24" ht="15.6" x14ac:dyDescent="0.3">
      <c r="A57" s="3"/>
      <c r="B57" s="117"/>
      <c r="C57" s="3"/>
      <c r="G57" s="91">
        <f>G55/A54</f>
        <v>87.737851562499998</v>
      </c>
      <c r="H57" s="83">
        <f>G57-B53</f>
        <v>0.73785156249999773</v>
      </c>
      <c r="I57" s="56"/>
      <c r="J57" s="3"/>
      <c r="K57" s="3"/>
      <c r="L57" s="3"/>
    </row>
    <row r="58" spans="1:24" x14ac:dyDescent="0.3">
      <c r="A58" s="3"/>
      <c r="B58" s="117"/>
      <c r="G58" s="70"/>
      <c r="H58" s="56"/>
      <c r="I58" s="56"/>
      <c r="J58" s="3"/>
      <c r="K58" s="3"/>
      <c r="L58" s="92"/>
    </row>
    <row r="59" spans="1:24" x14ac:dyDescent="0.3">
      <c r="A59" s="3"/>
      <c r="B59" s="117"/>
      <c r="D59" s="69" t="s">
        <v>72</v>
      </c>
      <c r="E59" s="56"/>
      <c r="F59" s="70"/>
      <c r="G59" s="70"/>
      <c r="H59" s="56"/>
      <c r="I59" s="56"/>
      <c r="J59" s="3"/>
      <c r="K59" s="3"/>
      <c r="L59" s="3"/>
    </row>
    <row r="60" spans="1:24" x14ac:dyDescent="0.3">
      <c r="A60" s="3"/>
      <c r="D60" s="71" t="s">
        <v>73</v>
      </c>
      <c r="E60" s="72">
        <f>I50/F50</f>
        <v>2699.0281249999998</v>
      </c>
      <c r="F60" s="73" t="s">
        <v>17</v>
      </c>
      <c r="G60" s="70"/>
      <c r="H60" s="56"/>
      <c r="I60" s="56"/>
      <c r="J60" s="3"/>
      <c r="K60" s="3"/>
      <c r="L60" s="3"/>
    </row>
    <row r="61" spans="1:24" x14ac:dyDescent="0.3">
      <c r="A61" s="3"/>
      <c r="B61" s="3"/>
      <c r="C61" s="3"/>
      <c r="D61" s="71" t="s">
        <v>18</v>
      </c>
      <c r="E61" s="72">
        <f>L50/F50</f>
        <v>2762.5977874999999</v>
      </c>
      <c r="F61" s="73" t="s">
        <v>17</v>
      </c>
      <c r="G61" s="70"/>
      <c r="H61" s="56"/>
      <c r="I61" s="56"/>
      <c r="J61" s="3"/>
      <c r="K61" s="3"/>
      <c r="L61" s="3"/>
    </row>
    <row r="62" spans="1:24" x14ac:dyDescent="0.3">
      <c r="A62" s="3"/>
      <c r="B62" s="3"/>
      <c r="C62" s="56"/>
      <c r="D62" s="74"/>
      <c r="E62" s="70"/>
      <c r="F62" s="70"/>
      <c r="G62" s="3"/>
      <c r="H62" s="3"/>
      <c r="I62" s="3"/>
      <c r="J62" s="3"/>
      <c r="K62" s="3"/>
      <c r="L62" s="3"/>
    </row>
    <row r="63" spans="1:24" x14ac:dyDescent="0.3">
      <c r="D63" s="59" t="s">
        <v>18</v>
      </c>
      <c r="E63" s="75"/>
      <c r="F63" s="76" t="s">
        <v>16</v>
      </c>
    </row>
    <row r="64" spans="1:24" x14ac:dyDescent="0.3">
      <c r="B64" s="105" t="s">
        <v>74</v>
      </c>
      <c r="C64" s="105"/>
      <c r="D64" s="63">
        <f>G13</f>
        <v>4536</v>
      </c>
      <c r="E64" s="77"/>
      <c r="F64" s="78">
        <f>G12</f>
        <v>4320</v>
      </c>
    </row>
    <row r="65" spans="2:6" x14ac:dyDescent="0.3">
      <c r="B65" s="102" t="s">
        <v>75</v>
      </c>
      <c r="C65" s="103"/>
      <c r="D65" s="63">
        <f>E61</f>
        <v>2762.5977874999999</v>
      </c>
      <c r="E65" s="77"/>
      <c r="F65" s="78">
        <f>E60</f>
        <v>2699.0281249999998</v>
      </c>
    </row>
    <row r="66" spans="2:6" x14ac:dyDescent="0.3">
      <c r="B66" s="64" t="s">
        <v>71</v>
      </c>
      <c r="C66" s="64"/>
      <c r="D66" s="65">
        <f>SUM(D64:D65)</f>
        <v>7298.5977874999999</v>
      </c>
      <c r="E66" s="75"/>
      <c r="F66" s="79">
        <f>SUM(F64:F65)</f>
        <v>7019.0281249999998</v>
      </c>
    </row>
    <row r="67" spans="2:6" x14ac:dyDescent="0.3">
      <c r="D67" s="67"/>
      <c r="E67" s="56"/>
      <c r="F67" s="70"/>
    </row>
    <row r="68" spans="2:6" x14ac:dyDescent="0.3">
      <c r="D68" s="56">
        <f>D66/A54</f>
        <v>91.232472343750004</v>
      </c>
      <c r="E68" s="56"/>
      <c r="F68" s="3">
        <f>F66/A54</f>
        <v>87.737851562499998</v>
      </c>
    </row>
  </sheetData>
  <mergeCells count="15">
    <mergeCell ref="A1:F1"/>
    <mergeCell ref="A2:F2"/>
    <mergeCell ref="A3:L3"/>
    <mergeCell ref="A4:F4"/>
    <mergeCell ref="J6:K6"/>
    <mergeCell ref="L6:L7"/>
    <mergeCell ref="V56:X56"/>
    <mergeCell ref="B64:C64"/>
    <mergeCell ref="B65:C65"/>
    <mergeCell ref="D12:E12"/>
    <mergeCell ref="D13:E13"/>
    <mergeCell ref="C53:F53"/>
    <mergeCell ref="C54:F54"/>
    <mergeCell ref="C55:F55"/>
    <mergeCell ref="B56:B59"/>
  </mergeCells>
  <pageMargins left="0.31496062992125984" right="0.31496062992125984" top="0.15748031496062992" bottom="0.35433070866141736" header="0.31496062992125984" footer="0.31496062992125984"/>
  <pageSetup paperSize="9" scale="9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0D0F-474B-4E4F-B59A-0278B3359ECF}">
  <dimension ref="A1:N88"/>
  <sheetViews>
    <sheetView workbookViewId="0">
      <selection activeCell="L1" sqref="A1:L77"/>
    </sheetView>
  </sheetViews>
  <sheetFormatPr defaultRowHeight="14.4" x14ac:dyDescent="0.3"/>
  <cols>
    <col min="1" max="1" width="9.88671875" bestFit="1" customWidth="1"/>
    <col min="2" max="2" width="43.88671875" bestFit="1" customWidth="1"/>
    <col min="3" max="3" width="13.10937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  <col min="13" max="13" width="4" bestFit="1" customWidth="1"/>
    <col min="14" max="14" width="6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18" x14ac:dyDescent="0.35">
      <c r="A3" s="125" t="s">
        <v>158</v>
      </c>
      <c r="B3" s="125"/>
      <c r="C3" s="125"/>
      <c r="D3" s="125"/>
      <c r="E3" s="125"/>
      <c r="F3" s="125"/>
      <c r="G3" s="93"/>
      <c r="H3" s="93"/>
      <c r="I3" s="93"/>
      <c r="J3" s="93"/>
      <c r="K3" s="93"/>
      <c r="L3" s="93"/>
    </row>
    <row r="4" spans="1:12" x14ac:dyDescent="0.3">
      <c r="G4" s="3"/>
      <c r="H4" s="3"/>
      <c r="I4" s="3"/>
      <c r="J4" s="3"/>
      <c r="K4" s="3"/>
      <c r="L4" s="3"/>
    </row>
    <row r="5" spans="1:12" ht="21" x14ac:dyDescent="0.4">
      <c r="A5" s="126" t="s">
        <v>159</v>
      </c>
      <c r="B5" s="127"/>
      <c r="C5" s="127"/>
      <c r="D5" s="127"/>
      <c r="E5" s="127"/>
      <c r="F5" s="127"/>
      <c r="G5" s="3"/>
      <c r="H5" s="3"/>
      <c r="I5" s="3"/>
      <c r="J5" s="3"/>
      <c r="K5" s="3"/>
      <c r="L5" s="3"/>
    </row>
    <row r="6" spans="1:12" ht="21" x14ac:dyDescent="0.4">
      <c r="A6" s="94"/>
      <c r="B6" s="95"/>
      <c r="C6" s="95"/>
      <c r="D6" s="95"/>
      <c r="E6" s="95"/>
      <c r="F6" s="95"/>
      <c r="G6" s="3"/>
      <c r="H6" s="3"/>
      <c r="I6" s="3"/>
      <c r="J6" s="3"/>
      <c r="K6" s="3"/>
      <c r="L6" s="3"/>
    </row>
    <row r="7" spans="1:12" ht="21" x14ac:dyDescent="0.4">
      <c r="A7" s="94"/>
      <c r="B7" s="95"/>
      <c r="C7" s="95"/>
      <c r="D7" s="95"/>
      <c r="E7" s="95"/>
      <c r="F7" s="95"/>
      <c r="G7" s="3"/>
      <c r="H7" s="3"/>
      <c r="I7" s="3"/>
      <c r="J7" s="3"/>
      <c r="K7" s="3"/>
      <c r="L7" s="3"/>
    </row>
    <row r="8" spans="1:12" ht="21" x14ac:dyDescent="0.4">
      <c r="A8" s="94"/>
      <c r="B8" s="95"/>
      <c r="C8" s="95"/>
      <c r="D8" s="95"/>
      <c r="E8" s="95"/>
      <c r="F8" s="95"/>
      <c r="G8" s="3"/>
      <c r="H8" s="3"/>
      <c r="I8" s="3"/>
      <c r="J8" s="3"/>
      <c r="K8" s="3"/>
      <c r="L8" s="3"/>
    </row>
    <row r="9" spans="1:1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24" x14ac:dyDescent="0.3">
      <c r="A10" s="5" t="s">
        <v>2</v>
      </c>
      <c r="B10" s="6" t="s">
        <v>3</v>
      </c>
      <c r="C10" s="7" t="s">
        <v>4</v>
      </c>
      <c r="D10" s="7" t="s">
        <v>5</v>
      </c>
      <c r="E10" s="7" t="s">
        <v>6</v>
      </c>
      <c r="F10" s="6" t="s">
        <v>7</v>
      </c>
      <c r="G10" s="7" t="s">
        <v>8</v>
      </c>
      <c r="H10" s="8" t="s">
        <v>9</v>
      </c>
      <c r="I10" s="7" t="s">
        <v>10</v>
      </c>
      <c r="J10" s="110" t="s">
        <v>11</v>
      </c>
      <c r="K10" s="111"/>
      <c r="L10" s="112" t="s">
        <v>12</v>
      </c>
    </row>
    <row r="11" spans="1:12" x14ac:dyDescent="0.3">
      <c r="A11" s="9" t="s">
        <v>13</v>
      </c>
      <c r="B11" s="9"/>
      <c r="C11" s="10"/>
      <c r="D11" s="10"/>
      <c r="E11" s="10"/>
      <c r="F11" s="9"/>
      <c r="G11" s="10"/>
      <c r="H11" s="10"/>
      <c r="I11" s="10"/>
      <c r="J11" s="10" t="s">
        <v>14</v>
      </c>
      <c r="K11" s="11" t="s">
        <v>10</v>
      </c>
      <c r="L11" s="112"/>
    </row>
    <row r="12" spans="1:12" x14ac:dyDescent="0.3">
      <c r="A12" s="12"/>
      <c r="B12" s="80" t="s">
        <v>160</v>
      </c>
      <c r="C12" s="81" t="s">
        <v>176</v>
      </c>
      <c r="D12" s="15" t="s">
        <v>15</v>
      </c>
      <c r="E12" s="16">
        <v>345</v>
      </c>
      <c r="F12" s="17">
        <f>E12*F14</f>
        <v>345</v>
      </c>
      <c r="G12" s="12">
        <v>8</v>
      </c>
      <c r="H12" s="18">
        <f>E12*G12</f>
        <v>2760</v>
      </c>
      <c r="I12" s="19">
        <f>F12*G12</f>
        <v>2760</v>
      </c>
      <c r="J12" s="20">
        <v>0.05</v>
      </c>
      <c r="K12" s="21">
        <f>I12*J12</f>
        <v>138</v>
      </c>
      <c r="L12" s="17">
        <f>I12+K12</f>
        <v>2898</v>
      </c>
    </row>
    <row r="13" spans="1:12" x14ac:dyDescent="0.3">
      <c r="A13" s="12"/>
      <c r="B13" s="80"/>
      <c r="C13" s="81"/>
      <c r="D13" s="15"/>
      <c r="E13" s="15"/>
      <c r="F13" s="17"/>
      <c r="G13" s="12"/>
      <c r="H13" s="18"/>
      <c r="I13" s="19"/>
      <c r="J13" s="22"/>
      <c r="K13" s="21"/>
      <c r="L13" s="17"/>
    </row>
    <row r="14" spans="1:12" ht="18" x14ac:dyDescent="0.3">
      <c r="A14" s="23"/>
      <c r="E14" s="24"/>
      <c r="F14" s="25">
        <v>1</v>
      </c>
      <c r="G14" s="23"/>
      <c r="H14" s="26">
        <f>SUM(H12:H13)</f>
        <v>2760</v>
      </c>
      <c r="I14" s="27">
        <f>SUM(I12:I13)</f>
        <v>2760</v>
      </c>
      <c r="J14" s="28"/>
      <c r="K14" s="29">
        <f>SUM(K12:K13)</f>
        <v>138</v>
      </c>
      <c r="L14" s="30">
        <f>SUM(L12:L13)</f>
        <v>2898</v>
      </c>
    </row>
    <row r="15" spans="1:12" x14ac:dyDescent="0.3">
      <c r="A15" s="23"/>
      <c r="B15" s="23"/>
      <c r="C15" s="24"/>
      <c r="D15" s="31"/>
      <c r="E15" s="32"/>
      <c r="F15" s="33"/>
      <c r="G15" s="23"/>
      <c r="H15" s="26"/>
      <c r="I15" s="27"/>
      <c r="J15" s="28"/>
      <c r="K15" s="29"/>
      <c r="L15" s="30"/>
    </row>
    <row r="16" spans="1:12" x14ac:dyDescent="0.3">
      <c r="A16" s="12"/>
      <c r="B16" s="12"/>
      <c r="C16" s="15"/>
      <c r="D16" s="113" t="s">
        <v>16</v>
      </c>
      <c r="E16" s="114"/>
      <c r="F16" s="36" t="s">
        <v>17</v>
      </c>
      <c r="G16" s="37">
        <f>I14/F14</f>
        <v>2760</v>
      </c>
      <c r="H16" s="18"/>
      <c r="I16" s="19"/>
      <c r="J16" s="22"/>
      <c r="K16" s="21"/>
      <c r="L16" s="17"/>
    </row>
    <row r="17" spans="1:12" x14ac:dyDescent="0.3">
      <c r="A17" s="12"/>
      <c r="B17" s="12"/>
      <c r="C17" s="15"/>
      <c r="D17" s="113" t="s">
        <v>18</v>
      </c>
      <c r="E17" s="114"/>
      <c r="F17" s="36" t="s">
        <v>17</v>
      </c>
      <c r="G17" s="37">
        <f>L14/F14</f>
        <v>2898</v>
      </c>
      <c r="H17" s="18"/>
      <c r="I17" s="19"/>
      <c r="J17" s="22"/>
      <c r="K17" s="21"/>
      <c r="L17" s="17"/>
    </row>
    <row r="18" spans="1:12" x14ac:dyDescent="0.3">
      <c r="A18" s="12"/>
      <c r="B18" s="12"/>
      <c r="C18" s="15"/>
      <c r="D18" s="34"/>
      <c r="E18" s="35"/>
      <c r="F18" s="36"/>
      <c r="G18" s="37"/>
      <c r="H18" s="18"/>
      <c r="I18" s="19"/>
      <c r="J18" s="22"/>
      <c r="K18" s="21"/>
      <c r="L18" s="17"/>
    </row>
    <row r="19" spans="1:12" x14ac:dyDescent="0.3">
      <c r="A19" s="9" t="s">
        <v>19</v>
      </c>
      <c r="B19" s="38" t="s">
        <v>161</v>
      </c>
      <c r="C19" s="15" t="str">
        <f>C12</f>
        <v xml:space="preserve">GREEN </v>
      </c>
      <c r="D19" s="15" t="s">
        <v>20</v>
      </c>
      <c r="E19" s="15">
        <v>1.75</v>
      </c>
      <c r="F19" s="17">
        <f>E19*F14</f>
        <v>1.75</v>
      </c>
      <c r="G19" s="12">
        <v>48</v>
      </c>
      <c r="H19" s="18">
        <f>E19*G19</f>
        <v>84</v>
      </c>
      <c r="I19" s="19">
        <f>F19*G19</f>
        <v>84</v>
      </c>
      <c r="J19" s="22">
        <v>0.12</v>
      </c>
      <c r="K19" s="21">
        <f>I19*J19</f>
        <v>10.08</v>
      </c>
      <c r="L19" s="17">
        <f>I19+K19</f>
        <v>94.08</v>
      </c>
    </row>
    <row r="20" spans="1:12" x14ac:dyDescent="0.3">
      <c r="A20" s="9"/>
      <c r="B20" s="13" t="s">
        <v>162</v>
      </c>
      <c r="C20" s="15" t="str">
        <f>C12</f>
        <v xml:space="preserve">GREEN </v>
      </c>
      <c r="D20" s="15" t="s">
        <v>20</v>
      </c>
      <c r="E20" s="15">
        <v>1.75</v>
      </c>
      <c r="F20" s="17">
        <f>E20*F14</f>
        <v>1.75</v>
      </c>
      <c r="G20" s="12"/>
      <c r="H20" s="18">
        <f>E20*G20</f>
        <v>0</v>
      </c>
      <c r="I20" s="19">
        <f>F20*G20</f>
        <v>0</v>
      </c>
      <c r="J20" s="22">
        <v>0.12</v>
      </c>
      <c r="K20" s="21">
        <f>I20*J20</f>
        <v>0</v>
      </c>
      <c r="L20" s="17">
        <f>I20+K20</f>
        <v>0</v>
      </c>
    </row>
    <row r="21" spans="1:12" x14ac:dyDescent="0.3">
      <c r="A21" s="9"/>
      <c r="B21" s="13" t="s">
        <v>177</v>
      </c>
      <c r="C21" s="15"/>
      <c r="D21" s="15"/>
      <c r="E21" s="15">
        <v>2.5</v>
      </c>
      <c r="F21" s="17">
        <f>E21*F14</f>
        <v>2.5</v>
      </c>
      <c r="G21" s="12">
        <v>45</v>
      </c>
      <c r="H21" s="18">
        <f>E21*G21</f>
        <v>112.5</v>
      </c>
      <c r="I21" s="19">
        <f>F21*G21</f>
        <v>112.5</v>
      </c>
      <c r="J21" s="22">
        <v>0.12</v>
      </c>
      <c r="K21" s="21">
        <f>I21*J21</f>
        <v>13.5</v>
      </c>
      <c r="L21" s="17">
        <f>I21+K21</f>
        <v>126</v>
      </c>
    </row>
    <row r="22" spans="1:12" ht="24.6" x14ac:dyDescent="0.3">
      <c r="A22" s="9"/>
      <c r="B22" s="13" t="s">
        <v>163</v>
      </c>
      <c r="C22" s="15"/>
      <c r="D22" s="15"/>
      <c r="E22" s="15">
        <v>2</v>
      </c>
      <c r="F22" s="17">
        <f>E22*F14</f>
        <v>2</v>
      </c>
      <c r="G22" s="12">
        <v>100</v>
      </c>
      <c r="H22" s="18">
        <f>E22*G22</f>
        <v>200</v>
      </c>
      <c r="I22" s="19">
        <f>F22*G22</f>
        <v>200</v>
      </c>
      <c r="J22" s="22">
        <v>0.12</v>
      </c>
      <c r="K22" s="21">
        <f>I22*J22</f>
        <v>24</v>
      </c>
      <c r="L22" s="17">
        <f>I22+K22</f>
        <v>224</v>
      </c>
    </row>
    <row r="23" spans="1:12" x14ac:dyDescent="0.3">
      <c r="A23" s="9"/>
      <c r="B23" s="13"/>
      <c r="C23" s="15"/>
      <c r="D23" s="15"/>
      <c r="E23" s="15"/>
      <c r="F23" s="17"/>
      <c r="G23" s="12"/>
      <c r="H23" s="18"/>
      <c r="I23" s="19"/>
      <c r="J23" s="22"/>
      <c r="K23" s="21"/>
      <c r="L23" s="17"/>
    </row>
    <row r="24" spans="1:12" ht="13.8" customHeight="1" x14ac:dyDescent="0.3">
      <c r="A24" s="9"/>
      <c r="B24" s="38"/>
      <c r="C24" s="15"/>
      <c r="D24" s="15"/>
      <c r="E24" s="15"/>
      <c r="F24" s="17"/>
      <c r="G24" s="12"/>
      <c r="H24" s="18"/>
      <c r="I24" s="19"/>
      <c r="J24" s="22"/>
      <c r="K24" s="21"/>
      <c r="L24" s="17"/>
    </row>
    <row r="25" spans="1:12" x14ac:dyDescent="0.3">
      <c r="A25" s="9" t="s">
        <v>21</v>
      </c>
      <c r="B25" s="12" t="s">
        <v>22</v>
      </c>
      <c r="C25" s="15" t="str">
        <f>C12</f>
        <v xml:space="preserve">GREEN </v>
      </c>
      <c r="D25" s="15" t="s">
        <v>23</v>
      </c>
      <c r="E25" s="15">
        <v>100</v>
      </c>
      <c r="F25" s="17">
        <f>E25*F14</f>
        <v>100</v>
      </c>
      <c r="G25" s="12">
        <v>125</v>
      </c>
      <c r="H25" s="18">
        <f>F25/1000*G25/F14</f>
        <v>12.5</v>
      </c>
      <c r="I25" s="19">
        <f>F25/1000*G25</f>
        <v>12.5</v>
      </c>
      <c r="J25" s="22">
        <v>0.12</v>
      </c>
      <c r="K25" s="21">
        <f>I25*J25</f>
        <v>1.5</v>
      </c>
      <c r="L25" s="17">
        <f>I25+K25</f>
        <v>14</v>
      </c>
    </row>
    <row r="26" spans="1:12" x14ac:dyDescent="0.3">
      <c r="A26" s="9"/>
      <c r="B26" s="12" t="s">
        <v>24</v>
      </c>
      <c r="C26" s="15" t="str">
        <f>C12</f>
        <v xml:space="preserve">GREEN </v>
      </c>
      <c r="D26" s="15" t="s">
        <v>23</v>
      </c>
      <c r="E26" s="15">
        <v>100</v>
      </c>
      <c r="F26" s="17">
        <f>E26*F14</f>
        <v>100</v>
      </c>
      <c r="G26" s="12">
        <v>257</v>
      </c>
      <c r="H26" s="18">
        <f>F26/5000*G26/F14</f>
        <v>5.14</v>
      </c>
      <c r="I26" s="19">
        <f>H26*F14</f>
        <v>5.14</v>
      </c>
      <c r="J26" s="22">
        <v>0.12</v>
      </c>
      <c r="K26" s="21">
        <f>I26*J26</f>
        <v>0.6167999999999999</v>
      </c>
      <c r="L26" s="17">
        <f>I26+K26</f>
        <v>5.7567999999999993</v>
      </c>
    </row>
    <row r="27" spans="1:12" x14ac:dyDescent="0.3">
      <c r="A27" s="9"/>
      <c r="B27" s="12" t="s">
        <v>25</v>
      </c>
      <c r="C27" s="15" t="str">
        <f>C12</f>
        <v xml:space="preserve">GREEN </v>
      </c>
      <c r="D27" s="15" t="s">
        <v>23</v>
      </c>
      <c r="E27" s="15">
        <v>50</v>
      </c>
      <c r="F27" s="17">
        <f>E27*F14</f>
        <v>50</v>
      </c>
      <c r="G27" s="12">
        <v>162</v>
      </c>
      <c r="H27" s="18">
        <f>F27/1000*G27/F14</f>
        <v>8.1</v>
      </c>
      <c r="I27" s="19">
        <f>F27/1000*G27</f>
        <v>8.1</v>
      </c>
      <c r="J27" s="22">
        <v>0.12</v>
      </c>
      <c r="K27" s="21">
        <f>I27*J27</f>
        <v>0.97199999999999998</v>
      </c>
      <c r="L27" s="17">
        <f>I27+K27</f>
        <v>9.0719999999999992</v>
      </c>
    </row>
    <row r="28" spans="1:12" x14ac:dyDescent="0.3">
      <c r="A28" s="9"/>
      <c r="B28" s="12"/>
      <c r="C28" s="15"/>
      <c r="D28" s="15"/>
      <c r="E28" s="15"/>
      <c r="F28" s="17"/>
      <c r="G28" s="12"/>
      <c r="H28" s="18"/>
      <c r="I28" s="19"/>
      <c r="J28" s="22"/>
      <c r="K28" s="21"/>
      <c r="L28" s="17"/>
    </row>
    <row r="29" spans="1:12" x14ac:dyDescent="0.3">
      <c r="A29" s="9" t="s">
        <v>26</v>
      </c>
      <c r="B29" s="12" t="s">
        <v>26</v>
      </c>
      <c r="C29" s="15" t="s">
        <v>27</v>
      </c>
      <c r="D29" s="15" t="s">
        <v>28</v>
      </c>
      <c r="E29" s="15">
        <v>1</v>
      </c>
      <c r="F29" s="17">
        <f>E29*F14</f>
        <v>1</v>
      </c>
      <c r="G29" s="12">
        <v>14</v>
      </c>
      <c r="H29" s="18">
        <f>E29*G29</f>
        <v>14</v>
      </c>
      <c r="I29" s="19">
        <f>F29*G29</f>
        <v>14</v>
      </c>
      <c r="J29" s="22">
        <v>0.18</v>
      </c>
      <c r="K29" s="21">
        <f>I29*J29</f>
        <v>2.52</v>
      </c>
      <c r="L29" s="17">
        <f>I29+K29</f>
        <v>16.52</v>
      </c>
    </row>
    <row r="30" spans="1:12" x14ac:dyDescent="0.3">
      <c r="A30" s="9"/>
      <c r="B30" s="12" t="s">
        <v>29</v>
      </c>
      <c r="C30" s="15" t="s">
        <v>30</v>
      </c>
      <c r="D30" s="15" t="s">
        <v>31</v>
      </c>
      <c r="E30" s="15">
        <v>0.15</v>
      </c>
      <c r="F30" s="17">
        <f>E30*F14</f>
        <v>0.15</v>
      </c>
      <c r="G30" s="12">
        <v>88</v>
      </c>
      <c r="H30" s="18">
        <f>E30*G30</f>
        <v>13.2</v>
      </c>
      <c r="I30" s="19">
        <f>F30*G30</f>
        <v>13.2</v>
      </c>
      <c r="J30" s="22">
        <v>0.18</v>
      </c>
      <c r="K30" s="21">
        <f>I30*J30</f>
        <v>2.3759999999999999</v>
      </c>
      <c r="L30" s="17">
        <f>I30+K30</f>
        <v>15.575999999999999</v>
      </c>
    </row>
    <row r="31" spans="1:12" x14ac:dyDescent="0.3">
      <c r="A31" s="9"/>
      <c r="B31" s="12" t="s">
        <v>32</v>
      </c>
      <c r="C31" s="15" t="s">
        <v>33</v>
      </c>
      <c r="D31" s="15" t="s">
        <v>28</v>
      </c>
      <c r="E31" s="15">
        <v>3.75</v>
      </c>
      <c r="F31" s="17">
        <f>E31*F14</f>
        <v>3.75</v>
      </c>
      <c r="G31" s="12">
        <v>0.6875</v>
      </c>
      <c r="H31" s="18">
        <f>E31*G31</f>
        <v>2.578125</v>
      </c>
      <c r="I31" s="19">
        <f>F31*G31</f>
        <v>2.578125</v>
      </c>
      <c r="J31" s="22">
        <v>0.18</v>
      </c>
      <c r="K31" s="21">
        <f>I31*J31</f>
        <v>0.46406249999999999</v>
      </c>
      <c r="L31" s="17">
        <f>I31+K31</f>
        <v>3.0421874999999998</v>
      </c>
    </row>
    <row r="32" spans="1:12" x14ac:dyDescent="0.3">
      <c r="A32" s="9"/>
      <c r="B32" s="12" t="s">
        <v>164</v>
      </c>
      <c r="C32" s="15" t="str">
        <f>C12</f>
        <v xml:space="preserve">GREEN </v>
      </c>
      <c r="D32" s="15" t="s">
        <v>28</v>
      </c>
      <c r="E32" s="15">
        <v>2.1</v>
      </c>
      <c r="F32" s="17">
        <f>F14*E32</f>
        <v>2.1</v>
      </c>
      <c r="G32" s="12">
        <v>40</v>
      </c>
      <c r="H32" s="18">
        <f>E32*G32</f>
        <v>84</v>
      </c>
      <c r="I32" s="19">
        <f>F32*G32</f>
        <v>84</v>
      </c>
      <c r="J32" s="22">
        <v>0.18</v>
      </c>
      <c r="K32" s="21">
        <f>I32*J32</f>
        <v>15.12</v>
      </c>
      <c r="L32" s="17">
        <f>I32+K32</f>
        <v>99.12</v>
      </c>
    </row>
    <row r="33" spans="1:14" x14ac:dyDescent="0.3">
      <c r="A33" s="9"/>
      <c r="B33" s="12"/>
      <c r="C33" s="15"/>
      <c r="D33" s="15"/>
      <c r="E33" s="15"/>
      <c r="F33" s="17"/>
      <c r="G33" s="12"/>
      <c r="H33" s="12"/>
      <c r="I33" s="17"/>
      <c r="J33" s="22"/>
      <c r="K33" s="17"/>
      <c r="L33" s="17"/>
    </row>
    <row r="34" spans="1:14" x14ac:dyDescent="0.3">
      <c r="A34" s="12" t="s">
        <v>37</v>
      </c>
      <c r="B34" s="40" t="s">
        <v>165</v>
      </c>
      <c r="C34" s="15" t="s">
        <v>30</v>
      </c>
      <c r="D34" s="15" t="s">
        <v>36</v>
      </c>
      <c r="E34" s="15">
        <v>1</v>
      </c>
      <c r="F34" s="12">
        <f>E34*F14</f>
        <v>1</v>
      </c>
      <c r="G34" s="12">
        <v>175</v>
      </c>
      <c r="H34" s="12">
        <f t="shared" ref="H34:H37" si="0">E34*G34</f>
        <v>175</v>
      </c>
      <c r="I34" s="19">
        <f t="shared" ref="I34:I37" si="1">F34*G34</f>
        <v>175</v>
      </c>
      <c r="J34" s="22">
        <v>0.12</v>
      </c>
      <c r="K34" s="21">
        <f t="shared" ref="K34:K37" si="2">I34*J34</f>
        <v>21</v>
      </c>
      <c r="L34" s="17">
        <f t="shared" ref="L34:L37" si="3">I34+K34</f>
        <v>196</v>
      </c>
      <c r="M34">
        <v>1.9</v>
      </c>
      <c r="N34">
        <f>M34*85</f>
        <v>161.5</v>
      </c>
    </row>
    <row r="35" spans="1:14" x14ac:dyDescent="0.3">
      <c r="A35" s="12"/>
      <c r="B35" s="40" t="s">
        <v>166</v>
      </c>
      <c r="C35" s="15" t="s">
        <v>30</v>
      </c>
      <c r="D35" s="15" t="s">
        <v>36</v>
      </c>
      <c r="E35" s="15">
        <v>2</v>
      </c>
      <c r="F35" s="12">
        <f>E35*F14</f>
        <v>2</v>
      </c>
      <c r="G35" s="12">
        <v>75</v>
      </c>
      <c r="H35" s="12">
        <f t="shared" si="0"/>
        <v>150</v>
      </c>
      <c r="I35" s="19">
        <f t="shared" si="1"/>
        <v>150</v>
      </c>
      <c r="J35" s="22">
        <v>0.12</v>
      </c>
      <c r="K35" s="21">
        <f t="shared" si="2"/>
        <v>18</v>
      </c>
      <c r="L35" s="17">
        <f t="shared" si="3"/>
        <v>168</v>
      </c>
      <c r="M35">
        <v>0.7</v>
      </c>
      <c r="N35">
        <f>M35*85</f>
        <v>59.499999999999993</v>
      </c>
    </row>
    <row r="36" spans="1:14" x14ac:dyDescent="0.3">
      <c r="A36" s="12"/>
      <c r="B36" s="12"/>
      <c r="C36" s="15"/>
      <c r="D36" s="15"/>
      <c r="E36" s="15"/>
      <c r="F36" s="12"/>
      <c r="G36" s="12"/>
      <c r="H36" s="18"/>
      <c r="I36" s="19"/>
      <c r="J36" s="22"/>
      <c r="K36" s="21"/>
      <c r="L36" s="17"/>
    </row>
    <row r="37" spans="1:14" x14ac:dyDescent="0.3">
      <c r="A37" s="12"/>
      <c r="B37" s="12" t="s">
        <v>138</v>
      </c>
      <c r="C37" s="15"/>
      <c r="D37" s="15" t="s">
        <v>36</v>
      </c>
      <c r="E37" s="15">
        <v>1</v>
      </c>
      <c r="F37" s="12">
        <f>E37*F14</f>
        <v>1</v>
      </c>
      <c r="G37" s="12">
        <v>250</v>
      </c>
      <c r="H37" s="18">
        <f t="shared" si="0"/>
        <v>250</v>
      </c>
      <c r="I37" s="19">
        <f t="shared" si="1"/>
        <v>250</v>
      </c>
      <c r="J37" s="22">
        <v>0.12</v>
      </c>
      <c r="K37" s="21">
        <f t="shared" si="2"/>
        <v>30</v>
      </c>
      <c r="L37" s="17">
        <f t="shared" si="3"/>
        <v>280</v>
      </c>
    </row>
    <row r="38" spans="1:14" x14ac:dyDescent="0.3">
      <c r="A38" s="12"/>
      <c r="B38" s="12"/>
      <c r="C38" s="15"/>
      <c r="D38" s="15"/>
      <c r="E38" s="15"/>
      <c r="F38" s="12"/>
      <c r="G38" s="12"/>
      <c r="H38" s="18"/>
      <c r="I38" s="19"/>
      <c r="J38" s="22"/>
      <c r="K38" s="21"/>
      <c r="L38" s="17"/>
    </row>
    <row r="39" spans="1:14" x14ac:dyDescent="0.3">
      <c r="A39" s="12" t="s">
        <v>41</v>
      </c>
      <c r="B39" s="12" t="s">
        <v>42</v>
      </c>
      <c r="C39" s="15" t="s">
        <v>30</v>
      </c>
      <c r="D39" s="15" t="s">
        <v>36</v>
      </c>
      <c r="E39" s="15">
        <v>1</v>
      </c>
      <c r="F39" s="17">
        <f>E39*F14</f>
        <v>1</v>
      </c>
      <c r="G39" s="12">
        <v>32</v>
      </c>
      <c r="H39" s="18">
        <f>E39*G39</f>
        <v>32</v>
      </c>
      <c r="I39" s="19">
        <f>F39*G39</f>
        <v>32</v>
      </c>
      <c r="J39" s="22">
        <v>0.12</v>
      </c>
      <c r="K39" s="21">
        <f>I39*J39</f>
        <v>3.84</v>
      </c>
      <c r="L39" s="17">
        <f>I39+K39</f>
        <v>35.840000000000003</v>
      </c>
    </row>
    <row r="40" spans="1:14" x14ac:dyDescent="0.3">
      <c r="A40" s="12"/>
      <c r="B40" s="12" t="s">
        <v>43</v>
      </c>
      <c r="C40" s="15" t="s">
        <v>30</v>
      </c>
      <c r="D40" s="15" t="s">
        <v>36</v>
      </c>
      <c r="E40" s="15">
        <v>1</v>
      </c>
      <c r="F40" s="17">
        <f>E40*F14</f>
        <v>1</v>
      </c>
      <c r="G40" s="12">
        <v>3.5</v>
      </c>
      <c r="H40" s="18">
        <f>E40*G40</f>
        <v>3.5</v>
      </c>
      <c r="I40" s="19">
        <f>F40*G40</f>
        <v>3.5</v>
      </c>
      <c r="J40" s="22">
        <v>0.12</v>
      </c>
      <c r="K40" s="21">
        <f>I40*J40</f>
        <v>0.42</v>
      </c>
      <c r="L40" s="17">
        <f>I40+K40</f>
        <v>3.92</v>
      </c>
    </row>
    <row r="41" spans="1:14" x14ac:dyDescent="0.3">
      <c r="A41" s="9"/>
      <c r="B41" s="12" t="s">
        <v>44</v>
      </c>
      <c r="C41" s="15" t="s">
        <v>30</v>
      </c>
      <c r="D41" s="15" t="s">
        <v>36</v>
      </c>
      <c r="E41" s="15">
        <v>1</v>
      </c>
      <c r="F41" s="17">
        <f>E41*F14</f>
        <v>1</v>
      </c>
      <c r="G41" s="12">
        <v>4</v>
      </c>
      <c r="H41" s="18">
        <v>4</v>
      </c>
      <c r="I41" s="19">
        <f>F41*G41</f>
        <v>4</v>
      </c>
      <c r="J41" s="22">
        <v>0.12</v>
      </c>
      <c r="K41" s="21">
        <f>I41*J41</f>
        <v>0.48</v>
      </c>
      <c r="L41" s="17">
        <f>I41+K41</f>
        <v>4.4800000000000004</v>
      </c>
    </row>
    <row r="42" spans="1:14" x14ac:dyDescent="0.3">
      <c r="A42" s="9"/>
      <c r="B42" s="12"/>
      <c r="C42" s="15"/>
      <c r="D42" s="15"/>
      <c r="E42" s="15"/>
      <c r="F42" s="17"/>
      <c r="G42" s="12"/>
      <c r="H42" s="12"/>
      <c r="I42" s="17"/>
      <c r="J42" s="22"/>
      <c r="K42" s="17"/>
      <c r="L42" s="17"/>
    </row>
    <row r="43" spans="1:14" ht="39.6" x14ac:dyDescent="0.3">
      <c r="A43" s="42" t="s">
        <v>45</v>
      </c>
      <c r="B43" s="23" t="s">
        <v>46</v>
      </c>
      <c r="C43" s="24" t="s">
        <v>30</v>
      </c>
      <c r="D43" s="24" t="s">
        <v>36</v>
      </c>
      <c r="E43" s="24">
        <v>1</v>
      </c>
      <c r="F43" s="43">
        <f>E43*F14</f>
        <v>1</v>
      </c>
      <c r="G43" s="23">
        <v>38</v>
      </c>
      <c r="H43" s="44">
        <f t="shared" ref="H43:H48" si="4">E43*G43</f>
        <v>38</v>
      </c>
      <c r="I43" s="45">
        <f t="shared" ref="I43:I47" si="5">F43*G43</f>
        <v>38</v>
      </c>
      <c r="J43" s="46">
        <v>0.18</v>
      </c>
      <c r="K43" s="47">
        <f t="shared" ref="K43:K48" si="6">I43*J43</f>
        <v>6.84</v>
      </c>
      <c r="L43" s="43">
        <f t="shared" ref="L43:L49" si="7">I43+K43</f>
        <v>44.84</v>
      </c>
    </row>
    <row r="44" spans="1:14" x14ac:dyDescent="0.3">
      <c r="A44" s="12"/>
      <c r="B44" s="12" t="s">
        <v>47</v>
      </c>
      <c r="C44" s="15" t="s">
        <v>30</v>
      </c>
      <c r="D44" s="15" t="s">
        <v>36</v>
      </c>
      <c r="E44" s="15">
        <v>1</v>
      </c>
      <c r="F44" s="17">
        <f>E44*F14</f>
        <v>1</v>
      </c>
      <c r="G44" s="12">
        <v>5</v>
      </c>
      <c r="H44" s="18">
        <f t="shared" si="4"/>
        <v>5</v>
      </c>
      <c r="I44" s="19">
        <f t="shared" si="5"/>
        <v>5</v>
      </c>
      <c r="J44" s="22">
        <v>0.18</v>
      </c>
      <c r="K44" s="21">
        <f t="shared" si="6"/>
        <v>0.89999999999999991</v>
      </c>
      <c r="L44" s="17">
        <f t="shared" si="7"/>
        <v>5.9</v>
      </c>
    </row>
    <row r="45" spans="1:14" x14ac:dyDescent="0.3">
      <c r="A45" s="12"/>
      <c r="B45" s="12" t="s">
        <v>48</v>
      </c>
      <c r="C45" s="15" t="s">
        <v>30</v>
      </c>
      <c r="D45" s="15" t="s">
        <v>49</v>
      </c>
      <c r="E45" s="15">
        <v>1</v>
      </c>
      <c r="F45" s="17">
        <f>E45*F14</f>
        <v>1</v>
      </c>
      <c r="G45" s="12">
        <v>12</v>
      </c>
      <c r="H45" s="18">
        <f t="shared" si="4"/>
        <v>12</v>
      </c>
      <c r="I45" s="19">
        <f t="shared" si="5"/>
        <v>12</v>
      </c>
      <c r="J45" s="22">
        <v>0.18</v>
      </c>
      <c r="K45" s="21">
        <f t="shared" si="6"/>
        <v>2.16</v>
      </c>
      <c r="L45" s="17">
        <f t="shared" si="7"/>
        <v>14.16</v>
      </c>
    </row>
    <row r="46" spans="1:14" x14ac:dyDescent="0.3">
      <c r="A46" s="12"/>
      <c r="B46" s="12" t="s">
        <v>50</v>
      </c>
      <c r="C46" s="15" t="s">
        <v>30</v>
      </c>
      <c r="D46" s="15" t="s">
        <v>49</v>
      </c>
      <c r="E46" s="15">
        <v>0.2</v>
      </c>
      <c r="F46" s="17">
        <f>E46*F14</f>
        <v>0.2</v>
      </c>
      <c r="G46" s="12">
        <v>115</v>
      </c>
      <c r="H46" s="18">
        <v>15</v>
      </c>
      <c r="I46" s="19">
        <f>H46*F14</f>
        <v>15</v>
      </c>
      <c r="J46" s="22">
        <v>0.18</v>
      </c>
      <c r="K46" s="21">
        <f t="shared" si="6"/>
        <v>2.6999999999999997</v>
      </c>
      <c r="L46" s="17">
        <f t="shared" si="7"/>
        <v>17.7</v>
      </c>
    </row>
    <row r="47" spans="1:14" x14ac:dyDescent="0.3">
      <c r="A47" s="12"/>
      <c r="B47" s="12" t="s">
        <v>51</v>
      </c>
      <c r="C47" s="15" t="s">
        <v>30</v>
      </c>
      <c r="D47" s="15" t="s">
        <v>52</v>
      </c>
      <c r="E47" s="15">
        <v>2</v>
      </c>
      <c r="F47" s="17">
        <f>E47*F14</f>
        <v>2</v>
      </c>
      <c r="G47" s="12">
        <v>1.35</v>
      </c>
      <c r="H47" s="18">
        <f t="shared" si="4"/>
        <v>2.7</v>
      </c>
      <c r="I47" s="19">
        <f t="shared" si="5"/>
        <v>2.7</v>
      </c>
      <c r="J47" s="22">
        <v>0.18</v>
      </c>
      <c r="K47" s="21">
        <f t="shared" si="6"/>
        <v>0.48599999999999999</v>
      </c>
      <c r="L47" s="17">
        <f t="shared" si="7"/>
        <v>3.1859999999999999</v>
      </c>
    </row>
    <row r="48" spans="1:14" x14ac:dyDescent="0.3">
      <c r="A48" s="12"/>
      <c r="B48" s="12" t="s">
        <v>53</v>
      </c>
      <c r="C48" s="15" t="s">
        <v>30</v>
      </c>
      <c r="D48" s="15" t="s">
        <v>36</v>
      </c>
      <c r="E48" s="15">
        <v>7.0000000000000007E-2</v>
      </c>
      <c r="F48" s="17">
        <f>E48*F14</f>
        <v>7.0000000000000007E-2</v>
      </c>
      <c r="G48" s="12">
        <v>168</v>
      </c>
      <c r="H48" s="18">
        <f t="shared" si="4"/>
        <v>11.760000000000002</v>
      </c>
      <c r="I48" s="19">
        <f>F48*G48</f>
        <v>11.760000000000002</v>
      </c>
      <c r="J48" s="22">
        <v>0.18</v>
      </c>
      <c r="K48" s="21">
        <f t="shared" si="6"/>
        <v>2.1168</v>
      </c>
      <c r="L48" s="17">
        <f t="shared" si="7"/>
        <v>13.876800000000001</v>
      </c>
    </row>
    <row r="49" spans="1:12" x14ac:dyDescent="0.3">
      <c r="A49" s="12"/>
      <c r="B49" s="12" t="s">
        <v>54</v>
      </c>
      <c r="C49" s="15" t="s">
        <v>55</v>
      </c>
      <c r="D49" s="15" t="s">
        <v>56</v>
      </c>
      <c r="E49" s="15">
        <f>0.1</f>
        <v>0.1</v>
      </c>
      <c r="F49" s="17">
        <f>E49*F14</f>
        <v>0.1</v>
      </c>
      <c r="G49" s="12">
        <v>54</v>
      </c>
      <c r="H49" s="18">
        <f>E49*G49</f>
        <v>5.4</v>
      </c>
      <c r="I49" s="19">
        <f>F49*G49</f>
        <v>5.4</v>
      </c>
      <c r="J49" s="22">
        <v>0.18</v>
      </c>
      <c r="K49" s="21">
        <f>I49*J49</f>
        <v>0.97199999999999998</v>
      </c>
      <c r="L49" s="17">
        <f t="shared" si="7"/>
        <v>6.3719999999999999</v>
      </c>
    </row>
    <row r="50" spans="1:12" x14ac:dyDescent="0.3">
      <c r="A50" s="12"/>
      <c r="B50" s="12"/>
      <c r="C50" s="15"/>
      <c r="D50" s="15"/>
      <c r="E50" s="15"/>
      <c r="F50" s="17"/>
      <c r="G50" s="12"/>
      <c r="H50" s="48">
        <f>SUM(H19:H49)</f>
        <v>1240.3781250000002</v>
      </c>
      <c r="I50" s="48">
        <f>SUM(I19:I49)</f>
        <v>1240.3781250000002</v>
      </c>
      <c r="J50" s="49"/>
      <c r="K50" s="50">
        <f>SUM(K19:K49)</f>
        <v>161.06366249999999</v>
      </c>
      <c r="L50" s="51">
        <f>SUM(L19:L49)</f>
        <v>1401.4417875000001</v>
      </c>
    </row>
    <row r="51" spans="1:12" x14ac:dyDescent="0.3">
      <c r="A51" s="12" t="s">
        <v>57</v>
      </c>
      <c r="B51" s="12" t="s">
        <v>97</v>
      </c>
      <c r="C51" s="16"/>
      <c r="D51" s="15" t="s">
        <v>36</v>
      </c>
      <c r="E51" s="15">
        <f>C51*1%</f>
        <v>0</v>
      </c>
      <c r="F51" s="17">
        <f>F14</f>
        <v>1</v>
      </c>
      <c r="G51" s="12">
        <f>E51</f>
        <v>0</v>
      </c>
      <c r="H51" s="19">
        <f>G51</f>
        <v>0</v>
      </c>
      <c r="I51" s="19">
        <f>H51*F51</f>
        <v>0</v>
      </c>
      <c r="J51" s="22">
        <v>0.18</v>
      </c>
      <c r="K51" s="21">
        <f t="shared" ref="K51:K59" si="8">I51*J51</f>
        <v>0</v>
      </c>
      <c r="L51" s="17">
        <f t="shared" ref="L51:L59" si="9">I51+K51</f>
        <v>0</v>
      </c>
    </row>
    <row r="52" spans="1:12" x14ac:dyDescent="0.3">
      <c r="A52" s="12"/>
      <c r="B52" s="12" t="s">
        <v>98</v>
      </c>
      <c r="C52" s="16"/>
      <c r="D52" s="15" t="s">
        <v>36</v>
      </c>
      <c r="E52" s="15">
        <f>C52*1%</f>
        <v>0</v>
      </c>
      <c r="F52" s="17">
        <f>F14</f>
        <v>1</v>
      </c>
      <c r="G52" s="12">
        <f>E52</f>
        <v>0</v>
      </c>
      <c r="H52" s="19">
        <f>G52</f>
        <v>0</v>
      </c>
      <c r="I52" s="19">
        <f>H52*F52</f>
        <v>0</v>
      </c>
      <c r="J52" s="22">
        <v>0.18</v>
      </c>
      <c r="K52" s="21">
        <f t="shared" si="8"/>
        <v>0</v>
      </c>
      <c r="L52" s="17">
        <f t="shared" si="9"/>
        <v>0</v>
      </c>
    </row>
    <row r="53" spans="1:12" x14ac:dyDescent="0.3">
      <c r="A53" s="12"/>
      <c r="B53" s="12" t="s">
        <v>153</v>
      </c>
      <c r="C53" s="16">
        <f>B64</f>
        <v>6640</v>
      </c>
      <c r="D53" s="15" t="s">
        <v>36</v>
      </c>
      <c r="E53" s="15">
        <f>C53*6%</f>
        <v>398.4</v>
      </c>
      <c r="F53" s="17">
        <f>F20</f>
        <v>1.75</v>
      </c>
      <c r="G53" s="12">
        <f t="shared" ref="G53" si="10">E53</f>
        <v>398.4</v>
      </c>
      <c r="H53" s="19">
        <f t="shared" ref="H53" si="11">G53</f>
        <v>398.4</v>
      </c>
      <c r="I53" s="19">
        <f>H53*F53</f>
        <v>697.19999999999993</v>
      </c>
      <c r="J53" s="22"/>
      <c r="K53" s="21">
        <f t="shared" si="8"/>
        <v>0</v>
      </c>
      <c r="L53" s="17">
        <f t="shared" si="9"/>
        <v>697.19999999999993</v>
      </c>
    </row>
    <row r="54" spans="1:12" x14ac:dyDescent="0.3">
      <c r="A54" s="12"/>
      <c r="B54" s="12" t="s">
        <v>100</v>
      </c>
      <c r="C54" s="16"/>
      <c r="D54" s="15" t="s">
        <v>36</v>
      </c>
      <c r="E54" s="15">
        <f>C54*7%</f>
        <v>0</v>
      </c>
      <c r="F54" s="17">
        <f>F14</f>
        <v>1</v>
      </c>
      <c r="G54" s="12">
        <f t="shared" ref="G54:G58" si="12">E54</f>
        <v>0</v>
      </c>
      <c r="H54" s="19">
        <f t="shared" ref="H54:H58" si="13">G54</f>
        <v>0</v>
      </c>
      <c r="I54" s="19">
        <f>H54*F54</f>
        <v>0</v>
      </c>
      <c r="J54" s="12"/>
      <c r="K54" s="21">
        <f t="shared" si="8"/>
        <v>0</v>
      </c>
      <c r="L54" s="17">
        <f t="shared" si="9"/>
        <v>0</v>
      </c>
    </row>
    <row r="55" spans="1:12" x14ac:dyDescent="0.3">
      <c r="A55" s="9" t="s">
        <v>61</v>
      </c>
      <c r="B55" s="12" t="s">
        <v>62</v>
      </c>
      <c r="C55" s="16"/>
      <c r="D55" s="15" t="s">
        <v>36</v>
      </c>
      <c r="E55" s="15">
        <f>C55*2.5%</f>
        <v>0</v>
      </c>
      <c r="F55" s="17">
        <f>F14</f>
        <v>1</v>
      </c>
      <c r="G55" s="12">
        <f t="shared" si="12"/>
        <v>0</v>
      </c>
      <c r="H55" s="19">
        <f t="shared" si="13"/>
        <v>0</v>
      </c>
      <c r="I55" s="19">
        <f t="shared" ref="I55:I59" si="14">H55*F55</f>
        <v>0</v>
      </c>
      <c r="J55" s="12"/>
      <c r="K55" s="21">
        <f t="shared" si="8"/>
        <v>0</v>
      </c>
      <c r="L55" s="17">
        <f t="shared" si="9"/>
        <v>0</v>
      </c>
    </row>
    <row r="56" spans="1:12" x14ac:dyDescent="0.3">
      <c r="A56" s="12"/>
      <c r="B56" s="12" t="s">
        <v>63</v>
      </c>
      <c r="C56" s="16"/>
      <c r="D56" s="15" t="s">
        <v>36</v>
      </c>
      <c r="E56" s="15">
        <f>C56*2%</f>
        <v>0</v>
      </c>
      <c r="F56" s="17">
        <f>F14</f>
        <v>1</v>
      </c>
      <c r="G56" s="12">
        <f t="shared" si="12"/>
        <v>0</v>
      </c>
      <c r="H56" s="19">
        <f t="shared" si="13"/>
        <v>0</v>
      </c>
      <c r="I56" s="19">
        <f t="shared" si="14"/>
        <v>0</v>
      </c>
      <c r="J56" s="12"/>
      <c r="K56" s="21">
        <f t="shared" si="8"/>
        <v>0</v>
      </c>
      <c r="L56" s="17">
        <f t="shared" si="9"/>
        <v>0</v>
      </c>
    </row>
    <row r="57" spans="1:12" x14ac:dyDescent="0.3">
      <c r="A57" s="12"/>
      <c r="B57" s="12" t="s">
        <v>64</v>
      </c>
      <c r="C57" s="16"/>
      <c r="D57" s="15" t="s">
        <v>36</v>
      </c>
      <c r="E57" s="15">
        <v>1000</v>
      </c>
      <c r="F57" s="17">
        <f>F14</f>
        <v>1</v>
      </c>
      <c r="G57" s="12">
        <f t="shared" si="12"/>
        <v>1000</v>
      </c>
      <c r="H57" s="19">
        <f t="shared" si="13"/>
        <v>1000</v>
      </c>
      <c r="I57" s="19">
        <f t="shared" si="14"/>
        <v>1000</v>
      </c>
      <c r="J57" s="12"/>
      <c r="K57" s="21">
        <f t="shared" si="8"/>
        <v>0</v>
      </c>
      <c r="L57" s="17">
        <f t="shared" si="9"/>
        <v>1000</v>
      </c>
    </row>
    <row r="58" spans="1:12" x14ac:dyDescent="0.3">
      <c r="A58" s="12"/>
      <c r="B58" s="12" t="s">
        <v>101</v>
      </c>
      <c r="C58" s="16">
        <f>B64</f>
        <v>6640</v>
      </c>
      <c r="D58" s="15" t="s">
        <v>36</v>
      </c>
      <c r="E58" s="15">
        <f>C58*10%</f>
        <v>664</v>
      </c>
      <c r="F58" s="17">
        <v>1</v>
      </c>
      <c r="G58" s="12">
        <f t="shared" si="12"/>
        <v>664</v>
      </c>
      <c r="H58" s="19">
        <f t="shared" si="13"/>
        <v>664</v>
      </c>
      <c r="I58" s="19">
        <f>H58*F58</f>
        <v>664</v>
      </c>
      <c r="J58" s="12"/>
      <c r="K58" s="21">
        <f t="shared" si="8"/>
        <v>0</v>
      </c>
      <c r="L58" s="17">
        <f t="shared" si="9"/>
        <v>664</v>
      </c>
    </row>
    <row r="59" spans="1:12" x14ac:dyDescent="0.3">
      <c r="A59" s="12" t="s">
        <v>65</v>
      </c>
      <c r="B59" s="52" t="s">
        <v>66</v>
      </c>
      <c r="C59" s="53"/>
      <c r="D59" s="53" t="s">
        <v>36</v>
      </c>
      <c r="E59" s="53">
        <v>350</v>
      </c>
      <c r="F59" s="17">
        <f>F14</f>
        <v>1</v>
      </c>
      <c r="G59" s="52">
        <v>350</v>
      </c>
      <c r="H59" s="82">
        <v>350</v>
      </c>
      <c r="I59" s="19">
        <f t="shared" si="14"/>
        <v>350</v>
      </c>
      <c r="J59" s="52"/>
      <c r="K59" s="54">
        <f t="shared" si="8"/>
        <v>0</v>
      </c>
      <c r="L59" s="55">
        <f t="shared" si="9"/>
        <v>350</v>
      </c>
    </row>
    <row r="60" spans="1:12" x14ac:dyDescent="0.3">
      <c r="A60" s="3"/>
      <c r="B60" s="3"/>
      <c r="C60" s="56"/>
      <c r="D60" s="56"/>
      <c r="E60" s="56"/>
      <c r="F60" s="57">
        <f>F14</f>
        <v>1</v>
      </c>
      <c r="G60" s="3"/>
      <c r="H60" s="57">
        <f>SUM(H50:H59)</f>
        <v>3652.7781250000003</v>
      </c>
      <c r="I60" s="57">
        <f>SUM(I50:I59)</f>
        <v>3951.578125</v>
      </c>
      <c r="J60" s="58"/>
      <c r="K60" s="57">
        <f>SUM(K50:K59)</f>
        <v>161.06366249999999</v>
      </c>
      <c r="L60" s="57">
        <f>SUM(L50:L59)</f>
        <v>4112.6417875000006</v>
      </c>
    </row>
    <row r="61" spans="1:12" x14ac:dyDescent="0.3">
      <c r="A61" s="3"/>
      <c r="B61" s="3"/>
      <c r="C61" s="56"/>
      <c r="D61" s="56"/>
      <c r="E61" s="56"/>
      <c r="F61" s="3"/>
      <c r="G61" s="3"/>
      <c r="H61" s="60"/>
      <c r="I61" s="60"/>
    </row>
    <row r="62" spans="1:12" x14ac:dyDescent="0.3">
      <c r="A62" s="3"/>
      <c r="B62" s="3"/>
      <c r="C62" s="56"/>
      <c r="D62" s="56"/>
      <c r="E62" s="56"/>
      <c r="F62" s="3"/>
      <c r="G62" s="59" t="s">
        <v>67</v>
      </c>
      <c r="H62" s="3"/>
      <c r="I62" s="3"/>
      <c r="J62" s="3"/>
      <c r="K62" s="60"/>
      <c r="L62" s="3"/>
    </row>
    <row r="63" spans="1:12" ht="18" x14ac:dyDescent="0.35">
      <c r="A63" s="61" t="s">
        <v>68</v>
      </c>
      <c r="B63" s="62">
        <v>83</v>
      </c>
      <c r="C63" s="105" t="s">
        <v>69</v>
      </c>
      <c r="D63" s="105"/>
      <c r="E63" s="105"/>
      <c r="F63" s="105"/>
      <c r="G63" s="63">
        <f>G16</f>
        <v>2760</v>
      </c>
      <c r="H63" s="56"/>
      <c r="I63" s="56"/>
      <c r="J63" s="3"/>
      <c r="K63" s="3"/>
      <c r="L63" s="3"/>
    </row>
    <row r="64" spans="1:12" ht="18" x14ac:dyDescent="0.35">
      <c r="A64" s="61">
        <v>80</v>
      </c>
      <c r="B64" s="61">
        <f>B63*A64</f>
        <v>6640</v>
      </c>
      <c r="C64" s="105" t="s">
        <v>70</v>
      </c>
      <c r="D64" s="105"/>
      <c r="E64" s="105"/>
      <c r="F64" s="105"/>
      <c r="G64" s="63">
        <f>I60/F14</f>
        <v>3951.578125</v>
      </c>
      <c r="H64" s="56"/>
      <c r="I64" s="56"/>
      <c r="J64" s="3"/>
      <c r="K64" s="3"/>
      <c r="L64" s="3"/>
    </row>
    <row r="65" spans="1:12" x14ac:dyDescent="0.3">
      <c r="A65" s="3"/>
      <c r="B65" s="3"/>
      <c r="C65" s="106" t="s">
        <v>71</v>
      </c>
      <c r="D65" s="106"/>
      <c r="E65" s="106"/>
      <c r="F65" s="106"/>
      <c r="G65" s="65">
        <f>SUM(G63:G64)</f>
        <v>6711.578125</v>
      </c>
      <c r="H65" s="56"/>
      <c r="I65" s="56"/>
      <c r="J65" s="3"/>
      <c r="K65" s="3"/>
      <c r="L65" s="3"/>
    </row>
    <row r="66" spans="1:12" x14ac:dyDescent="0.3">
      <c r="A66" s="3"/>
      <c r="B66" s="124"/>
      <c r="C66" s="3"/>
      <c r="G66" s="67"/>
      <c r="H66" s="56"/>
      <c r="I66" s="56"/>
      <c r="J66" s="3"/>
      <c r="K66" s="3"/>
      <c r="L66" s="3"/>
    </row>
    <row r="67" spans="1:12" x14ac:dyDescent="0.3">
      <c r="A67" s="3"/>
      <c r="B67" s="124"/>
      <c r="C67" s="3"/>
      <c r="G67" s="68">
        <f>G65/A64</f>
        <v>83.894726562499997</v>
      </c>
      <c r="H67" s="83"/>
      <c r="I67" s="56"/>
      <c r="J67" s="3"/>
      <c r="K67" s="3"/>
      <c r="L67" s="3"/>
    </row>
    <row r="68" spans="1:12" x14ac:dyDescent="0.3">
      <c r="A68" s="3"/>
      <c r="B68" s="124"/>
      <c r="D68" s="69" t="s">
        <v>72</v>
      </c>
      <c r="E68" s="56"/>
      <c r="F68" s="70"/>
      <c r="G68" s="70"/>
      <c r="H68" s="56"/>
      <c r="I68" s="56"/>
      <c r="J68" s="3"/>
      <c r="K68" s="3"/>
      <c r="L68" s="3"/>
    </row>
    <row r="69" spans="1:12" x14ac:dyDescent="0.3">
      <c r="A69" s="3"/>
      <c r="D69" s="71" t="s">
        <v>73</v>
      </c>
      <c r="E69" s="72">
        <f>I60/F60</f>
        <v>3951.578125</v>
      </c>
      <c r="F69" s="73" t="s">
        <v>17</v>
      </c>
      <c r="G69" s="70"/>
      <c r="H69" s="56"/>
      <c r="I69" s="56"/>
      <c r="J69" s="3"/>
      <c r="K69" s="3"/>
      <c r="L69" s="3"/>
    </row>
    <row r="70" spans="1:12" x14ac:dyDescent="0.3">
      <c r="A70" s="3"/>
      <c r="B70" s="77"/>
      <c r="C70" s="3"/>
      <c r="D70" s="71" t="s">
        <v>18</v>
      </c>
      <c r="E70" s="72">
        <f>L60/F60</f>
        <v>4112.6417875000006</v>
      </c>
      <c r="F70" s="73" t="s">
        <v>17</v>
      </c>
      <c r="G70" s="70"/>
      <c r="H70" s="56"/>
      <c r="I70" s="56"/>
      <c r="J70" s="3"/>
      <c r="K70" s="3"/>
      <c r="L70" s="3"/>
    </row>
    <row r="71" spans="1:12" x14ac:dyDescent="0.3">
      <c r="A71" s="3"/>
      <c r="B71" s="3"/>
      <c r="C71" s="56"/>
      <c r="D71" s="74"/>
      <c r="E71" s="70"/>
      <c r="F71" s="70"/>
      <c r="G71" s="3"/>
      <c r="H71" s="3"/>
      <c r="I71" s="3"/>
      <c r="J71" s="3"/>
      <c r="K71" s="3"/>
      <c r="L71" s="3"/>
    </row>
    <row r="72" spans="1:12" x14ac:dyDescent="0.3">
      <c r="D72" s="59" t="s">
        <v>18</v>
      </c>
      <c r="E72" s="75"/>
      <c r="F72" s="76" t="s">
        <v>16</v>
      </c>
    </row>
    <row r="73" spans="1:12" x14ac:dyDescent="0.3">
      <c r="B73" s="105" t="s">
        <v>74</v>
      </c>
      <c r="C73" s="105"/>
      <c r="D73" s="63">
        <f>G17</f>
        <v>2898</v>
      </c>
      <c r="E73" s="77"/>
      <c r="F73" s="78">
        <f>G16</f>
        <v>2760</v>
      </c>
    </row>
    <row r="74" spans="1:12" x14ac:dyDescent="0.3">
      <c r="B74" s="102" t="s">
        <v>75</v>
      </c>
      <c r="C74" s="103"/>
      <c r="D74" s="63">
        <f>E70</f>
        <v>4112.6417875000006</v>
      </c>
      <c r="E74" s="77"/>
      <c r="F74" s="78">
        <f>E69</f>
        <v>3951.578125</v>
      </c>
    </row>
    <row r="75" spans="1:12" x14ac:dyDescent="0.3">
      <c r="B75" s="64" t="s">
        <v>71</v>
      </c>
      <c r="C75" s="64"/>
      <c r="D75" s="65">
        <f>SUM(D73:D74)</f>
        <v>7010.6417875000006</v>
      </c>
      <c r="E75" s="75"/>
      <c r="F75" s="79">
        <f>SUM(F73:F74)</f>
        <v>6711.578125</v>
      </c>
    </row>
    <row r="76" spans="1:12" x14ac:dyDescent="0.3">
      <c r="D76" s="67"/>
      <c r="E76" s="56"/>
      <c r="F76" s="70"/>
    </row>
    <row r="77" spans="1:12" x14ac:dyDescent="0.3">
      <c r="D77" s="68">
        <f>D75/A64</f>
        <v>87.633022343750014</v>
      </c>
      <c r="E77" s="56"/>
      <c r="F77" s="68">
        <f>F75/A64</f>
        <v>83.894726562499997</v>
      </c>
    </row>
    <row r="84" spans="2:4" x14ac:dyDescent="0.3">
      <c r="B84" t="s">
        <v>167</v>
      </c>
      <c r="C84" t="s">
        <v>168</v>
      </c>
      <c r="D84" s="84" t="s">
        <v>169</v>
      </c>
    </row>
    <row r="85" spans="2:4" x14ac:dyDescent="0.3">
      <c r="D85" s="84"/>
    </row>
    <row r="86" spans="2:4" x14ac:dyDescent="0.3">
      <c r="B86" t="s">
        <v>170</v>
      </c>
      <c r="C86" t="s">
        <v>171</v>
      </c>
      <c r="D86" s="84" t="s">
        <v>172</v>
      </c>
    </row>
    <row r="87" spans="2:4" x14ac:dyDescent="0.3">
      <c r="D87" s="84"/>
    </row>
    <row r="88" spans="2:4" x14ac:dyDescent="0.3">
      <c r="B88" t="s">
        <v>173</v>
      </c>
      <c r="C88" t="s">
        <v>174</v>
      </c>
      <c r="D88" s="84" t="s">
        <v>175</v>
      </c>
    </row>
  </sheetData>
  <mergeCells count="14">
    <mergeCell ref="L10:L11"/>
    <mergeCell ref="A1:F1"/>
    <mergeCell ref="A2:F2"/>
    <mergeCell ref="A3:F3"/>
    <mergeCell ref="A5:F5"/>
    <mergeCell ref="J10:K10"/>
    <mergeCell ref="B73:C73"/>
    <mergeCell ref="B74:C74"/>
    <mergeCell ref="D16:E16"/>
    <mergeCell ref="D17:E17"/>
    <mergeCell ref="C63:F63"/>
    <mergeCell ref="C64:F64"/>
    <mergeCell ref="C65:F65"/>
    <mergeCell ref="B66:B68"/>
  </mergeCells>
  <pageMargins left="0.11811023622047245" right="0.31496062992125984" top="0.15748031496062992" bottom="0.15748031496062992" header="0.31496062992125984" footer="0.31496062992125984"/>
  <pageSetup paperSize="9" scale="90" orientation="landscape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4079-41A0-46F2-9AED-0821FCCDBD78}">
  <dimension ref="A1:L71"/>
  <sheetViews>
    <sheetView workbookViewId="0">
      <selection activeCell="B51" sqref="B51:L51"/>
    </sheetView>
  </sheetViews>
  <sheetFormatPr defaultRowHeight="14.4" x14ac:dyDescent="0.3"/>
  <cols>
    <col min="1" max="1" width="9.88671875" bestFit="1" customWidth="1"/>
    <col min="2" max="2" width="30.109375" customWidth="1"/>
    <col min="3" max="3" width="11.8867187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x14ac:dyDescent="0.3">
      <c r="A3" s="128" t="s">
        <v>178</v>
      </c>
      <c r="B3" s="129"/>
      <c r="C3" s="129"/>
      <c r="D3" s="129"/>
      <c r="E3" s="129"/>
      <c r="F3" s="129"/>
      <c r="G3" s="3"/>
      <c r="H3" s="3"/>
      <c r="I3" s="3"/>
      <c r="J3" s="3"/>
      <c r="K3" s="3"/>
      <c r="L3" s="3"/>
    </row>
    <row r="4" spans="1:12" x14ac:dyDescent="0.3">
      <c r="A4" s="107" t="s">
        <v>89</v>
      </c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180</v>
      </c>
      <c r="C8" s="81" t="s">
        <v>182</v>
      </c>
      <c r="D8" s="15" t="s">
        <v>15</v>
      </c>
      <c r="E8" s="16">
        <v>288</v>
      </c>
      <c r="F8" s="17">
        <f>E8*F10</f>
        <v>288</v>
      </c>
      <c r="G8" s="12">
        <v>8</v>
      </c>
      <c r="H8" s="18">
        <f>E8*G8</f>
        <v>2304</v>
      </c>
      <c r="I8" s="19">
        <f>F8*G8</f>
        <v>2304</v>
      </c>
      <c r="J8" s="20">
        <v>0.05</v>
      </c>
      <c r="K8" s="21">
        <f>I8*J8</f>
        <v>115.2</v>
      </c>
      <c r="L8" s="17">
        <f>I8+K8</f>
        <v>2419.1999999999998</v>
      </c>
    </row>
    <row r="9" spans="1:12" x14ac:dyDescent="0.3">
      <c r="A9" s="12"/>
      <c r="B9" s="80" t="s">
        <v>179</v>
      </c>
      <c r="C9" s="81"/>
      <c r="D9" s="15"/>
      <c r="E9" s="15"/>
      <c r="F9" s="17"/>
      <c r="G9" s="12"/>
      <c r="H9" s="18"/>
      <c r="I9" s="19"/>
      <c r="J9" s="22"/>
      <c r="K9" s="21"/>
      <c r="L9" s="17"/>
    </row>
    <row r="10" spans="1:12" ht="18" x14ac:dyDescent="0.3">
      <c r="A10" s="23"/>
      <c r="E10" s="24"/>
      <c r="F10" s="25">
        <v>1</v>
      </c>
      <c r="G10" s="23"/>
      <c r="H10" s="26">
        <f>SUM(H8:H9)</f>
        <v>2304</v>
      </c>
      <c r="I10" s="27">
        <f>SUM(I8:I9)</f>
        <v>2304</v>
      </c>
      <c r="J10" s="28"/>
      <c r="K10" s="29">
        <f>SUM(K8:K9)</f>
        <v>115.2</v>
      </c>
      <c r="L10" s="30">
        <f>SUM(L8:L9)</f>
        <v>2419.1999999999998</v>
      </c>
    </row>
    <row r="11" spans="1:12" x14ac:dyDescent="0.3">
      <c r="A11" s="23"/>
      <c r="B11" s="23"/>
      <c r="C11" s="24"/>
      <c r="D11" s="31"/>
      <c r="E11" s="32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12"/>
      <c r="C12" s="15"/>
      <c r="D12" s="113" t="s">
        <v>16</v>
      </c>
      <c r="E12" s="114"/>
      <c r="F12" s="36" t="s">
        <v>17</v>
      </c>
      <c r="G12" s="37">
        <f>I10/F10</f>
        <v>2304</v>
      </c>
      <c r="H12" s="18"/>
      <c r="I12" s="19"/>
      <c r="J12" s="22"/>
      <c r="K12" s="21"/>
      <c r="L12" s="17"/>
    </row>
    <row r="13" spans="1:12" x14ac:dyDescent="0.3">
      <c r="A13" s="12"/>
      <c r="B13" s="12"/>
      <c r="C13" s="15"/>
      <c r="D13" s="113" t="s">
        <v>18</v>
      </c>
      <c r="E13" s="114"/>
      <c r="F13" s="36" t="s">
        <v>17</v>
      </c>
      <c r="G13" s="37">
        <f>L10/F10</f>
        <v>2419.1999999999998</v>
      </c>
      <c r="H13" s="18"/>
      <c r="I13" s="19"/>
      <c r="J13" s="22"/>
      <c r="K13" s="21"/>
      <c r="L13" s="17"/>
    </row>
    <row r="14" spans="1:12" x14ac:dyDescent="0.3">
      <c r="A14" s="12"/>
      <c r="B14" s="12"/>
      <c r="C14" s="15"/>
      <c r="D14" s="34"/>
      <c r="E14" s="35"/>
      <c r="F14" s="36"/>
      <c r="G14" s="37"/>
      <c r="H14" s="18"/>
      <c r="I14" s="19"/>
      <c r="J14" s="22"/>
      <c r="K14" s="21"/>
      <c r="L14" s="17"/>
    </row>
    <row r="15" spans="1:12" x14ac:dyDescent="0.3">
      <c r="A15" s="9" t="s">
        <v>19</v>
      </c>
      <c r="B15" s="38" t="s">
        <v>91</v>
      </c>
      <c r="C15" s="15" t="str">
        <f>C8</f>
        <v>green</v>
      </c>
      <c r="D15" s="15" t="s">
        <v>20</v>
      </c>
      <c r="E15" s="15">
        <v>1.4</v>
      </c>
      <c r="F15" s="17">
        <f>E15*F10</f>
        <v>1.4</v>
      </c>
      <c r="G15" s="12">
        <v>46</v>
      </c>
      <c r="H15" s="18">
        <f>E15*G15</f>
        <v>64.399999999999991</v>
      </c>
      <c r="I15" s="19">
        <f>F15*G15</f>
        <v>64.399999999999991</v>
      </c>
      <c r="J15" s="22">
        <v>0.12</v>
      </c>
      <c r="K15" s="21">
        <f>I15*J15</f>
        <v>7.7279999999999989</v>
      </c>
      <c r="L15" s="17">
        <f>I15+K15</f>
        <v>72.127999999999986</v>
      </c>
    </row>
    <row r="16" spans="1:12" x14ac:dyDescent="0.3">
      <c r="A16" s="9"/>
      <c r="B16" s="38" t="s">
        <v>181</v>
      </c>
      <c r="C16" s="15">
        <f>C9</f>
        <v>0</v>
      </c>
      <c r="D16" s="15" t="s">
        <v>20</v>
      </c>
      <c r="E16" s="15">
        <v>0.25</v>
      </c>
      <c r="F16" s="17">
        <f>E16*F10</f>
        <v>0.25</v>
      </c>
      <c r="G16" s="12">
        <v>150</v>
      </c>
      <c r="H16" s="18">
        <f>E16*G16</f>
        <v>37.5</v>
      </c>
      <c r="I16" s="19">
        <f>F16*G16</f>
        <v>37.5</v>
      </c>
      <c r="J16" s="22">
        <v>0.12</v>
      </c>
      <c r="K16" s="21">
        <f>I16*J16</f>
        <v>4.5</v>
      </c>
      <c r="L16" s="17">
        <f>I16+K16</f>
        <v>42</v>
      </c>
    </row>
    <row r="17" spans="1:12" x14ac:dyDescent="0.3">
      <c r="A17" s="9"/>
      <c r="B17" s="38"/>
      <c r="C17" s="15"/>
      <c r="D17" s="15"/>
      <c r="E17" s="15"/>
      <c r="F17" s="17"/>
      <c r="G17" s="12"/>
      <c r="H17" s="18"/>
      <c r="I17" s="19"/>
      <c r="J17" s="22"/>
      <c r="K17" s="21"/>
      <c r="L17" s="17"/>
    </row>
    <row r="18" spans="1:12" x14ac:dyDescent="0.3">
      <c r="A18" s="9" t="s">
        <v>21</v>
      </c>
      <c r="B18" s="12" t="s">
        <v>22</v>
      </c>
      <c r="C18" s="15" t="str">
        <f>C8</f>
        <v>green</v>
      </c>
      <c r="D18" s="15" t="s">
        <v>23</v>
      </c>
      <c r="E18" s="15">
        <v>100</v>
      </c>
      <c r="F18" s="17">
        <f>E18*F10</f>
        <v>100</v>
      </c>
      <c r="G18" s="12">
        <v>61</v>
      </c>
      <c r="H18" s="18">
        <f>F18/1000*G18/F10</f>
        <v>6.1000000000000005</v>
      </c>
      <c r="I18" s="19">
        <f>F18/1000*G18</f>
        <v>6.1000000000000005</v>
      </c>
      <c r="J18" s="22">
        <v>0.12</v>
      </c>
      <c r="K18" s="21">
        <f>I18*J18</f>
        <v>0.73199999999999998</v>
      </c>
      <c r="L18" s="17">
        <f>I18+K18</f>
        <v>6.8320000000000007</v>
      </c>
    </row>
    <row r="19" spans="1:12" x14ac:dyDescent="0.3">
      <c r="A19" s="9"/>
      <c r="B19" s="12" t="s">
        <v>24</v>
      </c>
      <c r="C19" s="15" t="str">
        <f>C8</f>
        <v>green</v>
      </c>
      <c r="D19" s="15" t="s">
        <v>23</v>
      </c>
      <c r="E19" s="15">
        <v>100</v>
      </c>
      <c r="F19" s="17">
        <f>E19*F10</f>
        <v>100</v>
      </c>
      <c r="G19" s="12">
        <v>257</v>
      </c>
      <c r="H19" s="18">
        <f>F19/5000*G19/F10</f>
        <v>5.14</v>
      </c>
      <c r="I19" s="19">
        <f>H19*F10</f>
        <v>5.14</v>
      </c>
      <c r="J19" s="22">
        <v>0.12</v>
      </c>
      <c r="K19" s="21">
        <f>I19*J19</f>
        <v>0.6167999999999999</v>
      </c>
      <c r="L19" s="17">
        <f>I19+K19</f>
        <v>5.7567999999999993</v>
      </c>
    </row>
    <row r="20" spans="1:12" x14ac:dyDescent="0.3">
      <c r="A20" s="9"/>
      <c r="B20" s="12" t="s">
        <v>25</v>
      </c>
      <c r="C20" s="15" t="str">
        <f>C8</f>
        <v>green</v>
      </c>
      <c r="D20" s="15" t="s">
        <v>23</v>
      </c>
      <c r="E20" s="15">
        <v>50</v>
      </c>
      <c r="F20" s="17">
        <f>E20*F10</f>
        <v>50</v>
      </c>
      <c r="G20" s="12">
        <v>162</v>
      </c>
      <c r="H20" s="18">
        <f>F20/1000*G20/F10</f>
        <v>8.1</v>
      </c>
      <c r="I20" s="19">
        <f>F20/1000*G20</f>
        <v>8.1</v>
      </c>
      <c r="J20" s="22">
        <v>0.12</v>
      </c>
      <c r="K20" s="21">
        <f>I20*J20</f>
        <v>0.97199999999999998</v>
      </c>
      <c r="L20" s="17">
        <f>I20+K20</f>
        <v>9.0719999999999992</v>
      </c>
    </row>
    <row r="21" spans="1:12" x14ac:dyDescent="0.3">
      <c r="A21" s="9"/>
      <c r="B21" s="12"/>
      <c r="C21" s="15"/>
      <c r="D21" s="15"/>
      <c r="E21" s="15"/>
      <c r="F21" s="17"/>
      <c r="G21" s="12"/>
      <c r="H21" s="18"/>
      <c r="I21" s="19"/>
      <c r="J21" s="22"/>
      <c r="K21" s="21"/>
      <c r="L21" s="17"/>
    </row>
    <row r="22" spans="1:12" x14ac:dyDescent="0.3">
      <c r="A22" s="9" t="s">
        <v>26</v>
      </c>
      <c r="B22" s="12" t="s">
        <v>26</v>
      </c>
      <c r="C22" s="15" t="s">
        <v>27</v>
      </c>
      <c r="D22" s="15" t="s">
        <v>28</v>
      </c>
      <c r="E22" s="15">
        <v>1</v>
      </c>
      <c r="F22" s="17">
        <f>E22*F10</f>
        <v>1</v>
      </c>
      <c r="G22" s="12">
        <v>14</v>
      </c>
      <c r="H22" s="18">
        <f>E22*G22</f>
        <v>14</v>
      </c>
      <c r="I22" s="19">
        <f>F22*G22</f>
        <v>14</v>
      </c>
      <c r="J22" s="22">
        <v>0.18</v>
      </c>
      <c r="K22" s="21">
        <f>I22*J22</f>
        <v>2.52</v>
      </c>
      <c r="L22" s="17">
        <f>I22+K22</f>
        <v>16.52</v>
      </c>
    </row>
    <row r="23" spans="1:12" x14ac:dyDescent="0.3">
      <c r="A23" s="9"/>
      <c r="B23" s="12" t="s">
        <v>29</v>
      </c>
      <c r="C23" s="15" t="s">
        <v>30</v>
      </c>
      <c r="D23" s="15" t="s">
        <v>31</v>
      </c>
      <c r="E23" s="15">
        <v>0.15</v>
      </c>
      <c r="F23" s="17">
        <f>E23*F10</f>
        <v>0.15</v>
      </c>
      <c r="G23" s="12">
        <v>88</v>
      </c>
      <c r="H23" s="18">
        <f>E23*G23</f>
        <v>13.2</v>
      </c>
      <c r="I23" s="19">
        <f>F23*G23</f>
        <v>13.2</v>
      </c>
      <c r="J23" s="22">
        <v>0.18</v>
      </c>
      <c r="K23" s="21">
        <f>I23*J23</f>
        <v>2.3759999999999999</v>
      </c>
      <c r="L23" s="17">
        <f>I23+K23</f>
        <v>15.575999999999999</v>
      </c>
    </row>
    <row r="24" spans="1:12" x14ac:dyDescent="0.3">
      <c r="A24" s="9"/>
      <c r="B24" s="12" t="s">
        <v>32</v>
      </c>
      <c r="C24" s="15" t="s">
        <v>33</v>
      </c>
      <c r="D24" s="15" t="s">
        <v>28</v>
      </c>
      <c r="E24" s="15">
        <v>3.75</v>
      </c>
      <c r="F24" s="17">
        <f>E24*F10</f>
        <v>3.75</v>
      </c>
      <c r="G24" s="12">
        <v>0.6875</v>
      </c>
      <c r="H24" s="18">
        <f>E24*G24</f>
        <v>2.578125</v>
      </c>
      <c r="I24" s="19">
        <f>F24*G24</f>
        <v>2.578125</v>
      </c>
      <c r="J24" s="22">
        <v>0.18</v>
      </c>
      <c r="K24" s="21">
        <f>I24*J24</f>
        <v>0.46406249999999999</v>
      </c>
      <c r="L24" s="17">
        <f>I24+K24</f>
        <v>3.0421874999999998</v>
      </c>
    </row>
    <row r="25" spans="1:12" x14ac:dyDescent="0.3">
      <c r="A25" s="9"/>
      <c r="B25" s="12"/>
      <c r="C25" s="15"/>
      <c r="D25" s="15"/>
      <c r="E25" s="15"/>
      <c r="F25" s="17"/>
      <c r="G25" s="12"/>
      <c r="H25" s="12"/>
      <c r="I25" s="17"/>
      <c r="J25" s="22"/>
      <c r="K25" s="17"/>
      <c r="L25" s="17"/>
    </row>
    <row r="26" spans="1:12" x14ac:dyDescent="0.3">
      <c r="A26" s="12" t="s">
        <v>37</v>
      </c>
      <c r="B26" s="12" t="s">
        <v>92</v>
      </c>
      <c r="C26" s="15" t="s">
        <v>30</v>
      </c>
      <c r="D26" s="15" t="s">
        <v>36</v>
      </c>
      <c r="E26" s="15">
        <v>1</v>
      </c>
      <c r="F26" s="12">
        <f>E26*F10</f>
        <v>1</v>
      </c>
      <c r="G26" s="12">
        <v>60</v>
      </c>
      <c r="H26" s="12">
        <f t="shared" ref="H26:H33" si="0">E26*G26</f>
        <v>60</v>
      </c>
      <c r="I26" s="19">
        <f t="shared" ref="I26:I34" si="1">F26*G26</f>
        <v>60</v>
      </c>
      <c r="J26" s="22">
        <v>0.12</v>
      </c>
      <c r="K26" s="21">
        <f t="shared" ref="K26:K34" si="2">I26*J26</f>
        <v>7.1999999999999993</v>
      </c>
      <c r="L26" s="17">
        <f t="shared" ref="L26:L34" si="3">I26+K26</f>
        <v>67.2</v>
      </c>
    </row>
    <row r="27" spans="1:12" x14ac:dyDescent="0.3">
      <c r="A27" s="12"/>
      <c r="B27" s="12" t="s">
        <v>93</v>
      </c>
      <c r="C27" s="15" t="s">
        <v>30</v>
      </c>
      <c r="D27" s="15" t="s">
        <v>36</v>
      </c>
      <c r="E27" s="15">
        <v>4</v>
      </c>
      <c r="F27" s="12">
        <v>4</v>
      </c>
      <c r="G27" s="12">
        <v>20</v>
      </c>
      <c r="H27" s="12">
        <f t="shared" si="0"/>
        <v>80</v>
      </c>
      <c r="I27" s="19">
        <f t="shared" si="1"/>
        <v>80</v>
      </c>
      <c r="J27" s="22">
        <v>0.12</v>
      </c>
      <c r="K27" s="21">
        <f t="shared" si="2"/>
        <v>9.6</v>
      </c>
      <c r="L27" s="17">
        <f t="shared" si="3"/>
        <v>89.6</v>
      </c>
    </row>
    <row r="28" spans="1:12" x14ac:dyDescent="0.3">
      <c r="A28" s="12"/>
      <c r="B28" s="12" t="s">
        <v>94</v>
      </c>
      <c r="C28" s="15" t="s">
        <v>30</v>
      </c>
      <c r="D28" s="15" t="s">
        <v>36</v>
      </c>
      <c r="E28" s="15">
        <v>5</v>
      </c>
      <c r="F28" s="12">
        <v>5</v>
      </c>
      <c r="G28" s="12">
        <v>3.5</v>
      </c>
      <c r="H28" s="12">
        <f t="shared" si="0"/>
        <v>17.5</v>
      </c>
      <c r="I28" s="19">
        <f t="shared" si="1"/>
        <v>17.5</v>
      </c>
      <c r="J28" s="22">
        <v>0.12</v>
      </c>
      <c r="K28" s="21">
        <f t="shared" si="2"/>
        <v>2.1</v>
      </c>
      <c r="L28" s="17">
        <f t="shared" si="3"/>
        <v>19.600000000000001</v>
      </c>
    </row>
    <row r="29" spans="1:12" x14ac:dyDescent="0.3">
      <c r="A29" s="12"/>
      <c r="B29" s="12" t="s">
        <v>95</v>
      </c>
      <c r="C29" s="15" t="s">
        <v>30</v>
      </c>
      <c r="D29" s="15" t="s">
        <v>36</v>
      </c>
      <c r="E29" s="15">
        <v>1</v>
      </c>
      <c r="F29" s="12">
        <v>1</v>
      </c>
      <c r="G29" s="12">
        <v>18</v>
      </c>
      <c r="H29" s="12">
        <f t="shared" si="0"/>
        <v>18</v>
      </c>
      <c r="I29" s="19">
        <f t="shared" si="1"/>
        <v>18</v>
      </c>
      <c r="J29" s="22">
        <v>0.12</v>
      </c>
      <c r="K29" s="21">
        <f t="shared" si="2"/>
        <v>2.16</v>
      </c>
      <c r="L29" s="17">
        <f t="shared" si="3"/>
        <v>20.16</v>
      </c>
    </row>
    <row r="30" spans="1:12" x14ac:dyDescent="0.3">
      <c r="A30" s="12"/>
      <c r="B30" s="12"/>
      <c r="C30" s="15"/>
      <c r="D30" s="15"/>
      <c r="E30" s="15"/>
      <c r="F30" s="12"/>
      <c r="G30" s="12"/>
      <c r="H30" s="18"/>
      <c r="I30" s="19"/>
      <c r="J30" s="22"/>
      <c r="K30" s="21"/>
      <c r="L30" s="17"/>
    </row>
    <row r="31" spans="1:12" x14ac:dyDescent="0.3">
      <c r="A31" s="12"/>
      <c r="B31" s="12" t="s">
        <v>96</v>
      </c>
      <c r="C31" s="15"/>
      <c r="D31" s="15" t="s">
        <v>36</v>
      </c>
      <c r="E31" s="15">
        <v>4</v>
      </c>
      <c r="F31" s="12">
        <f>E31*F10</f>
        <v>4</v>
      </c>
      <c r="G31" s="12">
        <v>5.2</v>
      </c>
      <c r="H31" s="18">
        <f t="shared" si="0"/>
        <v>20.8</v>
      </c>
      <c r="I31" s="19">
        <f t="shared" si="1"/>
        <v>20.8</v>
      </c>
      <c r="J31" s="22">
        <v>0.12</v>
      </c>
      <c r="K31" s="21">
        <f t="shared" si="2"/>
        <v>2.496</v>
      </c>
      <c r="L31" s="17">
        <f t="shared" si="3"/>
        <v>23.295999999999999</v>
      </c>
    </row>
    <row r="32" spans="1:12" x14ac:dyDescent="0.3">
      <c r="A32" s="12" t="s">
        <v>41</v>
      </c>
      <c r="B32" s="12" t="s">
        <v>42</v>
      </c>
      <c r="C32" s="15" t="s">
        <v>30</v>
      </c>
      <c r="D32" s="15" t="s">
        <v>36</v>
      </c>
      <c r="E32" s="15">
        <v>1</v>
      </c>
      <c r="F32" s="17">
        <f>E32*F10</f>
        <v>1</v>
      </c>
      <c r="G32" s="12">
        <v>2.5</v>
      </c>
      <c r="H32" s="18">
        <f t="shared" si="0"/>
        <v>2.5</v>
      </c>
      <c r="I32" s="19">
        <f t="shared" si="1"/>
        <v>2.5</v>
      </c>
      <c r="J32" s="22">
        <v>0.12</v>
      </c>
      <c r="K32" s="21">
        <f t="shared" si="2"/>
        <v>0.3</v>
      </c>
      <c r="L32" s="17">
        <f t="shared" si="3"/>
        <v>2.8</v>
      </c>
    </row>
    <row r="33" spans="1:12" x14ac:dyDescent="0.3">
      <c r="A33" s="12"/>
      <c r="B33" s="12" t="s">
        <v>43</v>
      </c>
      <c r="C33" s="15" t="s">
        <v>30</v>
      </c>
      <c r="D33" s="15" t="s">
        <v>36</v>
      </c>
      <c r="E33" s="15">
        <v>1</v>
      </c>
      <c r="F33" s="17">
        <f>E33*F10</f>
        <v>1</v>
      </c>
      <c r="G33" s="12">
        <v>2.5</v>
      </c>
      <c r="H33" s="18">
        <f t="shared" si="0"/>
        <v>2.5</v>
      </c>
      <c r="I33" s="19">
        <f t="shared" si="1"/>
        <v>2.5</v>
      </c>
      <c r="J33" s="22">
        <v>0.12</v>
      </c>
      <c r="K33" s="21">
        <f t="shared" si="2"/>
        <v>0.3</v>
      </c>
      <c r="L33" s="17">
        <f t="shared" si="3"/>
        <v>2.8</v>
      </c>
    </row>
    <row r="34" spans="1:12" x14ac:dyDescent="0.3">
      <c r="A34" s="9"/>
      <c r="B34" s="12" t="s">
        <v>44</v>
      </c>
      <c r="C34" s="15" t="s">
        <v>30</v>
      </c>
      <c r="D34" s="15" t="s">
        <v>36</v>
      </c>
      <c r="E34" s="15">
        <v>1</v>
      </c>
      <c r="F34" s="17">
        <f>E34*F10</f>
        <v>1</v>
      </c>
      <c r="G34" s="12">
        <v>4</v>
      </c>
      <c r="H34" s="18">
        <v>4</v>
      </c>
      <c r="I34" s="19">
        <f t="shared" si="1"/>
        <v>4</v>
      </c>
      <c r="J34" s="22">
        <v>0.12</v>
      </c>
      <c r="K34" s="21">
        <f t="shared" si="2"/>
        <v>0.48</v>
      </c>
      <c r="L34" s="17">
        <f t="shared" si="3"/>
        <v>4.4800000000000004</v>
      </c>
    </row>
    <row r="35" spans="1:12" x14ac:dyDescent="0.3">
      <c r="A35" s="9"/>
      <c r="B35" s="12"/>
      <c r="C35" s="15"/>
      <c r="D35" s="15"/>
      <c r="E35" s="15"/>
      <c r="F35" s="17"/>
      <c r="G35" s="12"/>
      <c r="H35" s="12"/>
      <c r="I35" s="17"/>
      <c r="J35" s="22"/>
      <c r="K35" s="17"/>
      <c r="L35" s="17"/>
    </row>
    <row r="36" spans="1:12" ht="39.6" x14ac:dyDescent="0.3">
      <c r="A36" s="42" t="s">
        <v>45</v>
      </c>
      <c r="B36" s="23" t="s">
        <v>46</v>
      </c>
      <c r="C36" s="24" t="s">
        <v>30</v>
      </c>
      <c r="D36" s="24" t="s">
        <v>36</v>
      </c>
      <c r="E36" s="24">
        <v>0</v>
      </c>
      <c r="F36" s="43">
        <f>E36*F10</f>
        <v>0</v>
      </c>
      <c r="G36" s="23">
        <v>5</v>
      </c>
      <c r="H36" s="44">
        <f t="shared" ref="H36:H41" si="4">E36*G36</f>
        <v>0</v>
      </c>
      <c r="I36" s="45">
        <f t="shared" ref="I36:I40" si="5">F36*G36</f>
        <v>0</v>
      </c>
      <c r="J36" s="46">
        <v>0.18</v>
      </c>
      <c r="K36" s="47">
        <f t="shared" ref="K36:K41" si="6">I36*J36</f>
        <v>0</v>
      </c>
      <c r="L36" s="43">
        <f t="shared" ref="L36:L42" si="7">I36+K36</f>
        <v>0</v>
      </c>
    </row>
    <row r="37" spans="1:12" x14ac:dyDescent="0.3">
      <c r="A37" s="12"/>
      <c r="B37" s="12" t="s">
        <v>47</v>
      </c>
      <c r="C37" s="15" t="s">
        <v>30</v>
      </c>
      <c r="D37" s="15" t="s">
        <v>36</v>
      </c>
      <c r="E37" s="15">
        <v>0</v>
      </c>
      <c r="F37" s="17">
        <f>E37*F10</f>
        <v>0</v>
      </c>
      <c r="G37" s="12">
        <v>5</v>
      </c>
      <c r="H37" s="18">
        <f t="shared" si="4"/>
        <v>0</v>
      </c>
      <c r="I37" s="19">
        <f t="shared" si="5"/>
        <v>0</v>
      </c>
      <c r="J37" s="22">
        <v>0.18</v>
      </c>
      <c r="K37" s="21">
        <f t="shared" si="6"/>
        <v>0</v>
      </c>
      <c r="L37" s="17">
        <f t="shared" si="7"/>
        <v>0</v>
      </c>
    </row>
    <row r="38" spans="1:12" x14ac:dyDescent="0.3">
      <c r="A38" s="12"/>
      <c r="B38" s="12" t="s">
        <v>48</v>
      </c>
      <c r="C38" s="15" t="s">
        <v>30</v>
      </c>
      <c r="D38" s="15" t="s">
        <v>49</v>
      </c>
      <c r="E38" s="15">
        <v>1</v>
      </c>
      <c r="F38" s="17">
        <f>E38*F10</f>
        <v>1</v>
      </c>
      <c r="G38" s="12">
        <v>12</v>
      </c>
      <c r="H38" s="18">
        <f t="shared" si="4"/>
        <v>12</v>
      </c>
      <c r="I38" s="19">
        <f t="shared" si="5"/>
        <v>12</v>
      </c>
      <c r="J38" s="22">
        <v>0.18</v>
      </c>
      <c r="K38" s="21">
        <f t="shared" si="6"/>
        <v>2.16</v>
      </c>
      <c r="L38" s="17">
        <f t="shared" si="7"/>
        <v>14.16</v>
      </c>
    </row>
    <row r="39" spans="1:12" x14ac:dyDescent="0.3">
      <c r="A39" s="12"/>
      <c r="B39" s="12" t="s">
        <v>50</v>
      </c>
      <c r="C39" s="15" t="s">
        <v>30</v>
      </c>
      <c r="D39" s="15" t="s">
        <v>49</v>
      </c>
      <c r="E39" s="15">
        <v>0.2</v>
      </c>
      <c r="F39" s="17">
        <f>E39*F10</f>
        <v>0.2</v>
      </c>
      <c r="G39" s="12">
        <v>115</v>
      </c>
      <c r="H39" s="18">
        <v>15</v>
      </c>
      <c r="I39" s="19">
        <f>H39*F10</f>
        <v>15</v>
      </c>
      <c r="J39" s="22">
        <v>0.18</v>
      </c>
      <c r="K39" s="21">
        <f t="shared" si="6"/>
        <v>2.6999999999999997</v>
      </c>
      <c r="L39" s="17">
        <f t="shared" si="7"/>
        <v>17.7</v>
      </c>
    </row>
    <row r="40" spans="1:12" x14ac:dyDescent="0.3">
      <c r="A40" s="12"/>
      <c r="B40" s="12" t="s">
        <v>51</v>
      </c>
      <c r="C40" s="15" t="s">
        <v>30</v>
      </c>
      <c r="D40" s="15" t="s">
        <v>52</v>
      </c>
      <c r="E40" s="15">
        <v>2</v>
      </c>
      <c r="F40" s="17">
        <f>E40*F10</f>
        <v>2</v>
      </c>
      <c r="G40" s="12">
        <v>1.35</v>
      </c>
      <c r="H40" s="18">
        <f t="shared" si="4"/>
        <v>2.7</v>
      </c>
      <c r="I40" s="19">
        <f t="shared" si="5"/>
        <v>2.7</v>
      </c>
      <c r="J40" s="22">
        <v>0.18</v>
      </c>
      <c r="K40" s="21">
        <f t="shared" si="6"/>
        <v>0.48599999999999999</v>
      </c>
      <c r="L40" s="17">
        <f t="shared" si="7"/>
        <v>3.1859999999999999</v>
      </c>
    </row>
    <row r="41" spans="1:12" x14ac:dyDescent="0.3">
      <c r="A41" s="12"/>
      <c r="B41" s="12" t="s">
        <v>53</v>
      </c>
      <c r="C41" s="15" t="s">
        <v>30</v>
      </c>
      <c r="D41" s="15" t="s">
        <v>36</v>
      </c>
      <c r="E41" s="15">
        <v>7.0000000000000007E-2</v>
      </c>
      <c r="F41" s="17">
        <f>E41*F10</f>
        <v>7.0000000000000007E-2</v>
      </c>
      <c r="G41" s="12">
        <v>168</v>
      </c>
      <c r="H41" s="18">
        <f t="shared" si="4"/>
        <v>11.760000000000002</v>
      </c>
      <c r="I41" s="19">
        <f>F41*G41</f>
        <v>11.760000000000002</v>
      </c>
      <c r="J41" s="22">
        <v>0.18</v>
      </c>
      <c r="K41" s="21">
        <f t="shared" si="6"/>
        <v>2.1168</v>
      </c>
      <c r="L41" s="17">
        <f t="shared" si="7"/>
        <v>13.876800000000001</v>
      </c>
    </row>
    <row r="42" spans="1:12" x14ac:dyDescent="0.3">
      <c r="A42" s="12"/>
      <c r="B42" s="12" t="s">
        <v>54</v>
      </c>
      <c r="C42" s="15" t="s">
        <v>55</v>
      </c>
      <c r="D42" s="15" t="s">
        <v>56</v>
      </c>
      <c r="E42" s="15">
        <f>0.1</f>
        <v>0.1</v>
      </c>
      <c r="F42" s="17">
        <f>E42*F10</f>
        <v>0.1</v>
      </c>
      <c r="G42" s="12">
        <v>54</v>
      </c>
      <c r="H42" s="18">
        <f>E42*G42</f>
        <v>5.4</v>
      </c>
      <c r="I42" s="19">
        <f>F42*G42</f>
        <v>5.4</v>
      </c>
      <c r="J42" s="22">
        <v>0.18</v>
      </c>
      <c r="K42" s="21">
        <f>I42*J42</f>
        <v>0.97199999999999998</v>
      </c>
      <c r="L42" s="17">
        <f t="shared" si="7"/>
        <v>6.3719999999999999</v>
      </c>
    </row>
    <row r="43" spans="1:12" x14ac:dyDescent="0.3">
      <c r="A43" s="12"/>
      <c r="B43" s="12"/>
      <c r="C43" s="15"/>
      <c r="D43" s="15"/>
      <c r="E43" s="15"/>
      <c r="F43" s="17"/>
      <c r="G43" s="12"/>
      <c r="H43" s="48">
        <f>SUM(H15:H42)</f>
        <v>403.17812499999991</v>
      </c>
      <c r="I43" s="48">
        <f>SUM(I15:I42)</f>
        <v>403.17812499999991</v>
      </c>
      <c r="J43" s="49"/>
      <c r="K43" s="50">
        <f>SUM(K15:K42)</f>
        <v>52.979662499999989</v>
      </c>
      <c r="L43" s="51">
        <f>SUM(L15:L42)</f>
        <v>456.15778750000004</v>
      </c>
    </row>
    <row r="44" spans="1:12" x14ac:dyDescent="0.3">
      <c r="A44" s="12" t="s">
        <v>57</v>
      </c>
      <c r="B44" s="12" t="s">
        <v>97</v>
      </c>
      <c r="C44" s="16"/>
      <c r="D44" s="15" t="s">
        <v>36</v>
      </c>
      <c r="E44" s="15">
        <f>C44*1%</f>
        <v>0</v>
      </c>
      <c r="F44" s="17">
        <f>F10</f>
        <v>1</v>
      </c>
      <c r="G44" s="12">
        <f>E44</f>
        <v>0</v>
      </c>
      <c r="H44" s="19">
        <f>G44</f>
        <v>0</v>
      </c>
      <c r="I44" s="19">
        <f>H44*F44</f>
        <v>0</v>
      </c>
      <c r="J44" s="22">
        <v>0.18</v>
      </c>
      <c r="K44" s="21">
        <f t="shared" ref="K44:K52" si="8">I44*J44</f>
        <v>0</v>
      </c>
      <c r="L44" s="17">
        <f t="shared" ref="L44:L52" si="9">I44+K44</f>
        <v>0</v>
      </c>
    </row>
    <row r="45" spans="1:12" x14ac:dyDescent="0.3">
      <c r="A45" s="12"/>
      <c r="B45" s="12" t="s">
        <v>98</v>
      </c>
      <c r="C45" s="16"/>
      <c r="D45" s="15" t="s">
        <v>36</v>
      </c>
      <c r="E45" s="15">
        <f>C45*1%</f>
        <v>0</v>
      </c>
      <c r="F45" s="17">
        <f>F10</f>
        <v>1</v>
      </c>
      <c r="G45" s="12">
        <f>E45</f>
        <v>0</v>
      </c>
      <c r="H45" s="19">
        <f>G45</f>
        <v>0</v>
      </c>
      <c r="I45" s="19">
        <f>H45*F45</f>
        <v>0</v>
      </c>
      <c r="J45" s="22">
        <v>0.18</v>
      </c>
      <c r="K45" s="21">
        <f t="shared" si="8"/>
        <v>0</v>
      </c>
      <c r="L45" s="17">
        <f t="shared" si="9"/>
        <v>0</v>
      </c>
    </row>
    <row r="46" spans="1:12" x14ac:dyDescent="0.3">
      <c r="A46" s="12"/>
      <c r="B46" s="12" t="s">
        <v>99</v>
      </c>
      <c r="C46" s="16"/>
      <c r="D46" s="15" t="s">
        <v>36</v>
      </c>
      <c r="E46" s="15">
        <f>C46*5%</f>
        <v>0</v>
      </c>
      <c r="F46" s="17">
        <f>F10</f>
        <v>1</v>
      </c>
      <c r="G46" s="12">
        <f t="shared" ref="G46:G51" si="10">E46</f>
        <v>0</v>
      </c>
      <c r="H46" s="19">
        <f t="shared" ref="H46:H51" si="11">G46</f>
        <v>0</v>
      </c>
      <c r="I46" s="19">
        <f>H46*F46</f>
        <v>0</v>
      </c>
      <c r="J46" s="22"/>
      <c r="K46" s="21">
        <f t="shared" si="8"/>
        <v>0</v>
      </c>
      <c r="L46" s="17">
        <f t="shared" si="9"/>
        <v>0</v>
      </c>
    </row>
    <row r="47" spans="1:12" x14ac:dyDescent="0.3">
      <c r="A47" s="12"/>
      <c r="B47" s="12" t="s">
        <v>100</v>
      </c>
      <c r="C47" s="16">
        <f>B57</f>
        <v>4800</v>
      </c>
      <c r="D47" s="15" t="s">
        <v>36</v>
      </c>
      <c r="E47" s="15">
        <f>C47*7%</f>
        <v>336.00000000000006</v>
      </c>
      <c r="F47" s="17">
        <f>F10</f>
        <v>1</v>
      </c>
      <c r="G47" s="12">
        <f t="shared" si="10"/>
        <v>336.00000000000006</v>
      </c>
      <c r="H47" s="19">
        <f t="shared" si="11"/>
        <v>336.00000000000006</v>
      </c>
      <c r="I47" s="19">
        <f>H47*F47</f>
        <v>336.00000000000006</v>
      </c>
      <c r="J47" s="12"/>
      <c r="K47" s="21">
        <f t="shared" si="8"/>
        <v>0</v>
      </c>
      <c r="L47" s="17">
        <f t="shared" si="9"/>
        <v>336.00000000000006</v>
      </c>
    </row>
    <row r="48" spans="1:12" x14ac:dyDescent="0.3">
      <c r="A48" s="9" t="s">
        <v>61</v>
      </c>
      <c r="B48" s="12" t="s">
        <v>62</v>
      </c>
      <c r="C48" s="16"/>
      <c r="D48" s="15" t="s">
        <v>36</v>
      </c>
      <c r="E48" s="15">
        <f>C48*2.5%</f>
        <v>0</v>
      </c>
      <c r="F48" s="17">
        <f>F10</f>
        <v>1</v>
      </c>
      <c r="G48" s="12">
        <f t="shared" si="10"/>
        <v>0</v>
      </c>
      <c r="H48" s="19">
        <f t="shared" si="11"/>
        <v>0</v>
      </c>
      <c r="I48" s="19">
        <f t="shared" ref="I48:I52" si="12">H48*F48</f>
        <v>0</v>
      </c>
      <c r="J48" s="12"/>
      <c r="K48" s="21">
        <f t="shared" si="8"/>
        <v>0</v>
      </c>
      <c r="L48" s="17">
        <f t="shared" si="9"/>
        <v>0</v>
      </c>
    </row>
    <row r="49" spans="1:12" x14ac:dyDescent="0.3">
      <c r="A49" s="12"/>
      <c r="B49" s="12" t="s">
        <v>63</v>
      </c>
      <c r="C49" s="16"/>
      <c r="D49" s="15" t="s">
        <v>36</v>
      </c>
      <c r="E49" s="15">
        <f>C49*2%</f>
        <v>0</v>
      </c>
      <c r="F49" s="17">
        <f>F10</f>
        <v>1</v>
      </c>
      <c r="G49" s="12">
        <f t="shared" si="10"/>
        <v>0</v>
      </c>
      <c r="H49" s="19">
        <f t="shared" si="11"/>
        <v>0</v>
      </c>
      <c r="I49" s="19">
        <f t="shared" si="12"/>
        <v>0</v>
      </c>
      <c r="J49" s="12"/>
      <c r="K49" s="21">
        <f t="shared" si="8"/>
        <v>0</v>
      </c>
      <c r="L49" s="17">
        <f t="shared" si="9"/>
        <v>0</v>
      </c>
    </row>
    <row r="50" spans="1:12" x14ac:dyDescent="0.3">
      <c r="A50" s="12"/>
      <c r="B50" s="12" t="s">
        <v>64</v>
      </c>
      <c r="C50" s="16"/>
      <c r="D50" s="15" t="s">
        <v>36</v>
      </c>
      <c r="E50" s="15">
        <v>1000</v>
      </c>
      <c r="F50" s="17">
        <f>F10</f>
        <v>1</v>
      </c>
      <c r="G50" s="12">
        <f t="shared" si="10"/>
        <v>1000</v>
      </c>
      <c r="H50" s="19">
        <f t="shared" si="11"/>
        <v>1000</v>
      </c>
      <c r="I50" s="19">
        <f t="shared" si="12"/>
        <v>1000</v>
      </c>
      <c r="J50" s="12"/>
      <c r="K50" s="21">
        <f t="shared" si="8"/>
        <v>0</v>
      </c>
      <c r="L50" s="17">
        <f t="shared" si="9"/>
        <v>1000</v>
      </c>
    </row>
    <row r="51" spans="1:12" x14ac:dyDescent="0.3">
      <c r="A51" s="12"/>
      <c r="B51" s="12" t="s">
        <v>101</v>
      </c>
      <c r="C51" s="16">
        <f>B57</f>
        <v>4800</v>
      </c>
      <c r="D51" s="15" t="s">
        <v>36</v>
      </c>
      <c r="E51" s="15">
        <f>C51*10%</f>
        <v>480</v>
      </c>
      <c r="F51" s="17">
        <v>1</v>
      </c>
      <c r="G51" s="12">
        <f t="shared" si="10"/>
        <v>480</v>
      </c>
      <c r="H51" s="19">
        <f t="shared" si="11"/>
        <v>480</v>
      </c>
      <c r="I51" s="19">
        <f>H51*F51</f>
        <v>480</v>
      </c>
      <c r="J51" s="12"/>
      <c r="K51" s="21">
        <f t="shared" si="8"/>
        <v>0</v>
      </c>
      <c r="L51" s="17">
        <f t="shared" si="9"/>
        <v>480</v>
      </c>
    </row>
    <row r="52" spans="1:12" x14ac:dyDescent="0.3">
      <c r="A52" s="12" t="s">
        <v>65</v>
      </c>
      <c r="B52" s="52" t="s">
        <v>66</v>
      </c>
      <c r="C52" s="53"/>
      <c r="D52" s="53" t="s">
        <v>36</v>
      </c>
      <c r="E52" s="53">
        <v>350</v>
      </c>
      <c r="F52" s="17">
        <f>F10</f>
        <v>1</v>
      </c>
      <c r="G52" s="52">
        <v>350</v>
      </c>
      <c r="H52" s="82">
        <v>350</v>
      </c>
      <c r="I52" s="19">
        <f t="shared" si="12"/>
        <v>350</v>
      </c>
      <c r="J52" s="52"/>
      <c r="K52" s="54">
        <f t="shared" si="8"/>
        <v>0</v>
      </c>
      <c r="L52" s="55">
        <f t="shared" si="9"/>
        <v>350</v>
      </c>
    </row>
    <row r="53" spans="1:12" x14ac:dyDescent="0.3">
      <c r="A53" s="3"/>
      <c r="B53" s="3"/>
      <c r="C53" s="56"/>
      <c r="D53" s="56"/>
      <c r="E53" s="56"/>
      <c r="F53" s="57">
        <f>F10</f>
        <v>1</v>
      </c>
      <c r="G53" s="3"/>
      <c r="H53" s="57">
        <f>SUM(H43:H52)</f>
        <v>2569.1781249999999</v>
      </c>
      <c r="I53" s="57">
        <f>SUM(I43:I52)</f>
        <v>2569.1781249999999</v>
      </c>
      <c r="J53" s="58"/>
      <c r="K53" s="57">
        <f>SUM(K43:K52)</f>
        <v>52.979662499999989</v>
      </c>
      <c r="L53" s="57">
        <f>SUM(L43:L52)</f>
        <v>2622.1577875000003</v>
      </c>
    </row>
    <row r="54" spans="1:12" x14ac:dyDescent="0.3">
      <c r="A54" s="3"/>
      <c r="B54" s="3"/>
      <c r="C54" s="56"/>
      <c r="D54" s="56"/>
      <c r="E54" s="56"/>
      <c r="F54" s="3"/>
      <c r="G54" s="3"/>
      <c r="H54" s="60"/>
      <c r="I54" s="60"/>
    </row>
    <row r="55" spans="1:12" x14ac:dyDescent="0.3">
      <c r="A55" s="3"/>
      <c r="B55" s="3"/>
      <c r="C55" s="56"/>
      <c r="D55" s="56"/>
      <c r="E55" s="56"/>
      <c r="F55" s="3"/>
      <c r="G55" s="59" t="s">
        <v>67</v>
      </c>
      <c r="H55" s="3"/>
      <c r="I55" s="3"/>
      <c r="J55" s="3"/>
      <c r="K55" s="60"/>
      <c r="L55" s="3"/>
    </row>
    <row r="56" spans="1:12" ht="18" x14ac:dyDescent="0.35">
      <c r="A56" s="61" t="s">
        <v>68</v>
      </c>
      <c r="B56" s="62">
        <v>60</v>
      </c>
      <c r="C56" s="105" t="s">
        <v>69</v>
      </c>
      <c r="D56" s="105"/>
      <c r="E56" s="105"/>
      <c r="F56" s="105"/>
      <c r="G56" s="63">
        <f>G12</f>
        <v>2304</v>
      </c>
      <c r="H56" s="56"/>
      <c r="I56" s="56"/>
      <c r="J56" s="3"/>
      <c r="K56" s="3"/>
      <c r="L56" s="3"/>
    </row>
    <row r="57" spans="1:12" ht="18" x14ac:dyDescent="0.35">
      <c r="A57" s="61">
        <v>80</v>
      </c>
      <c r="B57" s="61">
        <f>B56*A57</f>
        <v>4800</v>
      </c>
      <c r="C57" s="105" t="s">
        <v>70</v>
      </c>
      <c r="D57" s="105"/>
      <c r="E57" s="105"/>
      <c r="F57" s="105"/>
      <c r="G57" s="63">
        <f>I53/F10</f>
        <v>2569.1781249999999</v>
      </c>
      <c r="H57" s="56"/>
      <c r="I57" s="56"/>
      <c r="J57" s="3"/>
      <c r="K57" s="3"/>
      <c r="L57" s="3"/>
    </row>
    <row r="58" spans="1:12" x14ac:dyDescent="0.3">
      <c r="A58" s="3"/>
      <c r="B58" s="3"/>
      <c r="C58" s="106" t="s">
        <v>71</v>
      </c>
      <c r="D58" s="106"/>
      <c r="E58" s="106"/>
      <c r="F58" s="106"/>
      <c r="G58" s="65">
        <f>SUM(G56:G57)</f>
        <v>4873.1781250000004</v>
      </c>
      <c r="H58" s="56"/>
      <c r="I58" s="56"/>
      <c r="J58" s="3"/>
      <c r="K58" s="3"/>
      <c r="L58" s="3"/>
    </row>
    <row r="59" spans="1:12" x14ac:dyDescent="0.3">
      <c r="A59" s="3"/>
      <c r="B59" s="117"/>
      <c r="C59" s="3"/>
      <c r="G59" s="67"/>
      <c r="H59" s="56"/>
      <c r="I59" s="56"/>
      <c r="J59" s="3"/>
      <c r="K59" s="3"/>
      <c r="L59" s="3"/>
    </row>
    <row r="60" spans="1:12" x14ac:dyDescent="0.3">
      <c r="A60" s="3"/>
      <c r="B60" s="117"/>
      <c r="C60" s="3"/>
      <c r="G60" s="56">
        <f>G58/A57</f>
        <v>60.914726562500007</v>
      </c>
      <c r="H60" s="83"/>
      <c r="I60" s="56"/>
      <c r="J60" s="3"/>
      <c r="K60" s="3"/>
      <c r="L60" s="3"/>
    </row>
    <row r="61" spans="1:12" x14ac:dyDescent="0.3">
      <c r="A61" s="3"/>
      <c r="B61" s="117"/>
      <c r="G61" s="70"/>
      <c r="H61" s="56"/>
      <c r="I61" s="56"/>
      <c r="J61" s="3"/>
      <c r="K61" s="3"/>
      <c r="L61" s="3"/>
    </row>
    <row r="62" spans="1:12" x14ac:dyDescent="0.3">
      <c r="A62" s="3"/>
      <c r="B62" s="117"/>
      <c r="D62" s="69" t="s">
        <v>72</v>
      </c>
      <c r="E62" s="56"/>
      <c r="F62" s="70"/>
      <c r="G62" s="70"/>
      <c r="H62" s="56"/>
      <c r="I62" s="56"/>
      <c r="J62" s="3"/>
      <c r="K62" s="3"/>
      <c r="L62" s="3"/>
    </row>
    <row r="63" spans="1:12" x14ac:dyDescent="0.3">
      <c r="A63" s="3"/>
      <c r="D63" s="71" t="s">
        <v>73</v>
      </c>
      <c r="E63" s="72">
        <f>I53/F53</f>
        <v>2569.1781249999999</v>
      </c>
      <c r="F63" s="73" t="s">
        <v>17</v>
      </c>
      <c r="G63" s="70"/>
      <c r="H63" s="56"/>
      <c r="I63" s="56"/>
      <c r="J63" s="3"/>
      <c r="K63" s="3"/>
      <c r="L63" s="3"/>
    </row>
    <row r="64" spans="1:12" x14ac:dyDescent="0.3">
      <c r="A64" s="3"/>
      <c r="B64" s="3"/>
      <c r="C64" s="3"/>
      <c r="D64" s="71" t="s">
        <v>18</v>
      </c>
      <c r="E64" s="72">
        <f>L53/F53</f>
        <v>2622.1577875000003</v>
      </c>
      <c r="F64" s="73" t="s">
        <v>17</v>
      </c>
      <c r="G64" s="70"/>
      <c r="H64" s="56"/>
      <c r="I64" s="56"/>
      <c r="J64" s="3"/>
      <c r="K64" s="3"/>
      <c r="L64" s="3"/>
    </row>
    <row r="65" spans="1:12" x14ac:dyDescent="0.3">
      <c r="A65" s="3"/>
      <c r="B65" s="3"/>
      <c r="C65" s="56"/>
      <c r="D65" s="74"/>
      <c r="E65" s="70"/>
      <c r="F65" s="70"/>
      <c r="G65" s="3"/>
      <c r="H65" s="3"/>
      <c r="I65" s="3"/>
      <c r="J65" s="3"/>
      <c r="K65" s="3"/>
      <c r="L65" s="3"/>
    </row>
    <row r="66" spans="1:12" x14ac:dyDescent="0.3">
      <c r="D66" s="59" t="s">
        <v>18</v>
      </c>
      <c r="E66" s="75"/>
      <c r="F66" s="76" t="s">
        <v>16</v>
      </c>
    </row>
    <row r="67" spans="1:12" x14ac:dyDescent="0.3">
      <c r="B67" s="105" t="s">
        <v>74</v>
      </c>
      <c r="C67" s="105"/>
      <c r="D67" s="63">
        <f>G13</f>
        <v>2419.1999999999998</v>
      </c>
      <c r="E67" s="77"/>
      <c r="F67" s="78">
        <f>G12</f>
        <v>2304</v>
      </c>
    </row>
    <row r="68" spans="1:12" x14ac:dyDescent="0.3">
      <c r="B68" s="102" t="s">
        <v>75</v>
      </c>
      <c r="C68" s="103"/>
      <c r="D68" s="63">
        <f>E64</f>
        <v>2622.1577875000003</v>
      </c>
      <c r="E68" s="77"/>
      <c r="F68" s="78">
        <f>E63</f>
        <v>2569.1781249999999</v>
      </c>
    </row>
    <row r="69" spans="1:12" x14ac:dyDescent="0.3">
      <c r="B69" s="64" t="s">
        <v>71</v>
      </c>
      <c r="C69" s="64"/>
      <c r="D69" s="65">
        <f>SUM(D67:D68)</f>
        <v>5041.3577875000001</v>
      </c>
      <c r="E69" s="75"/>
      <c r="F69" s="79">
        <f>SUM(F67:F68)</f>
        <v>4873.1781250000004</v>
      </c>
    </row>
    <row r="70" spans="1:12" x14ac:dyDescent="0.3">
      <c r="D70" s="67"/>
      <c r="E70" s="56"/>
      <c r="F70" s="70"/>
    </row>
    <row r="71" spans="1:12" x14ac:dyDescent="0.3">
      <c r="D71" s="56">
        <f>D69/A57</f>
        <v>63.016972343749998</v>
      </c>
      <c r="E71" s="56"/>
      <c r="F71" s="3">
        <f>F69/A57</f>
        <v>60.914726562500007</v>
      </c>
    </row>
  </sheetData>
  <mergeCells count="14">
    <mergeCell ref="L6:L7"/>
    <mergeCell ref="A1:F1"/>
    <mergeCell ref="A2:F2"/>
    <mergeCell ref="A3:F3"/>
    <mergeCell ref="A4:F4"/>
    <mergeCell ref="J6:K6"/>
    <mergeCell ref="B67:C67"/>
    <mergeCell ref="B68:C68"/>
    <mergeCell ref="D12:E12"/>
    <mergeCell ref="D13:E13"/>
    <mergeCell ref="C56:F56"/>
    <mergeCell ref="C57:F57"/>
    <mergeCell ref="C58:F58"/>
    <mergeCell ref="B59:B62"/>
  </mergeCells>
  <pageMargins left="0.31496062992125984" right="0.31496062992125984" top="0.35433070866141736" bottom="0.35433070866141736" header="0.31496062992125984" footer="0.31496062992125984"/>
  <pageSetup paperSize="9" scale="95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2EC3-0F48-46EA-B982-F6DF920A8E49}">
  <dimension ref="A1:L67"/>
  <sheetViews>
    <sheetView workbookViewId="0">
      <selection activeCell="A56" sqref="A56:XFD57"/>
    </sheetView>
  </sheetViews>
  <sheetFormatPr defaultRowHeight="14.4" x14ac:dyDescent="0.3"/>
  <cols>
    <col min="1" max="1" width="9.88671875" bestFit="1" customWidth="1"/>
    <col min="2" max="2" width="30.109375" customWidth="1"/>
    <col min="3" max="3" width="11.8867187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36" x14ac:dyDescent="0.65">
      <c r="A3" s="119" t="s">
        <v>185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</row>
    <row r="4" spans="1:12" x14ac:dyDescent="0.3">
      <c r="A4" s="107" t="s">
        <v>89</v>
      </c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217</v>
      </c>
      <c r="C8" s="81" t="s">
        <v>186</v>
      </c>
      <c r="D8" s="15" t="s">
        <v>15</v>
      </c>
      <c r="E8" s="16">
        <v>375</v>
      </c>
      <c r="F8" s="17">
        <f>E8*F11</f>
        <v>375</v>
      </c>
      <c r="G8" s="12">
        <v>11</v>
      </c>
      <c r="H8" s="18">
        <f>E8*G8</f>
        <v>4125</v>
      </c>
      <c r="I8" s="19">
        <f>F8*G8</f>
        <v>4125</v>
      </c>
      <c r="J8" s="20">
        <v>0.05</v>
      </c>
      <c r="K8" s="21">
        <f>I8*J8</f>
        <v>206.25</v>
      </c>
      <c r="L8" s="17">
        <f>I8+K8</f>
        <v>4331.25</v>
      </c>
    </row>
    <row r="9" spans="1:12" x14ac:dyDescent="0.3">
      <c r="A9" s="12"/>
      <c r="B9" s="80" t="s">
        <v>215</v>
      </c>
      <c r="C9" s="81"/>
      <c r="D9" s="15"/>
      <c r="E9" s="16"/>
      <c r="F9" s="17"/>
      <c r="G9" s="12"/>
      <c r="H9" s="18"/>
      <c r="I9" s="19"/>
      <c r="J9" s="20"/>
      <c r="K9" s="21"/>
      <c r="L9" s="17"/>
    </row>
    <row r="10" spans="1:12" x14ac:dyDescent="0.3">
      <c r="A10" s="12"/>
      <c r="B10" s="80"/>
      <c r="C10" s="81"/>
      <c r="D10" s="15"/>
      <c r="E10" s="15"/>
      <c r="F10" s="17"/>
      <c r="G10" s="12"/>
      <c r="H10" s="18"/>
      <c r="I10" s="19"/>
      <c r="J10" s="22"/>
      <c r="K10" s="21"/>
      <c r="L10" s="17"/>
    </row>
    <row r="11" spans="1:12" ht="18" x14ac:dyDescent="0.3">
      <c r="A11" s="23"/>
      <c r="E11" s="24"/>
      <c r="F11" s="25">
        <v>1</v>
      </c>
      <c r="G11" s="23"/>
      <c r="H11" s="26">
        <f>SUM(H8:H10)</f>
        <v>4125</v>
      </c>
      <c r="I11" s="27">
        <f>SUM(I8:I10)</f>
        <v>4125</v>
      </c>
      <c r="J11" s="28"/>
      <c r="K11" s="29">
        <f>SUM(K8:K10)</f>
        <v>206.25</v>
      </c>
      <c r="L11" s="30">
        <f>SUM(L8:L10)</f>
        <v>4331.25</v>
      </c>
    </row>
    <row r="12" spans="1:12" x14ac:dyDescent="0.3">
      <c r="A12" s="23"/>
      <c r="B12" s="23"/>
      <c r="C12" s="24"/>
      <c r="D12" s="31"/>
      <c r="E12" s="32"/>
      <c r="F12" s="33"/>
      <c r="G12" s="23"/>
      <c r="H12" s="26"/>
      <c r="I12" s="27"/>
      <c r="J12" s="28"/>
      <c r="K12" s="29"/>
      <c r="L12" s="30"/>
    </row>
    <row r="13" spans="1:12" x14ac:dyDescent="0.3">
      <c r="A13" s="12"/>
      <c r="B13" s="12"/>
      <c r="C13" s="15"/>
      <c r="D13" s="113" t="s">
        <v>16</v>
      </c>
      <c r="E13" s="114"/>
      <c r="F13" s="36" t="s">
        <v>17</v>
      </c>
      <c r="G13" s="37">
        <f>I11/F11</f>
        <v>4125</v>
      </c>
      <c r="H13" s="18"/>
      <c r="I13" s="19"/>
      <c r="J13" s="22"/>
      <c r="K13" s="21"/>
      <c r="L13" s="17"/>
    </row>
    <row r="14" spans="1:12" x14ac:dyDescent="0.3">
      <c r="A14" s="12"/>
      <c r="B14" s="12"/>
      <c r="C14" s="15"/>
      <c r="D14" s="113" t="s">
        <v>18</v>
      </c>
      <c r="E14" s="114"/>
      <c r="F14" s="36" t="s">
        <v>17</v>
      </c>
      <c r="G14" s="37">
        <f>L11/F11</f>
        <v>4331.25</v>
      </c>
      <c r="H14" s="18"/>
      <c r="I14" s="19"/>
      <c r="J14" s="22"/>
      <c r="K14" s="21"/>
      <c r="L14" s="17"/>
    </row>
    <row r="15" spans="1:12" x14ac:dyDescent="0.3">
      <c r="A15" s="12"/>
      <c r="B15" s="12"/>
      <c r="C15" s="15"/>
      <c r="D15" s="34"/>
      <c r="E15" s="35"/>
      <c r="F15" s="36"/>
      <c r="G15" s="37"/>
      <c r="H15" s="18"/>
      <c r="I15" s="19"/>
      <c r="J15" s="22"/>
      <c r="K15" s="21"/>
      <c r="L15" s="17"/>
    </row>
    <row r="16" spans="1:12" x14ac:dyDescent="0.3">
      <c r="A16" s="9" t="s">
        <v>19</v>
      </c>
      <c r="B16" s="38" t="s">
        <v>91</v>
      </c>
      <c r="C16" s="15" t="s">
        <v>105</v>
      </c>
      <c r="D16" s="15" t="s">
        <v>20</v>
      </c>
      <c r="E16" s="15">
        <v>0.5</v>
      </c>
      <c r="F16" s="17">
        <f>E16*F11</f>
        <v>0.5</v>
      </c>
      <c r="G16" s="12">
        <v>55</v>
      </c>
      <c r="H16" s="18">
        <f>E16*G16</f>
        <v>27.5</v>
      </c>
      <c r="I16" s="19">
        <f>F16*G16</f>
        <v>27.5</v>
      </c>
      <c r="J16" s="22">
        <v>0.12</v>
      </c>
      <c r="K16" s="21">
        <f>I16*J16</f>
        <v>3.3</v>
      </c>
      <c r="L16" s="17">
        <f>I16+K16</f>
        <v>30.8</v>
      </c>
    </row>
    <row r="17" spans="1:12" x14ac:dyDescent="0.3">
      <c r="A17" s="9"/>
      <c r="B17" s="38"/>
      <c r="C17" s="15"/>
      <c r="D17" s="15"/>
      <c r="E17" s="15"/>
      <c r="F17" s="17"/>
      <c r="G17" s="12"/>
      <c r="H17" s="18"/>
      <c r="I17" s="19"/>
      <c r="J17" s="22"/>
      <c r="K17" s="21"/>
      <c r="L17" s="17"/>
    </row>
    <row r="18" spans="1:12" x14ac:dyDescent="0.3">
      <c r="A18" s="9" t="s">
        <v>21</v>
      </c>
      <c r="B18" s="12" t="s">
        <v>22</v>
      </c>
      <c r="C18" s="15" t="str">
        <f>C8</f>
        <v xml:space="preserve">DARK RED </v>
      </c>
      <c r="D18" s="15" t="s">
        <v>23</v>
      </c>
      <c r="E18" s="15">
        <v>100</v>
      </c>
      <c r="F18" s="17">
        <f>E18*F11</f>
        <v>100</v>
      </c>
      <c r="G18" s="12">
        <v>61</v>
      </c>
      <c r="H18" s="18">
        <f>F18/1000*G18/F11</f>
        <v>6.1000000000000005</v>
      </c>
      <c r="I18" s="19">
        <f>F18/1000*G18</f>
        <v>6.1000000000000005</v>
      </c>
      <c r="J18" s="22">
        <v>0.12</v>
      </c>
      <c r="K18" s="21">
        <f>I18*J18</f>
        <v>0.73199999999999998</v>
      </c>
      <c r="L18" s="17">
        <f>I18+K18</f>
        <v>6.8320000000000007</v>
      </c>
    </row>
    <row r="19" spans="1:12" x14ac:dyDescent="0.3">
      <c r="A19" s="9"/>
      <c r="B19" s="12" t="s">
        <v>24</v>
      </c>
      <c r="C19" s="15" t="str">
        <f>C8</f>
        <v xml:space="preserve">DARK RED </v>
      </c>
      <c r="D19" s="15" t="s">
        <v>23</v>
      </c>
      <c r="E19" s="15">
        <v>100</v>
      </c>
      <c r="F19" s="17">
        <f>E19*F11</f>
        <v>100</v>
      </c>
      <c r="G19" s="12">
        <v>257</v>
      </c>
      <c r="H19" s="18">
        <f>F19/5000*G19/F11</f>
        <v>5.14</v>
      </c>
      <c r="I19" s="19">
        <f>H19*F11</f>
        <v>5.14</v>
      </c>
      <c r="J19" s="22">
        <v>0.12</v>
      </c>
      <c r="K19" s="21">
        <f>I19*J19</f>
        <v>0.6167999999999999</v>
      </c>
      <c r="L19" s="17">
        <f>I19+K19</f>
        <v>5.7567999999999993</v>
      </c>
    </row>
    <row r="20" spans="1:12" x14ac:dyDescent="0.3">
      <c r="A20" s="9"/>
      <c r="B20" s="12" t="s">
        <v>25</v>
      </c>
      <c r="C20" s="15" t="str">
        <f>C8</f>
        <v xml:space="preserve">DARK RED </v>
      </c>
      <c r="D20" s="15" t="s">
        <v>23</v>
      </c>
      <c r="E20" s="15">
        <v>50</v>
      </c>
      <c r="F20" s="17">
        <f>E20*F11</f>
        <v>50</v>
      </c>
      <c r="G20" s="12">
        <v>162</v>
      </c>
      <c r="H20" s="18">
        <f>F20/1000*G20/F11</f>
        <v>8.1</v>
      </c>
      <c r="I20" s="19">
        <f>F20/1000*G20</f>
        <v>8.1</v>
      </c>
      <c r="J20" s="22">
        <v>0.12</v>
      </c>
      <c r="K20" s="21">
        <f>I20*J20</f>
        <v>0.97199999999999998</v>
      </c>
      <c r="L20" s="17">
        <f>I20+K20</f>
        <v>9.0719999999999992</v>
      </c>
    </row>
    <row r="21" spans="1:12" x14ac:dyDescent="0.3">
      <c r="A21" s="9"/>
      <c r="B21" s="12"/>
      <c r="C21" s="15"/>
      <c r="D21" s="15"/>
      <c r="E21" s="15"/>
      <c r="F21" s="17"/>
      <c r="G21" s="12"/>
      <c r="H21" s="18"/>
      <c r="I21" s="19"/>
      <c r="J21" s="22"/>
      <c r="K21" s="21"/>
      <c r="L21" s="17"/>
    </row>
    <row r="22" spans="1:12" x14ac:dyDescent="0.3">
      <c r="A22" s="9" t="s">
        <v>26</v>
      </c>
      <c r="B22" s="12" t="s">
        <v>26</v>
      </c>
      <c r="C22" s="15" t="s">
        <v>27</v>
      </c>
      <c r="D22" s="15" t="s">
        <v>28</v>
      </c>
      <c r="E22" s="15">
        <v>0.5</v>
      </c>
      <c r="F22" s="17">
        <f>E22*F11</f>
        <v>0.5</v>
      </c>
      <c r="G22" s="12">
        <v>18</v>
      </c>
      <c r="H22" s="18">
        <f>E22*G22</f>
        <v>9</v>
      </c>
      <c r="I22" s="19">
        <f>F22*G22</f>
        <v>9</v>
      </c>
      <c r="J22" s="22">
        <v>0.18</v>
      </c>
      <c r="K22" s="21">
        <f>I22*J22</f>
        <v>1.6199999999999999</v>
      </c>
      <c r="L22" s="17">
        <f>I22+K22</f>
        <v>10.62</v>
      </c>
    </row>
    <row r="23" spans="1:12" x14ac:dyDescent="0.3">
      <c r="A23" s="9"/>
      <c r="B23" s="12" t="s">
        <v>29</v>
      </c>
      <c r="C23" s="15" t="s">
        <v>30</v>
      </c>
      <c r="D23" s="15" t="s">
        <v>31</v>
      </c>
      <c r="E23" s="15">
        <v>0.15</v>
      </c>
      <c r="F23" s="17">
        <f>E23*F11</f>
        <v>0.15</v>
      </c>
      <c r="G23" s="12">
        <v>95</v>
      </c>
      <c r="H23" s="18">
        <f>E23*G23</f>
        <v>14.25</v>
      </c>
      <c r="I23" s="19">
        <f>F23*G23</f>
        <v>14.25</v>
      </c>
      <c r="J23" s="22">
        <v>0.18</v>
      </c>
      <c r="K23" s="21">
        <f>I23*J23</f>
        <v>2.5649999999999999</v>
      </c>
      <c r="L23" s="17">
        <f>I23+K23</f>
        <v>16.815000000000001</v>
      </c>
    </row>
    <row r="24" spans="1:12" x14ac:dyDescent="0.3">
      <c r="A24" s="9"/>
      <c r="B24" s="12" t="s">
        <v>32</v>
      </c>
      <c r="C24" s="15" t="s">
        <v>33</v>
      </c>
      <c r="D24" s="15" t="s">
        <v>28</v>
      </c>
      <c r="E24" s="15">
        <v>3.75</v>
      </c>
      <c r="F24" s="17">
        <f>E24*F11</f>
        <v>3.75</v>
      </c>
      <c r="G24" s="12">
        <v>8</v>
      </c>
      <c r="H24" s="18">
        <f>E24*G24</f>
        <v>30</v>
      </c>
      <c r="I24" s="19">
        <f>F24*G24</f>
        <v>30</v>
      </c>
      <c r="J24" s="22">
        <v>0.18</v>
      </c>
      <c r="K24" s="21">
        <f>I24*J24</f>
        <v>5.3999999999999995</v>
      </c>
      <c r="L24" s="17">
        <f>I24+K24</f>
        <v>35.4</v>
      </c>
    </row>
    <row r="25" spans="1:12" x14ac:dyDescent="0.3">
      <c r="A25" s="9"/>
      <c r="B25" s="12"/>
      <c r="C25" s="15"/>
      <c r="D25" s="15"/>
      <c r="E25" s="15"/>
      <c r="F25" s="17"/>
      <c r="G25" s="12"/>
      <c r="H25" s="12"/>
      <c r="I25" s="17"/>
      <c r="J25" s="22"/>
      <c r="K25" s="17"/>
      <c r="L25" s="17"/>
    </row>
    <row r="26" spans="1:12" x14ac:dyDescent="0.3">
      <c r="A26" s="12" t="s">
        <v>34</v>
      </c>
      <c r="B26" s="12" t="s">
        <v>103</v>
      </c>
      <c r="C26" s="15"/>
      <c r="D26" s="15" t="s">
        <v>36</v>
      </c>
      <c r="E26" s="15">
        <v>3</v>
      </c>
      <c r="F26" s="12">
        <f>E26*F11</f>
        <v>3</v>
      </c>
      <c r="G26" s="12">
        <v>15</v>
      </c>
      <c r="H26" s="18">
        <f>E26*G26</f>
        <v>45</v>
      </c>
      <c r="I26" s="19">
        <f t="shared" ref="I26:I31" si="0">F26*G26</f>
        <v>45</v>
      </c>
      <c r="J26" s="22">
        <v>0.12</v>
      </c>
      <c r="K26" s="21">
        <f t="shared" ref="K26:K31" si="1">I26*J26</f>
        <v>5.3999999999999995</v>
      </c>
      <c r="L26" s="17">
        <f t="shared" ref="L26:L31" si="2">I26+K26</f>
        <v>50.4</v>
      </c>
    </row>
    <row r="27" spans="1:12" x14ac:dyDescent="0.3">
      <c r="A27" s="12"/>
      <c r="B27" s="12" t="s">
        <v>104</v>
      </c>
      <c r="C27" s="15"/>
      <c r="D27" s="15" t="s">
        <v>36</v>
      </c>
      <c r="E27" s="15">
        <v>3</v>
      </c>
      <c r="F27" s="12">
        <f>E27*F11</f>
        <v>3</v>
      </c>
      <c r="G27" s="12">
        <v>2.5</v>
      </c>
      <c r="H27" s="18">
        <f>E27*G27</f>
        <v>7.5</v>
      </c>
      <c r="I27" s="19">
        <f t="shared" si="0"/>
        <v>7.5</v>
      </c>
      <c r="J27" s="22">
        <v>0.12</v>
      </c>
      <c r="K27" s="21">
        <f t="shared" si="1"/>
        <v>0.89999999999999991</v>
      </c>
      <c r="L27" s="17">
        <f t="shared" si="2"/>
        <v>8.4</v>
      </c>
    </row>
    <row r="28" spans="1:12" x14ac:dyDescent="0.3">
      <c r="A28" s="12" t="s">
        <v>41</v>
      </c>
      <c r="B28" s="12" t="s">
        <v>187</v>
      </c>
      <c r="C28" s="15" t="s">
        <v>30</v>
      </c>
      <c r="D28" s="15" t="s">
        <v>36</v>
      </c>
      <c r="E28" s="15">
        <v>1</v>
      </c>
      <c r="F28" s="17">
        <f>E28*F11</f>
        <v>1</v>
      </c>
      <c r="G28" s="12">
        <v>30</v>
      </c>
      <c r="H28" s="18">
        <f>E28*G28</f>
        <v>30</v>
      </c>
      <c r="I28" s="19">
        <f t="shared" si="0"/>
        <v>30</v>
      </c>
      <c r="J28" s="22">
        <v>0.12</v>
      </c>
      <c r="K28" s="21">
        <f t="shared" si="1"/>
        <v>3.5999999999999996</v>
      </c>
      <c r="L28" s="17">
        <f t="shared" si="2"/>
        <v>33.6</v>
      </c>
    </row>
    <row r="29" spans="1:12" x14ac:dyDescent="0.3">
      <c r="A29" s="12"/>
      <c r="B29" s="12" t="s">
        <v>188</v>
      </c>
      <c r="C29" s="15" t="s">
        <v>30</v>
      </c>
      <c r="D29" s="15" t="s">
        <v>36</v>
      </c>
      <c r="E29" s="15">
        <v>1</v>
      </c>
      <c r="F29" s="17">
        <f>E29*F11</f>
        <v>1</v>
      </c>
      <c r="G29" s="12">
        <v>0</v>
      </c>
      <c r="H29" s="18">
        <f>E29*G29</f>
        <v>0</v>
      </c>
      <c r="I29" s="19">
        <f t="shared" si="0"/>
        <v>0</v>
      </c>
      <c r="J29" s="22">
        <v>0.12</v>
      </c>
      <c r="K29" s="21">
        <f t="shared" si="1"/>
        <v>0</v>
      </c>
      <c r="L29" s="17">
        <f t="shared" si="2"/>
        <v>0</v>
      </c>
    </row>
    <row r="30" spans="1:12" x14ac:dyDescent="0.3">
      <c r="A30" s="12"/>
      <c r="B30" s="12" t="s">
        <v>43</v>
      </c>
      <c r="C30" s="15" t="s">
        <v>30</v>
      </c>
      <c r="D30" s="15" t="s">
        <v>36</v>
      </c>
      <c r="E30" s="15">
        <v>1</v>
      </c>
      <c r="F30" s="17">
        <f>E30*F11</f>
        <v>1</v>
      </c>
      <c r="G30" s="12">
        <v>3.5</v>
      </c>
      <c r="H30" s="18">
        <f>E30*G30</f>
        <v>3.5</v>
      </c>
      <c r="I30" s="19">
        <f t="shared" si="0"/>
        <v>3.5</v>
      </c>
      <c r="J30" s="22">
        <v>0.12</v>
      </c>
      <c r="K30" s="21">
        <f t="shared" si="1"/>
        <v>0.42</v>
      </c>
      <c r="L30" s="17">
        <f t="shared" si="2"/>
        <v>3.92</v>
      </c>
    </row>
    <row r="31" spans="1:12" x14ac:dyDescent="0.3">
      <c r="A31" s="9"/>
      <c r="B31" s="12" t="s">
        <v>44</v>
      </c>
      <c r="C31" s="15" t="s">
        <v>30</v>
      </c>
      <c r="D31" s="15" t="s">
        <v>36</v>
      </c>
      <c r="E31" s="15">
        <v>1</v>
      </c>
      <c r="F31" s="17">
        <f>E31*F11</f>
        <v>1</v>
      </c>
      <c r="G31" s="12">
        <v>3.5</v>
      </c>
      <c r="H31" s="18">
        <v>4</v>
      </c>
      <c r="I31" s="19">
        <f t="shared" si="0"/>
        <v>3.5</v>
      </c>
      <c r="J31" s="22">
        <v>0.12</v>
      </c>
      <c r="K31" s="21">
        <f t="shared" si="1"/>
        <v>0.42</v>
      </c>
      <c r="L31" s="17">
        <f t="shared" si="2"/>
        <v>3.92</v>
      </c>
    </row>
    <row r="32" spans="1:12" x14ac:dyDescent="0.3">
      <c r="A32" s="9"/>
      <c r="B32" s="12"/>
      <c r="C32" s="15"/>
      <c r="D32" s="15"/>
      <c r="E32" s="15"/>
      <c r="F32" s="17"/>
      <c r="G32" s="12"/>
      <c r="H32" s="12"/>
      <c r="I32" s="17"/>
      <c r="J32" s="22"/>
      <c r="K32" s="17"/>
      <c r="L32" s="17"/>
    </row>
    <row r="33" spans="1:12" ht="39.6" x14ac:dyDescent="0.3">
      <c r="A33" s="42" t="s">
        <v>45</v>
      </c>
      <c r="B33" s="23" t="s">
        <v>46</v>
      </c>
      <c r="C33" s="24" t="s">
        <v>30</v>
      </c>
      <c r="D33" s="24" t="s">
        <v>36</v>
      </c>
      <c r="E33" s="24">
        <v>1</v>
      </c>
      <c r="F33" s="43">
        <f>E33*F11</f>
        <v>1</v>
      </c>
      <c r="G33" s="23">
        <v>5</v>
      </c>
      <c r="H33" s="44">
        <f t="shared" ref="H33:H38" si="3">E33*G33</f>
        <v>5</v>
      </c>
      <c r="I33" s="45">
        <f t="shared" ref="I33:I37" si="4">F33*G33</f>
        <v>5</v>
      </c>
      <c r="J33" s="46">
        <v>0.18</v>
      </c>
      <c r="K33" s="47">
        <f t="shared" ref="K33:K38" si="5">I33*J33</f>
        <v>0.89999999999999991</v>
      </c>
      <c r="L33" s="43">
        <f t="shared" ref="L33:L39" si="6">I33+K33</f>
        <v>5.9</v>
      </c>
    </row>
    <row r="34" spans="1:12" x14ac:dyDescent="0.3">
      <c r="A34" s="12"/>
      <c r="B34" s="12" t="s">
        <v>47</v>
      </c>
      <c r="C34" s="15" t="s">
        <v>30</v>
      </c>
      <c r="D34" s="15" t="s">
        <v>36</v>
      </c>
      <c r="E34" s="15">
        <v>1</v>
      </c>
      <c r="F34" s="17">
        <f>E34*F11</f>
        <v>1</v>
      </c>
      <c r="G34" s="12">
        <v>5</v>
      </c>
      <c r="H34" s="18">
        <f t="shared" si="3"/>
        <v>5</v>
      </c>
      <c r="I34" s="19">
        <f t="shared" si="4"/>
        <v>5</v>
      </c>
      <c r="J34" s="22">
        <v>0.18</v>
      </c>
      <c r="K34" s="21">
        <f t="shared" si="5"/>
        <v>0.89999999999999991</v>
      </c>
      <c r="L34" s="17">
        <f t="shared" si="6"/>
        <v>5.9</v>
      </c>
    </row>
    <row r="35" spans="1:12" x14ac:dyDescent="0.3">
      <c r="A35" s="12"/>
      <c r="B35" s="12" t="s">
        <v>48</v>
      </c>
      <c r="C35" s="15" t="s">
        <v>30</v>
      </c>
      <c r="D35" s="15" t="s">
        <v>49</v>
      </c>
      <c r="E35" s="15">
        <v>1</v>
      </c>
      <c r="F35" s="17">
        <f>E35*F11</f>
        <v>1</v>
      </c>
      <c r="G35" s="12">
        <v>12</v>
      </c>
      <c r="H35" s="18">
        <f t="shared" si="3"/>
        <v>12</v>
      </c>
      <c r="I35" s="19">
        <f t="shared" si="4"/>
        <v>12</v>
      </c>
      <c r="J35" s="22">
        <v>0.18</v>
      </c>
      <c r="K35" s="21">
        <f t="shared" si="5"/>
        <v>2.16</v>
      </c>
      <c r="L35" s="17">
        <f t="shared" si="6"/>
        <v>14.16</v>
      </c>
    </row>
    <row r="36" spans="1:12" x14ac:dyDescent="0.3">
      <c r="A36" s="12"/>
      <c r="B36" s="12" t="s">
        <v>50</v>
      </c>
      <c r="C36" s="15" t="s">
        <v>30</v>
      </c>
      <c r="D36" s="15" t="s">
        <v>49</v>
      </c>
      <c r="E36" s="15">
        <v>0.2</v>
      </c>
      <c r="F36" s="17">
        <f>E36*F11</f>
        <v>0.2</v>
      </c>
      <c r="G36" s="12">
        <v>115</v>
      </c>
      <c r="H36" s="18">
        <v>15</v>
      </c>
      <c r="I36" s="19">
        <f>H36*F11</f>
        <v>15</v>
      </c>
      <c r="J36" s="22">
        <v>0.18</v>
      </c>
      <c r="K36" s="21">
        <f t="shared" si="5"/>
        <v>2.6999999999999997</v>
      </c>
      <c r="L36" s="17">
        <f t="shared" si="6"/>
        <v>17.7</v>
      </c>
    </row>
    <row r="37" spans="1:12" x14ac:dyDescent="0.3">
      <c r="A37" s="12"/>
      <c r="B37" s="12" t="s">
        <v>51</v>
      </c>
      <c r="C37" s="15" t="s">
        <v>30</v>
      </c>
      <c r="D37" s="15" t="s">
        <v>52</v>
      </c>
      <c r="E37" s="15">
        <v>2</v>
      </c>
      <c r="F37" s="17">
        <f>E37*F11</f>
        <v>2</v>
      </c>
      <c r="G37" s="12">
        <v>1.35</v>
      </c>
      <c r="H37" s="18">
        <f t="shared" si="3"/>
        <v>2.7</v>
      </c>
      <c r="I37" s="19">
        <f t="shared" si="4"/>
        <v>2.7</v>
      </c>
      <c r="J37" s="22">
        <v>0.18</v>
      </c>
      <c r="K37" s="21">
        <f t="shared" si="5"/>
        <v>0.48599999999999999</v>
      </c>
      <c r="L37" s="17">
        <f t="shared" si="6"/>
        <v>3.1859999999999999</v>
      </c>
    </row>
    <row r="38" spans="1:12" x14ac:dyDescent="0.3">
      <c r="A38" s="12"/>
      <c r="B38" s="12" t="s">
        <v>53</v>
      </c>
      <c r="C38" s="15" t="s">
        <v>30</v>
      </c>
      <c r="D38" s="15" t="s">
        <v>36</v>
      </c>
      <c r="E38" s="15">
        <v>7.0000000000000007E-2</v>
      </c>
      <c r="F38" s="17">
        <f>E38*F11</f>
        <v>7.0000000000000007E-2</v>
      </c>
      <c r="G38" s="12">
        <v>168</v>
      </c>
      <c r="H38" s="18">
        <f t="shared" si="3"/>
        <v>11.760000000000002</v>
      </c>
      <c r="I38" s="19">
        <f>F38*G38</f>
        <v>11.760000000000002</v>
      </c>
      <c r="J38" s="22">
        <v>0.18</v>
      </c>
      <c r="K38" s="21">
        <f t="shared" si="5"/>
        <v>2.1168</v>
      </c>
      <c r="L38" s="17">
        <f t="shared" si="6"/>
        <v>13.876800000000001</v>
      </c>
    </row>
    <row r="39" spans="1:12" x14ac:dyDescent="0.3">
      <c r="A39" s="12"/>
      <c r="B39" s="12" t="s">
        <v>54</v>
      </c>
      <c r="C39" s="15" t="s">
        <v>55</v>
      </c>
      <c r="D39" s="15" t="s">
        <v>56</v>
      </c>
      <c r="E39" s="15">
        <f>0.1</f>
        <v>0.1</v>
      </c>
      <c r="F39" s="17">
        <f>E39*F11</f>
        <v>0.1</v>
      </c>
      <c r="G39" s="12">
        <v>54</v>
      </c>
      <c r="H39" s="18">
        <f>E39*G39</f>
        <v>5.4</v>
      </c>
      <c r="I39" s="19">
        <f>F39*G39</f>
        <v>5.4</v>
      </c>
      <c r="J39" s="22">
        <v>0.18</v>
      </c>
      <c r="K39" s="21">
        <f>I39*J39</f>
        <v>0.97199999999999998</v>
      </c>
      <c r="L39" s="17">
        <f t="shared" si="6"/>
        <v>6.3719999999999999</v>
      </c>
    </row>
    <row r="40" spans="1:12" x14ac:dyDescent="0.3">
      <c r="A40" s="12"/>
      <c r="B40" s="12"/>
      <c r="C40" s="15"/>
      <c r="D40" s="15"/>
      <c r="E40" s="15"/>
      <c r="F40" s="17"/>
      <c r="G40" s="12"/>
      <c r="H40" s="48">
        <f>SUM(H16:H39)</f>
        <v>246.95</v>
      </c>
      <c r="I40" s="48">
        <f>SUM(I16:I39)</f>
        <v>246.45</v>
      </c>
      <c r="J40" s="49"/>
      <c r="K40" s="50">
        <f>SUM(K16:K39)</f>
        <v>36.180599999999991</v>
      </c>
      <c r="L40" s="51">
        <f>SUM(L16:L39)</f>
        <v>282.63060000000002</v>
      </c>
    </row>
    <row r="41" spans="1:12" x14ac:dyDescent="0.3">
      <c r="A41" s="12" t="s">
        <v>57</v>
      </c>
      <c r="B41" s="12" t="s">
        <v>97</v>
      </c>
      <c r="C41" s="16"/>
      <c r="D41" s="15" t="s">
        <v>36</v>
      </c>
      <c r="E41" s="15">
        <f>C41*1%</f>
        <v>0</v>
      </c>
      <c r="F41" s="17">
        <f>F11</f>
        <v>1</v>
      </c>
      <c r="G41" s="12">
        <f>E41</f>
        <v>0</v>
      </c>
      <c r="H41" s="19">
        <f>G41</f>
        <v>0</v>
      </c>
      <c r="I41" s="19">
        <f>H41*F41</f>
        <v>0</v>
      </c>
      <c r="J41" s="22">
        <v>0.18</v>
      </c>
      <c r="K41" s="21">
        <f t="shared" ref="K41:K49" si="7">I41*J41</f>
        <v>0</v>
      </c>
      <c r="L41" s="17">
        <f t="shared" ref="L41:L49" si="8">I41+K41</f>
        <v>0</v>
      </c>
    </row>
    <row r="42" spans="1:12" x14ac:dyDescent="0.3">
      <c r="A42" s="12"/>
      <c r="B42" s="12" t="s">
        <v>98</v>
      </c>
      <c r="C42" s="16"/>
      <c r="D42" s="15" t="s">
        <v>36</v>
      </c>
      <c r="E42" s="15">
        <f>C42*1%</f>
        <v>0</v>
      </c>
      <c r="F42" s="17">
        <f>F11</f>
        <v>1</v>
      </c>
      <c r="G42" s="12">
        <f>E42</f>
        <v>0</v>
      </c>
      <c r="H42" s="19">
        <f>G42</f>
        <v>0</v>
      </c>
      <c r="I42" s="19">
        <f>H42*F42</f>
        <v>0</v>
      </c>
      <c r="J42" s="22">
        <v>0.18</v>
      </c>
      <c r="K42" s="21">
        <f t="shared" si="7"/>
        <v>0</v>
      </c>
      <c r="L42" s="17">
        <f t="shared" si="8"/>
        <v>0</v>
      </c>
    </row>
    <row r="43" spans="1:12" x14ac:dyDescent="0.3">
      <c r="A43" s="12"/>
      <c r="B43" s="12" t="s">
        <v>99</v>
      </c>
      <c r="C43" s="16"/>
      <c r="D43" s="15" t="s">
        <v>36</v>
      </c>
      <c r="E43" s="15">
        <f>C43*5%</f>
        <v>0</v>
      </c>
      <c r="F43" s="17">
        <f>F11</f>
        <v>1</v>
      </c>
      <c r="G43" s="12">
        <f t="shared" ref="G43:G49" si="9">E43</f>
        <v>0</v>
      </c>
      <c r="H43" s="19">
        <f t="shared" ref="H43:H46" si="10">G43</f>
        <v>0</v>
      </c>
      <c r="I43" s="19">
        <f>H43*F43</f>
        <v>0</v>
      </c>
      <c r="J43" s="22"/>
      <c r="K43" s="21">
        <f t="shared" si="7"/>
        <v>0</v>
      </c>
      <c r="L43" s="17">
        <f t="shared" si="8"/>
        <v>0</v>
      </c>
    </row>
    <row r="44" spans="1:12" x14ac:dyDescent="0.3">
      <c r="A44" s="12"/>
      <c r="B44" s="12" t="s">
        <v>140</v>
      </c>
      <c r="C44" s="16">
        <f>B54</f>
        <v>6970</v>
      </c>
      <c r="D44" s="15" t="s">
        <v>36</v>
      </c>
      <c r="E44" s="15">
        <f>C44*6%</f>
        <v>418.2</v>
      </c>
      <c r="F44" s="17">
        <f>F11</f>
        <v>1</v>
      </c>
      <c r="G44" s="12">
        <f t="shared" si="9"/>
        <v>418.2</v>
      </c>
      <c r="H44" s="19">
        <f t="shared" si="10"/>
        <v>418.2</v>
      </c>
      <c r="I44" s="19">
        <f>H44*F44</f>
        <v>418.2</v>
      </c>
      <c r="J44" s="12"/>
      <c r="K44" s="21">
        <f t="shared" si="7"/>
        <v>0</v>
      </c>
      <c r="L44" s="17">
        <f t="shared" si="8"/>
        <v>418.2</v>
      </c>
    </row>
    <row r="45" spans="1:12" x14ac:dyDescent="0.3">
      <c r="A45" s="9" t="s">
        <v>61</v>
      </c>
      <c r="B45" s="12" t="s">
        <v>62</v>
      </c>
      <c r="C45" s="16"/>
      <c r="D45" s="15" t="s">
        <v>36</v>
      </c>
      <c r="E45" s="15">
        <f>C45*2.5%</f>
        <v>0</v>
      </c>
      <c r="F45" s="17">
        <f>F11</f>
        <v>1</v>
      </c>
      <c r="G45" s="12">
        <f t="shared" si="9"/>
        <v>0</v>
      </c>
      <c r="H45" s="19">
        <f t="shared" si="10"/>
        <v>0</v>
      </c>
      <c r="I45" s="19">
        <f t="shared" ref="I45:I49" si="11">H45*F45</f>
        <v>0</v>
      </c>
      <c r="J45" s="12"/>
      <c r="K45" s="21">
        <f t="shared" si="7"/>
        <v>0</v>
      </c>
      <c r="L45" s="17">
        <f t="shared" si="8"/>
        <v>0</v>
      </c>
    </row>
    <row r="46" spans="1:12" x14ac:dyDescent="0.3">
      <c r="A46" s="12"/>
      <c r="B46" s="12" t="s">
        <v>63</v>
      </c>
      <c r="C46" s="16"/>
      <c r="D46" s="15" t="s">
        <v>36</v>
      </c>
      <c r="E46" s="15">
        <f>C46*2%</f>
        <v>0</v>
      </c>
      <c r="F46" s="17">
        <f>F11</f>
        <v>1</v>
      </c>
      <c r="G46" s="12">
        <f t="shared" si="9"/>
        <v>0</v>
      </c>
      <c r="H46" s="19">
        <f t="shared" si="10"/>
        <v>0</v>
      </c>
      <c r="I46" s="19">
        <f t="shared" si="11"/>
        <v>0</v>
      </c>
      <c r="J46" s="12"/>
      <c r="K46" s="21">
        <f t="shared" si="7"/>
        <v>0</v>
      </c>
      <c r="L46" s="17">
        <f t="shared" si="8"/>
        <v>0</v>
      </c>
    </row>
    <row r="47" spans="1:12" x14ac:dyDescent="0.3">
      <c r="A47" s="12"/>
      <c r="B47" s="12" t="s">
        <v>64</v>
      </c>
      <c r="C47" s="16"/>
      <c r="D47" s="15" t="s">
        <v>36</v>
      </c>
      <c r="E47" s="15">
        <v>1000</v>
      </c>
      <c r="F47" s="17">
        <f>F11</f>
        <v>1</v>
      </c>
      <c r="G47" s="12">
        <f>E47</f>
        <v>1000</v>
      </c>
      <c r="H47" s="19">
        <f>G47*F47</f>
        <v>1000</v>
      </c>
      <c r="I47" s="19">
        <f t="shared" si="11"/>
        <v>1000</v>
      </c>
      <c r="J47" s="12"/>
      <c r="K47" s="21">
        <f t="shared" si="7"/>
        <v>0</v>
      </c>
      <c r="L47" s="17">
        <f t="shared" si="8"/>
        <v>1000</v>
      </c>
    </row>
    <row r="48" spans="1:12" x14ac:dyDescent="0.3">
      <c r="A48" s="12"/>
      <c r="B48" s="12" t="s">
        <v>101</v>
      </c>
      <c r="C48" s="16">
        <f>B54</f>
        <v>6970</v>
      </c>
      <c r="D48" s="15" t="s">
        <v>36</v>
      </c>
      <c r="E48" s="15">
        <f>C48*10%</f>
        <v>697</v>
      </c>
      <c r="F48" s="17">
        <v>1</v>
      </c>
      <c r="G48" s="12">
        <f>E48</f>
        <v>697</v>
      </c>
      <c r="H48" s="19">
        <f>G48*F48</f>
        <v>697</v>
      </c>
      <c r="I48" s="19">
        <f>H48*F48</f>
        <v>697</v>
      </c>
      <c r="J48" s="12"/>
      <c r="K48" s="21">
        <f t="shared" si="7"/>
        <v>0</v>
      </c>
      <c r="L48" s="17">
        <f t="shared" si="8"/>
        <v>697</v>
      </c>
    </row>
    <row r="49" spans="1:12" x14ac:dyDescent="0.3">
      <c r="A49" s="12" t="s">
        <v>65</v>
      </c>
      <c r="B49" s="52" t="s">
        <v>66</v>
      </c>
      <c r="C49" s="53"/>
      <c r="D49" s="53" t="s">
        <v>36</v>
      </c>
      <c r="E49" s="53">
        <v>450</v>
      </c>
      <c r="F49" s="17">
        <f>F11</f>
        <v>1</v>
      </c>
      <c r="G49" s="12">
        <f t="shared" si="9"/>
        <v>450</v>
      </c>
      <c r="H49" s="19">
        <f>G49*F49</f>
        <v>450</v>
      </c>
      <c r="I49" s="19">
        <f t="shared" si="11"/>
        <v>450</v>
      </c>
      <c r="J49" s="52"/>
      <c r="K49" s="54">
        <f t="shared" si="7"/>
        <v>0</v>
      </c>
      <c r="L49" s="55">
        <f t="shared" si="8"/>
        <v>450</v>
      </c>
    </row>
    <row r="50" spans="1:12" x14ac:dyDescent="0.3">
      <c r="A50" s="3"/>
      <c r="B50" s="3"/>
      <c r="C50" s="56"/>
      <c r="D50" s="56"/>
      <c r="E50" s="56"/>
      <c r="F50" s="57">
        <f>F11</f>
        <v>1</v>
      </c>
      <c r="G50" s="3"/>
      <c r="H50" s="57">
        <f>SUM(H40:H49)</f>
        <v>2812.15</v>
      </c>
      <c r="I50" s="57">
        <f>SUM(I40:I49)</f>
        <v>2811.65</v>
      </c>
      <c r="J50" s="58"/>
      <c r="K50" s="57">
        <f>SUM(K40:K49)</f>
        <v>36.180599999999991</v>
      </c>
      <c r="L50" s="57">
        <f>SUM(L40:L49)</f>
        <v>2847.8306000000002</v>
      </c>
    </row>
    <row r="51" spans="1:12" x14ac:dyDescent="0.3">
      <c r="A51" s="3"/>
      <c r="B51" s="3"/>
      <c r="C51" s="56"/>
      <c r="D51" s="56"/>
      <c r="E51" s="56"/>
      <c r="F51" s="3"/>
      <c r="G51" s="3"/>
      <c r="H51" s="60"/>
      <c r="I51" s="60"/>
    </row>
    <row r="52" spans="1:12" x14ac:dyDescent="0.3">
      <c r="A52" s="3"/>
      <c r="B52" s="3"/>
      <c r="C52" s="56"/>
      <c r="D52" s="56"/>
      <c r="E52" s="56"/>
      <c r="F52" s="3"/>
      <c r="G52" s="59" t="s">
        <v>67</v>
      </c>
      <c r="H52" s="3"/>
      <c r="I52" s="3"/>
      <c r="J52" s="3"/>
      <c r="K52" s="60"/>
      <c r="L52" s="3"/>
    </row>
    <row r="53" spans="1:12" ht="18" x14ac:dyDescent="0.35">
      <c r="A53" s="61" t="s">
        <v>68</v>
      </c>
      <c r="B53" s="62">
        <v>82</v>
      </c>
      <c r="C53" s="105" t="s">
        <v>69</v>
      </c>
      <c r="D53" s="105"/>
      <c r="E53" s="105"/>
      <c r="F53" s="105"/>
      <c r="G53" s="63">
        <f>G13</f>
        <v>4125</v>
      </c>
      <c r="H53" s="56"/>
      <c r="I53" s="56"/>
      <c r="J53" s="3"/>
      <c r="K53" s="3"/>
      <c r="L53" s="3"/>
    </row>
    <row r="54" spans="1:12" ht="18" x14ac:dyDescent="0.35">
      <c r="A54" s="61">
        <v>85</v>
      </c>
      <c r="B54" s="61">
        <f>B53*A54</f>
        <v>6970</v>
      </c>
      <c r="C54" s="105" t="s">
        <v>70</v>
      </c>
      <c r="D54" s="105"/>
      <c r="E54" s="105"/>
      <c r="F54" s="105"/>
      <c r="G54" s="63">
        <f>I50/F11</f>
        <v>2811.65</v>
      </c>
      <c r="H54" s="56"/>
      <c r="I54" s="56"/>
      <c r="J54" s="3"/>
      <c r="K54" s="3"/>
      <c r="L54" s="3"/>
    </row>
    <row r="55" spans="1:12" x14ac:dyDescent="0.3">
      <c r="A55" s="3"/>
      <c r="B55" s="3"/>
      <c r="C55" s="106" t="s">
        <v>71</v>
      </c>
      <c r="D55" s="106"/>
      <c r="E55" s="106"/>
      <c r="F55" s="106"/>
      <c r="G55" s="65">
        <f>SUM(G53:G54)</f>
        <v>6936.65</v>
      </c>
      <c r="H55" s="56"/>
      <c r="I55" s="56"/>
      <c r="J55" s="3"/>
      <c r="K55" s="3"/>
      <c r="L55" s="3"/>
    </row>
    <row r="56" spans="1:12" ht="19.2" customHeight="1" x14ac:dyDescent="0.35">
      <c r="A56" s="61" t="s">
        <v>68</v>
      </c>
      <c r="B56" s="62">
        <f>B57/A57</f>
        <v>73.368421052631575</v>
      </c>
      <c r="C56" s="3"/>
      <c r="G56" s="67"/>
      <c r="H56" s="56"/>
      <c r="I56" s="56"/>
      <c r="J56" s="3"/>
      <c r="K56" s="3"/>
      <c r="L56" s="3"/>
    </row>
    <row r="57" spans="1:12" ht="19.2" customHeight="1" x14ac:dyDescent="0.35">
      <c r="A57" s="61">
        <v>95</v>
      </c>
      <c r="B57" s="62">
        <f>B54</f>
        <v>6970</v>
      </c>
      <c r="C57" s="3"/>
      <c r="G57" s="56">
        <f>G55/A54</f>
        <v>81.607647058823531</v>
      </c>
      <c r="H57" s="83"/>
      <c r="I57" s="56"/>
      <c r="J57" s="3"/>
      <c r="K57" s="3"/>
      <c r="L57" s="3"/>
    </row>
    <row r="58" spans="1:12" ht="14.4" customHeight="1" x14ac:dyDescent="0.4">
      <c r="A58" s="3"/>
      <c r="B58" s="100"/>
      <c r="D58" s="69" t="s">
        <v>72</v>
      </c>
      <c r="E58" s="56"/>
      <c r="F58" s="70"/>
      <c r="G58" s="70"/>
      <c r="H58" s="56"/>
      <c r="I58" s="56"/>
      <c r="J58" s="3"/>
      <c r="K58" s="3"/>
      <c r="L58" s="3"/>
    </row>
    <row r="59" spans="1:12" x14ac:dyDescent="0.3">
      <c r="A59" s="3"/>
      <c r="D59" s="71" t="s">
        <v>73</v>
      </c>
      <c r="E59" s="72">
        <f>I50/F50</f>
        <v>2811.65</v>
      </c>
      <c r="F59" s="73" t="s">
        <v>17</v>
      </c>
      <c r="G59" s="70"/>
      <c r="H59" s="56"/>
      <c r="I59" s="56"/>
      <c r="J59" s="3"/>
      <c r="K59" s="3"/>
      <c r="L59" s="3"/>
    </row>
    <row r="60" spans="1:12" x14ac:dyDescent="0.3">
      <c r="A60" s="3"/>
      <c r="B60" s="3"/>
      <c r="C60" s="3"/>
      <c r="D60" s="71" t="s">
        <v>18</v>
      </c>
      <c r="E60" s="72">
        <f>L50/F50</f>
        <v>2847.8306000000002</v>
      </c>
      <c r="F60" s="73" t="s">
        <v>17</v>
      </c>
      <c r="G60" s="70"/>
      <c r="H60" s="56"/>
      <c r="I60" s="56"/>
      <c r="J60" s="3"/>
      <c r="K60" s="3"/>
      <c r="L60" s="3"/>
    </row>
    <row r="61" spans="1:12" x14ac:dyDescent="0.3">
      <c r="A61" s="3"/>
      <c r="B61" s="3"/>
      <c r="C61" s="56"/>
      <c r="D61" s="74"/>
      <c r="E61" s="70"/>
      <c r="F61" s="70"/>
      <c r="G61" s="3"/>
      <c r="H61" s="3"/>
      <c r="I61" s="3"/>
      <c r="J61" s="3"/>
      <c r="K61" s="3"/>
      <c r="L61" s="3"/>
    </row>
    <row r="62" spans="1:12" x14ac:dyDescent="0.3">
      <c r="D62" s="59" t="s">
        <v>18</v>
      </c>
      <c r="E62" s="75"/>
      <c r="F62" s="76" t="s">
        <v>16</v>
      </c>
    </row>
    <row r="63" spans="1:12" x14ac:dyDescent="0.3">
      <c r="B63" s="105" t="s">
        <v>74</v>
      </c>
      <c r="C63" s="105"/>
      <c r="D63" s="63">
        <f>G14</f>
        <v>4331.25</v>
      </c>
      <c r="E63" s="77"/>
      <c r="F63" s="78">
        <f>G13</f>
        <v>4125</v>
      </c>
    </row>
    <row r="64" spans="1:12" x14ac:dyDescent="0.3">
      <c r="B64" s="102" t="s">
        <v>75</v>
      </c>
      <c r="C64" s="103"/>
      <c r="D64" s="63">
        <f>E60</f>
        <v>2847.8306000000002</v>
      </c>
      <c r="E64" s="77"/>
      <c r="F64" s="78">
        <f>E59</f>
        <v>2811.65</v>
      </c>
    </row>
    <row r="65" spans="2:6" x14ac:dyDescent="0.3">
      <c r="B65" s="64" t="s">
        <v>71</v>
      </c>
      <c r="C65" s="64"/>
      <c r="D65" s="65">
        <f>SUM(D63:D64)</f>
        <v>7179.0806000000002</v>
      </c>
      <c r="E65" s="75"/>
      <c r="F65" s="79">
        <f>SUM(F63:F64)</f>
        <v>6936.65</v>
      </c>
    </row>
    <row r="66" spans="2:6" x14ac:dyDescent="0.3">
      <c r="D66" s="67"/>
      <c r="E66" s="56"/>
      <c r="F66" s="70"/>
    </row>
    <row r="67" spans="2:6" x14ac:dyDescent="0.3">
      <c r="D67" s="56">
        <f>D65/A54</f>
        <v>84.459771764705891</v>
      </c>
      <c r="E67" s="56"/>
      <c r="F67" s="3">
        <f>F65/A54</f>
        <v>81.607647058823531</v>
      </c>
    </row>
  </sheetData>
  <mergeCells count="13">
    <mergeCell ref="B63:C63"/>
    <mergeCell ref="B64:C64"/>
    <mergeCell ref="D13:E13"/>
    <mergeCell ref="D14:E14"/>
    <mergeCell ref="C53:F53"/>
    <mergeCell ref="C54:F54"/>
    <mergeCell ref="C55:F55"/>
    <mergeCell ref="A1:F1"/>
    <mergeCell ref="A2:F2"/>
    <mergeCell ref="A3:L3"/>
    <mergeCell ref="A4:F4"/>
    <mergeCell ref="J6:K6"/>
    <mergeCell ref="L6:L7"/>
  </mergeCells>
  <pageMargins left="0.11811023622047245" right="0.11811023622047245" top="0.15748031496062992" bottom="0.15748031496062992" header="0.31496062992125984" footer="0.31496062992125984"/>
  <pageSetup paperSize="9" orientation="landscape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2FB-3E04-4253-B6C4-903464FFC258}">
  <dimension ref="A1:L66"/>
  <sheetViews>
    <sheetView workbookViewId="0">
      <selection activeCell="A55" sqref="A55:XFD56"/>
    </sheetView>
  </sheetViews>
  <sheetFormatPr defaultRowHeight="14.4" x14ac:dyDescent="0.3"/>
  <cols>
    <col min="1" max="1" width="9.88671875" bestFit="1" customWidth="1"/>
    <col min="2" max="2" width="30.109375" customWidth="1"/>
    <col min="3" max="3" width="11.8867187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36" x14ac:dyDescent="0.65">
      <c r="A3" s="119" t="s">
        <v>190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</row>
    <row r="4" spans="1:12" x14ac:dyDescent="0.3">
      <c r="A4" s="107" t="s">
        <v>89</v>
      </c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216</v>
      </c>
      <c r="C8" s="81" t="s">
        <v>189</v>
      </c>
      <c r="D8" s="15" t="s">
        <v>15</v>
      </c>
      <c r="E8" s="16">
        <v>355</v>
      </c>
      <c r="F8" s="17">
        <f>E8*F10</f>
        <v>355</v>
      </c>
      <c r="G8" s="12">
        <v>11</v>
      </c>
      <c r="H8" s="18">
        <f>E8*G8</f>
        <v>3905</v>
      </c>
      <c r="I8" s="19">
        <f>F8*G8</f>
        <v>3905</v>
      </c>
      <c r="J8" s="20">
        <v>0.05</v>
      </c>
      <c r="K8" s="21">
        <f>I8*J8</f>
        <v>195.25</v>
      </c>
      <c r="L8" s="17">
        <f>I8+K8</f>
        <v>4100.25</v>
      </c>
    </row>
    <row r="9" spans="1:12" x14ac:dyDescent="0.3">
      <c r="A9" s="12"/>
      <c r="B9" s="80" t="s">
        <v>215</v>
      </c>
      <c r="C9" s="81"/>
      <c r="D9" s="15"/>
      <c r="E9" s="15"/>
      <c r="F9" s="17"/>
      <c r="G9" s="12"/>
      <c r="H9" s="18"/>
      <c r="I9" s="19"/>
      <c r="J9" s="22"/>
      <c r="K9" s="21"/>
      <c r="L9" s="17"/>
    </row>
    <row r="10" spans="1:12" ht="18" x14ac:dyDescent="0.3">
      <c r="A10" s="23"/>
      <c r="E10" s="24"/>
      <c r="F10" s="25">
        <v>1</v>
      </c>
      <c r="G10" s="23"/>
      <c r="H10" s="26">
        <f>SUM(H8:H9)</f>
        <v>3905</v>
      </c>
      <c r="I10" s="27">
        <f>SUM(I8:I9)</f>
        <v>3905</v>
      </c>
      <c r="J10" s="28"/>
      <c r="K10" s="29">
        <f>SUM(K8:K9)</f>
        <v>195.25</v>
      </c>
      <c r="L10" s="30">
        <f>SUM(L8:L9)</f>
        <v>4100.25</v>
      </c>
    </row>
    <row r="11" spans="1:12" x14ac:dyDescent="0.3">
      <c r="A11" s="23"/>
      <c r="B11" s="23"/>
      <c r="C11" s="24"/>
      <c r="D11" s="31"/>
      <c r="E11" s="32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12"/>
      <c r="C12" s="15"/>
      <c r="D12" s="113" t="s">
        <v>16</v>
      </c>
      <c r="E12" s="114"/>
      <c r="F12" s="36" t="s">
        <v>17</v>
      </c>
      <c r="G12" s="37">
        <f>I10/F10</f>
        <v>3905</v>
      </c>
      <c r="H12" s="18"/>
      <c r="I12" s="19"/>
      <c r="J12" s="22"/>
      <c r="K12" s="21"/>
      <c r="L12" s="17"/>
    </row>
    <row r="13" spans="1:12" x14ac:dyDescent="0.3">
      <c r="A13" s="12"/>
      <c r="B13" s="12"/>
      <c r="C13" s="15"/>
      <c r="D13" s="113" t="s">
        <v>18</v>
      </c>
      <c r="E13" s="114"/>
      <c r="F13" s="36" t="s">
        <v>17</v>
      </c>
      <c r="G13" s="37">
        <f>L10/F10</f>
        <v>4100.25</v>
      </c>
      <c r="H13" s="18"/>
      <c r="I13" s="19"/>
      <c r="J13" s="22"/>
      <c r="K13" s="21"/>
      <c r="L13" s="17"/>
    </row>
    <row r="14" spans="1:12" x14ac:dyDescent="0.3">
      <c r="A14" s="12"/>
      <c r="B14" s="12"/>
      <c r="C14" s="15"/>
      <c r="D14" s="34"/>
      <c r="E14" s="35"/>
      <c r="F14" s="36"/>
      <c r="G14" s="37"/>
      <c r="H14" s="18"/>
      <c r="I14" s="19"/>
      <c r="J14" s="22"/>
      <c r="K14" s="21"/>
      <c r="L14" s="17"/>
    </row>
    <row r="15" spans="1:12" x14ac:dyDescent="0.3">
      <c r="A15" s="9" t="s">
        <v>19</v>
      </c>
      <c r="B15" s="38" t="s">
        <v>91</v>
      </c>
      <c r="C15" s="15" t="str">
        <f>C8</f>
        <v>Dusty Blue</v>
      </c>
      <c r="D15" s="15" t="s">
        <v>20</v>
      </c>
      <c r="E15" s="15">
        <v>0.3</v>
      </c>
      <c r="F15" s="17">
        <f>E15*F10</f>
        <v>0.3</v>
      </c>
      <c r="G15" s="12">
        <v>55</v>
      </c>
      <c r="H15" s="18">
        <f>E15*G15</f>
        <v>16.5</v>
      </c>
      <c r="I15" s="19">
        <f>F15*G15</f>
        <v>16.5</v>
      </c>
      <c r="J15" s="22">
        <v>0.12</v>
      </c>
      <c r="K15" s="21">
        <f>I15*J15</f>
        <v>1.98</v>
      </c>
      <c r="L15" s="17">
        <f>I15+K15</f>
        <v>18.48</v>
      </c>
    </row>
    <row r="16" spans="1:12" x14ac:dyDescent="0.3">
      <c r="A16" s="9"/>
      <c r="B16" s="38"/>
      <c r="C16" s="15"/>
      <c r="D16" s="15"/>
      <c r="E16" s="15"/>
      <c r="F16" s="17"/>
      <c r="G16" s="12"/>
      <c r="H16" s="18"/>
      <c r="I16" s="19"/>
      <c r="J16" s="22"/>
      <c r="K16" s="21"/>
      <c r="L16" s="17"/>
    </row>
    <row r="17" spans="1:12" x14ac:dyDescent="0.3">
      <c r="A17" s="9" t="s">
        <v>21</v>
      </c>
      <c r="B17" s="12" t="s">
        <v>22</v>
      </c>
      <c r="C17" s="15" t="str">
        <f>C8</f>
        <v>Dusty Blue</v>
      </c>
      <c r="D17" s="15" t="s">
        <v>23</v>
      </c>
      <c r="E17" s="15">
        <v>100</v>
      </c>
      <c r="F17" s="17">
        <f>E17*F10</f>
        <v>100</v>
      </c>
      <c r="G17" s="12">
        <v>61</v>
      </c>
      <c r="H17" s="18">
        <f>F17/1000*G17/F10</f>
        <v>6.1000000000000005</v>
      </c>
      <c r="I17" s="19">
        <f>F17/1000*G17</f>
        <v>6.1000000000000005</v>
      </c>
      <c r="J17" s="22">
        <v>0.12</v>
      </c>
      <c r="K17" s="21">
        <f>I17*J17</f>
        <v>0.73199999999999998</v>
      </c>
      <c r="L17" s="17">
        <f>I17+K17</f>
        <v>6.8320000000000007</v>
      </c>
    </row>
    <row r="18" spans="1:12" x14ac:dyDescent="0.3">
      <c r="A18" s="9"/>
      <c r="B18" s="12" t="s">
        <v>24</v>
      </c>
      <c r="C18" s="15" t="str">
        <f>C8</f>
        <v>Dusty Blue</v>
      </c>
      <c r="D18" s="15" t="s">
        <v>23</v>
      </c>
      <c r="E18" s="15">
        <v>100</v>
      </c>
      <c r="F18" s="17">
        <f>E18*F10</f>
        <v>100</v>
      </c>
      <c r="G18" s="12">
        <v>257</v>
      </c>
      <c r="H18" s="18">
        <f>F18/5000*G18/F10</f>
        <v>5.14</v>
      </c>
      <c r="I18" s="19">
        <f>H18*F10</f>
        <v>5.14</v>
      </c>
      <c r="J18" s="22">
        <v>0.12</v>
      </c>
      <c r="K18" s="21">
        <f>I18*J18</f>
        <v>0.6167999999999999</v>
      </c>
      <c r="L18" s="17">
        <f>I18+K18</f>
        <v>5.7567999999999993</v>
      </c>
    </row>
    <row r="19" spans="1:12" x14ac:dyDescent="0.3">
      <c r="A19" s="9"/>
      <c r="B19" s="12" t="s">
        <v>25</v>
      </c>
      <c r="C19" s="15" t="str">
        <f>C8</f>
        <v>Dusty Blue</v>
      </c>
      <c r="D19" s="15" t="s">
        <v>23</v>
      </c>
      <c r="E19" s="15">
        <v>50</v>
      </c>
      <c r="F19" s="17">
        <f>E19*F10</f>
        <v>50</v>
      </c>
      <c r="G19" s="12">
        <v>162</v>
      </c>
      <c r="H19" s="18">
        <f>F19/1000*G19/F10</f>
        <v>8.1</v>
      </c>
      <c r="I19" s="19">
        <f>F19/1000*G19</f>
        <v>8.1</v>
      </c>
      <c r="J19" s="22">
        <v>0.12</v>
      </c>
      <c r="K19" s="21">
        <f>I19*J19</f>
        <v>0.97199999999999998</v>
      </c>
      <c r="L19" s="17">
        <f>I19+K19</f>
        <v>9.0719999999999992</v>
      </c>
    </row>
    <row r="20" spans="1:12" x14ac:dyDescent="0.3">
      <c r="A20" s="9"/>
      <c r="B20" s="12"/>
      <c r="C20" s="15"/>
      <c r="D20" s="15"/>
      <c r="E20" s="15"/>
      <c r="F20" s="17"/>
      <c r="G20" s="12"/>
      <c r="H20" s="18"/>
      <c r="I20" s="19"/>
      <c r="J20" s="22"/>
      <c r="K20" s="21"/>
      <c r="L20" s="17"/>
    </row>
    <row r="21" spans="1:12" x14ac:dyDescent="0.3">
      <c r="A21" s="9" t="s">
        <v>26</v>
      </c>
      <c r="B21" s="12" t="s">
        <v>26</v>
      </c>
      <c r="C21" s="15" t="s">
        <v>27</v>
      </c>
      <c r="D21" s="15" t="s">
        <v>28</v>
      </c>
      <c r="E21" s="15">
        <v>0.5</v>
      </c>
      <c r="F21" s="17">
        <f>E21*F10</f>
        <v>0.5</v>
      </c>
      <c r="G21" s="12">
        <v>18</v>
      </c>
      <c r="H21" s="18">
        <f>E21*G21</f>
        <v>9</v>
      </c>
      <c r="I21" s="19">
        <f>F21*G21</f>
        <v>9</v>
      </c>
      <c r="J21" s="22">
        <v>0.18</v>
      </c>
      <c r="K21" s="21">
        <f>I21*J21</f>
        <v>1.6199999999999999</v>
      </c>
      <c r="L21" s="17">
        <f>I21+K21</f>
        <v>10.62</v>
      </c>
    </row>
    <row r="22" spans="1:12" x14ac:dyDescent="0.3">
      <c r="A22" s="9"/>
      <c r="B22" s="12" t="s">
        <v>29</v>
      </c>
      <c r="C22" s="15" t="s">
        <v>30</v>
      </c>
      <c r="D22" s="15" t="s">
        <v>31</v>
      </c>
      <c r="E22" s="15">
        <v>0.15</v>
      </c>
      <c r="F22" s="17">
        <f>E22*F10</f>
        <v>0.15</v>
      </c>
      <c r="G22" s="12">
        <v>95</v>
      </c>
      <c r="H22" s="18">
        <f>E22*G22</f>
        <v>14.25</v>
      </c>
      <c r="I22" s="19">
        <f>F22*G22</f>
        <v>14.25</v>
      </c>
      <c r="J22" s="22">
        <v>0.18</v>
      </c>
      <c r="K22" s="21">
        <f>I22*J22</f>
        <v>2.5649999999999999</v>
      </c>
      <c r="L22" s="17">
        <f>I22+K22</f>
        <v>16.815000000000001</v>
      </c>
    </row>
    <row r="23" spans="1:12" x14ac:dyDescent="0.3">
      <c r="A23" s="9"/>
      <c r="B23" s="12" t="s">
        <v>32</v>
      </c>
      <c r="C23" s="15" t="s">
        <v>33</v>
      </c>
      <c r="D23" s="15" t="s">
        <v>28</v>
      </c>
      <c r="E23" s="15">
        <v>3.75</v>
      </c>
      <c r="F23" s="17">
        <f>E23*F10</f>
        <v>3.75</v>
      </c>
      <c r="G23" s="12">
        <v>8</v>
      </c>
      <c r="H23" s="18">
        <f>E23*G23</f>
        <v>30</v>
      </c>
      <c r="I23" s="19">
        <f>F23*G23</f>
        <v>30</v>
      </c>
      <c r="J23" s="22">
        <v>0.18</v>
      </c>
      <c r="K23" s="21">
        <f>I23*J23</f>
        <v>5.3999999999999995</v>
      </c>
      <c r="L23" s="17">
        <f>I23+K23</f>
        <v>35.4</v>
      </c>
    </row>
    <row r="24" spans="1:12" x14ac:dyDescent="0.3">
      <c r="A24" s="9"/>
      <c r="B24" s="12"/>
      <c r="C24" s="15"/>
      <c r="D24" s="15"/>
      <c r="E24" s="15"/>
      <c r="F24" s="17"/>
      <c r="G24" s="12"/>
      <c r="H24" s="12"/>
      <c r="I24" s="17"/>
      <c r="J24" s="22"/>
      <c r="K24" s="17"/>
      <c r="L24" s="17"/>
    </row>
    <row r="25" spans="1:12" x14ac:dyDescent="0.3">
      <c r="A25" s="12" t="s">
        <v>34</v>
      </c>
      <c r="B25" s="12" t="s">
        <v>103</v>
      </c>
      <c r="C25" s="15"/>
      <c r="D25" s="15" t="s">
        <v>36</v>
      </c>
      <c r="E25" s="15">
        <v>8</v>
      </c>
      <c r="F25" s="12">
        <f>E25*F10</f>
        <v>8</v>
      </c>
      <c r="G25" s="12">
        <v>15</v>
      </c>
      <c r="H25" s="18">
        <f>E25*G25</f>
        <v>120</v>
      </c>
      <c r="I25" s="19">
        <f t="shared" ref="I25:I30" si="0">F25*G25</f>
        <v>120</v>
      </c>
      <c r="J25" s="22">
        <v>0.12</v>
      </c>
      <c r="K25" s="21">
        <f t="shared" ref="K25:K30" si="1">I25*J25</f>
        <v>14.399999999999999</v>
      </c>
      <c r="L25" s="17">
        <f t="shared" ref="L25:L30" si="2">I25+K25</f>
        <v>134.4</v>
      </c>
    </row>
    <row r="26" spans="1:12" x14ac:dyDescent="0.3">
      <c r="A26" s="12"/>
      <c r="B26" s="12" t="s">
        <v>104</v>
      </c>
      <c r="C26" s="15"/>
      <c r="D26" s="15" t="s">
        <v>36</v>
      </c>
      <c r="E26" s="15">
        <v>8</v>
      </c>
      <c r="F26" s="12">
        <f>E26*F10</f>
        <v>8</v>
      </c>
      <c r="G26" s="12">
        <v>2.5</v>
      </c>
      <c r="H26" s="18">
        <f>E26*G26</f>
        <v>20</v>
      </c>
      <c r="I26" s="19">
        <f t="shared" si="0"/>
        <v>20</v>
      </c>
      <c r="J26" s="22">
        <v>0.12</v>
      </c>
      <c r="K26" s="21">
        <f t="shared" si="1"/>
        <v>2.4</v>
      </c>
      <c r="L26" s="17">
        <f t="shared" si="2"/>
        <v>22.4</v>
      </c>
    </row>
    <row r="27" spans="1:12" x14ac:dyDescent="0.3">
      <c r="A27" s="12" t="s">
        <v>41</v>
      </c>
      <c r="B27" s="12" t="s">
        <v>187</v>
      </c>
      <c r="C27" s="15" t="s">
        <v>30</v>
      </c>
      <c r="D27" s="15" t="s">
        <v>36</v>
      </c>
      <c r="E27" s="15">
        <v>1</v>
      </c>
      <c r="F27" s="17">
        <f>E27*F10</f>
        <v>1</v>
      </c>
      <c r="G27" s="12">
        <v>30</v>
      </c>
      <c r="H27" s="18">
        <f>E27*G27</f>
        <v>30</v>
      </c>
      <c r="I27" s="19">
        <f t="shared" si="0"/>
        <v>30</v>
      </c>
      <c r="J27" s="22">
        <v>0.12</v>
      </c>
      <c r="K27" s="21">
        <f t="shared" si="1"/>
        <v>3.5999999999999996</v>
      </c>
      <c r="L27" s="17">
        <f t="shared" si="2"/>
        <v>33.6</v>
      </c>
    </row>
    <row r="28" spans="1:12" x14ac:dyDescent="0.3">
      <c r="A28" s="12"/>
      <c r="B28" s="12" t="s">
        <v>188</v>
      </c>
      <c r="C28" s="15" t="s">
        <v>30</v>
      </c>
      <c r="D28" s="15" t="s">
        <v>36</v>
      </c>
      <c r="E28" s="15">
        <v>1</v>
      </c>
      <c r="F28" s="17">
        <f>E28*F10</f>
        <v>1</v>
      </c>
      <c r="G28" s="12">
        <v>0</v>
      </c>
      <c r="H28" s="18">
        <f>E28*G28</f>
        <v>0</v>
      </c>
      <c r="I28" s="19">
        <f t="shared" si="0"/>
        <v>0</v>
      </c>
      <c r="J28" s="22">
        <v>0.12</v>
      </c>
      <c r="K28" s="21">
        <f t="shared" si="1"/>
        <v>0</v>
      </c>
      <c r="L28" s="17">
        <f t="shared" si="2"/>
        <v>0</v>
      </c>
    </row>
    <row r="29" spans="1:12" x14ac:dyDescent="0.3">
      <c r="A29" s="12"/>
      <c r="B29" s="12" t="s">
        <v>43</v>
      </c>
      <c r="C29" s="15" t="s">
        <v>30</v>
      </c>
      <c r="D29" s="15" t="s">
        <v>36</v>
      </c>
      <c r="E29" s="15">
        <v>1</v>
      </c>
      <c r="F29" s="17">
        <f>E29*F10</f>
        <v>1</v>
      </c>
      <c r="G29" s="12">
        <v>3.5</v>
      </c>
      <c r="H29" s="18">
        <f>E29*G29</f>
        <v>3.5</v>
      </c>
      <c r="I29" s="19">
        <f t="shared" si="0"/>
        <v>3.5</v>
      </c>
      <c r="J29" s="22">
        <v>0.12</v>
      </c>
      <c r="K29" s="21">
        <f t="shared" si="1"/>
        <v>0.42</v>
      </c>
      <c r="L29" s="17">
        <f t="shared" si="2"/>
        <v>3.92</v>
      </c>
    </row>
    <row r="30" spans="1:12" x14ac:dyDescent="0.3">
      <c r="A30" s="9"/>
      <c r="B30" s="12" t="s">
        <v>44</v>
      </c>
      <c r="C30" s="15" t="s">
        <v>30</v>
      </c>
      <c r="D30" s="15" t="s">
        <v>36</v>
      </c>
      <c r="E30" s="15">
        <v>1</v>
      </c>
      <c r="F30" s="17">
        <f>E30*F10</f>
        <v>1</v>
      </c>
      <c r="G30" s="12">
        <v>3.5</v>
      </c>
      <c r="H30" s="18">
        <v>4</v>
      </c>
      <c r="I30" s="19">
        <f t="shared" si="0"/>
        <v>3.5</v>
      </c>
      <c r="J30" s="22">
        <v>0.12</v>
      </c>
      <c r="K30" s="21">
        <f t="shared" si="1"/>
        <v>0.42</v>
      </c>
      <c r="L30" s="17">
        <f t="shared" si="2"/>
        <v>3.92</v>
      </c>
    </row>
    <row r="31" spans="1:12" x14ac:dyDescent="0.3">
      <c r="A31" s="9"/>
      <c r="B31" s="12"/>
      <c r="C31" s="15"/>
      <c r="D31" s="15"/>
      <c r="E31" s="15"/>
      <c r="F31" s="17"/>
      <c r="G31" s="12"/>
      <c r="H31" s="12"/>
      <c r="I31" s="17"/>
      <c r="J31" s="22"/>
      <c r="K31" s="17"/>
      <c r="L31" s="17"/>
    </row>
    <row r="32" spans="1:12" ht="39.6" x14ac:dyDescent="0.3">
      <c r="A32" s="42" t="s">
        <v>45</v>
      </c>
      <c r="B32" s="23" t="s">
        <v>46</v>
      </c>
      <c r="C32" s="24" t="s">
        <v>30</v>
      </c>
      <c r="D32" s="24" t="s">
        <v>36</v>
      </c>
      <c r="E32" s="24">
        <v>1</v>
      </c>
      <c r="F32" s="43">
        <f>E32*F10</f>
        <v>1</v>
      </c>
      <c r="G32" s="23">
        <v>5</v>
      </c>
      <c r="H32" s="44">
        <f t="shared" ref="H32:H37" si="3">E32*G32</f>
        <v>5</v>
      </c>
      <c r="I32" s="45">
        <f t="shared" ref="I32:I36" si="4">F32*G32</f>
        <v>5</v>
      </c>
      <c r="J32" s="46">
        <v>0.18</v>
      </c>
      <c r="K32" s="47">
        <f t="shared" ref="K32:K37" si="5">I32*J32</f>
        <v>0.89999999999999991</v>
      </c>
      <c r="L32" s="43">
        <f t="shared" ref="L32:L38" si="6">I32+K32</f>
        <v>5.9</v>
      </c>
    </row>
    <row r="33" spans="1:12" x14ac:dyDescent="0.3">
      <c r="A33" s="12"/>
      <c r="B33" s="12" t="s">
        <v>47</v>
      </c>
      <c r="C33" s="15" t="s">
        <v>30</v>
      </c>
      <c r="D33" s="15" t="s">
        <v>36</v>
      </c>
      <c r="E33" s="15">
        <v>1</v>
      </c>
      <c r="F33" s="17">
        <f>E33*F10</f>
        <v>1</v>
      </c>
      <c r="G33" s="12">
        <v>5</v>
      </c>
      <c r="H33" s="18">
        <f t="shared" si="3"/>
        <v>5</v>
      </c>
      <c r="I33" s="19">
        <f t="shared" si="4"/>
        <v>5</v>
      </c>
      <c r="J33" s="22">
        <v>0.18</v>
      </c>
      <c r="K33" s="21">
        <f t="shared" si="5"/>
        <v>0.89999999999999991</v>
      </c>
      <c r="L33" s="17">
        <f t="shared" si="6"/>
        <v>5.9</v>
      </c>
    </row>
    <row r="34" spans="1:12" x14ac:dyDescent="0.3">
      <c r="A34" s="12"/>
      <c r="B34" s="12" t="s">
        <v>48</v>
      </c>
      <c r="C34" s="15" t="s">
        <v>30</v>
      </c>
      <c r="D34" s="15" t="s">
        <v>49</v>
      </c>
      <c r="E34" s="15">
        <v>1</v>
      </c>
      <c r="F34" s="17">
        <f>E34*F10</f>
        <v>1</v>
      </c>
      <c r="G34" s="12">
        <v>12</v>
      </c>
      <c r="H34" s="18">
        <f t="shared" si="3"/>
        <v>12</v>
      </c>
      <c r="I34" s="19">
        <f t="shared" si="4"/>
        <v>12</v>
      </c>
      <c r="J34" s="22">
        <v>0.18</v>
      </c>
      <c r="K34" s="21">
        <f t="shared" si="5"/>
        <v>2.16</v>
      </c>
      <c r="L34" s="17">
        <f t="shared" si="6"/>
        <v>14.16</v>
      </c>
    </row>
    <row r="35" spans="1:12" x14ac:dyDescent="0.3">
      <c r="A35" s="12"/>
      <c r="B35" s="12" t="s">
        <v>50</v>
      </c>
      <c r="C35" s="15" t="s">
        <v>30</v>
      </c>
      <c r="D35" s="15" t="s">
        <v>49</v>
      </c>
      <c r="E35" s="15">
        <v>0.2</v>
      </c>
      <c r="F35" s="17">
        <f>E35*F10</f>
        <v>0.2</v>
      </c>
      <c r="G35" s="12">
        <v>115</v>
      </c>
      <c r="H35" s="18">
        <v>15</v>
      </c>
      <c r="I35" s="19">
        <f>H35*F10</f>
        <v>15</v>
      </c>
      <c r="J35" s="22">
        <v>0.18</v>
      </c>
      <c r="K35" s="21">
        <f t="shared" si="5"/>
        <v>2.6999999999999997</v>
      </c>
      <c r="L35" s="17">
        <f t="shared" si="6"/>
        <v>17.7</v>
      </c>
    </row>
    <row r="36" spans="1:12" x14ac:dyDescent="0.3">
      <c r="A36" s="12"/>
      <c r="B36" s="12" t="s">
        <v>51</v>
      </c>
      <c r="C36" s="15" t="s">
        <v>30</v>
      </c>
      <c r="D36" s="15" t="s">
        <v>52</v>
      </c>
      <c r="E36" s="15">
        <v>2</v>
      </c>
      <c r="F36" s="17">
        <f>E36*F10</f>
        <v>2</v>
      </c>
      <c r="G36" s="12">
        <v>1.35</v>
      </c>
      <c r="H36" s="18">
        <f t="shared" si="3"/>
        <v>2.7</v>
      </c>
      <c r="I36" s="19">
        <f t="shared" si="4"/>
        <v>2.7</v>
      </c>
      <c r="J36" s="22">
        <v>0.18</v>
      </c>
      <c r="K36" s="21">
        <f t="shared" si="5"/>
        <v>0.48599999999999999</v>
      </c>
      <c r="L36" s="17">
        <f t="shared" si="6"/>
        <v>3.1859999999999999</v>
      </c>
    </row>
    <row r="37" spans="1:12" x14ac:dyDescent="0.3">
      <c r="A37" s="12"/>
      <c r="B37" s="12" t="s">
        <v>53</v>
      </c>
      <c r="C37" s="15" t="s">
        <v>30</v>
      </c>
      <c r="D37" s="15" t="s">
        <v>36</v>
      </c>
      <c r="E37" s="15">
        <v>7.0000000000000007E-2</v>
      </c>
      <c r="F37" s="17">
        <f>E37*F10</f>
        <v>7.0000000000000007E-2</v>
      </c>
      <c r="G37" s="12">
        <v>168</v>
      </c>
      <c r="H37" s="18">
        <f t="shared" si="3"/>
        <v>11.760000000000002</v>
      </c>
      <c r="I37" s="19">
        <f>F37*G37</f>
        <v>11.760000000000002</v>
      </c>
      <c r="J37" s="22">
        <v>0.18</v>
      </c>
      <c r="K37" s="21">
        <f t="shared" si="5"/>
        <v>2.1168</v>
      </c>
      <c r="L37" s="17">
        <f t="shared" si="6"/>
        <v>13.876800000000001</v>
      </c>
    </row>
    <row r="38" spans="1:12" x14ac:dyDescent="0.3">
      <c r="A38" s="12"/>
      <c r="B38" s="12" t="s">
        <v>54</v>
      </c>
      <c r="C38" s="15" t="s">
        <v>55</v>
      </c>
      <c r="D38" s="15" t="s">
        <v>56</v>
      </c>
      <c r="E38" s="15">
        <f>0.1</f>
        <v>0.1</v>
      </c>
      <c r="F38" s="17">
        <f>E38*F10</f>
        <v>0.1</v>
      </c>
      <c r="G38" s="12">
        <v>54</v>
      </c>
      <c r="H38" s="18">
        <f>E38*G38</f>
        <v>5.4</v>
      </c>
      <c r="I38" s="19">
        <f>F38*G38</f>
        <v>5.4</v>
      </c>
      <c r="J38" s="22">
        <v>0.18</v>
      </c>
      <c r="K38" s="21">
        <f>I38*J38</f>
        <v>0.97199999999999998</v>
      </c>
      <c r="L38" s="17">
        <f t="shared" si="6"/>
        <v>6.3719999999999999</v>
      </c>
    </row>
    <row r="39" spans="1:12" x14ac:dyDescent="0.3">
      <c r="A39" s="12"/>
      <c r="B39" s="12"/>
      <c r="C39" s="15"/>
      <c r="D39" s="15"/>
      <c r="E39" s="15"/>
      <c r="F39" s="17"/>
      <c r="G39" s="12"/>
      <c r="H39" s="48">
        <f>SUM(H15:H38)</f>
        <v>323.45</v>
      </c>
      <c r="I39" s="48">
        <f>SUM(I15:I38)</f>
        <v>322.95</v>
      </c>
      <c r="J39" s="49"/>
      <c r="K39" s="50">
        <f>SUM(K15:K38)</f>
        <v>45.360599999999991</v>
      </c>
      <c r="L39" s="51">
        <f>SUM(L15:L38)</f>
        <v>368.31060000000002</v>
      </c>
    </row>
    <row r="40" spans="1:12" x14ac:dyDescent="0.3">
      <c r="A40" s="12" t="s">
        <v>57</v>
      </c>
      <c r="B40" s="12" t="s">
        <v>97</v>
      </c>
      <c r="C40" s="16"/>
      <c r="D40" s="15" t="s">
        <v>36</v>
      </c>
      <c r="E40" s="15">
        <f>C40*1%</f>
        <v>0</v>
      </c>
      <c r="F40" s="17">
        <f>F10</f>
        <v>1</v>
      </c>
      <c r="G40" s="12">
        <f>E40</f>
        <v>0</v>
      </c>
      <c r="H40" s="19">
        <f>G40</f>
        <v>0</v>
      </c>
      <c r="I40" s="19">
        <f>H40*F40</f>
        <v>0</v>
      </c>
      <c r="J40" s="22">
        <v>0.18</v>
      </c>
      <c r="K40" s="21">
        <f t="shared" ref="K40:K48" si="7">I40*J40</f>
        <v>0</v>
      </c>
      <c r="L40" s="17">
        <f t="shared" ref="L40:L48" si="8">I40+K40</f>
        <v>0</v>
      </c>
    </row>
    <row r="41" spans="1:12" x14ac:dyDescent="0.3">
      <c r="A41" s="12"/>
      <c r="B41" s="12" t="s">
        <v>98</v>
      </c>
      <c r="C41" s="16"/>
      <c r="D41" s="15" t="s">
        <v>36</v>
      </c>
      <c r="E41" s="15">
        <f>C41*1%</f>
        <v>0</v>
      </c>
      <c r="F41" s="17">
        <f>F10</f>
        <v>1</v>
      </c>
      <c r="G41" s="12">
        <f>E41</f>
        <v>0</v>
      </c>
      <c r="H41" s="19">
        <f>G41</f>
        <v>0</v>
      </c>
      <c r="I41" s="19">
        <f>H41*F41</f>
        <v>0</v>
      </c>
      <c r="J41" s="22">
        <v>0.18</v>
      </c>
      <c r="K41" s="21">
        <f t="shared" si="7"/>
        <v>0</v>
      </c>
      <c r="L41" s="17">
        <f t="shared" si="8"/>
        <v>0</v>
      </c>
    </row>
    <row r="42" spans="1:12" x14ac:dyDescent="0.3">
      <c r="A42" s="12"/>
      <c r="B42" s="12" t="s">
        <v>99</v>
      </c>
      <c r="C42" s="16"/>
      <c r="D42" s="15" t="s">
        <v>36</v>
      </c>
      <c r="E42" s="15">
        <f>C42*5%</f>
        <v>0</v>
      </c>
      <c r="F42" s="17">
        <f>F10</f>
        <v>1</v>
      </c>
      <c r="G42" s="12">
        <f t="shared" ref="G42:G48" si="9">E42</f>
        <v>0</v>
      </c>
      <c r="H42" s="19">
        <f t="shared" ref="H42:H45" si="10">G42</f>
        <v>0</v>
      </c>
      <c r="I42" s="19">
        <f>H42*F42</f>
        <v>0</v>
      </c>
      <c r="J42" s="22"/>
      <c r="K42" s="21">
        <f t="shared" si="7"/>
        <v>0</v>
      </c>
      <c r="L42" s="17">
        <f t="shared" si="8"/>
        <v>0</v>
      </c>
    </row>
    <row r="43" spans="1:12" x14ac:dyDescent="0.3">
      <c r="A43" s="12"/>
      <c r="B43" s="12" t="s">
        <v>140</v>
      </c>
      <c r="C43" s="16">
        <f>B53</f>
        <v>6800</v>
      </c>
      <c r="D43" s="15" t="s">
        <v>36</v>
      </c>
      <c r="E43" s="15">
        <f>C43*6%</f>
        <v>408</v>
      </c>
      <c r="F43" s="17">
        <f>F10</f>
        <v>1</v>
      </c>
      <c r="G43" s="12">
        <f t="shared" si="9"/>
        <v>408</v>
      </c>
      <c r="H43" s="19">
        <f t="shared" si="10"/>
        <v>408</v>
      </c>
      <c r="I43" s="19">
        <f>H43*F43</f>
        <v>408</v>
      </c>
      <c r="J43" s="12"/>
      <c r="K43" s="21">
        <f t="shared" si="7"/>
        <v>0</v>
      </c>
      <c r="L43" s="17">
        <f t="shared" si="8"/>
        <v>408</v>
      </c>
    </row>
    <row r="44" spans="1:12" x14ac:dyDescent="0.3">
      <c r="A44" s="9" t="s">
        <v>61</v>
      </c>
      <c r="B44" s="12" t="s">
        <v>62</v>
      </c>
      <c r="C44" s="16"/>
      <c r="D44" s="15" t="s">
        <v>36</v>
      </c>
      <c r="E44" s="15">
        <f>C44*2.5%</f>
        <v>0</v>
      </c>
      <c r="F44" s="17">
        <f>F10</f>
        <v>1</v>
      </c>
      <c r="G44" s="12">
        <f t="shared" si="9"/>
        <v>0</v>
      </c>
      <c r="H44" s="19">
        <f t="shared" si="10"/>
        <v>0</v>
      </c>
      <c r="I44" s="19">
        <f t="shared" ref="I44:I48" si="11">H44*F44</f>
        <v>0</v>
      </c>
      <c r="J44" s="12"/>
      <c r="K44" s="21">
        <f t="shared" si="7"/>
        <v>0</v>
      </c>
      <c r="L44" s="17">
        <f t="shared" si="8"/>
        <v>0</v>
      </c>
    </row>
    <row r="45" spans="1:12" x14ac:dyDescent="0.3">
      <c r="A45" s="12"/>
      <c r="B45" s="12" t="s">
        <v>63</v>
      </c>
      <c r="C45" s="16"/>
      <c r="D45" s="15" t="s">
        <v>36</v>
      </c>
      <c r="E45" s="15">
        <f>C45*2%</f>
        <v>0</v>
      </c>
      <c r="F45" s="17">
        <f>F10</f>
        <v>1</v>
      </c>
      <c r="G45" s="12">
        <f t="shared" si="9"/>
        <v>0</v>
      </c>
      <c r="H45" s="19">
        <f t="shared" si="10"/>
        <v>0</v>
      </c>
      <c r="I45" s="19">
        <f t="shared" si="11"/>
        <v>0</v>
      </c>
      <c r="J45" s="12"/>
      <c r="K45" s="21">
        <f t="shared" si="7"/>
        <v>0</v>
      </c>
      <c r="L45" s="17">
        <f t="shared" si="8"/>
        <v>0</v>
      </c>
    </row>
    <row r="46" spans="1:12" x14ac:dyDescent="0.3">
      <c r="A46" s="12"/>
      <c r="B46" s="12" t="s">
        <v>64</v>
      </c>
      <c r="C46" s="16"/>
      <c r="D46" s="15" t="s">
        <v>36</v>
      </c>
      <c r="E46" s="15">
        <v>1000</v>
      </c>
      <c r="F46" s="17">
        <f>F10</f>
        <v>1</v>
      </c>
      <c r="G46" s="12">
        <f>E46</f>
        <v>1000</v>
      </c>
      <c r="H46" s="19">
        <f>G46*F46</f>
        <v>1000</v>
      </c>
      <c r="I46" s="19">
        <f t="shared" si="11"/>
        <v>1000</v>
      </c>
      <c r="J46" s="12"/>
      <c r="K46" s="21">
        <f t="shared" si="7"/>
        <v>0</v>
      </c>
      <c r="L46" s="17">
        <f t="shared" si="8"/>
        <v>1000</v>
      </c>
    </row>
    <row r="47" spans="1:12" x14ac:dyDescent="0.3">
      <c r="A47" s="12"/>
      <c r="B47" s="12" t="s">
        <v>101</v>
      </c>
      <c r="C47" s="16">
        <f>B53</f>
        <v>6800</v>
      </c>
      <c r="D47" s="15" t="s">
        <v>36</v>
      </c>
      <c r="E47" s="15">
        <f>C47*10%</f>
        <v>680</v>
      </c>
      <c r="F47" s="17">
        <v>1</v>
      </c>
      <c r="G47" s="12">
        <f>E47</f>
        <v>680</v>
      </c>
      <c r="H47" s="19">
        <f>G47*F47</f>
        <v>680</v>
      </c>
      <c r="I47" s="19">
        <f>H47*F47</f>
        <v>680</v>
      </c>
      <c r="J47" s="12"/>
      <c r="K47" s="21">
        <f t="shared" si="7"/>
        <v>0</v>
      </c>
      <c r="L47" s="17">
        <f t="shared" si="8"/>
        <v>680</v>
      </c>
    </row>
    <row r="48" spans="1:12" x14ac:dyDescent="0.3">
      <c r="A48" s="12" t="s">
        <v>65</v>
      </c>
      <c r="B48" s="52" t="s">
        <v>66</v>
      </c>
      <c r="C48" s="53"/>
      <c r="D48" s="53" t="s">
        <v>36</v>
      </c>
      <c r="E48" s="53">
        <v>450</v>
      </c>
      <c r="F48" s="17">
        <f>F10</f>
        <v>1</v>
      </c>
      <c r="G48" s="12">
        <f t="shared" si="9"/>
        <v>450</v>
      </c>
      <c r="H48" s="19">
        <f>G48*F48</f>
        <v>450</v>
      </c>
      <c r="I48" s="19">
        <f t="shared" si="11"/>
        <v>450</v>
      </c>
      <c r="J48" s="52"/>
      <c r="K48" s="54">
        <f t="shared" si="7"/>
        <v>0</v>
      </c>
      <c r="L48" s="55">
        <f t="shared" si="8"/>
        <v>450</v>
      </c>
    </row>
    <row r="49" spans="1:12" x14ac:dyDescent="0.3">
      <c r="A49" s="3"/>
      <c r="B49" s="3"/>
      <c r="C49" s="56"/>
      <c r="D49" s="56"/>
      <c r="E49" s="56"/>
      <c r="F49" s="57">
        <f>F10</f>
        <v>1</v>
      </c>
      <c r="G49" s="3"/>
      <c r="H49" s="57">
        <f>SUM(H39:H48)</f>
        <v>2861.45</v>
      </c>
      <c r="I49" s="57">
        <f>SUM(I39:I48)</f>
        <v>2860.95</v>
      </c>
      <c r="J49" s="58"/>
      <c r="K49" s="57">
        <f>SUM(K39:K48)</f>
        <v>45.360599999999991</v>
      </c>
      <c r="L49" s="57">
        <f>SUM(L39:L48)</f>
        <v>2906.3105999999998</v>
      </c>
    </row>
    <row r="50" spans="1:12" x14ac:dyDescent="0.3">
      <c r="A50" s="3"/>
      <c r="B50" s="3"/>
      <c r="C50" s="56"/>
      <c r="D50" s="56"/>
      <c r="E50" s="56"/>
      <c r="F50" s="3"/>
      <c r="G50" s="3"/>
      <c r="H50" s="60"/>
      <c r="I50" s="60"/>
    </row>
    <row r="51" spans="1:12" x14ac:dyDescent="0.3">
      <c r="A51" s="3"/>
      <c r="B51" s="3"/>
      <c r="C51" s="56"/>
      <c r="D51" s="56"/>
      <c r="E51" s="56"/>
      <c r="F51" s="3"/>
      <c r="G51" s="59" t="s">
        <v>67</v>
      </c>
      <c r="H51" s="3"/>
      <c r="I51" s="3"/>
      <c r="J51" s="3"/>
      <c r="K51" s="60"/>
      <c r="L51" s="3"/>
    </row>
    <row r="52" spans="1:12" ht="18" x14ac:dyDescent="0.35">
      <c r="A52" s="61" t="s">
        <v>68</v>
      </c>
      <c r="B52" s="62">
        <v>80</v>
      </c>
      <c r="C52" s="105" t="s">
        <v>69</v>
      </c>
      <c r="D52" s="105"/>
      <c r="E52" s="105"/>
      <c r="F52" s="105"/>
      <c r="G52" s="63">
        <f>G12</f>
        <v>3905</v>
      </c>
      <c r="H52" s="56"/>
      <c r="I52" s="56"/>
      <c r="J52" s="3"/>
      <c r="K52" s="3"/>
      <c r="L52" s="3"/>
    </row>
    <row r="53" spans="1:12" ht="18" x14ac:dyDescent="0.35">
      <c r="A53" s="61">
        <v>85</v>
      </c>
      <c r="B53" s="61">
        <f>B52*A53</f>
        <v>6800</v>
      </c>
      <c r="C53" s="105" t="s">
        <v>70</v>
      </c>
      <c r="D53" s="105"/>
      <c r="E53" s="105"/>
      <c r="F53" s="105"/>
      <c r="G53" s="63">
        <f>I49/F10</f>
        <v>2860.95</v>
      </c>
      <c r="H53" s="56"/>
      <c r="I53" s="56"/>
      <c r="J53" s="3"/>
      <c r="K53" s="3"/>
      <c r="L53" s="3"/>
    </row>
    <row r="54" spans="1:12" x14ac:dyDescent="0.3">
      <c r="A54" s="3"/>
      <c r="B54" s="3"/>
      <c r="C54" s="106" t="s">
        <v>71</v>
      </c>
      <c r="D54" s="106"/>
      <c r="E54" s="106"/>
      <c r="F54" s="106"/>
      <c r="G54" s="65">
        <f>SUM(G52:G53)</f>
        <v>6765.95</v>
      </c>
      <c r="H54" s="56"/>
      <c r="I54" s="56"/>
      <c r="J54" s="3"/>
      <c r="K54" s="3"/>
      <c r="L54" s="3"/>
    </row>
    <row r="55" spans="1:12" ht="19.2" customHeight="1" x14ac:dyDescent="0.35">
      <c r="A55" s="61" t="s">
        <v>68</v>
      </c>
      <c r="B55" s="62">
        <f>B56/A56</f>
        <v>71.578947368421055</v>
      </c>
      <c r="C55" s="3"/>
      <c r="G55" s="67"/>
      <c r="H55" s="56"/>
      <c r="I55" s="56"/>
      <c r="J55" s="3"/>
      <c r="K55" s="3"/>
      <c r="L55" s="3"/>
    </row>
    <row r="56" spans="1:12" ht="19.2" customHeight="1" x14ac:dyDescent="0.35">
      <c r="A56" s="61">
        <v>95</v>
      </c>
      <c r="B56" s="62">
        <f>B53</f>
        <v>6800</v>
      </c>
      <c r="C56" s="3"/>
      <c r="G56" s="56">
        <f>G54/A53</f>
        <v>79.599411764705877</v>
      </c>
      <c r="H56" s="83"/>
      <c r="I56" s="56"/>
      <c r="J56" s="3"/>
      <c r="K56" s="3"/>
      <c r="L56" s="3"/>
    </row>
    <row r="57" spans="1:12" ht="14.4" customHeight="1" x14ac:dyDescent="0.4">
      <c r="A57" s="3"/>
      <c r="B57" s="100"/>
      <c r="D57" s="69" t="s">
        <v>72</v>
      </c>
      <c r="E57" s="56"/>
      <c r="F57" s="70"/>
      <c r="G57" s="70"/>
      <c r="H57" s="56"/>
      <c r="I57" s="56"/>
      <c r="J57" s="3"/>
      <c r="K57" s="3"/>
      <c r="L57" s="3"/>
    </row>
    <row r="58" spans="1:12" x14ac:dyDescent="0.3">
      <c r="A58" s="3"/>
      <c r="D58" s="71" t="s">
        <v>73</v>
      </c>
      <c r="E58" s="72">
        <f>I49/F49</f>
        <v>2860.95</v>
      </c>
      <c r="F58" s="73" t="s">
        <v>17</v>
      </c>
      <c r="G58" s="70"/>
      <c r="H58" s="56"/>
      <c r="I58" s="56"/>
      <c r="J58" s="3"/>
      <c r="K58" s="3"/>
      <c r="L58" s="3"/>
    </row>
    <row r="59" spans="1:12" x14ac:dyDescent="0.3">
      <c r="A59" s="3"/>
      <c r="B59" s="3"/>
      <c r="C59" s="3"/>
      <c r="D59" s="71" t="s">
        <v>18</v>
      </c>
      <c r="E59" s="72">
        <f>L49/F49</f>
        <v>2906.3105999999998</v>
      </c>
      <c r="F59" s="73" t="s">
        <v>17</v>
      </c>
      <c r="G59" s="70"/>
      <c r="H59" s="56"/>
      <c r="I59" s="56"/>
      <c r="J59" s="3"/>
      <c r="K59" s="3"/>
      <c r="L59" s="3"/>
    </row>
    <row r="60" spans="1:12" x14ac:dyDescent="0.3">
      <c r="A60" s="3"/>
      <c r="B60" s="3"/>
      <c r="C60" s="56"/>
      <c r="D60" s="74"/>
      <c r="E60" s="70"/>
      <c r="F60" s="70"/>
      <c r="G60" s="3"/>
      <c r="H60" s="3"/>
      <c r="I60" s="3"/>
      <c r="J60" s="3"/>
      <c r="K60" s="3"/>
      <c r="L60" s="3"/>
    </row>
    <row r="61" spans="1:12" x14ac:dyDescent="0.3">
      <c r="D61" s="59" t="s">
        <v>18</v>
      </c>
      <c r="E61" s="75"/>
      <c r="F61" s="76" t="s">
        <v>16</v>
      </c>
    </row>
    <row r="62" spans="1:12" x14ac:dyDescent="0.3">
      <c r="B62" s="105" t="s">
        <v>74</v>
      </c>
      <c r="C62" s="105"/>
      <c r="D62" s="63">
        <f>G13</f>
        <v>4100.25</v>
      </c>
      <c r="E62" s="77"/>
      <c r="F62" s="78">
        <f>G12</f>
        <v>3905</v>
      </c>
    </row>
    <row r="63" spans="1:12" x14ac:dyDescent="0.3">
      <c r="B63" s="102" t="s">
        <v>75</v>
      </c>
      <c r="C63" s="103"/>
      <c r="D63" s="63">
        <f>E59</f>
        <v>2906.3105999999998</v>
      </c>
      <c r="E63" s="77"/>
      <c r="F63" s="78">
        <f>E58</f>
        <v>2860.95</v>
      </c>
    </row>
    <row r="64" spans="1:12" x14ac:dyDescent="0.3">
      <c r="B64" s="64" t="s">
        <v>71</v>
      </c>
      <c r="C64" s="64"/>
      <c r="D64" s="65">
        <f>SUM(D62:D63)</f>
        <v>7006.5605999999998</v>
      </c>
      <c r="E64" s="75"/>
      <c r="F64" s="79">
        <f>SUM(F62:F63)</f>
        <v>6765.95</v>
      </c>
    </row>
    <row r="65" spans="4:6" x14ac:dyDescent="0.3">
      <c r="D65" s="67"/>
      <c r="E65" s="56"/>
      <c r="F65" s="70"/>
    </row>
    <row r="66" spans="4:6" x14ac:dyDescent="0.3">
      <c r="D66" s="56">
        <f>D64/A53</f>
        <v>82.430124705882349</v>
      </c>
      <c r="E66" s="56"/>
      <c r="F66" s="3">
        <f>F64/A53</f>
        <v>79.599411764705877</v>
      </c>
    </row>
  </sheetData>
  <mergeCells count="13">
    <mergeCell ref="B62:C62"/>
    <mergeCell ref="B63:C63"/>
    <mergeCell ref="D12:E12"/>
    <mergeCell ref="D13:E13"/>
    <mergeCell ref="C52:F52"/>
    <mergeCell ref="C53:F53"/>
    <mergeCell ref="C54:F54"/>
    <mergeCell ref="A1:F1"/>
    <mergeCell ref="A2:F2"/>
    <mergeCell ref="A3:L3"/>
    <mergeCell ref="A4:F4"/>
    <mergeCell ref="J6:K6"/>
    <mergeCell ref="L6:L7"/>
  </mergeCells>
  <pageMargins left="0.11811023622047245" right="0.11811023622047245" top="0.15748031496062992" bottom="0.15748031496062992" header="0.31496062992125984" footer="0.31496062992125984"/>
  <pageSetup paperSize="9" orientation="landscape" verticalDpi="0" r:id="rId1"/>
  <ignoredErrors>
    <ignoredError sqref="I18 I35 K39:L39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26C3-0735-41A5-9547-F52F6CC8C9D6}">
  <dimension ref="A1:L69"/>
  <sheetViews>
    <sheetView workbookViewId="0">
      <selection sqref="A1:L69"/>
    </sheetView>
  </sheetViews>
  <sheetFormatPr defaultRowHeight="14.4" x14ac:dyDescent="0.3"/>
  <cols>
    <col min="1" max="1" width="9.88671875" bestFit="1" customWidth="1"/>
    <col min="2" max="2" width="30.109375" customWidth="1"/>
    <col min="3" max="3" width="11.8867187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36" x14ac:dyDescent="0.65">
      <c r="A3" s="119" t="s">
        <v>191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</row>
    <row r="4" spans="1:12" x14ac:dyDescent="0.3">
      <c r="A4" s="107" t="s">
        <v>89</v>
      </c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218</v>
      </c>
      <c r="C8" s="81" t="s">
        <v>192</v>
      </c>
      <c r="D8" s="15" t="s">
        <v>15</v>
      </c>
      <c r="E8" s="16">
        <v>355</v>
      </c>
      <c r="F8" s="17">
        <f>E8*F10</f>
        <v>355</v>
      </c>
      <c r="G8" s="12">
        <v>11</v>
      </c>
      <c r="H8" s="18">
        <f>E8*G8</f>
        <v>3905</v>
      </c>
      <c r="I8" s="19">
        <f>F8*G8</f>
        <v>3905</v>
      </c>
      <c r="J8" s="20">
        <v>0.05</v>
      </c>
      <c r="K8" s="21">
        <f>I8*J8</f>
        <v>195.25</v>
      </c>
      <c r="L8" s="17">
        <f>I8+K8</f>
        <v>4100.25</v>
      </c>
    </row>
    <row r="9" spans="1:12" x14ac:dyDescent="0.3">
      <c r="A9" s="12"/>
      <c r="B9" s="80" t="s">
        <v>215</v>
      </c>
      <c r="C9" s="81"/>
      <c r="D9" s="15"/>
      <c r="E9" s="15"/>
      <c r="F9" s="17"/>
      <c r="G9" s="12"/>
      <c r="H9" s="18"/>
      <c r="I9" s="19"/>
      <c r="J9" s="22"/>
      <c r="K9" s="21"/>
      <c r="L9" s="17"/>
    </row>
    <row r="10" spans="1:12" ht="18" x14ac:dyDescent="0.3">
      <c r="A10" s="23"/>
      <c r="E10" s="24"/>
      <c r="F10" s="25">
        <v>1</v>
      </c>
      <c r="G10" s="23"/>
      <c r="H10" s="26">
        <f>SUM(H8:H9)</f>
        <v>3905</v>
      </c>
      <c r="I10" s="27">
        <f>SUM(I8:I9)</f>
        <v>3905</v>
      </c>
      <c r="J10" s="28"/>
      <c r="K10" s="29">
        <f>SUM(K8:K9)</f>
        <v>195.25</v>
      </c>
      <c r="L10" s="30">
        <f>SUM(L8:L9)</f>
        <v>4100.25</v>
      </c>
    </row>
    <row r="11" spans="1:12" x14ac:dyDescent="0.3">
      <c r="A11" s="23"/>
      <c r="B11" s="23"/>
      <c r="C11" s="24"/>
      <c r="D11" s="31"/>
      <c r="E11" s="32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12"/>
      <c r="C12" s="15"/>
      <c r="D12" s="113" t="s">
        <v>16</v>
      </c>
      <c r="E12" s="114"/>
      <c r="F12" s="36" t="s">
        <v>17</v>
      </c>
      <c r="G12" s="37">
        <f>I10/F10</f>
        <v>3905</v>
      </c>
      <c r="H12" s="18"/>
      <c r="I12" s="19"/>
      <c r="J12" s="22"/>
      <c r="K12" s="21"/>
      <c r="L12" s="17"/>
    </row>
    <row r="13" spans="1:12" x14ac:dyDescent="0.3">
      <c r="A13" s="12"/>
      <c r="B13" s="12"/>
      <c r="C13" s="15"/>
      <c r="D13" s="113" t="s">
        <v>18</v>
      </c>
      <c r="E13" s="114"/>
      <c r="F13" s="36" t="s">
        <v>17</v>
      </c>
      <c r="G13" s="37">
        <f>L10/F10</f>
        <v>4100.25</v>
      </c>
      <c r="H13" s="18"/>
      <c r="I13" s="19"/>
      <c r="J13" s="22"/>
      <c r="K13" s="21"/>
      <c r="L13" s="17"/>
    </row>
    <row r="14" spans="1:12" x14ac:dyDescent="0.3">
      <c r="A14" s="12"/>
      <c r="B14" s="12"/>
      <c r="C14" s="15"/>
      <c r="D14" s="34"/>
      <c r="E14" s="35"/>
      <c r="F14" s="36"/>
      <c r="G14" s="37"/>
      <c r="H14" s="18"/>
      <c r="I14" s="19"/>
      <c r="J14" s="22"/>
      <c r="K14" s="21"/>
      <c r="L14" s="17"/>
    </row>
    <row r="15" spans="1:12" x14ac:dyDescent="0.3">
      <c r="A15" s="9" t="s">
        <v>19</v>
      </c>
      <c r="B15" s="38" t="s">
        <v>91</v>
      </c>
      <c r="C15" s="15" t="s">
        <v>105</v>
      </c>
      <c r="D15" s="15" t="s">
        <v>20</v>
      </c>
      <c r="E15" s="15">
        <v>1.65</v>
      </c>
      <c r="F15" s="17">
        <f>E15*F10</f>
        <v>1.65</v>
      </c>
      <c r="G15" s="12">
        <v>55</v>
      </c>
      <c r="H15" s="18">
        <f>E15*G15</f>
        <v>90.75</v>
      </c>
      <c r="I15" s="19">
        <f>F15*G15</f>
        <v>90.75</v>
      </c>
      <c r="J15" s="22">
        <v>0.12</v>
      </c>
      <c r="K15" s="21">
        <f>I15*J15</f>
        <v>10.889999999999999</v>
      </c>
      <c r="L15" s="17">
        <f>I15+K15</f>
        <v>101.64</v>
      </c>
    </row>
    <row r="16" spans="1:12" x14ac:dyDescent="0.3">
      <c r="A16" s="9"/>
      <c r="B16" s="38"/>
      <c r="C16" s="15"/>
      <c r="D16" s="15"/>
      <c r="E16" s="15"/>
      <c r="F16" s="17"/>
      <c r="G16" s="12"/>
      <c r="H16" s="18"/>
      <c r="I16" s="19"/>
      <c r="J16" s="22"/>
      <c r="K16" s="21"/>
      <c r="L16" s="17"/>
    </row>
    <row r="17" spans="1:12" x14ac:dyDescent="0.3">
      <c r="A17" s="9" t="s">
        <v>21</v>
      </c>
      <c r="B17" s="12" t="s">
        <v>22</v>
      </c>
      <c r="C17" s="15" t="str">
        <f>C8</f>
        <v>DARK RED</v>
      </c>
      <c r="D17" s="15" t="s">
        <v>23</v>
      </c>
      <c r="E17" s="15">
        <v>100</v>
      </c>
      <c r="F17" s="17">
        <f>E17*F10</f>
        <v>100</v>
      </c>
      <c r="G17" s="12">
        <v>61</v>
      </c>
      <c r="H17" s="18">
        <f>F17/1000*G17/F10</f>
        <v>6.1000000000000005</v>
      </c>
      <c r="I17" s="19">
        <f>F17/1000*G17</f>
        <v>6.1000000000000005</v>
      </c>
      <c r="J17" s="22">
        <v>0.12</v>
      </c>
      <c r="K17" s="21">
        <f>I17*J17</f>
        <v>0.73199999999999998</v>
      </c>
      <c r="L17" s="17">
        <f>I17+K17</f>
        <v>6.8320000000000007</v>
      </c>
    </row>
    <row r="18" spans="1:12" x14ac:dyDescent="0.3">
      <c r="A18" s="9"/>
      <c r="B18" s="12" t="s">
        <v>24</v>
      </c>
      <c r="C18" s="15" t="str">
        <f>C8</f>
        <v>DARK RED</v>
      </c>
      <c r="D18" s="15" t="s">
        <v>23</v>
      </c>
      <c r="E18" s="15">
        <v>100</v>
      </c>
      <c r="F18" s="17">
        <f>E18*F10</f>
        <v>100</v>
      </c>
      <c r="G18" s="12">
        <v>257</v>
      </c>
      <c r="H18" s="18">
        <f>F18/5000*G18/F10</f>
        <v>5.14</v>
      </c>
      <c r="I18" s="19">
        <f>H18*F10</f>
        <v>5.14</v>
      </c>
      <c r="J18" s="22">
        <v>0.12</v>
      </c>
      <c r="K18" s="21">
        <f>I18*J18</f>
        <v>0.6167999999999999</v>
      </c>
      <c r="L18" s="17">
        <f>I18+K18</f>
        <v>5.7567999999999993</v>
      </c>
    </row>
    <row r="19" spans="1:12" x14ac:dyDescent="0.3">
      <c r="A19" s="9"/>
      <c r="B19" s="12" t="s">
        <v>25</v>
      </c>
      <c r="C19" s="15" t="str">
        <f>C8</f>
        <v>DARK RED</v>
      </c>
      <c r="D19" s="15" t="s">
        <v>23</v>
      </c>
      <c r="E19" s="15">
        <v>50</v>
      </c>
      <c r="F19" s="17">
        <f>E19*F10</f>
        <v>50</v>
      </c>
      <c r="G19" s="12">
        <v>162</v>
      </c>
      <c r="H19" s="18">
        <f>F19/1000*G19/F10</f>
        <v>8.1</v>
      </c>
      <c r="I19" s="19">
        <f>F19/1000*G19</f>
        <v>8.1</v>
      </c>
      <c r="J19" s="22">
        <v>0.12</v>
      </c>
      <c r="K19" s="21">
        <f>I19*J19</f>
        <v>0.97199999999999998</v>
      </c>
      <c r="L19" s="17">
        <f>I19+K19</f>
        <v>9.0719999999999992</v>
      </c>
    </row>
    <row r="20" spans="1:12" x14ac:dyDescent="0.3">
      <c r="A20" s="9"/>
      <c r="B20" s="12"/>
      <c r="C20" s="15"/>
      <c r="D20" s="15"/>
      <c r="E20" s="15"/>
      <c r="F20" s="17"/>
      <c r="G20" s="12"/>
      <c r="H20" s="18"/>
      <c r="I20" s="19"/>
      <c r="J20" s="22"/>
      <c r="K20" s="21"/>
      <c r="L20" s="17"/>
    </row>
    <row r="21" spans="1:12" x14ac:dyDescent="0.3">
      <c r="A21" s="9" t="s">
        <v>26</v>
      </c>
      <c r="B21" s="12" t="s">
        <v>26</v>
      </c>
      <c r="C21" s="15" t="s">
        <v>27</v>
      </c>
      <c r="D21" s="15" t="s">
        <v>28</v>
      </c>
      <c r="E21" s="15">
        <v>0.5</v>
      </c>
      <c r="F21" s="17">
        <f>E21*F10</f>
        <v>0.5</v>
      </c>
      <c r="G21" s="12">
        <v>18</v>
      </c>
      <c r="H21" s="18">
        <f>E21*G21</f>
        <v>9</v>
      </c>
      <c r="I21" s="19">
        <f>F21*G21</f>
        <v>9</v>
      </c>
      <c r="J21" s="22">
        <v>0.18</v>
      </c>
      <c r="K21" s="21">
        <f>I21*J21</f>
        <v>1.6199999999999999</v>
      </c>
      <c r="L21" s="17">
        <f>I21+K21</f>
        <v>10.62</v>
      </c>
    </row>
    <row r="22" spans="1:12" x14ac:dyDescent="0.3">
      <c r="A22" s="9"/>
      <c r="B22" s="12" t="s">
        <v>29</v>
      </c>
      <c r="C22" s="15" t="s">
        <v>30</v>
      </c>
      <c r="D22" s="15" t="s">
        <v>31</v>
      </c>
      <c r="E22" s="15">
        <v>0.15</v>
      </c>
      <c r="F22" s="17">
        <f>E22*F10</f>
        <v>0.15</v>
      </c>
      <c r="G22" s="12">
        <v>95</v>
      </c>
      <c r="H22" s="18">
        <f>E22*G22</f>
        <v>14.25</v>
      </c>
      <c r="I22" s="19">
        <f>F22*G22</f>
        <v>14.25</v>
      </c>
      <c r="J22" s="22">
        <v>0.18</v>
      </c>
      <c r="K22" s="21">
        <f>I22*J22</f>
        <v>2.5649999999999999</v>
      </c>
      <c r="L22" s="17">
        <f>I22+K22</f>
        <v>16.815000000000001</v>
      </c>
    </row>
    <row r="23" spans="1:12" x14ac:dyDescent="0.3">
      <c r="A23" s="9"/>
      <c r="B23" s="12" t="s">
        <v>32</v>
      </c>
      <c r="C23" s="15" t="s">
        <v>33</v>
      </c>
      <c r="D23" s="15" t="s">
        <v>28</v>
      </c>
      <c r="E23" s="15">
        <v>3.75</v>
      </c>
      <c r="F23" s="17">
        <f>E23*F10</f>
        <v>3.75</v>
      </c>
      <c r="G23" s="12">
        <v>8</v>
      </c>
      <c r="H23" s="18">
        <f>E23*G23</f>
        <v>30</v>
      </c>
      <c r="I23" s="19">
        <f>F23*G23</f>
        <v>30</v>
      </c>
      <c r="J23" s="22">
        <v>0.18</v>
      </c>
      <c r="K23" s="21">
        <f>I23*J23</f>
        <v>5.3999999999999995</v>
      </c>
      <c r="L23" s="17">
        <f>I23+K23</f>
        <v>35.4</v>
      </c>
    </row>
    <row r="24" spans="1:12" x14ac:dyDescent="0.3">
      <c r="A24" s="9"/>
      <c r="B24" s="12"/>
      <c r="C24" s="15"/>
      <c r="D24" s="15"/>
      <c r="E24" s="15"/>
      <c r="F24" s="17"/>
      <c r="G24" s="12"/>
      <c r="H24" s="12"/>
      <c r="I24" s="17"/>
      <c r="J24" s="22"/>
      <c r="K24" s="17"/>
      <c r="L24" s="17"/>
    </row>
    <row r="25" spans="1:12" x14ac:dyDescent="0.3">
      <c r="A25" s="9" t="s">
        <v>193</v>
      </c>
      <c r="B25" s="12" t="s">
        <v>194</v>
      </c>
      <c r="C25" s="15" t="str">
        <f>C8</f>
        <v>DARK RED</v>
      </c>
      <c r="D25" s="15" t="s">
        <v>196</v>
      </c>
      <c r="E25" s="15">
        <v>1</v>
      </c>
      <c r="F25" s="17">
        <f>F10*E25</f>
        <v>1</v>
      </c>
      <c r="G25" s="12">
        <v>300</v>
      </c>
      <c r="H25" s="18">
        <f t="shared" ref="H25:H26" si="0">E25*G25</f>
        <v>300</v>
      </c>
      <c r="I25" s="19">
        <f t="shared" ref="I25:I26" si="1">F25*G25</f>
        <v>300</v>
      </c>
      <c r="J25" s="22">
        <v>0.18</v>
      </c>
      <c r="K25" s="21">
        <f t="shared" ref="K25:K26" si="2">I25*J25</f>
        <v>54</v>
      </c>
      <c r="L25" s="17">
        <f t="shared" ref="L25:L26" si="3">I25+K25</f>
        <v>354</v>
      </c>
    </row>
    <row r="26" spans="1:12" x14ac:dyDescent="0.3">
      <c r="A26" s="9"/>
      <c r="B26" s="12" t="s">
        <v>195</v>
      </c>
      <c r="C26" s="15" t="str">
        <f>C8</f>
        <v>DARK RED</v>
      </c>
      <c r="D26" s="15" t="s">
        <v>196</v>
      </c>
      <c r="E26" s="15">
        <v>2</v>
      </c>
      <c r="F26" s="17">
        <f>F10*E26</f>
        <v>2</v>
      </c>
      <c r="G26" s="12">
        <v>67</v>
      </c>
      <c r="H26" s="18">
        <f t="shared" si="0"/>
        <v>134</v>
      </c>
      <c r="I26" s="19">
        <f t="shared" si="1"/>
        <v>134</v>
      </c>
      <c r="J26" s="22">
        <v>0.18</v>
      </c>
      <c r="K26" s="21">
        <f t="shared" si="2"/>
        <v>24.119999999999997</v>
      </c>
      <c r="L26" s="17">
        <f t="shared" si="3"/>
        <v>158.12</v>
      </c>
    </row>
    <row r="27" spans="1:12" x14ac:dyDescent="0.3">
      <c r="A27" s="9"/>
      <c r="B27" s="12" t="s">
        <v>224</v>
      </c>
      <c r="C27" s="15" t="str">
        <f>C8</f>
        <v>DARK RED</v>
      </c>
      <c r="D27" s="15" t="s">
        <v>196</v>
      </c>
      <c r="E27" s="15">
        <v>1</v>
      </c>
      <c r="F27" s="17">
        <f>E27*F10</f>
        <v>1</v>
      </c>
      <c r="G27" s="12">
        <v>66</v>
      </c>
      <c r="H27" s="18">
        <f t="shared" ref="H27" si="4">E27*G27</f>
        <v>66</v>
      </c>
      <c r="I27" s="19">
        <f t="shared" ref="I27" si="5">F27*G27</f>
        <v>66</v>
      </c>
      <c r="J27" s="22">
        <v>0.18</v>
      </c>
      <c r="K27" s="21">
        <f t="shared" ref="K27" si="6">I27*J27</f>
        <v>11.879999999999999</v>
      </c>
      <c r="L27" s="17">
        <f t="shared" ref="L27" si="7">I27+K27</f>
        <v>77.88</v>
      </c>
    </row>
    <row r="28" spans="1:12" x14ac:dyDescent="0.3">
      <c r="A28" s="12" t="s">
        <v>34</v>
      </c>
      <c r="B28" s="12" t="s">
        <v>197</v>
      </c>
      <c r="C28" s="15"/>
      <c r="D28" s="15" t="s">
        <v>36</v>
      </c>
      <c r="E28" s="15">
        <v>3</v>
      </c>
      <c r="F28" s="12">
        <f>E28*F10</f>
        <v>3</v>
      </c>
      <c r="G28" s="12">
        <v>15</v>
      </c>
      <c r="H28" s="18">
        <f>E28*G28</f>
        <v>45</v>
      </c>
      <c r="I28" s="19">
        <f>F28*G28</f>
        <v>45</v>
      </c>
      <c r="J28" s="22">
        <v>0.12</v>
      </c>
      <c r="K28" s="21">
        <f>I28*J28</f>
        <v>5.3999999999999995</v>
      </c>
      <c r="L28" s="17">
        <f>I28+K28</f>
        <v>50.4</v>
      </c>
    </row>
    <row r="29" spans="1:12" x14ac:dyDescent="0.3">
      <c r="A29" s="12"/>
      <c r="B29" s="12"/>
      <c r="C29" s="15"/>
      <c r="D29" s="15"/>
      <c r="E29" s="15"/>
      <c r="F29" s="12"/>
      <c r="G29" s="12"/>
      <c r="H29" s="18"/>
      <c r="I29" s="19"/>
      <c r="J29" s="22"/>
      <c r="K29" s="21"/>
      <c r="L29" s="17"/>
    </row>
    <row r="30" spans="1:12" x14ac:dyDescent="0.3">
      <c r="A30" s="12" t="s">
        <v>41</v>
      </c>
      <c r="B30" s="12" t="s">
        <v>187</v>
      </c>
      <c r="C30" s="15" t="s">
        <v>30</v>
      </c>
      <c r="D30" s="15" t="s">
        <v>36</v>
      </c>
      <c r="E30" s="15">
        <v>1</v>
      </c>
      <c r="F30" s="17">
        <f>E30*F10</f>
        <v>1</v>
      </c>
      <c r="G30" s="12">
        <v>30</v>
      </c>
      <c r="H30" s="18">
        <f>E30*G30</f>
        <v>30</v>
      </c>
      <c r="I30" s="19">
        <f>F30*G30</f>
        <v>30</v>
      </c>
      <c r="J30" s="22">
        <v>0.12</v>
      </c>
      <c r="K30" s="21">
        <f>I30*J30</f>
        <v>3.5999999999999996</v>
      </c>
      <c r="L30" s="17">
        <f>I30+K30</f>
        <v>33.6</v>
      </c>
    </row>
    <row r="31" spans="1:12" x14ac:dyDescent="0.3">
      <c r="A31" s="12"/>
      <c r="B31" s="12" t="s">
        <v>188</v>
      </c>
      <c r="C31" s="15" t="s">
        <v>30</v>
      </c>
      <c r="D31" s="15" t="s">
        <v>36</v>
      </c>
      <c r="E31" s="15">
        <v>1</v>
      </c>
      <c r="F31" s="17">
        <f>E31*F10</f>
        <v>1</v>
      </c>
      <c r="G31" s="12">
        <v>0</v>
      </c>
      <c r="H31" s="18">
        <f>E31*G31</f>
        <v>0</v>
      </c>
      <c r="I31" s="19">
        <f>F31*G31</f>
        <v>0</v>
      </c>
      <c r="J31" s="22">
        <v>0.12</v>
      </c>
      <c r="K31" s="21">
        <f>I31*J31</f>
        <v>0</v>
      </c>
      <c r="L31" s="17">
        <f>I31+K31</f>
        <v>0</v>
      </c>
    </row>
    <row r="32" spans="1:12" x14ac:dyDescent="0.3">
      <c r="A32" s="12"/>
      <c r="B32" s="12" t="s">
        <v>43</v>
      </c>
      <c r="C32" s="15" t="s">
        <v>30</v>
      </c>
      <c r="D32" s="15" t="s">
        <v>36</v>
      </c>
      <c r="E32" s="15">
        <v>1</v>
      </c>
      <c r="F32" s="17">
        <f>E32*F10</f>
        <v>1</v>
      </c>
      <c r="G32" s="12">
        <v>3.5</v>
      </c>
      <c r="H32" s="18">
        <f>E32*G32</f>
        <v>3.5</v>
      </c>
      <c r="I32" s="19">
        <f>F32*G32</f>
        <v>3.5</v>
      </c>
      <c r="J32" s="22">
        <v>0.12</v>
      </c>
      <c r="K32" s="21">
        <f>I32*J32</f>
        <v>0.42</v>
      </c>
      <c r="L32" s="17">
        <f>I32+K32</f>
        <v>3.92</v>
      </c>
    </row>
    <row r="33" spans="1:12" x14ac:dyDescent="0.3">
      <c r="A33" s="9"/>
      <c r="B33" s="12" t="s">
        <v>44</v>
      </c>
      <c r="C33" s="15" t="s">
        <v>30</v>
      </c>
      <c r="D33" s="15" t="s">
        <v>36</v>
      </c>
      <c r="E33" s="15">
        <v>1</v>
      </c>
      <c r="F33" s="17">
        <f>E33*F10</f>
        <v>1</v>
      </c>
      <c r="G33" s="12">
        <v>3.5</v>
      </c>
      <c r="H33" s="18">
        <v>4</v>
      </c>
      <c r="I33" s="19">
        <f>F33*G33</f>
        <v>3.5</v>
      </c>
      <c r="J33" s="22">
        <v>0.12</v>
      </c>
      <c r="K33" s="21">
        <f>I33*J33</f>
        <v>0.42</v>
      </c>
      <c r="L33" s="17">
        <f>I33+K33</f>
        <v>3.92</v>
      </c>
    </row>
    <row r="34" spans="1:12" x14ac:dyDescent="0.3">
      <c r="A34" s="9"/>
      <c r="B34" s="12"/>
      <c r="C34" s="15"/>
      <c r="D34" s="15"/>
      <c r="E34" s="15"/>
      <c r="F34" s="17"/>
      <c r="G34" s="12"/>
      <c r="H34" s="12"/>
      <c r="I34" s="17"/>
      <c r="J34" s="22"/>
      <c r="K34" s="17"/>
      <c r="L34" s="17"/>
    </row>
    <row r="35" spans="1:12" ht="39.6" x14ac:dyDescent="0.3">
      <c r="A35" s="42" t="s">
        <v>45</v>
      </c>
      <c r="B35" s="23" t="s">
        <v>46</v>
      </c>
      <c r="C35" s="24" t="s">
        <v>30</v>
      </c>
      <c r="D35" s="24" t="s">
        <v>36</v>
      </c>
      <c r="E35" s="24">
        <v>1</v>
      </c>
      <c r="F35" s="43">
        <f>E35*F10</f>
        <v>1</v>
      </c>
      <c r="G35" s="23">
        <v>5</v>
      </c>
      <c r="H35" s="44">
        <f t="shared" ref="H35:H40" si="8">E35*G35</f>
        <v>5</v>
      </c>
      <c r="I35" s="45">
        <f t="shared" ref="I35:I39" si="9">F35*G35</f>
        <v>5</v>
      </c>
      <c r="J35" s="46">
        <v>0.18</v>
      </c>
      <c r="K35" s="47">
        <f t="shared" ref="K35:K40" si="10">I35*J35</f>
        <v>0.89999999999999991</v>
      </c>
      <c r="L35" s="43">
        <f t="shared" ref="L35:L41" si="11">I35+K35</f>
        <v>5.9</v>
      </c>
    </row>
    <row r="36" spans="1:12" x14ac:dyDescent="0.3">
      <c r="A36" s="12"/>
      <c r="B36" s="12" t="s">
        <v>47</v>
      </c>
      <c r="C36" s="15" t="s">
        <v>30</v>
      </c>
      <c r="D36" s="15" t="s">
        <v>36</v>
      </c>
      <c r="E36" s="15">
        <v>1</v>
      </c>
      <c r="F36" s="17">
        <f>E36*F10</f>
        <v>1</v>
      </c>
      <c r="G36" s="12">
        <v>5</v>
      </c>
      <c r="H36" s="18">
        <f t="shared" si="8"/>
        <v>5</v>
      </c>
      <c r="I36" s="19">
        <f t="shared" si="9"/>
        <v>5</v>
      </c>
      <c r="J36" s="22">
        <v>0.18</v>
      </c>
      <c r="K36" s="21">
        <f t="shared" si="10"/>
        <v>0.89999999999999991</v>
      </c>
      <c r="L36" s="17">
        <f t="shared" si="11"/>
        <v>5.9</v>
      </c>
    </row>
    <row r="37" spans="1:12" x14ac:dyDescent="0.3">
      <c r="A37" s="12"/>
      <c r="B37" s="12" t="s">
        <v>48</v>
      </c>
      <c r="C37" s="15" t="s">
        <v>30</v>
      </c>
      <c r="D37" s="15" t="s">
        <v>49</v>
      </c>
      <c r="E37" s="15">
        <v>1</v>
      </c>
      <c r="F37" s="17">
        <f>E37*F10</f>
        <v>1</v>
      </c>
      <c r="G37" s="12">
        <v>12</v>
      </c>
      <c r="H37" s="18">
        <f t="shared" si="8"/>
        <v>12</v>
      </c>
      <c r="I37" s="19">
        <f t="shared" si="9"/>
        <v>12</v>
      </c>
      <c r="J37" s="22">
        <v>0.18</v>
      </c>
      <c r="K37" s="21">
        <f t="shared" si="10"/>
        <v>2.16</v>
      </c>
      <c r="L37" s="17">
        <f t="shared" si="11"/>
        <v>14.16</v>
      </c>
    </row>
    <row r="38" spans="1:12" x14ac:dyDescent="0.3">
      <c r="A38" s="12"/>
      <c r="B38" s="12" t="s">
        <v>50</v>
      </c>
      <c r="C38" s="15" t="s">
        <v>30</v>
      </c>
      <c r="D38" s="15" t="s">
        <v>49</v>
      </c>
      <c r="E38" s="15">
        <v>0.2</v>
      </c>
      <c r="F38" s="17">
        <f>E38*F10</f>
        <v>0.2</v>
      </c>
      <c r="G38" s="12">
        <v>115</v>
      </c>
      <c r="H38" s="18">
        <v>15</v>
      </c>
      <c r="I38" s="19">
        <f>H38*F10</f>
        <v>15</v>
      </c>
      <c r="J38" s="22">
        <v>0.18</v>
      </c>
      <c r="K38" s="21">
        <f t="shared" si="10"/>
        <v>2.6999999999999997</v>
      </c>
      <c r="L38" s="17">
        <f t="shared" si="11"/>
        <v>17.7</v>
      </c>
    </row>
    <row r="39" spans="1:12" x14ac:dyDescent="0.3">
      <c r="A39" s="12"/>
      <c r="B39" s="12" t="s">
        <v>51</v>
      </c>
      <c r="C39" s="15" t="s">
        <v>30</v>
      </c>
      <c r="D39" s="15" t="s">
        <v>52</v>
      </c>
      <c r="E39" s="15">
        <v>2</v>
      </c>
      <c r="F39" s="17">
        <f>E39*F10</f>
        <v>2</v>
      </c>
      <c r="G39" s="12">
        <v>1.35</v>
      </c>
      <c r="H39" s="18">
        <f t="shared" si="8"/>
        <v>2.7</v>
      </c>
      <c r="I39" s="19">
        <f t="shared" si="9"/>
        <v>2.7</v>
      </c>
      <c r="J39" s="22">
        <v>0.18</v>
      </c>
      <c r="K39" s="21">
        <f t="shared" si="10"/>
        <v>0.48599999999999999</v>
      </c>
      <c r="L39" s="17">
        <f t="shared" si="11"/>
        <v>3.1859999999999999</v>
      </c>
    </row>
    <row r="40" spans="1:12" x14ac:dyDescent="0.3">
      <c r="A40" s="12"/>
      <c r="B40" s="12" t="s">
        <v>53</v>
      </c>
      <c r="C40" s="15" t="s">
        <v>30</v>
      </c>
      <c r="D40" s="15" t="s">
        <v>36</v>
      </c>
      <c r="E40" s="15">
        <v>7.0000000000000007E-2</v>
      </c>
      <c r="F40" s="17">
        <f>E40*F10</f>
        <v>7.0000000000000007E-2</v>
      </c>
      <c r="G40" s="12">
        <v>168</v>
      </c>
      <c r="H40" s="18">
        <f t="shared" si="8"/>
        <v>11.760000000000002</v>
      </c>
      <c r="I40" s="19">
        <f>F40*G40</f>
        <v>11.760000000000002</v>
      </c>
      <c r="J40" s="22">
        <v>0.18</v>
      </c>
      <c r="K40" s="21">
        <f t="shared" si="10"/>
        <v>2.1168</v>
      </c>
      <c r="L40" s="17">
        <f t="shared" si="11"/>
        <v>13.876800000000001</v>
      </c>
    </row>
    <row r="41" spans="1:12" x14ac:dyDescent="0.3">
      <c r="A41" s="12"/>
      <c r="B41" s="12" t="s">
        <v>54</v>
      </c>
      <c r="C41" s="15" t="s">
        <v>55</v>
      </c>
      <c r="D41" s="15" t="s">
        <v>56</v>
      </c>
      <c r="E41" s="15">
        <f>0.1</f>
        <v>0.1</v>
      </c>
      <c r="F41" s="17">
        <f>E41*F10</f>
        <v>0.1</v>
      </c>
      <c r="G41" s="12">
        <v>54</v>
      </c>
      <c r="H41" s="18">
        <f>E41*G41</f>
        <v>5.4</v>
      </c>
      <c r="I41" s="19">
        <f>F41*G41</f>
        <v>5.4</v>
      </c>
      <c r="J41" s="22">
        <v>0.18</v>
      </c>
      <c r="K41" s="21">
        <f>I41*J41</f>
        <v>0.97199999999999998</v>
      </c>
      <c r="L41" s="17">
        <f t="shared" si="11"/>
        <v>6.3719999999999999</v>
      </c>
    </row>
    <row r="42" spans="1:12" x14ac:dyDescent="0.3">
      <c r="A42" s="12"/>
      <c r="B42" s="12"/>
      <c r="C42" s="15"/>
      <c r="D42" s="15"/>
      <c r="E42" s="15"/>
      <c r="F42" s="17"/>
      <c r="G42" s="12"/>
      <c r="H42" s="48">
        <f>SUM(H15:H41)</f>
        <v>802.69999999999993</v>
      </c>
      <c r="I42" s="48">
        <f>SUM(I15:I41)</f>
        <v>802.19999999999993</v>
      </c>
      <c r="J42" s="49"/>
      <c r="K42" s="50">
        <f>SUM(K15:K41)</f>
        <v>132.8706</v>
      </c>
      <c r="L42" s="51">
        <f>SUM(L15:L41)</f>
        <v>935.0705999999999</v>
      </c>
    </row>
    <row r="43" spans="1:12" x14ac:dyDescent="0.3">
      <c r="A43" s="12" t="s">
        <v>57</v>
      </c>
      <c r="B43" s="12" t="s">
        <v>97</v>
      </c>
      <c r="C43" s="16"/>
      <c r="D43" s="15" t="s">
        <v>36</v>
      </c>
      <c r="E43" s="15">
        <f>C43*1%</f>
        <v>0</v>
      </c>
      <c r="F43" s="17">
        <f>F10</f>
        <v>1</v>
      </c>
      <c r="G43" s="12">
        <f>E43</f>
        <v>0</v>
      </c>
      <c r="H43" s="19">
        <f>G43</f>
        <v>0</v>
      </c>
      <c r="I43" s="19">
        <f>H43*F43</f>
        <v>0</v>
      </c>
      <c r="J43" s="22">
        <v>0.18</v>
      </c>
      <c r="K43" s="21">
        <f t="shared" ref="K43:K51" si="12">I43*J43</f>
        <v>0</v>
      </c>
      <c r="L43" s="17">
        <f t="shared" ref="L43:L51" si="13">I43+K43</f>
        <v>0</v>
      </c>
    </row>
    <row r="44" spans="1:12" x14ac:dyDescent="0.3">
      <c r="A44" s="12"/>
      <c r="B44" s="12" t="s">
        <v>98</v>
      </c>
      <c r="C44" s="16"/>
      <c r="D44" s="15" t="s">
        <v>36</v>
      </c>
      <c r="E44" s="15">
        <f>C44*1%</f>
        <v>0</v>
      </c>
      <c r="F44" s="17">
        <f>F10</f>
        <v>1</v>
      </c>
      <c r="G44" s="12">
        <f>E44</f>
        <v>0</v>
      </c>
      <c r="H44" s="19">
        <f>G44</f>
        <v>0</v>
      </c>
      <c r="I44" s="19">
        <f>H44*F44</f>
        <v>0</v>
      </c>
      <c r="J44" s="22">
        <v>0.18</v>
      </c>
      <c r="K44" s="21">
        <f t="shared" si="12"/>
        <v>0</v>
      </c>
      <c r="L44" s="17">
        <f t="shared" si="13"/>
        <v>0</v>
      </c>
    </row>
    <row r="45" spans="1:12" x14ac:dyDescent="0.3">
      <c r="A45" s="12"/>
      <c r="B45" s="12" t="s">
        <v>99</v>
      </c>
      <c r="C45" s="16"/>
      <c r="D45" s="15" t="s">
        <v>36</v>
      </c>
      <c r="E45" s="15">
        <f>C45*5%</f>
        <v>0</v>
      </c>
      <c r="F45" s="17">
        <f>F10</f>
        <v>1</v>
      </c>
      <c r="G45" s="12">
        <f t="shared" ref="G45:G51" si="14">E45</f>
        <v>0</v>
      </c>
      <c r="H45" s="19">
        <f t="shared" ref="H45:H48" si="15">G45</f>
        <v>0</v>
      </c>
      <c r="I45" s="19">
        <f>H45*F45</f>
        <v>0</v>
      </c>
      <c r="J45" s="22"/>
      <c r="K45" s="21">
        <f t="shared" si="12"/>
        <v>0</v>
      </c>
      <c r="L45" s="17">
        <f t="shared" si="13"/>
        <v>0</v>
      </c>
    </row>
    <row r="46" spans="1:12" x14ac:dyDescent="0.3">
      <c r="A46" s="12"/>
      <c r="B46" s="12" t="s">
        <v>140</v>
      </c>
      <c r="C46" s="16">
        <f>B56</f>
        <v>7310</v>
      </c>
      <c r="D46" s="15" t="s">
        <v>36</v>
      </c>
      <c r="E46" s="15">
        <f>C46*6%</f>
        <v>438.59999999999997</v>
      </c>
      <c r="F46" s="17">
        <f>F10</f>
        <v>1</v>
      </c>
      <c r="G46" s="12">
        <f t="shared" si="14"/>
        <v>438.59999999999997</v>
      </c>
      <c r="H46" s="19">
        <f t="shared" si="15"/>
        <v>438.59999999999997</v>
      </c>
      <c r="I46" s="19">
        <f>H46*F46</f>
        <v>438.59999999999997</v>
      </c>
      <c r="J46" s="12"/>
      <c r="K46" s="21">
        <f t="shared" si="12"/>
        <v>0</v>
      </c>
      <c r="L46" s="17">
        <f t="shared" si="13"/>
        <v>438.59999999999997</v>
      </c>
    </row>
    <row r="47" spans="1:12" x14ac:dyDescent="0.3">
      <c r="A47" s="9" t="s">
        <v>61</v>
      </c>
      <c r="B47" s="12" t="s">
        <v>62</v>
      </c>
      <c r="C47" s="16"/>
      <c r="D47" s="15" t="s">
        <v>36</v>
      </c>
      <c r="E47" s="15">
        <f>C47*2.5%</f>
        <v>0</v>
      </c>
      <c r="F47" s="17">
        <f>F10</f>
        <v>1</v>
      </c>
      <c r="G47" s="12">
        <f t="shared" si="14"/>
        <v>0</v>
      </c>
      <c r="H47" s="19">
        <f t="shared" si="15"/>
        <v>0</v>
      </c>
      <c r="I47" s="19">
        <f t="shared" ref="I47:I51" si="16">H47*F47</f>
        <v>0</v>
      </c>
      <c r="J47" s="12"/>
      <c r="K47" s="21">
        <f t="shared" si="12"/>
        <v>0</v>
      </c>
      <c r="L47" s="17">
        <f t="shared" si="13"/>
        <v>0</v>
      </c>
    </row>
    <row r="48" spans="1:12" x14ac:dyDescent="0.3">
      <c r="A48" s="12"/>
      <c r="B48" s="12" t="s">
        <v>63</v>
      </c>
      <c r="C48" s="16"/>
      <c r="D48" s="15" t="s">
        <v>36</v>
      </c>
      <c r="E48" s="15">
        <f>C48*2%</f>
        <v>0</v>
      </c>
      <c r="F48" s="17">
        <f>F10</f>
        <v>1</v>
      </c>
      <c r="G48" s="12">
        <f t="shared" si="14"/>
        <v>0</v>
      </c>
      <c r="H48" s="19">
        <f t="shared" si="15"/>
        <v>0</v>
      </c>
      <c r="I48" s="19">
        <f t="shared" si="16"/>
        <v>0</v>
      </c>
      <c r="J48" s="12"/>
      <c r="K48" s="21">
        <f t="shared" si="12"/>
        <v>0</v>
      </c>
      <c r="L48" s="17">
        <f t="shared" si="13"/>
        <v>0</v>
      </c>
    </row>
    <row r="49" spans="1:12" x14ac:dyDescent="0.3">
      <c r="A49" s="12"/>
      <c r="B49" s="12" t="s">
        <v>64</v>
      </c>
      <c r="C49" s="16"/>
      <c r="D49" s="15" t="s">
        <v>36</v>
      </c>
      <c r="E49" s="15">
        <v>1000</v>
      </c>
      <c r="F49" s="17">
        <f>F10</f>
        <v>1</v>
      </c>
      <c r="G49" s="12">
        <f>E49</f>
        <v>1000</v>
      </c>
      <c r="H49" s="19">
        <f>G49*F49</f>
        <v>1000</v>
      </c>
      <c r="I49" s="19">
        <f t="shared" si="16"/>
        <v>1000</v>
      </c>
      <c r="J49" s="12"/>
      <c r="K49" s="21">
        <f t="shared" si="12"/>
        <v>0</v>
      </c>
      <c r="L49" s="17">
        <f t="shared" si="13"/>
        <v>1000</v>
      </c>
    </row>
    <row r="50" spans="1:12" x14ac:dyDescent="0.3">
      <c r="A50" s="12"/>
      <c r="B50" s="12" t="s">
        <v>101</v>
      </c>
      <c r="C50" s="16">
        <f>B56</f>
        <v>7310</v>
      </c>
      <c r="D50" s="15" t="s">
        <v>36</v>
      </c>
      <c r="E50" s="15">
        <f>C50*10%</f>
        <v>731</v>
      </c>
      <c r="F50" s="17">
        <v>1</v>
      </c>
      <c r="G50" s="12">
        <f>E50</f>
        <v>731</v>
      </c>
      <c r="H50" s="19">
        <f>G50*F50</f>
        <v>731</v>
      </c>
      <c r="I50" s="19">
        <f>H50*F50</f>
        <v>731</v>
      </c>
      <c r="J50" s="12"/>
      <c r="K50" s="21">
        <f t="shared" si="12"/>
        <v>0</v>
      </c>
      <c r="L50" s="17">
        <f t="shared" si="13"/>
        <v>731</v>
      </c>
    </row>
    <row r="51" spans="1:12" x14ac:dyDescent="0.3">
      <c r="A51" s="12" t="s">
        <v>65</v>
      </c>
      <c r="B51" s="52" t="s">
        <v>66</v>
      </c>
      <c r="C51" s="53"/>
      <c r="D51" s="53" t="s">
        <v>36</v>
      </c>
      <c r="E51" s="53">
        <v>450</v>
      </c>
      <c r="F51" s="17">
        <f>F10</f>
        <v>1</v>
      </c>
      <c r="G51" s="12">
        <f t="shared" si="14"/>
        <v>450</v>
      </c>
      <c r="H51" s="19">
        <f>G51*F51</f>
        <v>450</v>
      </c>
      <c r="I51" s="19">
        <f t="shared" si="16"/>
        <v>450</v>
      </c>
      <c r="J51" s="52"/>
      <c r="K51" s="54">
        <f t="shared" si="12"/>
        <v>0</v>
      </c>
      <c r="L51" s="55">
        <f t="shared" si="13"/>
        <v>450</v>
      </c>
    </row>
    <row r="52" spans="1:12" x14ac:dyDescent="0.3">
      <c r="A52" s="3"/>
      <c r="B52" s="3"/>
      <c r="C52" s="56"/>
      <c r="D52" s="56"/>
      <c r="E52" s="56"/>
      <c r="F52" s="57">
        <f>F10</f>
        <v>1</v>
      </c>
      <c r="G52" s="3"/>
      <c r="H52" s="57">
        <f>SUM(H42:H51)</f>
        <v>3422.3</v>
      </c>
      <c r="I52" s="57">
        <f>SUM(I42:I51)</f>
        <v>3421.8</v>
      </c>
      <c r="J52" s="58"/>
      <c r="K52" s="57">
        <f>SUM(K42:K51)</f>
        <v>132.8706</v>
      </c>
      <c r="L52" s="57">
        <f>SUM(L42:L51)</f>
        <v>3554.6705999999999</v>
      </c>
    </row>
    <row r="53" spans="1:12" x14ac:dyDescent="0.3">
      <c r="A53" s="3"/>
      <c r="B53" s="3"/>
      <c r="C53" s="56"/>
      <c r="D53" s="56"/>
      <c r="E53" s="56"/>
      <c r="F53" s="3"/>
      <c r="G53" s="3"/>
      <c r="H53" s="60"/>
      <c r="I53" s="60"/>
    </row>
    <row r="54" spans="1:12" x14ac:dyDescent="0.3">
      <c r="A54" s="3"/>
      <c r="B54" s="3"/>
      <c r="C54" s="56"/>
      <c r="D54" s="56"/>
      <c r="E54" s="56"/>
      <c r="F54" s="3"/>
      <c r="G54" s="59" t="s">
        <v>67</v>
      </c>
      <c r="H54" s="3"/>
      <c r="I54" s="3"/>
      <c r="J54" s="3"/>
      <c r="K54" s="60"/>
      <c r="L54" s="3"/>
    </row>
    <row r="55" spans="1:12" ht="18" x14ac:dyDescent="0.35">
      <c r="A55" s="61" t="s">
        <v>68</v>
      </c>
      <c r="B55" s="62">
        <v>86</v>
      </c>
      <c r="C55" s="105" t="s">
        <v>69</v>
      </c>
      <c r="D55" s="105"/>
      <c r="E55" s="105"/>
      <c r="F55" s="105"/>
      <c r="G55" s="63">
        <f>G12</f>
        <v>3905</v>
      </c>
      <c r="H55" s="56"/>
      <c r="I55" s="56"/>
      <c r="J55" s="3"/>
      <c r="K55" s="3"/>
      <c r="L55" s="3"/>
    </row>
    <row r="56" spans="1:12" ht="18" x14ac:dyDescent="0.35">
      <c r="A56" s="61">
        <v>85</v>
      </c>
      <c r="B56" s="61">
        <f>B55*A56</f>
        <v>7310</v>
      </c>
      <c r="C56" s="105" t="s">
        <v>70</v>
      </c>
      <c r="D56" s="105"/>
      <c r="E56" s="105"/>
      <c r="F56" s="105"/>
      <c r="G56" s="63">
        <f>I52/F10</f>
        <v>3421.8</v>
      </c>
      <c r="H56" s="56"/>
      <c r="I56" s="56"/>
      <c r="J56" s="3"/>
      <c r="K56" s="3"/>
      <c r="L56" s="3"/>
    </row>
    <row r="57" spans="1:12" x14ac:dyDescent="0.3">
      <c r="A57" s="3"/>
      <c r="B57" s="3"/>
      <c r="C57" s="106" t="s">
        <v>71</v>
      </c>
      <c r="D57" s="106"/>
      <c r="E57" s="106"/>
      <c r="F57" s="106"/>
      <c r="G57" s="65">
        <f>SUM(G55:G56)</f>
        <v>7326.8</v>
      </c>
      <c r="H57" s="56"/>
      <c r="I57" s="56"/>
      <c r="J57" s="3"/>
      <c r="K57" s="3"/>
      <c r="L57" s="3"/>
    </row>
    <row r="58" spans="1:12" ht="19.2" customHeight="1" x14ac:dyDescent="0.35">
      <c r="A58" s="61" t="s">
        <v>68</v>
      </c>
      <c r="B58" s="62">
        <f>B59/A59</f>
        <v>76.94736842105263</v>
      </c>
      <c r="C58" s="3"/>
      <c r="G58" s="67"/>
      <c r="H58" s="56"/>
      <c r="I58" s="56"/>
      <c r="J58" s="3"/>
      <c r="K58" s="3"/>
      <c r="L58" s="3"/>
    </row>
    <row r="59" spans="1:12" ht="19.2" customHeight="1" x14ac:dyDescent="0.35">
      <c r="A59" s="61">
        <v>95</v>
      </c>
      <c r="B59" s="62">
        <f>B56</f>
        <v>7310</v>
      </c>
      <c r="C59" s="3"/>
      <c r="G59" s="56">
        <f>G57/A56</f>
        <v>86.197647058823534</v>
      </c>
      <c r="H59" s="83"/>
      <c r="I59" s="56"/>
      <c r="J59" s="3"/>
      <c r="K59" s="3"/>
      <c r="L59" s="3"/>
    </row>
    <row r="60" spans="1:12" ht="14.4" customHeight="1" x14ac:dyDescent="0.4">
      <c r="A60" s="3"/>
      <c r="B60" s="100"/>
      <c r="D60" s="69" t="s">
        <v>72</v>
      </c>
      <c r="E60" s="56"/>
      <c r="F60" s="70"/>
      <c r="G60" s="70"/>
      <c r="H60" s="56"/>
      <c r="I60" s="56"/>
      <c r="J60" s="3"/>
      <c r="K60" s="3"/>
      <c r="L60" s="3"/>
    </row>
    <row r="61" spans="1:12" x14ac:dyDescent="0.3">
      <c r="A61" s="3"/>
      <c r="D61" s="71" t="s">
        <v>73</v>
      </c>
      <c r="E61" s="72">
        <f>I52/F52</f>
        <v>3421.8</v>
      </c>
      <c r="F61" s="73" t="s">
        <v>17</v>
      </c>
      <c r="G61" s="70"/>
      <c r="H61" s="56"/>
      <c r="I61" s="56"/>
      <c r="J61" s="3"/>
      <c r="K61" s="3"/>
      <c r="L61" s="3"/>
    </row>
    <row r="62" spans="1:12" x14ac:dyDescent="0.3">
      <c r="A62" s="3"/>
      <c r="B62" s="3"/>
      <c r="C62" s="3"/>
      <c r="D62" s="71" t="s">
        <v>18</v>
      </c>
      <c r="E62" s="72">
        <f>L52/F52</f>
        <v>3554.6705999999999</v>
      </c>
      <c r="F62" s="73" t="s">
        <v>17</v>
      </c>
      <c r="G62" s="70"/>
      <c r="H62" s="56"/>
      <c r="I62" s="56"/>
      <c r="J62" s="3"/>
      <c r="K62" s="3"/>
      <c r="L62" s="3"/>
    </row>
    <row r="63" spans="1:12" x14ac:dyDescent="0.3">
      <c r="A63" s="3"/>
      <c r="B63" s="3"/>
      <c r="C63" s="56"/>
      <c r="D63" s="74"/>
      <c r="E63" s="70"/>
      <c r="F63" s="70"/>
      <c r="G63" s="3"/>
      <c r="H63" s="3"/>
      <c r="I63" s="3"/>
      <c r="J63" s="3"/>
      <c r="K63" s="3"/>
      <c r="L63" s="3"/>
    </row>
    <row r="64" spans="1:12" x14ac:dyDescent="0.3">
      <c r="D64" s="59" t="s">
        <v>18</v>
      </c>
      <c r="E64" s="75"/>
      <c r="F64" s="76" t="s">
        <v>16</v>
      </c>
    </row>
    <row r="65" spans="2:6" x14ac:dyDescent="0.3">
      <c r="B65" s="105" t="s">
        <v>74</v>
      </c>
      <c r="C65" s="105"/>
      <c r="D65" s="63">
        <f>G13</f>
        <v>4100.25</v>
      </c>
      <c r="E65" s="77"/>
      <c r="F65" s="78">
        <f>G12</f>
        <v>3905</v>
      </c>
    </row>
    <row r="66" spans="2:6" x14ac:dyDescent="0.3">
      <c r="B66" s="102" t="s">
        <v>75</v>
      </c>
      <c r="C66" s="103"/>
      <c r="D66" s="63">
        <f>E62</f>
        <v>3554.6705999999999</v>
      </c>
      <c r="E66" s="77"/>
      <c r="F66" s="78">
        <f>E61</f>
        <v>3421.8</v>
      </c>
    </row>
    <row r="67" spans="2:6" x14ac:dyDescent="0.3">
      <c r="B67" s="64" t="s">
        <v>71</v>
      </c>
      <c r="C67" s="64"/>
      <c r="D67" s="65">
        <f>SUM(D65:D66)</f>
        <v>7654.9205999999995</v>
      </c>
      <c r="E67" s="75"/>
      <c r="F67" s="79">
        <f>SUM(F65:F66)</f>
        <v>7326.8</v>
      </c>
    </row>
    <row r="68" spans="2:6" x14ac:dyDescent="0.3">
      <c r="D68" s="67"/>
      <c r="E68" s="56"/>
      <c r="F68" s="70"/>
    </row>
    <row r="69" spans="2:6" x14ac:dyDescent="0.3">
      <c r="D69" s="56">
        <f>D67/A56</f>
        <v>90.057889411764705</v>
      </c>
      <c r="E69" s="56"/>
      <c r="F69" s="3">
        <f>F67/A56</f>
        <v>86.197647058823534</v>
      </c>
    </row>
  </sheetData>
  <mergeCells count="13">
    <mergeCell ref="B65:C65"/>
    <mergeCell ref="B66:C66"/>
    <mergeCell ref="D12:E12"/>
    <mergeCell ref="D13:E13"/>
    <mergeCell ref="C55:F55"/>
    <mergeCell ref="C56:F56"/>
    <mergeCell ref="C57:F57"/>
    <mergeCell ref="A1:F1"/>
    <mergeCell ref="A2:F2"/>
    <mergeCell ref="A3:L3"/>
    <mergeCell ref="A4:F4"/>
    <mergeCell ref="J6:K6"/>
    <mergeCell ref="L6:L7"/>
  </mergeCells>
  <pageMargins left="0.31496062992125984" right="0.11811023622047245" top="0.15748031496062992" bottom="0.15748031496062992" header="0.31496062992125984" footer="0.31496062992125984"/>
  <pageSetup paperSize="9" orientation="landscape" verticalDpi="0" r:id="rId1"/>
  <ignoredErrors>
    <ignoredError sqref="I38 K42:L42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33A-89FE-402E-95C6-82D7A529EEAB}">
  <dimension ref="A1:L66"/>
  <sheetViews>
    <sheetView workbookViewId="0">
      <selection activeCell="L1" sqref="A1:L66"/>
    </sheetView>
  </sheetViews>
  <sheetFormatPr defaultRowHeight="14.4" x14ac:dyDescent="0.3"/>
  <cols>
    <col min="1" max="1" width="9.88671875" bestFit="1" customWidth="1"/>
    <col min="2" max="2" width="30.109375" customWidth="1"/>
    <col min="3" max="3" width="11.8867187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36" x14ac:dyDescent="0.65">
      <c r="A3" s="119" t="s">
        <v>198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</row>
    <row r="4" spans="1:12" x14ac:dyDescent="0.3">
      <c r="A4" s="107" t="s">
        <v>89</v>
      </c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219</v>
      </c>
      <c r="C8" s="81" t="s">
        <v>199</v>
      </c>
      <c r="D8" s="15" t="s">
        <v>15</v>
      </c>
      <c r="E8" s="16">
        <v>355</v>
      </c>
      <c r="F8" s="17">
        <f>E8*F10</f>
        <v>355</v>
      </c>
      <c r="G8" s="12">
        <v>14</v>
      </c>
      <c r="H8" s="18">
        <f>E8*G8</f>
        <v>4970</v>
      </c>
      <c r="I8" s="19">
        <f>F8*G8</f>
        <v>4970</v>
      </c>
      <c r="J8" s="20">
        <v>0.05</v>
      </c>
      <c r="K8" s="21">
        <f>I8*J8</f>
        <v>248.5</v>
      </c>
      <c r="L8" s="17">
        <f>I8+K8</f>
        <v>5218.5</v>
      </c>
    </row>
    <row r="9" spans="1:12" x14ac:dyDescent="0.3">
      <c r="A9" s="12"/>
      <c r="B9" s="80" t="s">
        <v>214</v>
      </c>
      <c r="C9" s="81"/>
      <c r="D9" s="15"/>
      <c r="E9" s="15"/>
      <c r="F9" s="17"/>
      <c r="G9" s="12"/>
      <c r="H9" s="18"/>
      <c r="I9" s="19"/>
      <c r="J9" s="22"/>
      <c r="K9" s="21"/>
      <c r="L9" s="17"/>
    </row>
    <row r="10" spans="1:12" ht="18" x14ac:dyDescent="0.3">
      <c r="A10" s="23"/>
      <c r="E10" s="24"/>
      <c r="F10" s="25">
        <v>1</v>
      </c>
      <c r="G10" s="23"/>
      <c r="H10" s="26">
        <f>SUM(H8:H9)</f>
        <v>4970</v>
      </c>
      <c r="I10" s="27">
        <f>SUM(I8:I9)</f>
        <v>4970</v>
      </c>
      <c r="J10" s="28"/>
      <c r="K10" s="29">
        <f>SUM(K8:K9)</f>
        <v>248.5</v>
      </c>
      <c r="L10" s="30">
        <f>SUM(L8:L9)</f>
        <v>5218.5</v>
      </c>
    </row>
    <row r="11" spans="1:12" x14ac:dyDescent="0.3">
      <c r="A11" s="23"/>
      <c r="B11" s="23"/>
      <c r="C11" s="24"/>
      <c r="D11" s="31"/>
      <c r="E11" s="32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12"/>
      <c r="C12" s="15"/>
      <c r="D12" s="113" t="s">
        <v>16</v>
      </c>
      <c r="E12" s="114"/>
      <c r="F12" s="36" t="s">
        <v>17</v>
      </c>
      <c r="G12" s="37">
        <f>I10/F10</f>
        <v>4970</v>
      </c>
      <c r="H12" s="18"/>
      <c r="I12" s="19"/>
      <c r="J12" s="22"/>
      <c r="K12" s="21"/>
      <c r="L12" s="17"/>
    </row>
    <row r="13" spans="1:12" x14ac:dyDescent="0.3">
      <c r="A13" s="12"/>
      <c r="B13" s="12"/>
      <c r="C13" s="15"/>
      <c r="D13" s="113" t="s">
        <v>18</v>
      </c>
      <c r="E13" s="114"/>
      <c r="F13" s="36" t="s">
        <v>17</v>
      </c>
      <c r="G13" s="37">
        <f>L10/F10</f>
        <v>5218.5</v>
      </c>
      <c r="H13" s="18"/>
      <c r="I13" s="19"/>
      <c r="J13" s="22"/>
      <c r="K13" s="21"/>
      <c r="L13" s="17"/>
    </row>
    <row r="14" spans="1:12" x14ac:dyDescent="0.3">
      <c r="A14" s="12"/>
      <c r="B14" s="12"/>
      <c r="C14" s="15"/>
      <c r="D14" s="34"/>
      <c r="E14" s="35"/>
      <c r="F14" s="36"/>
      <c r="G14" s="37"/>
      <c r="H14" s="18"/>
      <c r="I14" s="19"/>
      <c r="J14" s="22"/>
      <c r="K14" s="21"/>
      <c r="L14" s="17"/>
    </row>
    <row r="15" spans="1:12" x14ac:dyDescent="0.3">
      <c r="A15" s="9" t="s">
        <v>19</v>
      </c>
      <c r="B15" s="38" t="s">
        <v>91</v>
      </c>
      <c r="C15" s="15" t="str">
        <f>C8</f>
        <v>LIGHT GREEN</v>
      </c>
      <c r="D15" s="15" t="s">
        <v>20</v>
      </c>
      <c r="E15" s="15">
        <v>1</v>
      </c>
      <c r="F15" s="17">
        <f>E15*F10</f>
        <v>1</v>
      </c>
      <c r="G15" s="12">
        <v>55</v>
      </c>
      <c r="H15" s="18">
        <f>E15*G15</f>
        <v>55</v>
      </c>
      <c r="I15" s="19">
        <f>F15*G15</f>
        <v>55</v>
      </c>
      <c r="J15" s="22">
        <v>0.12</v>
      </c>
      <c r="K15" s="21">
        <f>I15*J15</f>
        <v>6.6</v>
      </c>
      <c r="L15" s="17">
        <f>I15+K15</f>
        <v>61.6</v>
      </c>
    </row>
    <row r="16" spans="1:12" x14ac:dyDescent="0.3">
      <c r="A16" s="9"/>
      <c r="B16" s="38"/>
      <c r="C16" s="15"/>
      <c r="D16" s="15"/>
      <c r="E16" s="15"/>
      <c r="F16" s="17"/>
      <c r="G16" s="12"/>
      <c r="H16" s="18"/>
      <c r="I16" s="19"/>
      <c r="J16" s="22"/>
      <c r="K16" s="21"/>
      <c r="L16" s="17"/>
    </row>
    <row r="17" spans="1:12" x14ac:dyDescent="0.3">
      <c r="A17" s="9" t="s">
        <v>21</v>
      </c>
      <c r="B17" s="12" t="s">
        <v>22</v>
      </c>
      <c r="C17" s="15" t="str">
        <f>C8</f>
        <v>LIGHT GREEN</v>
      </c>
      <c r="D17" s="15" t="s">
        <v>23</v>
      </c>
      <c r="E17" s="15">
        <v>100</v>
      </c>
      <c r="F17" s="17">
        <f>E17*F10</f>
        <v>100</v>
      </c>
      <c r="G17" s="12">
        <v>61</v>
      </c>
      <c r="H17" s="18">
        <f>F17/1000*G17/F10</f>
        <v>6.1000000000000005</v>
      </c>
      <c r="I17" s="19">
        <f>F17/1000*G17</f>
        <v>6.1000000000000005</v>
      </c>
      <c r="J17" s="22">
        <v>0.12</v>
      </c>
      <c r="K17" s="21">
        <f>I17*J17</f>
        <v>0.73199999999999998</v>
      </c>
      <c r="L17" s="17">
        <f>I17+K17</f>
        <v>6.8320000000000007</v>
      </c>
    </row>
    <row r="18" spans="1:12" x14ac:dyDescent="0.3">
      <c r="A18" s="9"/>
      <c r="B18" s="12" t="s">
        <v>24</v>
      </c>
      <c r="C18" s="15" t="str">
        <f>C8</f>
        <v>LIGHT GREEN</v>
      </c>
      <c r="D18" s="15" t="s">
        <v>23</v>
      </c>
      <c r="E18" s="15">
        <v>100</v>
      </c>
      <c r="F18" s="17">
        <f>E18*F10</f>
        <v>100</v>
      </c>
      <c r="G18" s="12">
        <v>257</v>
      </c>
      <c r="H18" s="18">
        <f>F18/5000*G18/F10</f>
        <v>5.14</v>
      </c>
      <c r="I18" s="19">
        <f>H18*F10</f>
        <v>5.14</v>
      </c>
      <c r="J18" s="22">
        <v>0.12</v>
      </c>
      <c r="K18" s="21">
        <f>I18*J18</f>
        <v>0.6167999999999999</v>
      </c>
      <c r="L18" s="17">
        <f>I18+K18</f>
        <v>5.7567999999999993</v>
      </c>
    </row>
    <row r="19" spans="1:12" x14ac:dyDescent="0.3">
      <c r="A19" s="9"/>
      <c r="B19" s="12" t="s">
        <v>25</v>
      </c>
      <c r="C19" s="15" t="str">
        <f>C8</f>
        <v>LIGHT GREEN</v>
      </c>
      <c r="D19" s="15" t="s">
        <v>23</v>
      </c>
      <c r="E19" s="15">
        <v>50</v>
      </c>
      <c r="F19" s="17">
        <f>E19*F10</f>
        <v>50</v>
      </c>
      <c r="G19" s="12">
        <v>162</v>
      </c>
      <c r="H19" s="18">
        <f>F19/1000*G19/F10</f>
        <v>8.1</v>
      </c>
      <c r="I19" s="19">
        <f>F19/1000*G19</f>
        <v>8.1</v>
      </c>
      <c r="J19" s="22">
        <v>0.12</v>
      </c>
      <c r="K19" s="21">
        <f>I19*J19</f>
        <v>0.97199999999999998</v>
      </c>
      <c r="L19" s="17">
        <f>I19+K19</f>
        <v>9.0719999999999992</v>
      </c>
    </row>
    <row r="20" spans="1:12" x14ac:dyDescent="0.3">
      <c r="A20" s="9"/>
      <c r="B20" s="12"/>
      <c r="C20" s="15"/>
      <c r="D20" s="15"/>
      <c r="E20" s="15"/>
      <c r="F20" s="17"/>
      <c r="G20" s="12"/>
      <c r="H20" s="18"/>
      <c r="I20" s="19"/>
      <c r="J20" s="22"/>
      <c r="K20" s="21"/>
      <c r="L20" s="17"/>
    </row>
    <row r="21" spans="1:12" x14ac:dyDescent="0.3">
      <c r="A21" s="9" t="s">
        <v>26</v>
      </c>
      <c r="B21" s="12" t="s">
        <v>26</v>
      </c>
      <c r="C21" s="15" t="s">
        <v>27</v>
      </c>
      <c r="D21" s="15" t="s">
        <v>28</v>
      </c>
      <c r="E21" s="15">
        <v>0.5</v>
      </c>
      <c r="F21" s="17">
        <f>E21*F10</f>
        <v>0.5</v>
      </c>
      <c r="G21" s="12">
        <v>18</v>
      </c>
      <c r="H21" s="18">
        <f>E21*G21</f>
        <v>9</v>
      </c>
      <c r="I21" s="19">
        <f>F21*G21</f>
        <v>9</v>
      </c>
      <c r="J21" s="22">
        <v>0.18</v>
      </c>
      <c r="K21" s="21">
        <f>I21*J21</f>
        <v>1.6199999999999999</v>
      </c>
      <c r="L21" s="17">
        <f>I21+K21</f>
        <v>10.62</v>
      </c>
    </row>
    <row r="22" spans="1:12" x14ac:dyDescent="0.3">
      <c r="A22" s="9"/>
      <c r="B22" s="12" t="s">
        <v>29</v>
      </c>
      <c r="C22" s="15" t="s">
        <v>30</v>
      </c>
      <c r="D22" s="15" t="s">
        <v>31</v>
      </c>
      <c r="E22" s="15">
        <v>0.15</v>
      </c>
      <c r="F22" s="17">
        <f>E22*F10</f>
        <v>0.15</v>
      </c>
      <c r="G22" s="12">
        <v>95</v>
      </c>
      <c r="H22" s="18">
        <f>E22*G22</f>
        <v>14.25</v>
      </c>
      <c r="I22" s="19">
        <f>F22*G22</f>
        <v>14.25</v>
      </c>
      <c r="J22" s="22">
        <v>0.18</v>
      </c>
      <c r="K22" s="21">
        <f>I22*J22</f>
        <v>2.5649999999999999</v>
      </c>
      <c r="L22" s="17">
        <f>I22+K22</f>
        <v>16.815000000000001</v>
      </c>
    </row>
    <row r="23" spans="1:12" x14ac:dyDescent="0.3">
      <c r="A23" s="9"/>
      <c r="B23" s="12" t="s">
        <v>32</v>
      </c>
      <c r="C23" s="15" t="s">
        <v>33</v>
      </c>
      <c r="D23" s="15" t="s">
        <v>28</v>
      </c>
      <c r="E23" s="15">
        <v>3.75</v>
      </c>
      <c r="F23" s="17">
        <f>E23*F10</f>
        <v>3.75</v>
      </c>
      <c r="G23" s="12">
        <v>8</v>
      </c>
      <c r="H23" s="18">
        <f>E23*G23</f>
        <v>30</v>
      </c>
      <c r="I23" s="19">
        <f>F23*G23</f>
        <v>30</v>
      </c>
      <c r="J23" s="22">
        <v>0.18</v>
      </c>
      <c r="K23" s="21">
        <f>I23*J23</f>
        <v>5.3999999999999995</v>
      </c>
      <c r="L23" s="17">
        <f>I23+K23</f>
        <v>35.4</v>
      </c>
    </row>
    <row r="24" spans="1:12" x14ac:dyDescent="0.3">
      <c r="A24" s="9"/>
      <c r="B24" s="12"/>
      <c r="C24" s="15"/>
      <c r="D24" s="15"/>
      <c r="E24" s="15"/>
      <c r="F24" s="17"/>
      <c r="G24" s="12"/>
      <c r="H24" s="12"/>
      <c r="I24" s="17"/>
      <c r="J24" s="22"/>
      <c r="K24" s="17"/>
      <c r="L24" s="17"/>
    </row>
    <row r="25" spans="1:12" x14ac:dyDescent="0.3">
      <c r="A25" s="12" t="s">
        <v>34</v>
      </c>
      <c r="B25" s="12" t="s">
        <v>103</v>
      </c>
      <c r="C25" s="15"/>
      <c r="D25" s="15" t="s">
        <v>36</v>
      </c>
      <c r="E25" s="15">
        <v>2</v>
      </c>
      <c r="F25" s="12">
        <f>E25*F10</f>
        <v>2</v>
      </c>
      <c r="G25" s="12">
        <v>15</v>
      </c>
      <c r="H25" s="18">
        <f>E25*G25</f>
        <v>30</v>
      </c>
      <c r="I25" s="19">
        <f t="shared" ref="I25:I30" si="0">F25*G25</f>
        <v>30</v>
      </c>
      <c r="J25" s="22">
        <v>0.12</v>
      </c>
      <c r="K25" s="21">
        <f t="shared" ref="K25:K30" si="1">I25*J25</f>
        <v>3.5999999999999996</v>
      </c>
      <c r="L25" s="17">
        <f t="shared" ref="L25:L30" si="2">I25+K25</f>
        <v>33.6</v>
      </c>
    </row>
    <row r="26" spans="1:12" x14ac:dyDescent="0.3">
      <c r="A26" s="12"/>
      <c r="B26" s="12" t="s">
        <v>104</v>
      </c>
      <c r="C26" s="15"/>
      <c r="D26" s="15" t="s">
        <v>36</v>
      </c>
      <c r="E26" s="15">
        <v>2</v>
      </c>
      <c r="F26" s="12">
        <f>E26*F10</f>
        <v>2</v>
      </c>
      <c r="G26" s="12">
        <v>2.5</v>
      </c>
      <c r="H26" s="18">
        <f>E26*G26</f>
        <v>5</v>
      </c>
      <c r="I26" s="19">
        <f t="shared" si="0"/>
        <v>5</v>
      </c>
      <c r="J26" s="22">
        <v>0.12</v>
      </c>
      <c r="K26" s="21">
        <f t="shared" si="1"/>
        <v>0.6</v>
      </c>
      <c r="L26" s="17">
        <f t="shared" si="2"/>
        <v>5.6</v>
      </c>
    </row>
    <row r="27" spans="1:12" x14ac:dyDescent="0.3">
      <c r="A27" s="12" t="s">
        <v>41</v>
      </c>
      <c r="B27" s="12" t="s">
        <v>200</v>
      </c>
      <c r="C27" s="15" t="s">
        <v>30</v>
      </c>
      <c r="D27" s="15" t="s">
        <v>36</v>
      </c>
      <c r="E27" s="15">
        <v>1</v>
      </c>
      <c r="F27" s="17">
        <f>E27*F10</f>
        <v>1</v>
      </c>
      <c r="G27" s="12">
        <v>30</v>
      </c>
      <c r="H27" s="18">
        <f>E27*G27</f>
        <v>30</v>
      </c>
      <c r="I27" s="19">
        <f t="shared" si="0"/>
        <v>30</v>
      </c>
      <c r="J27" s="22">
        <v>0.12</v>
      </c>
      <c r="K27" s="21">
        <f t="shared" si="1"/>
        <v>3.5999999999999996</v>
      </c>
      <c r="L27" s="17">
        <f t="shared" si="2"/>
        <v>33.6</v>
      </c>
    </row>
    <row r="28" spans="1:12" x14ac:dyDescent="0.3">
      <c r="A28" s="12"/>
      <c r="B28" s="12" t="s">
        <v>188</v>
      </c>
      <c r="C28" s="15" t="s">
        <v>30</v>
      </c>
      <c r="D28" s="15" t="s">
        <v>36</v>
      </c>
      <c r="E28" s="15">
        <v>1</v>
      </c>
      <c r="F28" s="17">
        <f>E28*F10</f>
        <v>1</v>
      </c>
      <c r="G28" s="12">
        <v>0</v>
      </c>
      <c r="H28" s="18">
        <f>E28*G28</f>
        <v>0</v>
      </c>
      <c r="I28" s="19">
        <f t="shared" si="0"/>
        <v>0</v>
      </c>
      <c r="J28" s="22">
        <v>0.12</v>
      </c>
      <c r="K28" s="21">
        <f t="shared" si="1"/>
        <v>0</v>
      </c>
      <c r="L28" s="17">
        <f t="shared" si="2"/>
        <v>0</v>
      </c>
    </row>
    <row r="29" spans="1:12" x14ac:dyDescent="0.3">
      <c r="A29" s="12"/>
      <c r="B29" s="12" t="s">
        <v>43</v>
      </c>
      <c r="C29" s="15" t="s">
        <v>30</v>
      </c>
      <c r="D29" s="15" t="s">
        <v>36</v>
      </c>
      <c r="E29" s="15">
        <v>1</v>
      </c>
      <c r="F29" s="17">
        <f>E29*F10</f>
        <v>1</v>
      </c>
      <c r="G29" s="12">
        <v>3.5</v>
      </c>
      <c r="H29" s="18">
        <f>E29*G29</f>
        <v>3.5</v>
      </c>
      <c r="I29" s="19">
        <f t="shared" si="0"/>
        <v>3.5</v>
      </c>
      <c r="J29" s="22">
        <v>0.12</v>
      </c>
      <c r="K29" s="21">
        <f t="shared" si="1"/>
        <v>0.42</v>
      </c>
      <c r="L29" s="17">
        <f t="shared" si="2"/>
        <v>3.92</v>
      </c>
    </row>
    <row r="30" spans="1:12" x14ac:dyDescent="0.3">
      <c r="A30" s="9"/>
      <c r="B30" s="12" t="s">
        <v>44</v>
      </c>
      <c r="C30" s="15" t="s">
        <v>30</v>
      </c>
      <c r="D30" s="15" t="s">
        <v>36</v>
      </c>
      <c r="E30" s="15">
        <v>1</v>
      </c>
      <c r="F30" s="17">
        <f>E30*F10</f>
        <v>1</v>
      </c>
      <c r="G30" s="12">
        <v>3.5</v>
      </c>
      <c r="H30" s="18">
        <v>4</v>
      </c>
      <c r="I30" s="19">
        <f t="shared" si="0"/>
        <v>3.5</v>
      </c>
      <c r="J30" s="22">
        <v>0.12</v>
      </c>
      <c r="K30" s="21">
        <f t="shared" si="1"/>
        <v>0.42</v>
      </c>
      <c r="L30" s="17">
        <f t="shared" si="2"/>
        <v>3.92</v>
      </c>
    </row>
    <row r="31" spans="1:12" x14ac:dyDescent="0.3">
      <c r="A31" s="9"/>
      <c r="B31" s="12"/>
      <c r="C31" s="15"/>
      <c r="D31" s="15"/>
      <c r="E31" s="15"/>
      <c r="F31" s="17"/>
      <c r="G31" s="12"/>
      <c r="H31" s="12"/>
      <c r="I31" s="17"/>
      <c r="J31" s="22"/>
      <c r="K31" s="17"/>
      <c r="L31" s="17"/>
    </row>
    <row r="32" spans="1:12" ht="39.6" x14ac:dyDescent="0.3">
      <c r="A32" s="42" t="s">
        <v>45</v>
      </c>
      <c r="B32" s="23" t="s">
        <v>46</v>
      </c>
      <c r="C32" s="24" t="s">
        <v>30</v>
      </c>
      <c r="D32" s="24" t="s">
        <v>36</v>
      </c>
      <c r="E32" s="24">
        <v>1</v>
      </c>
      <c r="F32" s="43">
        <f>E32*F10</f>
        <v>1</v>
      </c>
      <c r="G32" s="23">
        <v>5</v>
      </c>
      <c r="H32" s="44">
        <f t="shared" ref="H32:H37" si="3">E32*G32</f>
        <v>5</v>
      </c>
      <c r="I32" s="45">
        <f t="shared" ref="I32:I36" si="4">F32*G32</f>
        <v>5</v>
      </c>
      <c r="J32" s="46">
        <v>0.18</v>
      </c>
      <c r="K32" s="47">
        <f t="shared" ref="K32:K37" si="5">I32*J32</f>
        <v>0.89999999999999991</v>
      </c>
      <c r="L32" s="43">
        <f t="shared" ref="L32:L38" si="6">I32+K32</f>
        <v>5.9</v>
      </c>
    </row>
    <row r="33" spans="1:12" x14ac:dyDescent="0.3">
      <c r="A33" s="12"/>
      <c r="B33" s="12" t="s">
        <v>47</v>
      </c>
      <c r="C33" s="15" t="s">
        <v>30</v>
      </c>
      <c r="D33" s="15" t="s">
        <v>36</v>
      </c>
      <c r="E33" s="15">
        <v>1</v>
      </c>
      <c r="F33" s="17">
        <f>E33*F10</f>
        <v>1</v>
      </c>
      <c r="G33" s="12">
        <v>5</v>
      </c>
      <c r="H33" s="18">
        <f t="shared" si="3"/>
        <v>5</v>
      </c>
      <c r="I33" s="19">
        <f t="shared" si="4"/>
        <v>5</v>
      </c>
      <c r="J33" s="22">
        <v>0.18</v>
      </c>
      <c r="K33" s="21">
        <f t="shared" si="5"/>
        <v>0.89999999999999991</v>
      </c>
      <c r="L33" s="17">
        <f t="shared" si="6"/>
        <v>5.9</v>
      </c>
    </row>
    <row r="34" spans="1:12" x14ac:dyDescent="0.3">
      <c r="A34" s="12"/>
      <c r="B34" s="12" t="s">
        <v>48</v>
      </c>
      <c r="C34" s="15" t="s">
        <v>30</v>
      </c>
      <c r="D34" s="15" t="s">
        <v>49</v>
      </c>
      <c r="E34" s="15">
        <v>1</v>
      </c>
      <c r="F34" s="17">
        <f>E34*F10</f>
        <v>1</v>
      </c>
      <c r="G34" s="12">
        <v>12</v>
      </c>
      <c r="H34" s="18">
        <f t="shared" si="3"/>
        <v>12</v>
      </c>
      <c r="I34" s="19">
        <f t="shared" si="4"/>
        <v>12</v>
      </c>
      <c r="J34" s="22">
        <v>0.18</v>
      </c>
      <c r="K34" s="21">
        <f t="shared" si="5"/>
        <v>2.16</v>
      </c>
      <c r="L34" s="17">
        <f t="shared" si="6"/>
        <v>14.16</v>
      </c>
    </row>
    <row r="35" spans="1:12" x14ac:dyDescent="0.3">
      <c r="A35" s="12"/>
      <c r="B35" s="12" t="s">
        <v>50</v>
      </c>
      <c r="C35" s="15" t="s">
        <v>30</v>
      </c>
      <c r="D35" s="15" t="s">
        <v>49</v>
      </c>
      <c r="E35" s="15">
        <v>0.2</v>
      </c>
      <c r="F35" s="17">
        <f>E35*F10</f>
        <v>0.2</v>
      </c>
      <c r="G35" s="12">
        <v>115</v>
      </c>
      <c r="H35" s="18">
        <v>15</v>
      </c>
      <c r="I35" s="19">
        <f>H35*F10</f>
        <v>15</v>
      </c>
      <c r="J35" s="22">
        <v>0.18</v>
      </c>
      <c r="K35" s="21">
        <f t="shared" si="5"/>
        <v>2.6999999999999997</v>
      </c>
      <c r="L35" s="17">
        <f t="shared" si="6"/>
        <v>17.7</v>
      </c>
    </row>
    <row r="36" spans="1:12" x14ac:dyDescent="0.3">
      <c r="A36" s="12"/>
      <c r="B36" s="12" t="s">
        <v>51</v>
      </c>
      <c r="C36" s="15" t="s">
        <v>30</v>
      </c>
      <c r="D36" s="15" t="s">
        <v>52</v>
      </c>
      <c r="E36" s="15">
        <v>2</v>
      </c>
      <c r="F36" s="17">
        <f>E36*F10</f>
        <v>2</v>
      </c>
      <c r="G36" s="12">
        <v>1.35</v>
      </c>
      <c r="H36" s="18">
        <f t="shared" si="3"/>
        <v>2.7</v>
      </c>
      <c r="I36" s="19">
        <f t="shared" si="4"/>
        <v>2.7</v>
      </c>
      <c r="J36" s="22">
        <v>0.18</v>
      </c>
      <c r="K36" s="21">
        <f t="shared" si="5"/>
        <v>0.48599999999999999</v>
      </c>
      <c r="L36" s="17">
        <f t="shared" si="6"/>
        <v>3.1859999999999999</v>
      </c>
    </row>
    <row r="37" spans="1:12" x14ac:dyDescent="0.3">
      <c r="A37" s="12"/>
      <c r="B37" s="12" t="s">
        <v>53</v>
      </c>
      <c r="C37" s="15" t="s">
        <v>30</v>
      </c>
      <c r="D37" s="15" t="s">
        <v>36</v>
      </c>
      <c r="E37" s="15">
        <v>7.0000000000000007E-2</v>
      </c>
      <c r="F37" s="17">
        <f>E37*F10</f>
        <v>7.0000000000000007E-2</v>
      </c>
      <c r="G37" s="12">
        <v>168</v>
      </c>
      <c r="H37" s="18">
        <f t="shared" si="3"/>
        <v>11.760000000000002</v>
      </c>
      <c r="I37" s="19">
        <f>F37*G37</f>
        <v>11.760000000000002</v>
      </c>
      <c r="J37" s="22">
        <v>0.18</v>
      </c>
      <c r="K37" s="21">
        <f t="shared" si="5"/>
        <v>2.1168</v>
      </c>
      <c r="L37" s="17">
        <f t="shared" si="6"/>
        <v>13.876800000000001</v>
      </c>
    </row>
    <row r="38" spans="1:12" x14ac:dyDescent="0.3">
      <c r="A38" s="12"/>
      <c r="B38" s="12" t="s">
        <v>54</v>
      </c>
      <c r="C38" s="15" t="s">
        <v>55</v>
      </c>
      <c r="D38" s="15" t="s">
        <v>56</v>
      </c>
      <c r="E38" s="15">
        <f>0.1</f>
        <v>0.1</v>
      </c>
      <c r="F38" s="17">
        <f>E38*F10</f>
        <v>0.1</v>
      </c>
      <c r="G38" s="12">
        <v>54</v>
      </c>
      <c r="H38" s="18">
        <f>E38*G38</f>
        <v>5.4</v>
      </c>
      <c r="I38" s="19">
        <f>F38*G38</f>
        <v>5.4</v>
      </c>
      <c r="J38" s="22">
        <v>0.18</v>
      </c>
      <c r="K38" s="21">
        <f>I38*J38</f>
        <v>0.97199999999999998</v>
      </c>
      <c r="L38" s="17">
        <f t="shared" si="6"/>
        <v>6.3719999999999999</v>
      </c>
    </row>
    <row r="39" spans="1:12" x14ac:dyDescent="0.3">
      <c r="A39" s="12"/>
      <c r="B39" s="12"/>
      <c r="C39" s="15"/>
      <c r="D39" s="15"/>
      <c r="E39" s="15"/>
      <c r="F39" s="17"/>
      <c r="G39" s="12"/>
      <c r="H39" s="48">
        <f>SUM(H15:H38)</f>
        <v>256.94999999999993</v>
      </c>
      <c r="I39" s="48">
        <f>SUM(I15:I38)</f>
        <v>256.44999999999993</v>
      </c>
      <c r="J39" s="49"/>
      <c r="K39" s="50">
        <f>SUM(K15:K38)</f>
        <v>37.380599999999994</v>
      </c>
      <c r="L39" s="51">
        <f>SUM(L15:L38)</f>
        <v>293.83059999999995</v>
      </c>
    </row>
    <row r="40" spans="1:12" x14ac:dyDescent="0.3">
      <c r="A40" s="12" t="s">
        <v>57</v>
      </c>
      <c r="B40" s="12" t="s">
        <v>97</v>
      </c>
      <c r="C40" s="16"/>
      <c r="D40" s="15" t="s">
        <v>36</v>
      </c>
      <c r="E40" s="15">
        <f>C40*1%</f>
        <v>0</v>
      </c>
      <c r="F40" s="17">
        <f>F10</f>
        <v>1</v>
      </c>
      <c r="G40" s="12">
        <f>E40</f>
        <v>0</v>
      </c>
      <c r="H40" s="19">
        <f>G40</f>
        <v>0</v>
      </c>
      <c r="I40" s="19">
        <f>H40*F40</f>
        <v>0</v>
      </c>
      <c r="J40" s="22">
        <v>0.18</v>
      </c>
      <c r="K40" s="21">
        <f t="shared" ref="K40:K48" si="7">I40*J40</f>
        <v>0</v>
      </c>
      <c r="L40" s="17">
        <f t="shared" ref="L40:L48" si="8">I40+K40</f>
        <v>0</v>
      </c>
    </row>
    <row r="41" spans="1:12" x14ac:dyDescent="0.3">
      <c r="A41" s="12"/>
      <c r="B41" s="12" t="s">
        <v>98</v>
      </c>
      <c r="C41" s="16"/>
      <c r="D41" s="15" t="s">
        <v>36</v>
      </c>
      <c r="E41" s="15">
        <f>C41*1%</f>
        <v>0</v>
      </c>
      <c r="F41" s="17">
        <f>F10</f>
        <v>1</v>
      </c>
      <c r="G41" s="12">
        <f>E41</f>
        <v>0</v>
      </c>
      <c r="H41" s="19">
        <f>G41</f>
        <v>0</v>
      </c>
      <c r="I41" s="19">
        <f>H41*F41</f>
        <v>0</v>
      </c>
      <c r="J41" s="22">
        <v>0.18</v>
      </c>
      <c r="K41" s="21">
        <f t="shared" si="7"/>
        <v>0</v>
      </c>
      <c r="L41" s="17">
        <f t="shared" si="8"/>
        <v>0</v>
      </c>
    </row>
    <row r="42" spans="1:12" x14ac:dyDescent="0.3">
      <c r="A42" s="12"/>
      <c r="B42" s="12" t="s">
        <v>99</v>
      </c>
      <c r="C42" s="16"/>
      <c r="D42" s="15" t="s">
        <v>36</v>
      </c>
      <c r="E42" s="15">
        <f>C42*5%</f>
        <v>0</v>
      </c>
      <c r="F42" s="17">
        <f>F10</f>
        <v>1</v>
      </c>
      <c r="G42" s="12">
        <f t="shared" ref="G42:G48" si="9">E42</f>
        <v>0</v>
      </c>
      <c r="H42" s="19">
        <f t="shared" ref="H42:H45" si="10">G42</f>
        <v>0</v>
      </c>
      <c r="I42" s="19">
        <f>H42*F42</f>
        <v>0</v>
      </c>
      <c r="J42" s="22"/>
      <c r="K42" s="21">
        <f t="shared" si="7"/>
        <v>0</v>
      </c>
      <c r="L42" s="17">
        <f t="shared" si="8"/>
        <v>0</v>
      </c>
    </row>
    <row r="43" spans="1:12" x14ac:dyDescent="0.3">
      <c r="A43" s="12"/>
      <c r="B43" s="12" t="s">
        <v>140</v>
      </c>
      <c r="C43" s="16">
        <f>B53</f>
        <v>7990</v>
      </c>
      <c r="D43" s="15" t="s">
        <v>36</v>
      </c>
      <c r="E43" s="15">
        <f>C43*6%</f>
        <v>479.4</v>
      </c>
      <c r="F43" s="17">
        <f>F10</f>
        <v>1</v>
      </c>
      <c r="G43" s="12">
        <f t="shared" si="9"/>
        <v>479.4</v>
      </c>
      <c r="H43" s="19">
        <f t="shared" si="10"/>
        <v>479.4</v>
      </c>
      <c r="I43" s="19">
        <f>H43*F43</f>
        <v>479.4</v>
      </c>
      <c r="J43" s="12"/>
      <c r="K43" s="21">
        <f t="shared" si="7"/>
        <v>0</v>
      </c>
      <c r="L43" s="17">
        <f t="shared" si="8"/>
        <v>479.4</v>
      </c>
    </row>
    <row r="44" spans="1:12" x14ac:dyDescent="0.3">
      <c r="A44" s="9" t="s">
        <v>61</v>
      </c>
      <c r="B44" s="12" t="s">
        <v>62</v>
      </c>
      <c r="C44" s="16"/>
      <c r="D44" s="15" t="s">
        <v>36</v>
      </c>
      <c r="E44" s="15">
        <f>C44*2.5%</f>
        <v>0</v>
      </c>
      <c r="F44" s="17">
        <f>F10</f>
        <v>1</v>
      </c>
      <c r="G44" s="12">
        <f t="shared" si="9"/>
        <v>0</v>
      </c>
      <c r="H44" s="19">
        <f t="shared" si="10"/>
        <v>0</v>
      </c>
      <c r="I44" s="19">
        <f t="shared" ref="I44:I48" si="11">H44*F44</f>
        <v>0</v>
      </c>
      <c r="J44" s="12"/>
      <c r="K44" s="21">
        <f t="shared" si="7"/>
        <v>0</v>
      </c>
      <c r="L44" s="17">
        <f t="shared" si="8"/>
        <v>0</v>
      </c>
    </row>
    <row r="45" spans="1:12" x14ac:dyDescent="0.3">
      <c r="A45" s="12"/>
      <c r="B45" s="12" t="s">
        <v>63</v>
      </c>
      <c r="C45" s="16"/>
      <c r="D45" s="15" t="s">
        <v>36</v>
      </c>
      <c r="E45" s="15">
        <f>C45*2%</f>
        <v>0</v>
      </c>
      <c r="F45" s="17">
        <f>F10</f>
        <v>1</v>
      </c>
      <c r="G45" s="12">
        <f t="shared" si="9"/>
        <v>0</v>
      </c>
      <c r="H45" s="19">
        <f t="shared" si="10"/>
        <v>0</v>
      </c>
      <c r="I45" s="19">
        <f t="shared" si="11"/>
        <v>0</v>
      </c>
      <c r="J45" s="12"/>
      <c r="K45" s="21">
        <f t="shared" si="7"/>
        <v>0</v>
      </c>
      <c r="L45" s="17">
        <f t="shared" si="8"/>
        <v>0</v>
      </c>
    </row>
    <row r="46" spans="1:12" x14ac:dyDescent="0.3">
      <c r="A46" s="12"/>
      <c r="B46" s="12" t="s">
        <v>64</v>
      </c>
      <c r="C46" s="16"/>
      <c r="D46" s="15" t="s">
        <v>36</v>
      </c>
      <c r="E46" s="15">
        <v>1000</v>
      </c>
      <c r="F46" s="17">
        <f>F10</f>
        <v>1</v>
      </c>
      <c r="G46" s="12">
        <f>E46</f>
        <v>1000</v>
      </c>
      <c r="H46" s="19">
        <f>G46*F46</f>
        <v>1000</v>
      </c>
      <c r="I46" s="19">
        <f t="shared" si="11"/>
        <v>1000</v>
      </c>
      <c r="J46" s="12"/>
      <c r="K46" s="21">
        <f t="shared" si="7"/>
        <v>0</v>
      </c>
      <c r="L46" s="17">
        <f t="shared" si="8"/>
        <v>1000</v>
      </c>
    </row>
    <row r="47" spans="1:12" x14ac:dyDescent="0.3">
      <c r="A47" s="12"/>
      <c r="B47" s="12" t="s">
        <v>101</v>
      </c>
      <c r="C47" s="16">
        <f>B53</f>
        <v>7990</v>
      </c>
      <c r="D47" s="15" t="s">
        <v>36</v>
      </c>
      <c r="E47" s="15">
        <f>C47*10%</f>
        <v>799</v>
      </c>
      <c r="F47" s="17">
        <v>1</v>
      </c>
      <c r="G47" s="12">
        <f>E47</f>
        <v>799</v>
      </c>
      <c r="H47" s="19">
        <f>G47*F47</f>
        <v>799</v>
      </c>
      <c r="I47" s="19">
        <f>H47*F47</f>
        <v>799</v>
      </c>
      <c r="J47" s="12"/>
      <c r="K47" s="21">
        <f t="shared" si="7"/>
        <v>0</v>
      </c>
      <c r="L47" s="17">
        <f t="shared" si="8"/>
        <v>799</v>
      </c>
    </row>
    <row r="48" spans="1:12" x14ac:dyDescent="0.3">
      <c r="A48" s="12" t="s">
        <v>65</v>
      </c>
      <c r="B48" s="52" t="s">
        <v>66</v>
      </c>
      <c r="C48" s="53"/>
      <c r="D48" s="53" t="s">
        <v>36</v>
      </c>
      <c r="E48" s="53">
        <v>450</v>
      </c>
      <c r="F48" s="17">
        <f>F10</f>
        <v>1</v>
      </c>
      <c r="G48" s="12">
        <f t="shared" si="9"/>
        <v>450</v>
      </c>
      <c r="H48" s="19">
        <f>G48*F48</f>
        <v>450</v>
      </c>
      <c r="I48" s="19">
        <f t="shared" si="11"/>
        <v>450</v>
      </c>
      <c r="J48" s="52"/>
      <c r="K48" s="54">
        <f t="shared" si="7"/>
        <v>0</v>
      </c>
      <c r="L48" s="55">
        <f t="shared" si="8"/>
        <v>450</v>
      </c>
    </row>
    <row r="49" spans="1:12" x14ac:dyDescent="0.3">
      <c r="A49" s="3"/>
      <c r="B49" s="3"/>
      <c r="C49" s="56"/>
      <c r="D49" s="56"/>
      <c r="E49" s="56"/>
      <c r="F49" s="57">
        <f>F10</f>
        <v>1</v>
      </c>
      <c r="G49" s="3"/>
      <c r="H49" s="57">
        <f>SUM(H39:H48)</f>
        <v>2985.35</v>
      </c>
      <c r="I49" s="57">
        <f>SUM(I39:I48)</f>
        <v>2984.85</v>
      </c>
      <c r="J49" s="58"/>
      <c r="K49" s="57">
        <f>SUM(K39:K48)</f>
        <v>37.380599999999994</v>
      </c>
      <c r="L49" s="57">
        <f>SUM(L39:L48)</f>
        <v>3022.2305999999999</v>
      </c>
    </row>
    <row r="50" spans="1:12" x14ac:dyDescent="0.3">
      <c r="A50" s="3"/>
      <c r="B50" s="3"/>
      <c r="C50" s="56"/>
      <c r="D50" s="56"/>
      <c r="E50" s="56"/>
      <c r="F50" s="3"/>
      <c r="G50" s="3"/>
      <c r="H50" s="60"/>
      <c r="I50" s="60"/>
    </row>
    <row r="51" spans="1:12" x14ac:dyDescent="0.3">
      <c r="A51" s="3"/>
      <c r="B51" s="3"/>
      <c r="C51" s="56"/>
      <c r="D51" s="56"/>
      <c r="E51" s="56"/>
      <c r="F51" s="3"/>
      <c r="G51" s="59" t="s">
        <v>67</v>
      </c>
      <c r="H51" s="3"/>
      <c r="I51" s="3"/>
      <c r="J51" s="3"/>
      <c r="K51" s="60"/>
      <c r="L51" s="3"/>
    </row>
    <row r="52" spans="1:12" ht="18" x14ac:dyDescent="0.35">
      <c r="A52" s="61" t="s">
        <v>68</v>
      </c>
      <c r="B52" s="62">
        <v>94</v>
      </c>
      <c r="C52" s="105" t="s">
        <v>69</v>
      </c>
      <c r="D52" s="105"/>
      <c r="E52" s="105"/>
      <c r="F52" s="105"/>
      <c r="G52" s="63">
        <f>G12</f>
        <v>4970</v>
      </c>
      <c r="H52" s="56"/>
      <c r="I52" s="56"/>
      <c r="J52" s="3"/>
      <c r="K52" s="3"/>
      <c r="L52" s="3"/>
    </row>
    <row r="53" spans="1:12" ht="18" x14ac:dyDescent="0.35">
      <c r="A53" s="61">
        <v>85</v>
      </c>
      <c r="B53" s="61">
        <f>B52*A53</f>
        <v>7990</v>
      </c>
      <c r="C53" s="105" t="s">
        <v>70</v>
      </c>
      <c r="D53" s="105"/>
      <c r="E53" s="105"/>
      <c r="F53" s="105"/>
      <c r="G53" s="63">
        <f>I49/F10</f>
        <v>2984.85</v>
      </c>
      <c r="H53" s="56"/>
      <c r="I53" s="56"/>
      <c r="J53" s="3"/>
      <c r="K53" s="3"/>
      <c r="L53" s="3"/>
    </row>
    <row r="54" spans="1:12" x14ac:dyDescent="0.3">
      <c r="A54" s="3"/>
      <c r="B54" s="3"/>
      <c r="C54" s="106" t="s">
        <v>71</v>
      </c>
      <c r="D54" s="106"/>
      <c r="E54" s="106"/>
      <c r="F54" s="106"/>
      <c r="G54" s="65">
        <f>SUM(G52:G53)</f>
        <v>7954.85</v>
      </c>
      <c r="H54" s="56"/>
      <c r="I54" s="56"/>
      <c r="J54" s="3"/>
      <c r="K54" s="3"/>
      <c r="L54" s="3"/>
    </row>
    <row r="55" spans="1:12" ht="19.2" customHeight="1" x14ac:dyDescent="0.35">
      <c r="A55" s="61" t="s">
        <v>68</v>
      </c>
      <c r="B55" s="62">
        <f>B56/A56</f>
        <v>84.10526315789474</v>
      </c>
      <c r="C55" s="3"/>
      <c r="G55" s="67"/>
      <c r="H55" s="56"/>
      <c r="I55" s="56"/>
      <c r="J55" s="3"/>
      <c r="K55" s="3"/>
      <c r="L55" s="3"/>
    </row>
    <row r="56" spans="1:12" ht="19.2" customHeight="1" x14ac:dyDescent="0.35">
      <c r="A56" s="61">
        <v>95</v>
      </c>
      <c r="B56" s="62">
        <f>B53</f>
        <v>7990</v>
      </c>
      <c r="C56" s="3"/>
      <c r="G56" s="56">
        <f>G54/A53</f>
        <v>93.586470588235301</v>
      </c>
      <c r="H56" s="83"/>
      <c r="I56" s="56"/>
      <c r="J56" s="3"/>
      <c r="K56" s="3"/>
      <c r="L56" s="3"/>
    </row>
    <row r="57" spans="1:12" ht="14.4" customHeight="1" x14ac:dyDescent="0.4">
      <c r="A57" s="3"/>
      <c r="B57" s="100"/>
      <c r="D57" s="69" t="s">
        <v>72</v>
      </c>
      <c r="E57" s="56"/>
      <c r="F57" s="70"/>
      <c r="G57" s="70"/>
      <c r="H57" s="56"/>
      <c r="I57" s="56"/>
      <c r="J57" s="3"/>
      <c r="K57" s="3"/>
      <c r="L57" s="3"/>
    </row>
    <row r="58" spans="1:12" x14ac:dyDescent="0.3">
      <c r="A58" s="3"/>
      <c r="D58" s="71" t="s">
        <v>73</v>
      </c>
      <c r="E58" s="72">
        <f>I49/F49</f>
        <v>2984.85</v>
      </c>
      <c r="F58" s="73" t="s">
        <v>17</v>
      </c>
      <c r="G58" s="70"/>
      <c r="H58" s="56"/>
      <c r="I58" s="56"/>
      <c r="J58" s="3"/>
      <c r="K58" s="3"/>
      <c r="L58" s="3"/>
    </row>
    <row r="59" spans="1:12" x14ac:dyDescent="0.3">
      <c r="A59" s="3"/>
      <c r="B59" s="3"/>
      <c r="C59" s="3"/>
      <c r="D59" s="71" t="s">
        <v>18</v>
      </c>
      <c r="E59" s="72">
        <f>L49/F49</f>
        <v>3022.2305999999999</v>
      </c>
      <c r="F59" s="73" t="s">
        <v>17</v>
      </c>
      <c r="G59" s="70"/>
      <c r="H59" s="56"/>
      <c r="I59" s="56"/>
      <c r="J59" s="3"/>
      <c r="K59" s="3"/>
      <c r="L59" s="3"/>
    </row>
    <row r="60" spans="1:12" x14ac:dyDescent="0.3">
      <c r="A60" s="3"/>
      <c r="B60" s="3"/>
      <c r="C60" s="56"/>
      <c r="D60" s="74"/>
      <c r="E60" s="70"/>
      <c r="F60" s="70"/>
      <c r="G60" s="3"/>
      <c r="H60" s="3"/>
      <c r="I60" s="3"/>
      <c r="J60" s="3"/>
      <c r="K60" s="3"/>
      <c r="L60" s="3"/>
    </row>
    <row r="61" spans="1:12" x14ac:dyDescent="0.3">
      <c r="D61" s="59" t="s">
        <v>18</v>
      </c>
      <c r="E61" s="75"/>
      <c r="F61" s="76" t="s">
        <v>16</v>
      </c>
    </row>
    <row r="62" spans="1:12" x14ac:dyDescent="0.3">
      <c r="B62" s="105" t="s">
        <v>74</v>
      </c>
      <c r="C62" s="105"/>
      <c r="D62" s="63">
        <f>G13</f>
        <v>5218.5</v>
      </c>
      <c r="E62" s="77"/>
      <c r="F62" s="78">
        <f>G12</f>
        <v>4970</v>
      </c>
    </row>
    <row r="63" spans="1:12" x14ac:dyDescent="0.3">
      <c r="B63" s="102" t="s">
        <v>75</v>
      </c>
      <c r="C63" s="103"/>
      <c r="D63" s="63">
        <f>E59</f>
        <v>3022.2305999999999</v>
      </c>
      <c r="E63" s="77"/>
      <c r="F63" s="78">
        <f>E58</f>
        <v>2984.85</v>
      </c>
    </row>
    <row r="64" spans="1:12" x14ac:dyDescent="0.3">
      <c r="B64" s="64" t="s">
        <v>71</v>
      </c>
      <c r="C64" s="64"/>
      <c r="D64" s="65">
        <f>SUM(D62:D63)</f>
        <v>8240.730599999999</v>
      </c>
      <c r="E64" s="75"/>
      <c r="F64" s="79">
        <f>SUM(F62:F63)</f>
        <v>7954.85</v>
      </c>
    </row>
    <row r="65" spans="4:6" x14ac:dyDescent="0.3">
      <c r="D65" s="67"/>
      <c r="E65" s="56"/>
      <c r="F65" s="70"/>
    </row>
    <row r="66" spans="4:6" x14ac:dyDescent="0.3">
      <c r="D66" s="56">
        <f>D64/A53</f>
        <v>96.949771764705872</v>
      </c>
      <c r="E66" s="56"/>
      <c r="F66" s="3">
        <f>F64/A53</f>
        <v>93.586470588235301</v>
      </c>
    </row>
  </sheetData>
  <mergeCells count="13">
    <mergeCell ref="B62:C62"/>
    <mergeCell ref="B63:C63"/>
    <mergeCell ref="D12:E12"/>
    <mergeCell ref="D13:E13"/>
    <mergeCell ref="C52:F52"/>
    <mergeCell ref="C53:F53"/>
    <mergeCell ref="C54:F54"/>
    <mergeCell ref="A1:F1"/>
    <mergeCell ref="A2:F2"/>
    <mergeCell ref="A3:L3"/>
    <mergeCell ref="A4:F4"/>
    <mergeCell ref="J6:K6"/>
    <mergeCell ref="L6:L7"/>
  </mergeCells>
  <pageMargins left="0.11811023622047245" right="0.11811023622047245" top="0.15748031496062992" bottom="0.15748031496062992" header="0.31496062992125984" footer="0.31496062992125984"/>
  <pageSetup paperSize="9" orientation="landscape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588E-A564-4725-BAAE-DE95047725D5}">
  <dimension ref="A1:L66"/>
  <sheetViews>
    <sheetView workbookViewId="0">
      <selection activeCell="L1" sqref="A1:L66"/>
    </sheetView>
  </sheetViews>
  <sheetFormatPr defaultRowHeight="14.4" x14ac:dyDescent="0.3"/>
  <cols>
    <col min="1" max="1" width="9.88671875" bestFit="1" customWidth="1"/>
    <col min="2" max="2" width="30.109375" customWidth="1"/>
    <col min="3" max="3" width="11.8867187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36" x14ac:dyDescent="0.65">
      <c r="A3" s="119" t="s">
        <v>201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</row>
    <row r="4" spans="1:12" x14ac:dyDescent="0.3">
      <c r="A4" s="107" t="s">
        <v>89</v>
      </c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220</v>
      </c>
      <c r="C8" s="81" t="s">
        <v>199</v>
      </c>
      <c r="D8" s="15" t="s">
        <v>15</v>
      </c>
      <c r="E8" s="16">
        <v>327</v>
      </c>
      <c r="F8" s="17">
        <f>E8*F10</f>
        <v>327</v>
      </c>
      <c r="G8" s="12">
        <v>14</v>
      </c>
      <c r="H8" s="18">
        <f>E8*G8</f>
        <v>4578</v>
      </c>
      <c r="I8" s="19">
        <f>F8*G8</f>
        <v>4578</v>
      </c>
      <c r="J8" s="20">
        <v>0.05</v>
      </c>
      <c r="K8" s="21">
        <f>I8*J8</f>
        <v>228.9</v>
      </c>
      <c r="L8" s="17">
        <f>I8+K8</f>
        <v>4806.8999999999996</v>
      </c>
    </row>
    <row r="9" spans="1:12" x14ac:dyDescent="0.3">
      <c r="A9" s="12"/>
      <c r="B9" s="80" t="s">
        <v>214</v>
      </c>
      <c r="C9" s="81"/>
      <c r="D9" s="15"/>
      <c r="E9" s="15"/>
      <c r="F9" s="17"/>
      <c r="G9" s="12"/>
      <c r="H9" s="18"/>
      <c r="I9" s="19"/>
      <c r="J9" s="22"/>
      <c r="K9" s="21"/>
      <c r="L9" s="17"/>
    </row>
    <row r="10" spans="1:12" ht="18" x14ac:dyDescent="0.3">
      <c r="A10" s="23"/>
      <c r="E10" s="24"/>
      <c r="F10" s="25">
        <v>1</v>
      </c>
      <c r="G10" s="23"/>
      <c r="H10" s="26">
        <f>SUM(H8:H9)</f>
        <v>4578</v>
      </c>
      <c r="I10" s="27">
        <f>SUM(I8:I9)</f>
        <v>4578</v>
      </c>
      <c r="J10" s="28"/>
      <c r="K10" s="29">
        <f>SUM(K8:K9)</f>
        <v>228.9</v>
      </c>
      <c r="L10" s="30">
        <f>SUM(L8:L9)</f>
        <v>4806.8999999999996</v>
      </c>
    </row>
    <row r="11" spans="1:12" x14ac:dyDescent="0.3">
      <c r="A11" s="23"/>
      <c r="B11" s="23"/>
      <c r="C11" s="24"/>
      <c r="D11" s="31"/>
      <c r="E11" s="32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12"/>
      <c r="C12" s="15"/>
      <c r="D12" s="113" t="s">
        <v>16</v>
      </c>
      <c r="E12" s="114"/>
      <c r="F12" s="36" t="s">
        <v>17</v>
      </c>
      <c r="G12" s="37">
        <f>I10/F10</f>
        <v>4578</v>
      </c>
      <c r="H12" s="18"/>
      <c r="I12" s="19"/>
      <c r="J12" s="22"/>
      <c r="K12" s="21"/>
      <c r="L12" s="17"/>
    </row>
    <row r="13" spans="1:12" x14ac:dyDescent="0.3">
      <c r="A13" s="12"/>
      <c r="B13" s="12"/>
      <c r="C13" s="15"/>
      <c r="D13" s="113" t="s">
        <v>18</v>
      </c>
      <c r="E13" s="114"/>
      <c r="F13" s="36" t="s">
        <v>17</v>
      </c>
      <c r="G13" s="37">
        <f>L10/F10</f>
        <v>4806.8999999999996</v>
      </c>
      <c r="H13" s="18"/>
      <c r="I13" s="19"/>
      <c r="J13" s="22"/>
      <c r="K13" s="21"/>
      <c r="L13" s="17"/>
    </row>
    <row r="14" spans="1:12" x14ac:dyDescent="0.3">
      <c r="A14" s="12"/>
      <c r="B14" s="12"/>
      <c r="C14" s="15"/>
      <c r="D14" s="34"/>
      <c r="E14" s="35"/>
      <c r="F14" s="36"/>
      <c r="G14" s="37"/>
      <c r="H14" s="18"/>
      <c r="I14" s="19"/>
      <c r="J14" s="22"/>
      <c r="K14" s="21"/>
      <c r="L14" s="17"/>
    </row>
    <row r="15" spans="1:12" x14ac:dyDescent="0.3">
      <c r="A15" s="9" t="s">
        <v>19</v>
      </c>
      <c r="B15" s="38" t="s">
        <v>91</v>
      </c>
      <c r="C15" s="15" t="str">
        <f>C8</f>
        <v>LIGHT GREEN</v>
      </c>
      <c r="D15" s="15" t="s">
        <v>20</v>
      </c>
      <c r="E15" s="15">
        <v>1</v>
      </c>
      <c r="F15" s="17">
        <f>E15*F10</f>
        <v>1</v>
      </c>
      <c r="G15" s="12">
        <v>55</v>
      </c>
      <c r="H15" s="18">
        <f>E15*G15</f>
        <v>55</v>
      </c>
      <c r="I15" s="19">
        <f>F15*G15</f>
        <v>55</v>
      </c>
      <c r="J15" s="22">
        <v>0.12</v>
      </c>
      <c r="K15" s="21">
        <f>I15*J15</f>
        <v>6.6</v>
      </c>
      <c r="L15" s="17">
        <f>I15+K15</f>
        <v>61.6</v>
      </c>
    </row>
    <row r="16" spans="1:12" x14ac:dyDescent="0.3">
      <c r="A16" s="9"/>
      <c r="B16" s="38"/>
      <c r="C16" s="15"/>
      <c r="D16" s="15"/>
      <c r="E16" s="15"/>
      <c r="F16" s="17"/>
      <c r="G16" s="12"/>
      <c r="H16" s="18"/>
      <c r="I16" s="19"/>
      <c r="J16" s="22"/>
      <c r="K16" s="21"/>
      <c r="L16" s="17"/>
    </row>
    <row r="17" spans="1:12" x14ac:dyDescent="0.3">
      <c r="A17" s="9" t="s">
        <v>21</v>
      </c>
      <c r="B17" s="12" t="s">
        <v>22</v>
      </c>
      <c r="C17" s="15" t="str">
        <f>C8</f>
        <v>LIGHT GREEN</v>
      </c>
      <c r="D17" s="15" t="s">
        <v>23</v>
      </c>
      <c r="E17" s="15">
        <v>100</v>
      </c>
      <c r="F17" s="17">
        <f>E17*F10</f>
        <v>100</v>
      </c>
      <c r="G17" s="12">
        <v>61</v>
      </c>
      <c r="H17" s="18">
        <f>F17/1000*G17/F10</f>
        <v>6.1000000000000005</v>
      </c>
      <c r="I17" s="19">
        <f>F17/1000*G17</f>
        <v>6.1000000000000005</v>
      </c>
      <c r="J17" s="22">
        <v>0.12</v>
      </c>
      <c r="K17" s="21">
        <f>I17*J17</f>
        <v>0.73199999999999998</v>
      </c>
      <c r="L17" s="17">
        <f>I17+K17</f>
        <v>6.8320000000000007</v>
      </c>
    </row>
    <row r="18" spans="1:12" x14ac:dyDescent="0.3">
      <c r="A18" s="9"/>
      <c r="B18" s="12" t="s">
        <v>24</v>
      </c>
      <c r="C18" s="15" t="str">
        <f>C8</f>
        <v>LIGHT GREEN</v>
      </c>
      <c r="D18" s="15" t="s">
        <v>23</v>
      </c>
      <c r="E18" s="15">
        <v>100</v>
      </c>
      <c r="F18" s="17">
        <f>E18*F10</f>
        <v>100</v>
      </c>
      <c r="G18" s="12">
        <v>257</v>
      </c>
      <c r="H18" s="18">
        <f>F18/5000*G18/F10</f>
        <v>5.14</v>
      </c>
      <c r="I18" s="19">
        <f>H18*F10</f>
        <v>5.14</v>
      </c>
      <c r="J18" s="22">
        <v>0.12</v>
      </c>
      <c r="K18" s="21">
        <f>I18*J18</f>
        <v>0.6167999999999999</v>
      </c>
      <c r="L18" s="17">
        <f>I18+K18</f>
        <v>5.7567999999999993</v>
      </c>
    </row>
    <row r="19" spans="1:12" x14ac:dyDescent="0.3">
      <c r="A19" s="9"/>
      <c r="B19" s="12" t="s">
        <v>25</v>
      </c>
      <c r="C19" s="15" t="str">
        <f>C8</f>
        <v>LIGHT GREEN</v>
      </c>
      <c r="D19" s="15" t="s">
        <v>23</v>
      </c>
      <c r="E19" s="15">
        <v>50</v>
      </c>
      <c r="F19" s="17">
        <f>E19*F10</f>
        <v>50</v>
      </c>
      <c r="G19" s="12">
        <v>162</v>
      </c>
      <c r="H19" s="18">
        <f>F19/1000*G19/F10</f>
        <v>8.1</v>
      </c>
      <c r="I19" s="19">
        <f>F19/1000*G19</f>
        <v>8.1</v>
      </c>
      <c r="J19" s="22">
        <v>0.12</v>
      </c>
      <c r="K19" s="21">
        <f>I19*J19</f>
        <v>0.97199999999999998</v>
      </c>
      <c r="L19" s="17">
        <f>I19+K19</f>
        <v>9.0719999999999992</v>
      </c>
    </row>
    <row r="20" spans="1:12" x14ac:dyDescent="0.3">
      <c r="A20" s="9"/>
      <c r="B20" s="12"/>
      <c r="C20" s="15"/>
      <c r="D20" s="15"/>
      <c r="E20" s="15"/>
      <c r="F20" s="17"/>
      <c r="G20" s="12"/>
      <c r="H20" s="18"/>
      <c r="I20" s="19"/>
      <c r="J20" s="22"/>
      <c r="K20" s="21"/>
      <c r="L20" s="17"/>
    </row>
    <row r="21" spans="1:12" x14ac:dyDescent="0.3">
      <c r="A21" s="9" t="s">
        <v>26</v>
      </c>
      <c r="B21" s="12" t="s">
        <v>26</v>
      </c>
      <c r="C21" s="15" t="s">
        <v>27</v>
      </c>
      <c r="D21" s="15" t="s">
        <v>28</v>
      </c>
      <c r="E21" s="15">
        <v>0.5</v>
      </c>
      <c r="F21" s="17">
        <f>E21*F10</f>
        <v>0.5</v>
      </c>
      <c r="G21" s="12">
        <v>18</v>
      </c>
      <c r="H21" s="18">
        <f>E21*G21</f>
        <v>9</v>
      </c>
      <c r="I21" s="19">
        <f>F21*G21</f>
        <v>9</v>
      </c>
      <c r="J21" s="22">
        <v>0.18</v>
      </c>
      <c r="K21" s="21">
        <f>I21*J21</f>
        <v>1.6199999999999999</v>
      </c>
      <c r="L21" s="17">
        <f>I21+K21</f>
        <v>10.62</v>
      </c>
    </row>
    <row r="22" spans="1:12" x14ac:dyDescent="0.3">
      <c r="A22" s="9"/>
      <c r="B22" s="12" t="s">
        <v>29</v>
      </c>
      <c r="C22" s="15" t="s">
        <v>30</v>
      </c>
      <c r="D22" s="15" t="s">
        <v>31</v>
      </c>
      <c r="E22" s="15">
        <v>0.15</v>
      </c>
      <c r="F22" s="17">
        <f>E22*F10</f>
        <v>0.15</v>
      </c>
      <c r="G22" s="12">
        <v>95</v>
      </c>
      <c r="H22" s="18">
        <f>E22*G22</f>
        <v>14.25</v>
      </c>
      <c r="I22" s="19">
        <f>F22*G22</f>
        <v>14.25</v>
      </c>
      <c r="J22" s="22">
        <v>0.18</v>
      </c>
      <c r="K22" s="21">
        <f>I22*J22</f>
        <v>2.5649999999999999</v>
      </c>
      <c r="L22" s="17">
        <f>I22+K22</f>
        <v>16.815000000000001</v>
      </c>
    </row>
    <row r="23" spans="1:12" x14ac:dyDescent="0.3">
      <c r="A23" s="9"/>
      <c r="B23" s="12" t="s">
        <v>32</v>
      </c>
      <c r="C23" s="15" t="s">
        <v>33</v>
      </c>
      <c r="D23" s="15" t="s">
        <v>28</v>
      </c>
      <c r="E23" s="15">
        <v>3.75</v>
      </c>
      <c r="F23" s="17">
        <f>E23*F10</f>
        <v>3.75</v>
      </c>
      <c r="G23" s="12">
        <v>8</v>
      </c>
      <c r="H23" s="18">
        <f>E23*G23</f>
        <v>30</v>
      </c>
      <c r="I23" s="19">
        <f>F23*G23</f>
        <v>30</v>
      </c>
      <c r="J23" s="22">
        <v>0.18</v>
      </c>
      <c r="K23" s="21">
        <f>I23*J23</f>
        <v>5.3999999999999995</v>
      </c>
      <c r="L23" s="17">
        <f>I23+K23</f>
        <v>35.4</v>
      </c>
    </row>
    <row r="24" spans="1:12" x14ac:dyDescent="0.3">
      <c r="A24" s="9"/>
      <c r="B24" s="12"/>
      <c r="C24" s="15"/>
      <c r="D24" s="15"/>
      <c r="E24" s="15"/>
      <c r="F24" s="17"/>
      <c r="G24" s="12"/>
      <c r="H24" s="12"/>
      <c r="I24" s="17"/>
      <c r="J24" s="22"/>
      <c r="K24" s="17"/>
      <c r="L24" s="17"/>
    </row>
    <row r="25" spans="1:12" ht="22.2" x14ac:dyDescent="0.3">
      <c r="A25" s="12" t="s">
        <v>34</v>
      </c>
      <c r="B25" s="96" t="s">
        <v>202</v>
      </c>
      <c r="C25" s="15"/>
      <c r="D25" s="15" t="s">
        <v>36</v>
      </c>
      <c r="E25" s="15">
        <v>2</v>
      </c>
      <c r="F25" s="12">
        <f>E25*F10</f>
        <v>2</v>
      </c>
      <c r="G25" s="12">
        <v>15</v>
      </c>
      <c r="H25" s="18">
        <f>E25*G25</f>
        <v>30</v>
      </c>
      <c r="I25" s="19">
        <f t="shared" ref="I25:I30" si="0">F25*G25</f>
        <v>30</v>
      </c>
      <c r="J25" s="22">
        <v>0.12</v>
      </c>
      <c r="K25" s="21">
        <f t="shared" ref="K25:K30" si="1">I25*J25</f>
        <v>3.5999999999999996</v>
      </c>
      <c r="L25" s="17">
        <f t="shared" ref="L25:L30" si="2">I25+K25</f>
        <v>33.6</v>
      </c>
    </row>
    <row r="26" spans="1:12" x14ac:dyDescent="0.3">
      <c r="A26" s="12"/>
      <c r="B26" s="12"/>
      <c r="C26" s="15"/>
      <c r="D26" s="15" t="s">
        <v>36</v>
      </c>
      <c r="E26" s="15">
        <v>2</v>
      </c>
      <c r="F26" s="12">
        <f>E26*F10</f>
        <v>2</v>
      </c>
      <c r="G26" s="12">
        <v>2.5</v>
      </c>
      <c r="H26" s="18">
        <f>E26*G26</f>
        <v>5</v>
      </c>
      <c r="I26" s="19">
        <f t="shared" si="0"/>
        <v>5</v>
      </c>
      <c r="J26" s="22">
        <v>0.12</v>
      </c>
      <c r="K26" s="21">
        <f t="shared" si="1"/>
        <v>0.6</v>
      </c>
      <c r="L26" s="17">
        <f t="shared" si="2"/>
        <v>5.6</v>
      </c>
    </row>
    <row r="27" spans="1:12" x14ac:dyDescent="0.3">
      <c r="A27" s="12" t="s">
        <v>41</v>
      </c>
      <c r="B27" s="12" t="s">
        <v>200</v>
      </c>
      <c r="C27" s="15" t="s">
        <v>30</v>
      </c>
      <c r="D27" s="15" t="s">
        <v>36</v>
      </c>
      <c r="E27" s="15">
        <v>1</v>
      </c>
      <c r="F27" s="17">
        <f>E27*F10</f>
        <v>1</v>
      </c>
      <c r="G27" s="12">
        <v>30</v>
      </c>
      <c r="H27" s="18">
        <f>E27*G27</f>
        <v>30</v>
      </c>
      <c r="I27" s="19">
        <f t="shared" si="0"/>
        <v>30</v>
      </c>
      <c r="J27" s="22">
        <v>0.12</v>
      </c>
      <c r="K27" s="21">
        <f t="shared" si="1"/>
        <v>3.5999999999999996</v>
      </c>
      <c r="L27" s="17">
        <f t="shared" si="2"/>
        <v>33.6</v>
      </c>
    </row>
    <row r="28" spans="1:12" x14ac:dyDescent="0.3">
      <c r="A28" s="12"/>
      <c r="B28" s="12" t="s">
        <v>188</v>
      </c>
      <c r="C28" s="15" t="s">
        <v>30</v>
      </c>
      <c r="D28" s="15" t="s">
        <v>36</v>
      </c>
      <c r="E28" s="15">
        <v>1</v>
      </c>
      <c r="F28" s="17">
        <f>E28*F10</f>
        <v>1</v>
      </c>
      <c r="G28" s="12">
        <v>0</v>
      </c>
      <c r="H28" s="18">
        <f>E28*G28</f>
        <v>0</v>
      </c>
      <c r="I28" s="19">
        <f t="shared" si="0"/>
        <v>0</v>
      </c>
      <c r="J28" s="22">
        <v>0.12</v>
      </c>
      <c r="K28" s="21">
        <f t="shared" si="1"/>
        <v>0</v>
      </c>
      <c r="L28" s="17">
        <f t="shared" si="2"/>
        <v>0</v>
      </c>
    </row>
    <row r="29" spans="1:12" x14ac:dyDescent="0.3">
      <c r="A29" s="12"/>
      <c r="B29" s="12" t="s">
        <v>43</v>
      </c>
      <c r="C29" s="15" t="s">
        <v>30</v>
      </c>
      <c r="D29" s="15" t="s">
        <v>36</v>
      </c>
      <c r="E29" s="15">
        <v>1</v>
      </c>
      <c r="F29" s="17">
        <f>E29*F10</f>
        <v>1</v>
      </c>
      <c r="G29" s="12">
        <v>3.5</v>
      </c>
      <c r="H29" s="18">
        <f>E29*G29</f>
        <v>3.5</v>
      </c>
      <c r="I29" s="19">
        <f t="shared" si="0"/>
        <v>3.5</v>
      </c>
      <c r="J29" s="22">
        <v>0.12</v>
      </c>
      <c r="K29" s="21">
        <f t="shared" si="1"/>
        <v>0.42</v>
      </c>
      <c r="L29" s="17">
        <f t="shared" si="2"/>
        <v>3.92</v>
      </c>
    </row>
    <row r="30" spans="1:12" x14ac:dyDescent="0.3">
      <c r="A30" s="9"/>
      <c r="B30" s="12" t="s">
        <v>44</v>
      </c>
      <c r="C30" s="15" t="s">
        <v>30</v>
      </c>
      <c r="D30" s="15" t="s">
        <v>36</v>
      </c>
      <c r="E30" s="15">
        <v>1</v>
      </c>
      <c r="F30" s="17">
        <f>E30*F10</f>
        <v>1</v>
      </c>
      <c r="G30" s="12">
        <v>3.5</v>
      </c>
      <c r="H30" s="18">
        <v>4</v>
      </c>
      <c r="I30" s="19">
        <f t="shared" si="0"/>
        <v>3.5</v>
      </c>
      <c r="J30" s="22">
        <v>0.12</v>
      </c>
      <c r="K30" s="21">
        <f t="shared" si="1"/>
        <v>0.42</v>
      </c>
      <c r="L30" s="17">
        <f t="shared" si="2"/>
        <v>3.92</v>
      </c>
    </row>
    <row r="31" spans="1:12" x14ac:dyDescent="0.3">
      <c r="A31" s="9"/>
      <c r="B31" s="12"/>
      <c r="C31" s="15"/>
      <c r="D31" s="15"/>
      <c r="E31" s="15"/>
      <c r="F31" s="17"/>
      <c r="G31" s="12"/>
      <c r="H31" s="12"/>
      <c r="I31" s="17"/>
      <c r="J31" s="22"/>
      <c r="K31" s="17"/>
      <c r="L31" s="17"/>
    </row>
    <row r="32" spans="1:12" ht="39.6" x14ac:dyDescent="0.3">
      <c r="A32" s="42" t="s">
        <v>45</v>
      </c>
      <c r="B32" s="23" t="s">
        <v>46</v>
      </c>
      <c r="C32" s="24" t="s">
        <v>30</v>
      </c>
      <c r="D32" s="24" t="s">
        <v>36</v>
      </c>
      <c r="E32" s="24">
        <v>1</v>
      </c>
      <c r="F32" s="43">
        <f>E32*F10</f>
        <v>1</v>
      </c>
      <c r="G32" s="23">
        <v>5</v>
      </c>
      <c r="H32" s="44">
        <f t="shared" ref="H32:H37" si="3">E32*G32</f>
        <v>5</v>
      </c>
      <c r="I32" s="45">
        <f t="shared" ref="I32:I36" si="4">F32*G32</f>
        <v>5</v>
      </c>
      <c r="J32" s="46">
        <v>0.18</v>
      </c>
      <c r="K32" s="47">
        <f t="shared" ref="K32:K37" si="5">I32*J32</f>
        <v>0.89999999999999991</v>
      </c>
      <c r="L32" s="43">
        <f t="shared" ref="L32:L38" si="6">I32+K32</f>
        <v>5.9</v>
      </c>
    </row>
    <row r="33" spans="1:12" x14ac:dyDescent="0.3">
      <c r="A33" s="12"/>
      <c r="B33" s="12" t="s">
        <v>47</v>
      </c>
      <c r="C33" s="15" t="s">
        <v>30</v>
      </c>
      <c r="D33" s="15" t="s">
        <v>36</v>
      </c>
      <c r="E33" s="15">
        <v>1</v>
      </c>
      <c r="F33" s="17">
        <f>E33*F10</f>
        <v>1</v>
      </c>
      <c r="G33" s="12">
        <v>5</v>
      </c>
      <c r="H33" s="18">
        <f t="shared" si="3"/>
        <v>5</v>
      </c>
      <c r="I33" s="19">
        <f t="shared" si="4"/>
        <v>5</v>
      </c>
      <c r="J33" s="22">
        <v>0.18</v>
      </c>
      <c r="K33" s="21">
        <f t="shared" si="5"/>
        <v>0.89999999999999991</v>
      </c>
      <c r="L33" s="17">
        <f t="shared" si="6"/>
        <v>5.9</v>
      </c>
    </row>
    <row r="34" spans="1:12" x14ac:dyDescent="0.3">
      <c r="A34" s="12"/>
      <c r="B34" s="12" t="s">
        <v>48</v>
      </c>
      <c r="C34" s="15" t="s">
        <v>30</v>
      </c>
      <c r="D34" s="15" t="s">
        <v>49</v>
      </c>
      <c r="E34" s="15">
        <v>1</v>
      </c>
      <c r="F34" s="17">
        <f>E34*F10</f>
        <v>1</v>
      </c>
      <c r="G34" s="12">
        <v>12</v>
      </c>
      <c r="H34" s="18">
        <f t="shared" si="3"/>
        <v>12</v>
      </c>
      <c r="I34" s="19">
        <f t="shared" si="4"/>
        <v>12</v>
      </c>
      <c r="J34" s="22">
        <v>0.18</v>
      </c>
      <c r="K34" s="21">
        <f t="shared" si="5"/>
        <v>2.16</v>
      </c>
      <c r="L34" s="17">
        <f t="shared" si="6"/>
        <v>14.16</v>
      </c>
    </row>
    <row r="35" spans="1:12" x14ac:dyDescent="0.3">
      <c r="A35" s="12"/>
      <c r="B35" s="12" t="s">
        <v>50</v>
      </c>
      <c r="C35" s="15" t="s">
        <v>30</v>
      </c>
      <c r="D35" s="15" t="s">
        <v>49</v>
      </c>
      <c r="E35" s="15">
        <v>0.2</v>
      </c>
      <c r="F35" s="17">
        <f>E35*F10</f>
        <v>0.2</v>
      </c>
      <c r="G35" s="12">
        <v>115</v>
      </c>
      <c r="H35" s="18">
        <v>15</v>
      </c>
      <c r="I35" s="19">
        <f>H35*F10</f>
        <v>15</v>
      </c>
      <c r="J35" s="22">
        <v>0.18</v>
      </c>
      <c r="K35" s="21">
        <f t="shared" si="5"/>
        <v>2.6999999999999997</v>
      </c>
      <c r="L35" s="17">
        <f t="shared" si="6"/>
        <v>17.7</v>
      </c>
    </row>
    <row r="36" spans="1:12" x14ac:dyDescent="0.3">
      <c r="A36" s="12"/>
      <c r="B36" s="12" t="s">
        <v>51</v>
      </c>
      <c r="C36" s="15" t="s">
        <v>30</v>
      </c>
      <c r="D36" s="15" t="s">
        <v>52</v>
      </c>
      <c r="E36" s="15">
        <v>2</v>
      </c>
      <c r="F36" s="17">
        <f>E36*F10</f>
        <v>2</v>
      </c>
      <c r="G36" s="12">
        <v>1.35</v>
      </c>
      <c r="H36" s="18">
        <f t="shared" si="3"/>
        <v>2.7</v>
      </c>
      <c r="I36" s="19">
        <f t="shared" si="4"/>
        <v>2.7</v>
      </c>
      <c r="J36" s="22">
        <v>0.18</v>
      </c>
      <c r="K36" s="21">
        <f t="shared" si="5"/>
        <v>0.48599999999999999</v>
      </c>
      <c r="L36" s="17">
        <f t="shared" si="6"/>
        <v>3.1859999999999999</v>
      </c>
    </row>
    <row r="37" spans="1:12" x14ac:dyDescent="0.3">
      <c r="A37" s="12"/>
      <c r="B37" s="12" t="s">
        <v>53</v>
      </c>
      <c r="C37" s="15" t="s">
        <v>30</v>
      </c>
      <c r="D37" s="15" t="s">
        <v>36</v>
      </c>
      <c r="E37" s="15">
        <v>7.0000000000000007E-2</v>
      </c>
      <c r="F37" s="17">
        <f>E37*F10</f>
        <v>7.0000000000000007E-2</v>
      </c>
      <c r="G37" s="12">
        <v>168</v>
      </c>
      <c r="H37" s="18">
        <f t="shared" si="3"/>
        <v>11.760000000000002</v>
      </c>
      <c r="I37" s="19">
        <f>F37*G37</f>
        <v>11.760000000000002</v>
      </c>
      <c r="J37" s="22">
        <v>0.18</v>
      </c>
      <c r="K37" s="21">
        <f t="shared" si="5"/>
        <v>2.1168</v>
      </c>
      <c r="L37" s="17">
        <f t="shared" si="6"/>
        <v>13.876800000000001</v>
      </c>
    </row>
    <row r="38" spans="1:12" x14ac:dyDescent="0.3">
      <c r="A38" s="12"/>
      <c r="B38" s="12" t="s">
        <v>54</v>
      </c>
      <c r="C38" s="15" t="s">
        <v>55</v>
      </c>
      <c r="D38" s="15" t="s">
        <v>56</v>
      </c>
      <c r="E38" s="15">
        <f>0.1</f>
        <v>0.1</v>
      </c>
      <c r="F38" s="17">
        <f>E38*F10</f>
        <v>0.1</v>
      </c>
      <c r="G38" s="12">
        <v>54</v>
      </c>
      <c r="H38" s="18">
        <f>E38*G38</f>
        <v>5.4</v>
      </c>
      <c r="I38" s="19">
        <f>F38*G38</f>
        <v>5.4</v>
      </c>
      <c r="J38" s="22">
        <v>0.18</v>
      </c>
      <c r="K38" s="21">
        <f>I38*J38</f>
        <v>0.97199999999999998</v>
      </c>
      <c r="L38" s="17">
        <f t="shared" si="6"/>
        <v>6.3719999999999999</v>
      </c>
    </row>
    <row r="39" spans="1:12" x14ac:dyDescent="0.3">
      <c r="A39" s="12"/>
      <c r="B39" s="12"/>
      <c r="C39" s="15"/>
      <c r="D39" s="15"/>
      <c r="E39" s="15"/>
      <c r="F39" s="17"/>
      <c r="G39" s="12"/>
      <c r="H39" s="48">
        <f>SUM(H15:H38)</f>
        <v>256.94999999999993</v>
      </c>
      <c r="I39" s="48">
        <f>SUM(I15:I38)</f>
        <v>256.44999999999993</v>
      </c>
      <c r="J39" s="49"/>
      <c r="K39" s="50">
        <f>SUM(K15:K38)</f>
        <v>37.380599999999994</v>
      </c>
      <c r="L39" s="51">
        <f>SUM(L15:L38)</f>
        <v>293.83059999999995</v>
      </c>
    </row>
    <row r="40" spans="1:12" x14ac:dyDescent="0.3">
      <c r="A40" s="12" t="s">
        <v>57</v>
      </c>
      <c r="B40" s="12" t="s">
        <v>97</v>
      </c>
      <c r="C40" s="16"/>
      <c r="D40" s="15" t="s">
        <v>36</v>
      </c>
      <c r="E40" s="15">
        <f>C40*1%</f>
        <v>0</v>
      </c>
      <c r="F40" s="17">
        <f>F10</f>
        <v>1</v>
      </c>
      <c r="G40" s="12">
        <f>E40</f>
        <v>0</v>
      </c>
      <c r="H40" s="19">
        <f>G40</f>
        <v>0</v>
      </c>
      <c r="I40" s="19">
        <f>H40*F40</f>
        <v>0</v>
      </c>
      <c r="J40" s="22">
        <v>0.18</v>
      </c>
      <c r="K40" s="21">
        <f t="shared" ref="K40:K48" si="7">I40*J40</f>
        <v>0</v>
      </c>
      <c r="L40" s="17">
        <f t="shared" ref="L40:L48" si="8">I40+K40</f>
        <v>0</v>
      </c>
    </row>
    <row r="41" spans="1:12" x14ac:dyDescent="0.3">
      <c r="A41" s="12"/>
      <c r="B41" s="12" t="s">
        <v>98</v>
      </c>
      <c r="C41" s="16"/>
      <c r="D41" s="15" t="s">
        <v>36</v>
      </c>
      <c r="E41" s="15">
        <f>C41*1%</f>
        <v>0</v>
      </c>
      <c r="F41" s="17">
        <f>F10</f>
        <v>1</v>
      </c>
      <c r="G41" s="12">
        <f>E41</f>
        <v>0</v>
      </c>
      <c r="H41" s="19">
        <f>G41</f>
        <v>0</v>
      </c>
      <c r="I41" s="19">
        <f>H41*F41</f>
        <v>0</v>
      </c>
      <c r="J41" s="22">
        <v>0.18</v>
      </c>
      <c r="K41" s="21">
        <f t="shared" si="7"/>
        <v>0</v>
      </c>
      <c r="L41" s="17">
        <f t="shared" si="8"/>
        <v>0</v>
      </c>
    </row>
    <row r="42" spans="1:12" x14ac:dyDescent="0.3">
      <c r="A42" s="12"/>
      <c r="B42" s="12" t="s">
        <v>99</v>
      </c>
      <c r="C42" s="16"/>
      <c r="D42" s="15" t="s">
        <v>36</v>
      </c>
      <c r="E42" s="15">
        <f>C42*5%</f>
        <v>0</v>
      </c>
      <c r="F42" s="17">
        <f>F10</f>
        <v>1</v>
      </c>
      <c r="G42" s="12">
        <f t="shared" ref="G42:G48" si="9">E42</f>
        <v>0</v>
      </c>
      <c r="H42" s="19">
        <f t="shared" ref="H42:H45" si="10">G42</f>
        <v>0</v>
      </c>
      <c r="I42" s="19">
        <f>H42*F42</f>
        <v>0</v>
      </c>
      <c r="J42" s="22"/>
      <c r="K42" s="21">
        <f t="shared" si="7"/>
        <v>0</v>
      </c>
      <c r="L42" s="17">
        <f t="shared" si="8"/>
        <v>0</v>
      </c>
    </row>
    <row r="43" spans="1:12" x14ac:dyDescent="0.3">
      <c r="A43" s="12"/>
      <c r="B43" s="12" t="s">
        <v>140</v>
      </c>
      <c r="C43" s="16">
        <f>B53</f>
        <v>7480</v>
      </c>
      <c r="D43" s="15" t="s">
        <v>36</v>
      </c>
      <c r="E43" s="15">
        <f>C43*6%</f>
        <v>448.8</v>
      </c>
      <c r="F43" s="17">
        <f>F10</f>
        <v>1</v>
      </c>
      <c r="G43" s="12">
        <f t="shared" si="9"/>
        <v>448.8</v>
      </c>
      <c r="H43" s="19">
        <f t="shared" si="10"/>
        <v>448.8</v>
      </c>
      <c r="I43" s="19">
        <f>H43*F43</f>
        <v>448.8</v>
      </c>
      <c r="J43" s="12"/>
      <c r="K43" s="21">
        <f t="shared" si="7"/>
        <v>0</v>
      </c>
      <c r="L43" s="17">
        <f t="shared" si="8"/>
        <v>448.8</v>
      </c>
    </row>
    <row r="44" spans="1:12" x14ac:dyDescent="0.3">
      <c r="A44" s="9" t="s">
        <v>61</v>
      </c>
      <c r="B44" s="12" t="s">
        <v>62</v>
      </c>
      <c r="C44" s="16"/>
      <c r="D44" s="15" t="s">
        <v>36</v>
      </c>
      <c r="E44" s="15">
        <f>C44*2.5%</f>
        <v>0</v>
      </c>
      <c r="F44" s="17">
        <f>F10</f>
        <v>1</v>
      </c>
      <c r="G44" s="12">
        <f t="shared" si="9"/>
        <v>0</v>
      </c>
      <c r="H44" s="19">
        <f t="shared" si="10"/>
        <v>0</v>
      </c>
      <c r="I44" s="19">
        <f t="shared" ref="I44:I48" si="11">H44*F44</f>
        <v>0</v>
      </c>
      <c r="J44" s="12"/>
      <c r="K44" s="21">
        <f t="shared" si="7"/>
        <v>0</v>
      </c>
      <c r="L44" s="17">
        <f t="shared" si="8"/>
        <v>0</v>
      </c>
    </row>
    <row r="45" spans="1:12" x14ac:dyDescent="0.3">
      <c r="A45" s="12"/>
      <c r="B45" s="12" t="s">
        <v>63</v>
      </c>
      <c r="C45" s="16"/>
      <c r="D45" s="15" t="s">
        <v>36</v>
      </c>
      <c r="E45" s="15">
        <f>C45*2%</f>
        <v>0</v>
      </c>
      <c r="F45" s="17">
        <f>F10</f>
        <v>1</v>
      </c>
      <c r="G45" s="12">
        <f t="shared" si="9"/>
        <v>0</v>
      </c>
      <c r="H45" s="19">
        <f t="shared" si="10"/>
        <v>0</v>
      </c>
      <c r="I45" s="19">
        <f t="shared" si="11"/>
        <v>0</v>
      </c>
      <c r="J45" s="12"/>
      <c r="K45" s="21">
        <f t="shared" si="7"/>
        <v>0</v>
      </c>
      <c r="L45" s="17">
        <f t="shared" si="8"/>
        <v>0</v>
      </c>
    </row>
    <row r="46" spans="1:12" x14ac:dyDescent="0.3">
      <c r="A46" s="12"/>
      <c r="B46" s="12" t="s">
        <v>64</v>
      </c>
      <c r="C46" s="16"/>
      <c r="D46" s="15" t="s">
        <v>36</v>
      </c>
      <c r="E46" s="15">
        <v>1000</v>
      </c>
      <c r="F46" s="17">
        <f>F10</f>
        <v>1</v>
      </c>
      <c r="G46" s="12">
        <f>E46</f>
        <v>1000</v>
      </c>
      <c r="H46" s="19">
        <f>G46*F46</f>
        <v>1000</v>
      </c>
      <c r="I46" s="19">
        <f t="shared" si="11"/>
        <v>1000</v>
      </c>
      <c r="J46" s="12"/>
      <c r="K46" s="21">
        <f t="shared" si="7"/>
        <v>0</v>
      </c>
      <c r="L46" s="17">
        <f t="shared" si="8"/>
        <v>1000</v>
      </c>
    </row>
    <row r="47" spans="1:12" x14ac:dyDescent="0.3">
      <c r="A47" s="12"/>
      <c r="B47" s="12" t="s">
        <v>101</v>
      </c>
      <c r="C47" s="16">
        <f>B53</f>
        <v>7480</v>
      </c>
      <c r="D47" s="15" t="s">
        <v>36</v>
      </c>
      <c r="E47" s="15">
        <f>C47*10%</f>
        <v>748</v>
      </c>
      <c r="F47" s="17">
        <v>1</v>
      </c>
      <c r="G47" s="12">
        <f>E47</f>
        <v>748</v>
      </c>
      <c r="H47" s="19">
        <f>G47*F47</f>
        <v>748</v>
      </c>
      <c r="I47" s="19">
        <f>H47*F47</f>
        <v>748</v>
      </c>
      <c r="J47" s="12"/>
      <c r="K47" s="21">
        <f t="shared" si="7"/>
        <v>0</v>
      </c>
      <c r="L47" s="17">
        <f t="shared" si="8"/>
        <v>748</v>
      </c>
    </row>
    <row r="48" spans="1:12" x14ac:dyDescent="0.3">
      <c r="A48" s="12" t="s">
        <v>65</v>
      </c>
      <c r="B48" s="52" t="s">
        <v>66</v>
      </c>
      <c r="C48" s="53"/>
      <c r="D48" s="53" t="s">
        <v>36</v>
      </c>
      <c r="E48" s="53">
        <v>450</v>
      </c>
      <c r="F48" s="17">
        <f>F10</f>
        <v>1</v>
      </c>
      <c r="G48" s="12">
        <f t="shared" si="9"/>
        <v>450</v>
      </c>
      <c r="H48" s="19">
        <f>G48*F48</f>
        <v>450</v>
      </c>
      <c r="I48" s="19">
        <f t="shared" si="11"/>
        <v>450</v>
      </c>
      <c r="J48" s="52"/>
      <c r="K48" s="54">
        <f t="shared" si="7"/>
        <v>0</v>
      </c>
      <c r="L48" s="55">
        <f t="shared" si="8"/>
        <v>450</v>
      </c>
    </row>
    <row r="49" spans="1:12" x14ac:dyDescent="0.3">
      <c r="A49" s="3"/>
      <c r="B49" s="3"/>
      <c r="C49" s="56"/>
      <c r="D49" s="56"/>
      <c r="E49" s="56"/>
      <c r="F49" s="57">
        <f>F10</f>
        <v>1</v>
      </c>
      <c r="G49" s="3"/>
      <c r="H49" s="57">
        <f>SUM(H39:H48)</f>
        <v>2903.75</v>
      </c>
      <c r="I49" s="57">
        <f>SUM(I39:I48)</f>
        <v>2903.25</v>
      </c>
      <c r="J49" s="58"/>
      <c r="K49" s="57">
        <f>SUM(K39:K48)</f>
        <v>37.380599999999994</v>
      </c>
      <c r="L49" s="57">
        <f>SUM(L39:L48)</f>
        <v>2940.6306</v>
      </c>
    </row>
    <row r="50" spans="1:12" x14ac:dyDescent="0.3">
      <c r="A50" s="3"/>
      <c r="B50" s="3"/>
      <c r="C50" s="56"/>
      <c r="D50" s="56"/>
      <c r="E50" s="56"/>
      <c r="F50" s="3"/>
      <c r="G50" s="3"/>
      <c r="H50" s="60"/>
      <c r="I50" s="60"/>
    </row>
    <row r="51" spans="1:12" x14ac:dyDescent="0.3">
      <c r="A51" s="3"/>
      <c r="B51" s="3"/>
      <c r="C51" s="56"/>
      <c r="D51" s="56"/>
      <c r="E51" s="56"/>
      <c r="F51" s="3"/>
      <c r="G51" s="59" t="s">
        <v>67</v>
      </c>
      <c r="H51" s="3"/>
      <c r="I51" s="3"/>
      <c r="J51" s="3"/>
      <c r="K51" s="60"/>
      <c r="L51" s="3"/>
    </row>
    <row r="52" spans="1:12" ht="18" x14ac:dyDescent="0.35">
      <c r="A52" s="61" t="s">
        <v>68</v>
      </c>
      <c r="B52" s="62">
        <v>88</v>
      </c>
      <c r="C52" s="105" t="s">
        <v>69</v>
      </c>
      <c r="D52" s="105"/>
      <c r="E52" s="105"/>
      <c r="F52" s="105"/>
      <c r="G52" s="63">
        <f>G12</f>
        <v>4578</v>
      </c>
      <c r="H52" s="56"/>
      <c r="I52" s="56"/>
      <c r="J52" s="3"/>
      <c r="K52" s="3"/>
      <c r="L52" s="3"/>
    </row>
    <row r="53" spans="1:12" ht="18" x14ac:dyDescent="0.35">
      <c r="A53" s="61">
        <v>85</v>
      </c>
      <c r="B53" s="61">
        <f>B52*A53</f>
        <v>7480</v>
      </c>
      <c r="C53" s="105" t="s">
        <v>70</v>
      </c>
      <c r="D53" s="105"/>
      <c r="E53" s="105"/>
      <c r="F53" s="105"/>
      <c r="G53" s="63">
        <f>I49/F10</f>
        <v>2903.25</v>
      </c>
      <c r="H53" s="56"/>
      <c r="I53" s="56"/>
      <c r="J53" s="3"/>
      <c r="K53" s="3"/>
      <c r="L53" s="3"/>
    </row>
    <row r="54" spans="1:12" x14ac:dyDescent="0.3">
      <c r="A54" s="3"/>
      <c r="B54" s="3"/>
      <c r="C54" s="106" t="s">
        <v>71</v>
      </c>
      <c r="D54" s="106"/>
      <c r="E54" s="106"/>
      <c r="F54" s="106"/>
      <c r="G54" s="65">
        <f>SUM(G52:G53)</f>
        <v>7481.25</v>
      </c>
      <c r="H54" s="56"/>
      <c r="I54" s="56"/>
      <c r="J54" s="3"/>
      <c r="K54" s="3"/>
      <c r="L54" s="3"/>
    </row>
    <row r="55" spans="1:12" ht="19.2" customHeight="1" x14ac:dyDescent="0.35">
      <c r="A55" s="61" t="s">
        <v>68</v>
      </c>
      <c r="B55" s="62">
        <f>B56/A56</f>
        <v>78.736842105263165</v>
      </c>
      <c r="C55" s="3"/>
      <c r="G55" s="67"/>
      <c r="H55" s="56"/>
      <c r="I55" s="56"/>
      <c r="J55" s="3"/>
      <c r="K55" s="3"/>
      <c r="L55" s="3"/>
    </row>
    <row r="56" spans="1:12" ht="19.2" customHeight="1" x14ac:dyDescent="0.35">
      <c r="A56" s="61">
        <v>95</v>
      </c>
      <c r="B56" s="62">
        <f>B53</f>
        <v>7480</v>
      </c>
      <c r="C56" s="3"/>
      <c r="G56" s="56">
        <f>G54/A53</f>
        <v>88.014705882352942</v>
      </c>
      <c r="H56" s="83"/>
      <c r="I56" s="56"/>
      <c r="J56" s="3"/>
      <c r="K56" s="3"/>
      <c r="L56" s="3"/>
    </row>
    <row r="57" spans="1:12" ht="14.4" customHeight="1" x14ac:dyDescent="0.4">
      <c r="A57" s="3"/>
      <c r="B57" s="100"/>
      <c r="D57" s="69" t="s">
        <v>72</v>
      </c>
      <c r="E57" s="56"/>
      <c r="F57" s="70"/>
      <c r="G57" s="70"/>
      <c r="H57" s="56"/>
      <c r="I57" s="56"/>
      <c r="J57" s="3"/>
      <c r="K57" s="3"/>
      <c r="L57" s="3"/>
    </row>
    <row r="58" spans="1:12" x14ac:dyDescent="0.3">
      <c r="A58" s="3"/>
      <c r="D58" s="71" t="s">
        <v>73</v>
      </c>
      <c r="E58" s="72">
        <f>I49/F49</f>
        <v>2903.25</v>
      </c>
      <c r="F58" s="73" t="s">
        <v>17</v>
      </c>
      <c r="G58" s="70"/>
      <c r="H58" s="56"/>
      <c r="I58" s="56"/>
      <c r="J58" s="3"/>
      <c r="K58" s="3"/>
      <c r="L58" s="3"/>
    </row>
    <row r="59" spans="1:12" x14ac:dyDescent="0.3">
      <c r="A59" s="3"/>
      <c r="B59" s="3"/>
      <c r="C59" s="3"/>
      <c r="D59" s="71" t="s">
        <v>18</v>
      </c>
      <c r="E59" s="72">
        <f>L49/F49</f>
        <v>2940.6306</v>
      </c>
      <c r="F59" s="73" t="s">
        <v>17</v>
      </c>
      <c r="G59" s="70"/>
      <c r="H59" s="56"/>
      <c r="I59" s="56"/>
      <c r="J59" s="3"/>
      <c r="K59" s="3"/>
      <c r="L59" s="3"/>
    </row>
    <row r="60" spans="1:12" x14ac:dyDescent="0.3">
      <c r="A60" s="3"/>
      <c r="B60" s="3"/>
      <c r="C60" s="56"/>
      <c r="D60" s="74"/>
      <c r="E60" s="70"/>
      <c r="F60" s="70"/>
      <c r="G60" s="3"/>
      <c r="H60" s="3"/>
      <c r="I60" s="3"/>
      <c r="J60" s="3"/>
      <c r="K60" s="3"/>
      <c r="L60" s="3"/>
    </row>
    <row r="61" spans="1:12" x14ac:dyDescent="0.3">
      <c r="D61" s="59" t="s">
        <v>18</v>
      </c>
      <c r="E61" s="75"/>
      <c r="F61" s="76" t="s">
        <v>16</v>
      </c>
    </row>
    <row r="62" spans="1:12" x14ac:dyDescent="0.3">
      <c r="B62" s="105" t="s">
        <v>74</v>
      </c>
      <c r="C62" s="105"/>
      <c r="D62" s="63">
        <f>G13</f>
        <v>4806.8999999999996</v>
      </c>
      <c r="E62" s="77"/>
      <c r="F62" s="78">
        <f>G12</f>
        <v>4578</v>
      </c>
    </row>
    <row r="63" spans="1:12" x14ac:dyDescent="0.3">
      <c r="B63" s="102" t="s">
        <v>75</v>
      </c>
      <c r="C63" s="103"/>
      <c r="D63" s="63">
        <f>E59</f>
        <v>2940.6306</v>
      </c>
      <c r="E63" s="77"/>
      <c r="F63" s="78">
        <f>E58</f>
        <v>2903.25</v>
      </c>
    </row>
    <row r="64" spans="1:12" x14ac:dyDescent="0.3">
      <c r="B64" s="64" t="s">
        <v>71</v>
      </c>
      <c r="C64" s="64"/>
      <c r="D64" s="65">
        <f>SUM(D62:D63)</f>
        <v>7747.5306</v>
      </c>
      <c r="E64" s="75"/>
      <c r="F64" s="79">
        <f>SUM(F62:F63)</f>
        <v>7481.25</v>
      </c>
    </row>
    <row r="65" spans="4:6" x14ac:dyDescent="0.3">
      <c r="D65" s="67"/>
      <c r="E65" s="56"/>
      <c r="F65" s="70"/>
    </row>
    <row r="66" spans="4:6" x14ac:dyDescent="0.3">
      <c r="D66" s="56">
        <f>D64/A53</f>
        <v>91.147418823529406</v>
      </c>
      <c r="E66" s="56"/>
      <c r="F66" s="3">
        <f>F64/A53</f>
        <v>88.014705882352942</v>
      </c>
    </row>
  </sheetData>
  <mergeCells count="13">
    <mergeCell ref="B62:C62"/>
    <mergeCell ref="B63:C63"/>
    <mergeCell ref="D12:E12"/>
    <mergeCell ref="D13:E13"/>
    <mergeCell ref="C52:F52"/>
    <mergeCell ref="C53:F53"/>
    <mergeCell ref="C54:F54"/>
    <mergeCell ref="A1:F1"/>
    <mergeCell ref="A2:F2"/>
    <mergeCell ref="A3:L3"/>
    <mergeCell ref="A4:F4"/>
    <mergeCell ref="J6:K6"/>
    <mergeCell ref="L6:L7"/>
  </mergeCells>
  <pageMargins left="0.11811023622047245" right="0.11811023622047245" top="0.15748031496062992" bottom="0.35433070866141736" header="0.31496062992125984" footer="0.31496062992125984"/>
  <pageSetup paperSize="9" orientation="landscape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D422-6B0F-484B-B0F9-C819B196580D}">
  <dimension ref="A1:L67"/>
  <sheetViews>
    <sheetView workbookViewId="0">
      <selection activeCell="F11" sqref="F11"/>
    </sheetView>
  </sheetViews>
  <sheetFormatPr defaultRowHeight="14.4" x14ac:dyDescent="0.3"/>
  <cols>
    <col min="1" max="1" width="9.88671875" bestFit="1" customWidth="1"/>
    <col min="2" max="2" width="30.109375" customWidth="1"/>
    <col min="3" max="3" width="11.8867187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14.5546875" bestFit="1" customWidth="1"/>
    <col min="8" max="8" width="9.44140625" bestFit="1" customWidth="1"/>
    <col min="9" max="9" width="11.44140625" bestFit="1" customWidth="1"/>
    <col min="10" max="10" width="5.6640625" bestFit="1" customWidth="1"/>
    <col min="11" max="11" width="9.44140625" bestFit="1" customWidth="1"/>
    <col min="12" max="12" width="11.44140625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36" x14ac:dyDescent="0.65">
      <c r="A3" s="119" t="s">
        <v>203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</row>
    <row r="4" spans="1:12" x14ac:dyDescent="0.3">
      <c r="A4" s="107" t="s">
        <v>89</v>
      </c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225</v>
      </c>
      <c r="C8" s="81" t="s">
        <v>186</v>
      </c>
      <c r="D8" s="15" t="s">
        <v>15</v>
      </c>
      <c r="E8" s="16">
        <v>480</v>
      </c>
      <c r="F8" s="17">
        <f>E8*F10</f>
        <v>48000</v>
      </c>
      <c r="G8" s="12">
        <v>12</v>
      </c>
      <c r="H8" s="18">
        <f>E8*G8</f>
        <v>5760</v>
      </c>
      <c r="I8" s="19">
        <f>F8*G8</f>
        <v>576000</v>
      </c>
      <c r="J8" s="20">
        <v>0.05</v>
      </c>
      <c r="K8" s="21">
        <f>I8*J8</f>
        <v>28800</v>
      </c>
      <c r="L8" s="17">
        <f>I8+K8</f>
        <v>604800</v>
      </c>
    </row>
    <row r="9" spans="1:12" x14ac:dyDescent="0.3">
      <c r="A9" s="12"/>
      <c r="B9" s="80"/>
      <c r="C9" s="81"/>
      <c r="D9" s="15"/>
      <c r="E9" s="15"/>
      <c r="F9" s="17"/>
      <c r="G9" s="12"/>
      <c r="H9" s="18"/>
      <c r="I9" s="19"/>
      <c r="J9" s="22"/>
      <c r="K9" s="21"/>
      <c r="L9" s="17"/>
    </row>
    <row r="10" spans="1:12" ht="18" x14ac:dyDescent="0.3">
      <c r="A10" s="23"/>
      <c r="C10" s="40"/>
      <c r="D10" s="40"/>
      <c r="E10" s="24"/>
      <c r="F10" s="25">
        <v>100</v>
      </c>
      <c r="G10" s="23"/>
      <c r="H10" s="26">
        <f>SUM(H8:H9)</f>
        <v>5760</v>
      </c>
      <c r="I10" s="27">
        <f>SUM(I8:I9)</f>
        <v>576000</v>
      </c>
      <c r="J10" s="28"/>
      <c r="K10" s="29">
        <f>SUM(K8:K9)</f>
        <v>28800</v>
      </c>
      <c r="L10" s="30">
        <f>SUM(L8:L9)</f>
        <v>604800</v>
      </c>
    </row>
    <row r="11" spans="1:12" x14ac:dyDescent="0.3">
      <c r="A11" s="23"/>
      <c r="B11" s="97"/>
      <c r="C11" s="24"/>
      <c r="D11" s="24"/>
      <c r="E11" s="24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98"/>
      <c r="C12" s="15"/>
      <c r="D12" s="104" t="s">
        <v>16</v>
      </c>
      <c r="E12" s="104"/>
      <c r="F12" s="36" t="s">
        <v>17</v>
      </c>
      <c r="G12" s="37">
        <f>I10/F10</f>
        <v>5760</v>
      </c>
      <c r="H12" s="18"/>
      <c r="I12" s="19"/>
      <c r="J12" s="22"/>
      <c r="K12" s="21"/>
      <c r="L12" s="17"/>
    </row>
    <row r="13" spans="1:12" x14ac:dyDescent="0.3">
      <c r="A13" s="12"/>
      <c r="B13" s="98"/>
      <c r="C13" s="15"/>
      <c r="D13" s="104" t="s">
        <v>18</v>
      </c>
      <c r="E13" s="104"/>
      <c r="F13" s="36" t="s">
        <v>17</v>
      </c>
      <c r="G13" s="37">
        <f>L10/F10</f>
        <v>6048</v>
      </c>
      <c r="H13" s="18"/>
      <c r="I13" s="19"/>
      <c r="J13" s="22"/>
      <c r="K13" s="21"/>
      <c r="L13" s="17"/>
    </row>
    <row r="14" spans="1:12" x14ac:dyDescent="0.3">
      <c r="A14" s="12"/>
      <c r="B14" s="98"/>
      <c r="C14" s="15"/>
      <c r="D14" s="99"/>
      <c r="E14" s="99"/>
      <c r="F14" s="36"/>
      <c r="G14" s="37"/>
      <c r="H14" s="18"/>
      <c r="I14" s="19"/>
      <c r="J14" s="22"/>
      <c r="K14" s="21"/>
      <c r="L14" s="17"/>
    </row>
    <row r="15" spans="1:12" x14ac:dyDescent="0.3">
      <c r="A15" s="9" t="s">
        <v>19</v>
      </c>
      <c r="B15" s="38" t="s">
        <v>91</v>
      </c>
      <c r="C15" s="15" t="s">
        <v>105</v>
      </c>
      <c r="D15" s="15" t="s">
        <v>20</v>
      </c>
      <c r="E15" s="15">
        <v>2</v>
      </c>
      <c r="F15" s="17">
        <f>E15*F10</f>
        <v>200</v>
      </c>
      <c r="G15" s="12">
        <v>55</v>
      </c>
      <c r="H15" s="18">
        <f>E15*G15</f>
        <v>110</v>
      </c>
      <c r="I15" s="19">
        <f>F15*G15</f>
        <v>11000</v>
      </c>
      <c r="J15" s="22">
        <v>0.12</v>
      </c>
      <c r="K15" s="21">
        <f>I15*J15</f>
        <v>1320</v>
      </c>
      <c r="L15" s="17">
        <f>I15+K15</f>
        <v>12320</v>
      </c>
    </row>
    <row r="16" spans="1:12" x14ac:dyDescent="0.3">
      <c r="A16" s="9"/>
      <c r="B16" s="38"/>
      <c r="C16" s="15"/>
      <c r="D16" s="15"/>
      <c r="E16" s="15"/>
      <c r="F16" s="17"/>
      <c r="G16" s="12"/>
      <c r="H16" s="18"/>
      <c r="I16" s="19"/>
      <c r="J16" s="22"/>
      <c r="K16" s="21"/>
      <c r="L16" s="17"/>
    </row>
    <row r="17" spans="1:12" x14ac:dyDescent="0.3">
      <c r="A17" s="9" t="s">
        <v>21</v>
      </c>
      <c r="B17" s="12" t="s">
        <v>22</v>
      </c>
      <c r="C17" s="15" t="str">
        <f>C8</f>
        <v xml:space="preserve">DARK RED </v>
      </c>
      <c r="D17" s="15" t="s">
        <v>23</v>
      </c>
      <c r="E17" s="15">
        <v>100</v>
      </c>
      <c r="F17" s="17">
        <f>E17*F10</f>
        <v>10000</v>
      </c>
      <c r="G17" s="12">
        <v>61</v>
      </c>
      <c r="H17" s="18">
        <f>F17/1000*G17/F10</f>
        <v>6.1</v>
      </c>
      <c r="I17" s="19">
        <f>F17/1000*G17</f>
        <v>610</v>
      </c>
      <c r="J17" s="22">
        <v>0.12</v>
      </c>
      <c r="K17" s="21">
        <f>I17*J17</f>
        <v>73.2</v>
      </c>
      <c r="L17" s="17">
        <f>I17+K17</f>
        <v>683.2</v>
      </c>
    </row>
    <row r="18" spans="1:12" x14ac:dyDescent="0.3">
      <c r="A18" s="9"/>
      <c r="B18" s="12" t="s">
        <v>24</v>
      </c>
      <c r="C18" s="15" t="str">
        <f>C8</f>
        <v xml:space="preserve">DARK RED </v>
      </c>
      <c r="D18" s="15" t="s">
        <v>23</v>
      </c>
      <c r="E18" s="15">
        <v>100</v>
      </c>
      <c r="F18" s="17">
        <f>E18*F10</f>
        <v>10000</v>
      </c>
      <c r="G18" s="12">
        <v>257</v>
      </c>
      <c r="H18" s="18">
        <f>F18/5000*G18/F10</f>
        <v>5.14</v>
      </c>
      <c r="I18" s="19">
        <f>H18*F10</f>
        <v>514</v>
      </c>
      <c r="J18" s="22">
        <v>0.12</v>
      </c>
      <c r="K18" s="21">
        <f>I18*J18</f>
        <v>61.68</v>
      </c>
      <c r="L18" s="17">
        <f>I18+K18</f>
        <v>575.67999999999995</v>
      </c>
    </row>
    <row r="19" spans="1:12" x14ac:dyDescent="0.3">
      <c r="A19" s="9"/>
      <c r="B19" s="12" t="s">
        <v>25</v>
      </c>
      <c r="C19" s="15" t="str">
        <f>C8</f>
        <v xml:space="preserve">DARK RED </v>
      </c>
      <c r="D19" s="15" t="s">
        <v>23</v>
      </c>
      <c r="E19" s="15">
        <v>50</v>
      </c>
      <c r="F19" s="17">
        <f>E19*F10</f>
        <v>5000</v>
      </c>
      <c r="G19" s="12">
        <v>162</v>
      </c>
      <c r="H19" s="18">
        <f>F19/1000*G19/F10</f>
        <v>8.1</v>
      </c>
      <c r="I19" s="19">
        <f>F19/1000*G19</f>
        <v>810</v>
      </c>
      <c r="J19" s="22">
        <v>0.12</v>
      </c>
      <c r="K19" s="21">
        <f>I19*J19</f>
        <v>97.2</v>
      </c>
      <c r="L19" s="17">
        <f>I19+K19</f>
        <v>907.2</v>
      </c>
    </row>
    <row r="20" spans="1:12" x14ac:dyDescent="0.3">
      <c r="A20" s="9"/>
      <c r="B20" s="12"/>
      <c r="C20" s="15"/>
      <c r="D20" s="15"/>
      <c r="E20" s="15"/>
      <c r="F20" s="17"/>
      <c r="G20" s="12"/>
      <c r="H20" s="18"/>
      <c r="I20" s="19"/>
      <c r="J20" s="22"/>
      <c r="K20" s="21"/>
      <c r="L20" s="17"/>
    </row>
    <row r="21" spans="1:12" x14ac:dyDescent="0.3">
      <c r="A21" s="9" t="s">
        <v>26</v>
      </c>
      <c r="B21" s="12" t="s">
        <v>26</v>
      </c>
      <c r="C21" s="15" t="s">
        <v>27</v>
      </c>
      <c r="D21" s="15" t="s">
        <v>28</v>
      </c>
      <c r="E21" s="15">
        <v>0.5</v>
      </c>
      <c r="F21" s="17">
        <f>E21*F10</f>
        <v>50</v>
      </c>
      <c r="G21" s="12">
        <v>18</v>
      </c>
      <c r="H21" s="18">
        <f>E21*G21</f>
        <v>9</v>
      </c>
      <c r="I21" s="19">
        <f>F21*G21</f>
        <v>900</v>
      </c>
      <c r="J21" s="22">
        <v>0.18</v>
      </c>
      <c r="K21" s="21">
        <f>I21*J21</f>
        <v>162</v>
      </c>
      <c r="L21" s="17">
        <f>I21+K21</f>
        <v>1062</v>
      </c>
    </row>
    <row r="22" spans="1:12" x14ac:dyDescent="0.3">
      <c r="A22" s="9"/>
      <c r="B22" s="12" t="s">
        <v>29</v>
      </c>
      <c r="C22" s="15" t="s">
        <v>30</v>
      </c>
      <c r="D22" s="15" t="s">
        <v>31</v>
      </c>
      <c r="E22" s="15">
        <v>0.15</v>
      </c>
      <c r="F22" s="17">
        <f>E22*F10</f>
        <v>15</v>
      </c>
      <c r="G22" s="12">
        <v>95</v>
      </c>
      <c r="H22" s="18">
        <f>E22*G22</f>
        <v>14.25</v>
      </c>
      <c r="I22" s="19">
        <f>F22*G22</f>
        <v>1425</v>
      </c>
      <c r="J22" s="22">
        <v>0.18</v>
      </c>
      <c r="K22" s="21">
        <f>I22*J22</f>
        <v>256.5</v>
      </c>
      <c r="L22" s="17">
        <f>I22+K22</f>
        <v>1681.5</v>
      </c>
    </row>
    <row r="23" spans="1:12" x14ac:dyDescent="0.3">
      <c r="A23" s="9"/>
      <c r="B23" s="12" t="s">
        <v>32</v>
      </c>
      <c r="C23" s="15" t="s">
        <v>33</v>
      </c>
      <c r="D23" s="15" t="s">
        <v>28</v>
      </c>
      <c r="E23" s="15">
        <v>3.75</v>
      </c>
      <c r="F23" s="17">
        <f>E23*F10</f>
        <v>375</v>
      </c>
      <c r="G23" s="12">
        <v>8</v>
      </c>
      <c r="H23" s="18">
        <f>E23*G23</f>
        <v>30</v>
      </c>
      <c r="I23" s="19">
        <f>F23*G23</f>
        <v>3000</v>
      </c>
      <c r="J23" s="22">
        <v>0.18</v>
      </c>
      <c r="K23" s="21">
        <f>I23*J23</f>
        <v>540</v>
      </c>
      <c r="L23" s="17">
        <f>I23+K23</f>
        <v>3540</v>
      </c>
    </row>
    <row r="24" spans="1:12" x14ac:dyDescent="0.3">
      <c r="A24" s="9"/>
      <c r="B24" s="12"/>
      <c r="C24" s="15"/>
      <c r="D24" s="15"/>
      <c r="E24" s="15"/>
      <c r="F24" s="17"/>
      <c r="G24" s="12"/>
      <c r="H24" s="12"/>
      <c r="I24" s="17"/>
      <c r="J24" s="22"/>
      <c r="K24" s="17"/>
      <c r="L24" s="17"/>
    </row>
    <row r="25" spans="1:12" ht="15" customHeight="1" x14ac:dyDescent="0.3">
      <c r="A25" s="12" t="s">
        <v>34</v>
      </c>
      <c r="B25" s="12" t="s">
        <v>103</v>
      </c>
      <c r="C25" s="15"/>
      <c r="D25" s="15" t="s">
        <v>36</v>
      </c>
      <c r="E25" s="15">
        <v>2</v>
      </c>
      <c r="F25" s="12">
        <f>E25*F10</f>
        <v>200</v>
      </c>
      <c r="G25" s="12">
        <v>15</v>
      </c>
      <c r="H25" s="18">
        <f t="shared" ref="H25:H30" si="0">E25*G25</f>
        <v>30</v>
      </c>
      <c r="I25" s="19">
        <f t="shared" ref="I25:I31" si="1">F25*G25</f>
        <v>3000</v>
      </c>
      <c r="J25" s="22">
        <v>0.12</v>
      </c>
      <c r="K25" s="21">
        <f t="shared" ref="K25:K31" si="2">I25*J25</f>
        <v>360</v>
      </c>
      <c r="L25" s="17">
        <f t="shared" ref="L25:L31" si="3">I25+K25</f>
        <v>3360</v>
      </c>
    </row>
    <row r="26" spans="1:12" ht="15" customHeight="1" x14ac:dyDescent="0.3">
      <c r="A26" s="12"/>
      <c r="B26" s="12" t="s">
        <v>204</v>
      </c>
      <c r="C26" s="15"/>
      <c r="D26" s="15" t="s">
        <v>36</v>
      </c>
      <c r="E26" s="15">
        <v>2</v>
      </c>
      <c r="F26" s="12">
        <f>E26*F10</f>
        <v>200</v>
      </c>
      <c r="G26" s="12">
        <v>15</v>
      </c>
      <c r="H26" s="18">
        <f t="shared" si="0"/>
        <v>30</v>
      </c>
      <c r="I26" s="19">
        <f t="shared" si="1"/>
        <v>3000</v>
      </c>
      <c r="J26" s="22">
        <v>0.12</v>
      </c>
      <c r="K26" s="21">
        <f t="shared" si="2"/>
        <v>360</v>
      </c>
      <c r="L26" s="17">
        <f t="shared" si="3"/>
        <v>3360</v>
      </c>
    </row>
    <row r="27" spans="1:12" x14ac:dyDescent="0.3">
      <c r="A27" s="12"/>
      <c r="B27" s="12" t="s">
        <v>104</v>
      </c>
      <c r="C27" s="15"/>
      <c r="D27" s="15" t="s">
        <v>36</v>
      </c>
      <c r="E27" s="15">
        <v>2</v>
      </c>
      <c r="F27" s="12">
        <f>E27*F10</f>
        <v>200</v>
      </c>
      <c r="G27" s="12">
        <v>2.5</v>
      </c>
      <c r="H27" s="18">
        <f t="shared" si="0"/>
        <v>5</v>
      </c>
      <c r="I27" s="19">
        <f t="shared" si="1"/>
        <v>500</v>
      </c>
      <c r="J27" s="22">
        <v>0.12</v>
      </c>
      <c r="K27" s="21">
        <f t="shared" si="2"/>
        <v>60</v>
      </c>
      <c r="L27" s="17">
        <f t="shared" si="3"/>
        <v>560</v>
      </c>
    </row>
    <row r="28" spans="1:12" x14ac:dyDescent="0.3">
      <c r="A28" s="12" t="s">
        <v>41</v>
      </c>
      <c r="B28" s="12" t="s">
        <v>187</v>
      </c>
      <c r="C28" s="15" t="s">
        <v>30</v>
      </c>
      <c r="D28" s="15" t="s">
        <v>36</v>
      </c>
      <c r="E28" s="15">
        <v>1</v>
      </c>
      <c r="F28" s="17">
        <f>E28*F10</f>
        <v>100</v>
      </c>
      <c r="G28" s="12">
        <v>30</v>
      </c>
      <c r="H28" s="18">
        <f t="shared" si="0"/>
        <v>30</v>
      </c>
      <c r="I28" s="19">
        <f t="shared" si="1"/>
        <v>3000</v>
      </c>
      <c r="J28" s="22">
        <v>0.12</v>
      </c>
      <c r="K28" s="21">
        <f t="shared" si="2"/>
        <v>360</v>
      </c>
      <c r="L28" s="17">
        <f t="shared" si="3"/>
        <v>3360</v>
      </c>
    </row>
    <row r="29" spans="1:12" x14ac:dyDescent="0.3">
      <c r="A29" s="12"/>
      <c r="B29" s="12" t="s">
        <v>188</v>
      </c>
      <c r="C29" s="15" t="s">
        <v>30</v>
      </c>
      <c r="D29" s="15" t="s">
        <v>36</v>
      </c>
      <c r="E29" s="15">
        <v>1</v>
      </c>
      <c r="F29" s="17">
        <f>E29*F10</f>
        <v>100</v>
      </c>
      <c r="G29" s="12">
        <v>0</v>
      </c>
      <c r="H29" s="18">
        <f t="shared" si="0"/>
        <v>0</v>
      </c>
      <c r="I29" s="19">
        <f t="shared" si="1"/>
        <v>0</v>
      </c>
      <c r="J29" s="22">
        <v>0.12</v>
      </c>
      <c r="K29" s="21">
        <f t="shared" si="2"/>
        <v>0</v>
      </c>
      <c r="L29" s="17">
        <f t="shared" si="3"/>
        <v>0</v>
      </c>
    </row>
    <row r="30" spans="1:12" x14ac:dyDescent="0.3">
      <c r="A30" s="12"/>
      <c r="B30" s="12" t="s">
        <v>43</v>
      </c>
      <c r="C30" s="15" t="s">
        <v>30</v>
      </c>
      <c r="D30" s="15" t="s">
        <v>36</v>
      </c>
      <c r="E30" s="15">
        <v>1</v>
      </c>
      <c r="F30" s="17">
        <f>E30*F10</f>
        <v>100</v>
      </c>
      <c r="G30" s="12">
        <v>3.5</v>
      </c>
      <c r="H30" s="18">
        <f t="shared" si="0"/>
        <v>3.5</v>
      </c>
      <c r="I30" s="19">
        <f t="shared" si="1"/>
        <v>350</v>
      </c>
      <c r="J30" s="22">
        <v>0.12</v>
      </c>
      <c r="K30" s="21">
        <f t="shared" si="2"/>
        <v>42</v>
      </c>
      <c r="L30" s="17">
        <f t="shared" si="3"/>
        <v>392</v>
      </c>
    </row>
    <row r="31" spans="1:12" x14ac:dyDescent="0.3">
      <c r="A31" s="9"/>
      <c r="B31" s="12" t="s">
        <v>44</v>
      </c>
      <c r="C31" s="15" t="s">
        <v>30</v>
      </c>
      <c r="D31" s="15" t="s">
        <v>36</v>
      </c>
      <c r="E31" s="15">
        <v>1</v>
      </c>
      <c r="F31" s="17">
        <f>E31*F10</f>
        <v>100</v>
      </c>
      <c r="G31" s="12">
        <v>3.5</v>
      </c>
      <c r="H31" s="18">
        <v>4</v>
      </c>
      <c r="I31" s="19">
        <f t="shared" si="1"/>
        <v>350</v>
      </c>
      <c r="J31" s="22">
        <v>0.12</v>
      </c>
      <c r="K31" s="21">
        <f t="shared" si="2"/>
        <v>42</v>
      </c>
      <c r="L31" s="17">
        <f t="shared" si="3"/>
        <v>392</v>
      </c>
    </row>
    <row r="32" spans="1:12" x14ac:dyDescent="0.3">
      <c r="A32" s="9"/>
      <c r="B32" s="12"/>
      <c r="C32" s="15"/>
      <c r="D32" s="15"/>
      <c r="E32" s="15"/>
      <c r="F32" s="17"/>
      <c r="G32" s="12"/>
      <c r="H32" s="12"/>
      <c r="I32" s="17"/>
      <c r="J32" s="22"/>
      <c r="K32" s="17"/>
      <c r="L32" s="17"/>
    </row>
    <row r="33" spans="1:12" ht="39.6" x14ac:dyDescent="0.3">
      <c r="A33" s="42" t="s">
        <v>45</v>
      </c>
      <c r="B33" s="23" t="s">
        <v>46</v>
      </c>
      <c r="C33" s="24" t="s">
        <v>30</v>
      </c>
      <c r="D33" s="24" t="s">
        <v>36</v>
      </c>
      <c r="E33" s="24">
        <v>1</v>
      </c>
      <c r="F33" s="43">
        <f>E33*F10</f>
        <v>100</v>
      </c>
      <c r="G33" s="23">
        <v>5</v>
      </c>
      <c r="H33" s="44">
        <f t="shared" ref="H33:H38" si="4">E33*G33</f>
        <v>5</v>
      </c>
      <c r="I33" s="45">
        <f t="shared" ref="I33:I37" si="5">F33*G33</f>
        <v>500</v>
      </c>
      <c r="J33" s="46">
        <v>0.18</v>
      </c>
      <c r="K33" s="47">
        <f t="shared" ref="K33:K38" si="6">I33*J33</f>
        <v>90</v>
      </c>
      <c r="L33" s="43">
        <f t="shared" ref="L33:L39" si="7">I33+K33</f>
        <v>590</v>
      </c>
    </row>
    <row r="34" spans="1:12" x14ac:dyDescent="0.3">
      <c r="A34" s="12"/>
      <c r="B34" s="12" t="s">
        <v>47</v>
      </c>
      <c r="C34" s="15" t="s">
        <v>30</v>
      </c>
      <c r="D34" s="15" t="s">
        <v>36</v>
      </c>
      <c r="E34" s="15">
        <v>1</v>
      </c>
      <c r="F34" s="17">
        <f>E34*F10</f>
        <v>100</v>
      </c>
      <c r="G34" s="12">
        <v>5</v>
      </c>
      <c r="H34" s="18">
        <f t="shared" si="4"/>
        <v>5</v>
      </c>
      <c r="I34" s="19">
        <f t="shared" si="5"/>
        <v>500</v>
      </c>
      <c r="J34" s="22">
        <v>0.18</v>
      </c>
      <c r="K34" s="21">
        <f t="shared" si="6"/>
        <v>90</v>
      </c>
      <c r="L34" s="17">
        <f t="shared" si="7"/>
        <v>590</v>
      </c>
    </row>
    <row r="35" spans="1:12" x14ac:dyDescent="0.3">
      <c r="A35" s="12"/>
      <c r="B35" s="12" t="s">
        <v>48</v>
      </c>
      <c r="C35" s="15" t="s">
        <v>30</v>
      </c>
      <c r="D35" s="15" t="s">
        <v>49</v>
      </c>
      <c r="E35" s="15">
        <v>1</v>
      </c>
      <c r="F35" s="17">
        <f>E35*F10</f>
        <v>100</v>
      </c>
      <c r="G35" s="12">
        <v>12</v>
      </c>
      <c r="H35" s="18">
        <f t="shared" si="4"/>
        <v>12</v>
      </c>
      <c r="I35" s="19">
        <f t="shared" si="5"/>
        <v>1200</v>
      </c>
      <c r="J35" s="22">
        <v>0.18</v>
      </c>
      <c r="K35" s="21">
        <f t="shared" si="6"/>
        <v>216</v>
      </c>
      <c r="L35" s="17">
        <f t="shared" si="7"/>
        <v>1416</v>
      </c>
    </row>
    <row r="36" spans="1:12" x14ac:dyDescent="0.3">
      <c r="A36" s="12"/>
      <c r="B36" s="12" t="s">
        <v>50</v>
      </c>
      <c r="C36" s="15" t="s">
        <v>30</v>
      </c>
      <c r="D36" s="15" t="s">
        <v>49</v>
      </c>
      <c r="E36" s="15">
        <v>0.2</v>
      </c>
      <c r="F36" s="17">
        <f>E36*F10</f>
        <v>20</v>
      </c>
      <c r="G36" s="12">
        <v>115</v>
      </c>
      <c r="H36" s="18">
        <v>15</v>
      </c>
      <c r="I36" s="19">
        <f>H36*F10</f>
        <v>1500</v>
      </c>
      <c r="J36" s="22">
        <v>0.18</v>
      </c>
      <c r="K36" s="21">
        <f t="shared" si="6"/>
        <v>270</v>
      </c>
      <c r="L36" s="17">
        <f t="shared" si="7"/>
        <v>1770</v>
      </c>
    </row>
    <row r="37" spans="1:12" x14ac:dyDescent="0.3">
      <c r="A37" s="12"/>
      <c r="B37" s="12" t="s">
        <v>51</v>
      </c>
      <c r="C37" s="15" t="s">
        <v>30</v>
      </c>
      <c r="D37" s="15" t="s">
        <v>52</v>
      </c>
      <c r="E37" s="15">
        <v>2</v>
      </c>
      <c r="F37" s="17">
        <f>E37*F10</f>
        <v>200</v>
      </c>
      <c r="G37" s="12">
        <v>1.35</v>
      </c>
      <c r="H37" s="18">
        <f t="shared" si="4"/>
        <v>2.7</v>
      </c>
      <c r="I37" s="19">
        <f t="shared" si="5"/>
        <v>270</v>
      </c>
      <c r="J37" s="22">
        <v>0.18</v>
      </c>
      <c r="K37" s="21">
        <f t="shared" si="6"/>
        <v>48.6</v>
      </c>
      <c r="L37" s="17">
        <f t="shared" si="7"/>
        <v>318.60000000000002</v>
      </c>
    </row>
    <row r="38" spans="1:12" x14ac:dyDescent="0.3">
      <c r="A38" s="12"/>
      <c r="B38" s="12" t="s">
        <v>53</v>
      </c>
      <c r="C38" s="15" t="s">
        <v>30</v>
      </c>
      <c r="D38" s="15" t="s">
        <v>36</v>
      </c>
      <c r="E38" s="15">
        <v>7.0000000000000007E-2</v>
      </c>
      <c r="F38" s="17">
        <f>E38*F10</f>
        <v>7.0000000000000009</v>
      </c>
      <c r="G38" s="12">
        <v>168</v>
      </c>
      <c r="H38" s="18">
        <f t="shared" si="4"/>
        <v>11.760000000000002</v>
      </c>
      <c r="I38" s="19">
        <f>F38*G38</f>
        <v>1176.0000000000002</v>
      </c>
      <c r="J38" s="22">
        <v>0.18</v>
      </c>
      <c r="K38" s="21">
        <f t="shared" si="6"/>
        <v>211.68000000000004</v>
      </c>
      <c r="L38" s="17">
        <f t="shared" si="7"/>
        <v>1387.6800000000003</v>
      </c>
    </row>
    <row r="39" spans="1:12" x14ac:dyDescent="0.3">
      <c r="A39" s="12"/>
      <c r="B39" s="12" t="s">
        <v>54</v>
      </c>
      <c r="C39" s="15" t="s">
        <v>55</v>
      </c>
      <c r="D39" s="15" t="s">
        <v>56</v>
      </c>
      <c r="E39" s="15">
        <f>0.1</f>
        <v>0.1</v>
      </c>
      <c r="F39" s="17">
        <f>E39*F10</f>
        <v>10</v>
      </c>
      <c r="G39" s="12">
        <v>54</v>
      </c>
      <c r="H39" s="18">
        <f>E39*G39</f>
        <v>5.4</v>
      </c>
      <c r="I39" s="19">
        <f>F39*G39</f>
        <v>540</v>
      </c>
      <c r="J39" s="22">
        <v>0.18</v>
      </c>
      <c r="K39" s="21">
        <f>I39*J39</f>
        <v>97.2</v>
      </c>
      <c r="L39" s="17">
        <f t="shared" si="7"/>
        <v>637.20000000000005</v>
      </c>
    </row>
    <row r="40" spans="1:12" x14ac:dyDescent="0.3">
      <c r="A40" s="12"/>
      <c r="B40" s="12"/>
      <c r="C40" s="15"/>
      <c r="D40" s="15"/>
      <c r="E40" s="15"/>
      <c r="F40" s="17"/>
      <c r="G40" s="12"/>
      <c r="H40" s="48">
        <f>SUM(H15:H39)</f>
        <v>341.95</v>
      </c>
      <c r="I40" s="48">
        <f>SUM(I15:I39)</f>
        <v>34145</v>
      </c>
      <c r="J40" s="49"/>
      <c r="K40" s="50">
        <f>SUM(K15:K39)</f>
        <v>4758.0600000000004</v>
      </c>
      <c r="L40" s="51">
        <f>SUM(L15:L39)</f>
        <v>38903.06</v>
      </c>
    </row>
    <row r="41" spans="1:12" x14ac:dyDescent="0.3">
      <c r="A41" s="12" t="s">
        <v>57</v>
      </c>
      <c r="B41" s="12" t="s">
        <v>97</v>
      </c>
      <c r="C41" s="16"/>
      <c r="D41" s="15" t="s">
        <v>36</v>
      </c>
      <c r="E41" s="15">
        <f>C41*1%</f>
        <v>0</v>
      </c>
      <c r="F41" s="17">
        <f>F10</f>
        <v>100</v>
      </c>
      <c r="G41" s="12">
        <f>E41</f>
        <v>0</v>
      </c>
      <c r="H41" s="19">
        <f>G41</f>
        <v>0</v>
      </c>
      <c r="I41" s="19">
        <f>H41*F41</f>
        <v>0</v>
      </c>
      <c r="J41" s="22">
        <v>0.18</v>
      </c>
      <c r="K41" s="21">
        <f t="shared" ref="K41:K49" si="8">I41*J41</f>
        <v>0</v>
      </c>
      <c r="L41" s="17">
        <f t="shared" ref="L41:L49" si="9">I41+K41</f>
        <v>0</v>
      </c>
    </row>
    <row r="42" spans="1:12" x14ac:dyDescent="0.3">
      <c r="A42" s="12"/>
      <c r="B42" s="12" t="s">
        <v>98</v>
      </c>
      <c r="C42" s="16"/>
      <c r="D42" s="15" t="s">
        <v>36</v>
      </c>
      <c r="E42" s="15">
        <f>C42*1%</f>
        <v>0</v>
      </c>
      <c r="F42" s="17">
        <f>F10</f>
        <v>100</v>
      </c>
      <c r="G42" s="12">
        <f>E42</f>
        <v>0</v>
      </c>
      <c r="H42" s="19">
        <f>G42</f>
        <v>0</v>
      </c>
      <c r="I42" s="19">
        <f>H42*F42</f>
        <v>0</v>
      </c>
      <c r="J42" s="22">
        <v>0.18</v>
      </c>
      <c r="K42" s="21">
        <f t="shared" si="8"/>
        <v>0</v>
      </c>
      <c r="L42" s="17">
        <f t="shared" si="9"/>
        <v>0</v>
      </c>
    </row>
    <row r="43" spans="1:12" x14ac:dyDescent="0.3">
      <c r="A43" s="12"/>
      <c r="B43" s="12" t="s">
        <v>99</v>
      </c>
      <c r="C43" s="16"/>
      <c r="D43" s="15" t="s">
        <v>36</v>
      </c>
      <c r="E43" s="15">
        <f>C43*5%</f>
        <v>0</v>
      </c>
      <c r="F43" s="17">
        <f>F10</f>
        <v>100</v>
      </c>
      <c r="G43" s="12">
        <f t="shared" ref="G43:G49" si="10">E43</f>
        <v>0</v>
      </c>
      <c r="H43" s="19">
        <f t="shared" ref="H43:H46" si="11">G43</f>
        <v>0</v>
      </c>
      <c r="I43" s="19">
        <f>H43*F43</f>
        <v>0</v>
      </c>
      <c r="J43" s="22"/>
      <c r="K43" s="21">
        <f t="shared" si="8"/>
        <v>0</v>
      </c>
      <c r="L43" s="17">
        <f t="shared" si="9"/>
        <v>0</v>
      </c>
    </row>
    <row r="44" spans="1:12" x14ac:dyDescent="0.3">
      <c r="A44" s="12"/>
      <c r="B44" s="12" t="s">
        <v>140</v>
      </c>
      <c r="C44" s="16">
        <f>B54</f>
        <v>9180</v>
      </c>
      <c r="D44" s="15" t="s">
        <v>36</v>
      </c>
      <c r="E44" s="15">
        <f>C44*6%</f>
        <v>550.79999999999995</v>
      </c>
      <c r="F44" s="17">
        <f>F10</f>
        <v>100</v>
      </c>
      <c r="G44" s="12">
        <f t="shared" si="10"/>
        <v>550.79999999999995</v>
      </c>
      <c r="H44" s="19">
        <f t="shared" si="11"/>
        <v>550.79999999999995</v>
      </c>
      <c r="I44" s="19">
        <f>H44*F44</f>
        <v>55079.999999999993</v>
      </c>
      <c r="J44" s="12"/>
      <c r="K44" s="21">
        <f t="shared" si="8"/>
        <v>0</v>
      </c>
      <c r="L44" s="17">
        <f t="shared" si="9"/>
        <v>55079.999999999993</v>
      </c>
    </row>
    <row r="45" spans="1:12" x14ac:dyDescent="0.3">
      <c r="A45" s="9" t="s">
        <v>61</v>
      </c>
      <c r="B45" s="12" t="s">
        <v>62</v>
      </c>
      <c r="C45" s="16"/>
      <c r="D45" s="15" t="s">
        <v>36</v>
      </c>
      <c r="E45" s="15">
        <f>C45*2.5%</f>
        <v>0</v>
      </c>
      <c r="F45" s="17">
        <f>F10</f>
        <v>100</v>
      </c>
      <c r="G45" s="12">
        <f t="shared" si="10"/>
        <v>0</v>
      </c>
      <c r="H45" s="19">
        <f t="shared" si="11"/>
        <v>0</v>
      </c>
      <c r="I45" s="19">
        <f t="shared" ref="I45:I49" si="12">H45*F45</f>
        <v>0</v>
      </c>
      <c r="J45" s="12"/>
      <c r="K45" s="21">
        <f t="shared" si="8"/>
        <v>0</v>
      </c>
      <c r="L45" s="17">
        <f t="shared" si="9"/>
        <v>0</v>
      </c>
    </row>
    <row r="46" spans="1:12" x14ac:dyDescent="0.3">
      <c r="A46" s="12"/>
      <c r="B46" s="12" t="s">
        <v>63</v>
      </c>
      <c r="C46" s="16"/>
      <c r="D46" s="15" t="s">
        <v>36</v>
      </c>
      <c r="E46" s="15">
        <f>C46*2%</f>
        <v>0</v>
      </c>
      <c r="F46" s="17">
        <f>F10</f>
        <v>100</v>
      </c>
      <c r="G46" s="12">
        <f t="shared" si="10"/>
        <v>0</v>
      </c>
      <c r="H46" s="19">
        <f t="shared" si="11"/>
        <v>0</v>
      </c>
      <c r="I46" s="19">
        <f t="shared" si="12"/>
        <v>0</v>
      </c>
      <c r="J46" s="12"/>
      <c r="K46" s="21">
        <f t="shared" si="8"/>
        <v>0</v>
      </c>
      <c r="L46" s="17">
        <f t="shared" si="9"/>
        <v>0</v>
      </c>
    </row>
    <row r="47" spans="1:12" x14ac:dyDescent="0.3">
      <c r="A47" s="12"/>
      <c r="B47" s="12" t="s">
        <v>64</v>
      </c>
      <c r="C47" s="16"/>
      <c r="D47" s="15" t="s">
        <v>36</v>
      </c>
      <c r="E47" s="15">
        <v>1200</v>
      </c>
      <c r="F47" s="17">
        <f>F10</f>
        <v>100</v>
      </c>
      <c r="G47" s="12">
        <f>E47</f>
        <v>1200</v>
      </c>
      <c r="H47" s="19">
        <f>G47*F47</f>
        <v>120000</v>
      </c>
      <c r="I47" s="19">
        <f t="shared" si="12"/>
        <v>12000000</v>
      </c>
      <c r="J47" s="12"/>
      <c r="K47" s="21">
        <f t="shared" si="8"/>
        <v>0</v>
      </c>
      <c r="L47" s="17">
        <f t="shared" si="9"/>
        <v>12000000</v>
      </c>
    </row>
    <row r="48" spans="1:12" x14ac:dyDescent="0.3">
      <c r="A48" s="12"/>
      <c r="B48" s="12" t="s">
        <v>101</v>
      </c>
      <c r="C48" s="16">
        <f>B54</f>
        <v>9180</v>
      </c>
      <c r="D48" s="15" t="s">
        <v>36</v>
      </c>
      <c r="E48" s="15">
        <f>C48*10%</f>
        <v>918</v>
      </c>
      <c r="F48" s="17">
        <v>1</v>
      </c>
      <c r="G48" s="12">
        <f>E48</f>
        <v>918</v>
      </c>
      <c r="H48" s="19">
        <f>G48*F48</f>
        <v>918</v>
      </c>
      <c r="I48" s="19">
        <f>H48*F48</f>
        <v>918</v>
      </c>
      <c r="J48" s="12"/>
      <c r="K48" s="21">
        <f t="shared" si="8"/>
        <v>0</v>
      </c>
      <c r="L48" s="17">
        <f t="shared" si="9"/>
        <v>918</v>
      </c>
    </row>
    <row r="49" spans="1:12" x14ac:dyDescent="0.3">
      <c r="A49" s="12" t="s">
        <v>65</v>
      </c>
      <c r="B49" s="52" t="s">
        <v>66</v>
      </c>
      <c r="C49" s="53"/>
      <c r="D49" s="53" t="s">
        <v>36</v>
      </c>
      <c r="E49" s="53">
        <v>450</v>
      </c>
      <c r="F49" s="17">
        <f>F10</f>
        <v>100</v>
      </c>
      <c r="G49" s="12">
        <f t="shared" si="10"/>
        <v>450</v>
      </c>
      <c r="H49" s="19">
        <f>G49*F49</f>
        <v>45000</v>
      </c>
      <c r="I49" s="19">
        <f t="shared" si="12"/>
        <v>4500000</v>
      </c>
      <c r="J49" s="52"/>
      <c r="K49" s="54">
        <f t="shared" si="8"/>
        <v>0</v>
      </c>
      <c r="L49" s="55">
        <f t="shared" si="9"/>
        <v>4500000</v>
      </c>
    </row>
    <row r="50" spans="1:12" x14ac:dyDescent="0.3">
      <c r="A50" s="3"/>
      <c r="B50" s="3"/>
      <c r="C50" s="56"/>
      <c r="D50" s="56"/>
      <c r="E50" s="56"/>
      <c r="F50" s="57">
        <f>F10</f>
        <v>100</v>
      </c>
      <c r="G50" s="3"/>
      <c r="H50" s="57">
        <f>SUM(H40:H49)</f>
        <v>166810.75</v>
      </c>
      <c r="I50" s="57">
        <f>SUM(I40:I49)</f>
        <v>16590143</v>
      </c>
      <c r="J50" s="58"/>
      <c r="K50" s="57">
        <f>SUM(K40:K49)</f>
        <v>4758.0600000000004</v>
      </c>
      <c r="L50" s="57">
        <f>SUM(L40:L49)</f>
        <v>16594901.060000001</v>
      </c>
    </row>
    <row r="51" spans="1:12" x14ac:dyDescent="0.3">
      <c r="A51" s="3"/>
      <c r="B51" s="3"/>
      <c r="C51" s="56"/>
      <c r="D51" s="56"/>
      <c r="E51" s="56"/>
      <c r="F51" s="3"/>
      <c r="G51" s="3"/>
      <c r="H51" s="60"/>
      <c r="I51" s="60"/>
    </row>
    <row r="52" spans="1:12" x14ac:dyDescent="0.3">
      <c r="A52" s="3"/>
      <c r="B52" s="3"/>
      <c r="C52" s="56"/>
      <c r="D52" s="56"/>
      <c r="E52" s="56"/>
      <c r="F52" s="3"/>
      <c r="G52" s="59" t="s">
        <v>67</v>
      </c>
      <c r="H52" s="3"/>
      <c r="I52" s="3"/>
      <c r="J52" s="3"/>
      <c r="K52" s="60"/>
      <c r="L52" s="3"/>
    </row>
    <row r="53" spans="1:12" ht="18" x14ac:dyDescent="0.35">
      <c r="A53" s="61" t="s">
        <v>68</v>
      </c>
      <c r="B53" s="62">
        <v>108</v>
      </c>
      <c r="C53" s="105" t="s">
        <v>69</v>
      </c>
      <c r="D53" s="105"/>
      <c r="E53" s="105"/>
      <c r="F53" s="105"/>
      <c r="G53" s="63">
        <f>G12</f>
        <v>5760</v>
      </c>
      <c r="H53" s="56"/>
      <c r="I53" s="56"/>
      <c r="J53" s="3"/>
      <c r="K53" s="3"/>
      <c r="L53" s="3"/>
    </row>
    <row r="54" spans="1:12" ht="18" x14ac:dyDescent="0.35">
      <c r="A54" s="61">
        <v>85</v>
      </c>
      <c r="B54" s="61">
        <f>B53*A54</f>
        <v>9180</v>
      </c>
      <c r="C54" s="105" t="s">
        <v>70</v>
      </c>
      <c r="D54" s="105"/>
      <c r="E54" s="105"/>
      <c r="F54" s="105"/>
      <c r="G54" s="63">
        <f>I50/F10</f>
        <v>165901.43</v>
      </c>
      <c r="H54" s="56"/>
      <c r="I54" s="56"/>
      <c r="J54" s="3"/>
      <c r="K54" s="3"/>
      <c r="L54" s="3"/>
    </row>
    <row r="55" spans="1:12" x14ac:dyDescent="0.3">
      <c r="A55" s="3"/>
      <c r="B55" s="3"/>
      <c r="C55" s="106" t="s">
        <v>71</v>
      </c>
      <c r="D55" s="106"/>
      <c r="E55" s="106"/>
      <c r="F55" s="106"/>
      <c r="G55" s="65">
        <f>SUM(G53:G54)</f>
        <v>171661.43</v>
      </c>
      <c r="H55" s="56"/>
      <c r="I55" s="56"/>
      <c r="J55" s="3"/>
      <c r="K55" s="3"/>
      <c r="L55" s="3"/>
    </row>
    <row r="56" spans="1:12" ht="19.2" customHeight="1" x14ac:dyDescent="0.35">
      <c r="A56" s="61" t="s">
        <v>68</v>
      </c>
      <c r="B56" s="62">
        <f>B57/A57</f>
        <v>96.631578947368425</v>
      </c>
      <c r="C56" s="3"/>
      <c r="G56" s="67"/>
      <c r="H56" s="56"/>
      <c r="I56" s="56"/>
      <c r="J56" s="3"/>
      <c r="K56" s="3"/>
      <c r="L56" s="3"/>
    </row>
    <row r="57" spans="1:12" ht="19.2" customHeight="1" x14ac:dyDescent="0.35">
      <c r="A57" s="61">
        <v>95</v>
      </c>
      <c r="B57" s="62">
        <f>B54</f>
        <v>9180</v>
      </c>
      <c r="C57" s="3"/>
      <c r="G57" s="56">
        <f>G55/A54</f>
        <v>2019.5462352941177</v>
      </c>
      <c r="H57" s="83"/>
      <c r="I57" s="56"/>
      <c r="J57" s="3"/>
      <c r="K57" s="3"/>
      <c r="L57" s="3"/>
    </row>
    <row r="58" spans="1:12" ht="14.4" customHeight="1" x14ac:dyDescent="0.4">
      <c r="A58" s="3"/>
      <c r="B58" s="100"/>
      <c r="D58" s="69" t="s">
        <v>72</v>
      </c>
      <c r="E58" s="56"/>
      <c r="F58" s="70"/>
      <c r="G58" s="70"/>
      <c r="H58" s="56"/>
      <c r="I58" s="56"/>
      <c r="J58" s="3"/>
      <c r="K58" s="3"/>
      <c r="L58" s="3"/>
    </row>
    <row r="59" spans="1:12" x14ac:dyDescent="0.3">
      <c r="A59" s="3"/>
      <c r="D59" s="71" t="s">
        <v>73</v>
      </c>
      <c r="E59" s="72">
        <f>I50/F50</f>
        <v>165901.43</v>
      </c>
      <c r="F59" s="73" t="s">
        <v>17</v>
      </c>
      <c r="G59" s="70"/>
      <c r="H59" s="56"/>
      <c r="I59" s="56"/>
      <c r="J59" s="3"/>
      <c r="K59" s="3"/>
      <c r="L59" s="3"/>
    </row>
    <row r="60" spans="1:12" x14ac:dyDescent="0.3">
      <c r="A60" s="3"/>
      <c r="B60" s="3"/>
      <c r="C60" s="3"/>
      <c r="D60" s="71" t="s">
        <v>18</v>
      </c>
      <c r="E60" s="72">
        <f>L50/F50</f>
        <v>165949.01060000001</v>
      </c>
      <c r="F60" s="73" t="s">
        <v>17</v>
      </c>
      <c r="G60" s="70"/>
      <c r="H60" s="56"/>
      <c r="I60" s="56"/>
      <c r="J60" s="3"/>
      <c r="K60" s="3"/>
      <c r="L60" s="3"/>
    </row>
    <row r="61" spans="1:12" x14ac:dyDescent="0.3">
      <c r="A61" s="3"/>
      <c r="B61" s="3"/>
      <c r="C61" s="56"/>
      <c r="D61" s="74"/>
      <c r="E61" s="70"/>
      <c r="F61" s="70"/>
      <c r="G61" s="3"/>
      <c r="H61" s="3"/>
      <c r="I61" s="3"/>
      <c r="J61" s="3"/>
      <c r="K61" s="3"/>
      <c r="L61" s="3"/>
    </row>
    <row r="62" spans="1:12" x14ac:dyDescent="0.3">
      <c r="D62" s="59" t="s">
        <v>18</v>
      </c>
      <c r="E62" s="75"/>
      <c r="F62" s="76" t="s">
        <v>16</v>
      </c>
    </row>
    <row r="63" spans="1:12" x14ac:dyDescent="0.3">
      <c r="B63" s="105" t="s">
        <v>74</v>
      </c>
      <c r="C63" s="105"/>
      <c r="D63" s="63">
        <f>G13</f>
        <v>6048</v>
      </c>
      <c r="E63" s="77"/>
      <c r="F63" s="78">
        <f>G12</f>
        <v>5760</v>
      </c>
    </row>
    <row r="64" spans="1:12" x14ac:dyDescent="0.3">
      <c r="B64" s="102" t="s">
        <v>75</v>
      </c>
      <c r="C64" s="103"/>
      <c r="D64" s="63">
        <f>E60</f>
        <v>165949.01060000001</v>
      </c>
      <c r="E64" s="77"/>
      <c r="F64" s="78">
        <f>E59</f>
        <v>165901.43</v>
      </c>
    </row>
    <row r="65" spans="2:6" x14ac:dyDescent="0.3">
      <c r="B65" s="64" t="s">
        <v>71</v>
      </c>
      <c r="C65" s="64"/>
      <c r="D65" s="65">
        <f>SUM(D63:D64)</f>
        <v>171997.01060000001</v>
      </c>
      <c r="E65" s="75"/>
      <c r="F65" s="79">
        <f>SUM(F63:F64)</f>
        <v>171661.43</v>
      </c>
    </row>
    <row r="66" spans="2:6" x14ac:dyDescent="0.3">
      <c r="D66" s="67"/>
      <c r="E66" s="56"/>
      <c r="F66" s="70"/>
    </row>
    <row r="67" spans="2:6" x14ac:dyDescent="0.3">
      <c r="D67" s="56">
        <f>D65/A54</f>
        <v>2023.4942423529412</v>
      </c>
      <c r="E67" s="56"/>
      <c r="F67" s="3">
        <f>F65/A54</f>
        <v>2019.5462352941177</v>
      </c>
    </row>
  </sheetData>
  <mergeCells count="13">
    <mergeCell ref="B63:C63"/>
    <mergeCell ref="B64:C64"/>
    <mergeCell ref="D12:E12"/>
    <mergeCell ref="D13:E13"/>
    <mergeCell ref="C53:F53"/>
    <mergeCell ref="C54:F54"/>
    <mergeCell ref="C55:F55"/>
    <mergeCell ref="A1:F1"/>
    <mergeCell ref="A2:F2"/>
    <mergeCell ref="A3:L3"/>
    <mergeCell ref="A4:F4"/>
    <mergeCell ref="J6:K6"/>
    <mergeCell ref="L6:L7"/>
  </mergeCells>
  <pageMargins left="0.11811023622047245" right="0.11811023622047245" top="0.15748031496062992" bottom="0.15748031496062992" header="0.31496062992125984" footer="0.31496062992125984"/>
  <pageSetup paperSize="9" orientation="landscape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740A-387C-4857-855D-B9453F0DCD9F}">
  <dimension ref="A1:L68"/>
  <sheetViews>
    <sheetView workbookViewId="0">
      <selection activeCell="L1" sqref="A1:L68"/>
    </sheetView>
  </sheetViews>
  <sheetFormatPr defaultRowHeight="14.4" x14ac:dyDescent="0.3"/>
  <cols>
    <col min="1" max="1" width="9.88671875" bestFit="1" customWidth="1"/>
    <col min="2" max="2" width="30.109375" customWidth="1"/>
    <col min="3" max="3" width="11.8867187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36" x14ac:dyDescent="0.65">
      <c r="A3" s="119" t="s">
        <v>221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</row>
    <row r="4" spans="1:12" x14ac:dyDescent="0.3">
      <c r="A4" s="107"/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222</v>
      </c>
      <c r="C8" s="81" t="s">
        <v>186</v>
      </c>
      <c r="D8" s="15" t="s">
        <v>15</v>
      </c>
      <c r="E8" s="16">
        <v>205</v>
      </c>
      <c r="F8" s="17">
        <f>E8*F10</f>
        <v>205</v>
      </c>
      <c r="G8" s="12">
        <v>12</v>
      </c>
      <c r="H8" s="18">
        <f>E8*G8</f>
        <v>2460</v>
      </c>
      <c r="I8" s="19">
        <f>F8*G8</f>
        <v>2460</v>
      </c>
      <c r="J8" s="20">
        <v>0.05</v>
      </c>
      <c r="K8" s="21">
        <f>I8*J8</f>
        <v>123</v>
      </c>
      <c r="L8" s="17">
        <f>I8+K8</f>
        <v>2583</v>
      </c>
    </row>
    <row r="9" spans="1:12" x14ac:dyDescent="0.3">
      <c r="A9" s="12"/>
      <c r="B9" s="80"/>
      <c r="C9" s="81"/>
      <c r="D9" s="15"/>
      <c r="E9" s="15"/>
      <c r="F9" s="17"/>
      <c r="G9" s="12"/>
      <c r="H9" s="18"/>
      <c r="I9" s="19"/>
      <c r="J9" s="22"/>
      <c r="K9" s="21"/>
      <c r="L9" s="17"/>
    </row>
    <row r="10" spans="1:12" ht="18" x14ac:dyDescent="0.3">
      <c r="A10" s="23"/>
      <c r="C10" s="40"/>
      <c r="D10" s="40"/>
      <c r="E10" s="24"/>
      <c r="F10" s="25">
        <v>1</v>
      </c>
      <c r="G10" s="23"/>
      <c r="H10" s="26">
        <f>SUM(H8:H9)</f>
        <v>2460</v>
      </c>
      <c r="I10" s="27">
        <f>SUM(I8:I9)</f>
        <v>2460</v>
      </c>
      <c r="J10" s="28"/>
      <c r="K10" s="29">
        <f>SUM(K8:K9)</f>
        <v>123</v>
      </c>
      <c r="L10" s="30">
        <f>SUM(L8:L9)</f>
        <v>2583</v>
      </c>
    </row>
    <row r="11" spans="1:12" x14ac:dyDescent="0.3">
      <c r="A11" s="23"/>
      <c r="B11" s="97"/>
      <c r="C11" s="24"/>
      <c r="D11" s="24"/>
      <c r="E11" s="24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98"/>
      <c r="C12" s="15"/>
      <c r="D12" s="104" t="s">
        <v>16</v>
      </c>
      <c r="E12" s="104"/>
      <c r="F12" s="36" t="s">
        <v>17</v>
      </c>
      <c r="G12" s="37">
        <f>I10/F10</f>
        <v>2460</v>
      </c>
      <c r="H12" s="18"/>
      <c r="I12" s="19"/>
      <c r="J12" s="22"/>
      <c r="K12" s="21"/>
      <c r="L12" s="17"/>
    </row>
    <row r="13" spans="1:12" x14ac:dyDescent="0.3">
      <c r="A13" s="12"/>
      <c r="B13" s="98"/>
      <c r="C13" s="15"/>
      <c r="D13" s="104" t="s">
        <v>18</v>
      </c>
      <c r="E13" s="104"/>
      <c r="F13" s="36" t="s">
        <v>17</v>
      </c>
      <c r="G13" s="37">
        <f>L10/F10</f>
        <v>2583</v>
      </c>
      <c r="H13" s="18"/>
      <c r="I13" s="19"/>
      <c r="J13" s="22"/>
      <c r="K13" s="21"/>
      <c r="L13" s="17"/>
    </row>
    <row r="14" spans="1:12" x14ac:dyDescent="0.3">
      <c r="A14" s="12"/>
      <c r="B14" s="98"/>
      <c r="C14" s="15"/>
      <c r="D14" s="99"/>
      <c r="E14" s="99"/>
      <c r="F14" s="36"/>
      <c r="G14" s="37"/>
      <c r="H14" s="18"/>
      <c r="I14" s="19"/>
      <c r="J14" s="22"/>
      <c r="K14" s="21"/>
      <c r="L14" s="17"/>
    </row>
    <row r="15" spans="1:12" x14ac:dyDescent="0.3">
      <c r="A15" s="9" t="s">
        <v>19</v>
      </c>
      <c r="B15" s="38" t="s">
        <v>91</v>
      </c>
      <c r="C15" s="15" t="s">
        <v>105</v>
      </c>
      <c r="D15" s="15" t="s">
        <v>20</v>
      </c>
      <c r="E15" s="15">
        <v>1.2</v>
      </c>
      <c r="F15" s="17">
        <f>E15*F10</f>
        <v>1.2</v>
      </c>
      <c r="G15" s="12">
        <v>55</v>
      </c>
      <c r="H15" s="18">
        <f>E15*G15</f>
        <v>66</v>
      </c>
      <c r="I15" s="19">
        <f>F15*G15</f>
        <v>66</v>
      </c>
      <c r="J15" s="22">
        <v>0.12</v>
      </c>
      <c r="K15" s="21">
        <f>I15*J15</f>
        <v>7.92</v>
      </c>
      <c r="L15" s="17">
        <f>I15+K15</f>
        <v>73.92</v>
      </c>
    </row>
    <row r="16" spans="1:12" x14ac:dyDescent="0.3">
      <c r="A16" s="9"/>
      <c r="B16" s="38" t="s">
        <v>205</v>
      </c>
      <c r="C16" s="15" t="s">
        <v>206</v>
      </c>
      <c r="D16" s="15" t="s">
        <v>20</v>
      </c>
      <c r="E16" s="15">
        <v>0.75</v>
      </c>
      <c r="F16" s="17">
        <f>F10*E16</f>
        <v>0.75</v>
      </c>
      <c r="G16" s="12">
        <v>135</v>
      </c>
      <c r="H16" s="18">
        <f>E16*G16</f>
        <v>101.25</v>
      </c>
      <c r="I16" s="19">
        <f>F16*G16</f>
        <v>101.25</v>
      </c>
      <c r="J16" s="22">
        <v>0.12</v>
      </c>
      <c r="K16" s="21">
        <f>I16*J16</f>
        <v>12.15</v>
      </c>
      <c r="L16" s="17">
        <f>I16+K16</f>
        <v>113.4</v>
      </c>
    </row>
    <row r="17" spans="1:12" x14ac:dyDescent="0.3">
      <c r="A17" s="9"/>
      <c r="B17" s="38"/>
      <c r="C17" s="15"/>
      <c r="D17" s="15"/>
      <c r="E17" s="15"/>
      <c r="F17" s="17"/>
      <c r="G17" s="12"/>
      <c r="H17" s="18"/>
      <c r="I17" s="19"/>
      <c r="J17" s="22"/>
      <c r="K17" s="21"/>
      <c r="L17" s="17"/>
    </row>
    <row r="18" spans="1:12" x14ac:dyDescent="0.3">
      <c r="A18" s="9" t="s">
        <v>21</v>
      </c>
      <c r="B18" s="12" t="s">
        <v>22</v>
      </c>
      <c r="C18" s="15" t="str">
        <f>C8</f>
        <v xml:space="preserve">DARK RED </v>
      </c>
      <c r="D18" s="15" t="s">
        <v>23</v>
      </c>
      <c r="E18" s="15">
        <v>100</v>
      </c>
      <c r="F18" s="17">
        <f>E18*F10</f>
        <v>100</v>
      </c>
      <c r="G18" s="12">
        <v>61</v>
      </c>
      <c r="H18" s="18">
        <f>F18/1000*G18/F10</f>
        <v>6.1000000000000005</v>
      </c>
      <c r="I18" s="19">
        <f>F18/1000*G18</f>
        <v>6.1000000000000005</v>
      </c>
      <c r="J18" s="22">
        <v>0.12</v>
      </c>
      <c r="K18" s="21">
        <f>I18*J18</f>
        <v>0.73199999999999998</v>
      </c>
      <c r="L18" s="17">
        <f>I18+K18</f>
        <v>6.8320000000000007</v>
      </c>
    </row>
    <row r="19" spans="1:12" x14ac:dyDescent="0.3">
      <c r="A19" s="9"/>
      <c r="B19" s="12" t="s">
        <v>24</v>
      </c>
      <c r="C19" s="15" t="str">
        <f>C8</f>
        <v xml:space="preserve">DARK RED </v>
      </c>
      <c r="D19" s="15" t="s">
        <v>23</v>
      </c>
      <c r="E19" s="15">
        <v>100</v>
      </c>
      <c r="F19" s="17">
        <f>E19*F10</f>
        <v>100</v>
      </c>
      <c r="G19" s="12">
        <v>257</v>
      </c>
      <c r="H19" s="18">
        <f>F19/5000*G19/F10</f>
        <v>5.14</v>
      </c>
      <c r="I19" s="19">
        <f>H19*F10</f>
        <v>5.14</v>
      </c>
      <c r="J19" s="22">
        <v>0.12</v>
      </c>
      <c r="K19" s="21">
        <f>I19*J19</f>
        <v>0.6167999999999999</v>
      </c>
      <c r="L19" s="17">
        <f>I19+K19</f>
        <v>5.7567999999999993</v>
      </c>
    </row>
    <row r="20" spans="1:12" x14ac:dyDescent="0.3">
      <c r="A20" s="9"/>
      <c r="B20" s="12" t="s">
        <v>25</v>
      </c>
      <c r="C20" s="15" t="str">
        <f>C8</f>
        <v xml:space="preserve">DARK RED </v>
      </c>
      <c r="D20" s="15" t="s">
        <v>23</v>
      </c>
      <c r="E20" s="15">
        <v>50</v>
      </c>
      <c r="F20" s="17">
        <f>E20*F10</f>
        <v>50</v>
      </c>
      <c r="G20" s="12">
        <v>162</v>
      </c>
      <c r="H20" s="18">
        <f>F20/1000*G20/F10</f>
        <v>8.1</v>
      </c>
      <c r="I20" s="19">
        <f>F20/1000*G20</f>
        <v>8.1</v>
      </c>
      <c r="J20" s="22">
        <v>0.12</v>
      </c>
      <c r="K20" s="21">
        <f>I20*J20</f>
        <v>0.97199999999999998</v>
      </c>
      <c r="L20" s="17">
        <f>I20+K20</f>
        <v>9.0719999999999992</v>
      </c>
    </row>
    <row r="21" spans="1:12" x14ac:dyDescent="0.3">
      <c r="A21" s="9"/>
      <c r="B21" s="12"/>
      <c r="C21" s="15"/>
      <c r="D21" s="15"/>
      <c r="E21" s="15"/>
      <c r="F21" s="17"/>
      <c r="G21" s="12"/>
      <c r="H21" s="18"/>
      <c r="I21" s="19"/>
      <c r="J21" s="22"/>
      <c r="K21" s="21"/>
      <c r="L21" s="17"/>
    </row>
    <row r="22" spans="1:12" x14ac:dyDescent="0.3">
      <c r="A22" s="9" t="s">
        <v>26</v>
      </c>
      <c r="B22" s="12" t="s">
        <v>26</v>
      </c>
      <c r="C22" s="15" t="s">
        <v>27</v>
      </c>
      <c r="D22" s="15" t="s">
        <v>28</v>
      </c>
      <c r="E22" s="15">
        <v>0.5</v>
      </c>
      <c r="F22" s="17">
        <f>E22*F10</f>
        <v>0.5</v>
      </c>
      <c r="G22" s="12">
        <v>18</v>
      </c>
      <c r="H22" s="18">
        <f>E22*G22</f>
        <v>9</v>
      </c>
      <c r="I22" s="19">
        <f>F22*G22</f>
        <v>9</v>
      </c>
      <c r="J22" s="22">
        <v>0.18</v>
      </c>
      <c r="K22" s="21">
        <f>I22*J22</f>
        <v>1.6199999999999999</v>
      </c>
      <c r="L22" s="17">
        <f>I22+K22</f>
        <v>10.62</v>
      </c>
    </row>
    <row r="23" spans="1:12" x14ac:dyDescent="0.3">
      <c r="A23" s="9"/>
      <c r="B23" s="12" t="s">
        <v>29</v>
      </c>
      <c r="C23" s="15" t="s">
        <v>30</v>
      </c>
      <c r="D23" s="15" t="s">
        <v>31</v>
      </c>
      <c r="E23" s="15">
        <v>0.15</v>
      </c>
      <c r="F23" s="17">
        <f>E23*F10</f>
        <v>0.15</v>
      </c>
      <c r="G23" s="12">
        <v>95</v>
      </c>
      <c r="H23" s="18">
        <f>E23*G23</f>
        <v>14.25</v>
      </c>
      <c r="I23" s="19">
        <f>F23*G23</f>
        <v>14.25</v>
      </c>
      <c r="J23" s="22">
        <v>0.18</v>
      </c>
      <c r="K23" s="21">
        <f>I23*J23</f>
        <v>2.5649999999999999</v>
      </c>
      <c r="L23" s="17">
        <f>I23+K23</f>
        <v>16.815000000000001</v>
      </c>
    </row>
    <row r="24" spans="1:12" x14ac:dyDescent="0.3">
      <c r="A24" s="9"/>
      <c r="B24" s="12" t="s">
        <v>32</v>
      </c>
      <c r="C24" s="15" t="s">
        <v>33</v>
      </c>
      <c r="D24" s="15" t="s">
        <v>28</v>
      </c>
      <c r="E24" s="15">
        <v>3.75</v>
      </c>
      <c r="F24" s="17">
        <f>E24*F10</f>
        <v>3.75</v>
      </c>
      <c r="G24" s="12">
        <v>8</v>
      </c>
      <c r="H24" s="18">
        <f>E24*G24</f>
        <v>30</v>
      </c>
      <c r="I24" s="19">
        <f>F24*G24</f>
        <v>30</v>
      </c>
      <c r="J24" s="22">
        <v>0.18</v>
      </c>
      <c r="K24" s="21">
        <f>I24*J24</f>
        <v>5.3999999999999995</v>
      </c>
      <c r="L24" s="17">
        <f>I24+K24</f>
        <v>35.4</v>
      </c>
    </row>
    <row r="25" spans="1:12" x14ac:dyDescent="0.3">
      <c r="A25" s="9"/>
      <c r="B25" s="12"/>
      <c r="C25" s="15"/>
      <c r="D25" s="15"/>
      <c r="E25" s="15"/>
      <c r="F25" s="17"/>
      <c r="G25" s="12"/>
      <c r="H25" s="12"/>
      <c r="I25" s="17"/>
      <c r="J25" s="22"/>
      <c r="K25" s="17"/>
      <c r="L25" s="17"/>
    </row>
    <row r="26" spans="1:12" ht="15" customHeight="1" x14ac:dyDescent="0.3">
      <c r="A26" s="12" t="s">
        <v>34</v>
      </c>
      <c r="B26" s="12" t="s">
        <v>204</v>
      </c>
      <c r="C26" s="15"/>
      <c r="D26" s="15" t="s">
        <v>36</v>
      </c>
      <c r="E26" s="15">
        <v>2</v>
      </c>
      <c r="F26" s="12">
        <f>E26*F10</f>
        <v>2</v>
      </c>
      <c r="G26" s="12">
        <v>15</v>
      </c>
      <c r="H26" s="18">
        <f>E26*G26</f>
        <v>30</v>
      </c>
      <c r="I26" s="19">
        <f>F26*G26</f>
        <v>30</v>
      </c>
      <c r="J26" s="22">
        <v>0.12</v>
      </c>
      <c r="K26" s="21">
        <f>I26*J26</f>
        <v>3.5999999999999996</v>
      </c>
      <c r="L26" s="17">
        <f>I26+K26</f>
        <v>33.6</v>
      </c>
    </row>
    <row r="27" spans="1:12" x14ac:dyDescent="0.3">
      <c r="A27" s="12"/>
      <c r="B27" s="12" t="s">
        <v>104</v>
      </c>
      <c r="C27" s="15"/>
      <c r="D27" s="15" t="s">
        <v>36</v>
      </c>
      <c r="E27" s="15">
        <v>2</v>
      </c>
      <c r="F27" s="12">
        <f>E27*F10</f>
        <v>2</v>
      </c>
      <c r="G27" s="12">
        <v>2.5</v>
      </c>
      <c r="H27" s="18">
        <f>E27*G27</f>
        <v>5</v>
      </c>
      <c r="I27" s="19">
        <f>F27*G27</f>
        <v>5</v>
      </c>
      <c r="J27" s="22">
        <v>0.12</v>
      </c>
      <c r="K27" s="21">
        <f>I27*J27</f>
        <v>0.6</v>
      </c>
      <c r="L27" s="17">
        <f>I27+K27</f>
        <v>5.6</v>
      </c>
    </row>
    <row r="28" spans="1:12" x14ac:dyDescent="0.3">
      <c r="A28" s="12"/>
      <c r="B28" s="12" t="s">
        <v>207</v>
      </c>
      <c r="C28" s="15"/>
      <c r="D28" s="15" t="s">
        <v>36</v>
      </c>
      <c r="E28" s="15">
        <v>1</v>
      </c>
      <c r="F28" s="12">
        <f>E28*F10</f>
        <v>1</v>
      </c>
      <c r="G28" s="12">
        <v>25</v>
      </c>
      <c r="H28" s="18">
        <f>E28*G28</f>
        <v>25</v>
      </c>
      <c r="I28" s="19">
        <f>F28*G28</f>
        <v>25</v>
      </c>
      <c r="J28" s="22">
        <v>0.12</v>
      </c>
      <c r="K28" s="21">
        <f>I28*J28</f>
        <v>3</v>
      </c>
      <c r="L28" s="17">
        <f>I28+K28</f>
        <v>28</v>
      </c>
    </row>
    <row r="29" spans="1:12" x14ac:dyDescent="0.3">
      <c r="A29" s="12" t="s">
        <v>41</v>
      </c>
      <c r="B29" s="12"/>
      <c r="C29" s="15"/>
      <c r="D29" s="15"/>
      <c r="E29" s="15"/>
      <c r="F29" s="17"/>
      <c r="G29" s="12"/>
      <c r="H29" s="18"/>
      <c r="I29" s="19"/>
      <c r="J29" s="22"/>
      <c r="K29" s="21"/>
      <c r="L29" s="17"/>
    </row>
    <row r="30" spans="1:12" x14ac:dyDescent="0.3">
      <c r="A30" s="12"/>
      <c r="B30" s="12" t="s">
        <v>188</v>
      </c>
      <c r="C30" s="15" t="s">
        <v>30</v>
      </c>
      <c r="D30" s="15" t="s">
        <v>36</v>
      </c>
      <c r="E30" s="15">
        <v>1</v>
      </c>
      <c r="F30" s="17">
        <f>E30*F10</f>
        <v>1</v>
      </c>
      <c r="G30" s="12">
        <v>0</v>
      </c>
      <c r="H30" s="18">
        <f>E30*G30</f>
        <v>0</v>
      </c>
      <c r="I30" s="19">
        <f>F30*G30</f>
        <v>0</v>
      </c>
      <c r="J30" s="22">
        <v>0.12</v>
      </c>
      <c r="K30" s="21">
        <f>I30*J30</f>
        <v>0</v>
      </c>
      <c r="L30" s="17">
        <f>I30+K30</f>
        <v>0</v>
      </c>
    </row>
    <row r="31" spans="1:12" x14ac:dyDescent="0.3">
      <c r="A31" s="12"/>
      <c r="B31" s="12" t="s">
        <v>43</v>
      </c>
      <c r="C31" s="15" t="s">
        <v>30</v>
      </c>
      <c r="D31" s="15" t="s">
        <v>36</v>
      </c>
      <c r="E31" s="15">
        <v>1</v>
      </c>
      <c r="F31" s="17">
        <f>E31*F10</f>
        <v>1</v>
      </c>
      <c r="G31" s="12">
        <v>3.5</v>
      </c>
      <c r="H31" s="18">
        <f>E31*G31</f>
        <v>3.5</v>
      </c>
      <c r="I31" s="19">
        <f>F31*G31</f>
        <v>3.5</v>
      </c>
      <c r="J31" s="22">
        <v>0.12</v>
      </c>
      <c r="K31" s="21">
        <f>I31*J31</f>
        <v>0.42</v>
      </c>
      <c r="L31" s="17">
        <f>I31+K31</f>
        <v>3.92</v>
      </c>
    </row>
    <row r="32" spans="1:12" x14ac:dyDescent="0.3">
      <c r="A32" s="9"/>
      <c r="B32" s="12" t="s">
        <v>44</v>
      </c>
      <c r="C32" s="15" t="s">
        <v>30</v>
      </c>
      <c r="D32" s="15" t="s">
        <v>36</v>
      </c>
      <c r="E32" s="15">
        <v>1</v>
      </c>
      <c r="F32" s="17">
        <f>E32*F10</f>
        <v>1</v>
      </c>
      <c r="G32" s="12">
        <v>3.5</v>
      </c>
      <c r="H32" s="18">
        <v>4</v>
      </c>
      <c r="I32" s="19">
        <f>F32*G32</f>
        <v>3.5</v>
      </c>
      <c r="J32" s="22">
        <v>0.12</v>
      </c>
      <c r="K32" s="21">
        <f>I32*J32</f>
        <v>0.42</v>
      </c>
      <c r="L32" s="17">
        <f>I32+K32</f>
        <v>3.92</v>
      </c>
    </row>
    <row r="33" spans="1:12" x14ac:dyDescent="0.3">
      <c r="A33" s="9"/>
      <c r="B33" s="12"/>
      <c r="C33" s="15"/>
      <c r="D33" s="15"/>
      <c r="E33" s="15"/>
      <c r="F33" s="17"/>
      <c r="G33" s="12"/>
      <c r="H33" s="12"/>
      <c r="I33" s="17"/>
      <c r="J33" s="22"/>
      <c r="K33" s="17"/>
      <c r="L33" s="17"/>
    </row>
    <row r="34" spans="1:12" ht="39.6" x14ac:dyDescent="0.3">
      <c r="A34" s="42" t="s">
        <v>45</v>
      </c>
      <c r="B34" s="23" t="s">
        <v>46</v>
      </c>
      <c r="C34" s="24" t="s">
        <v>30</v>
      </c>
      <c r="D34" s="24" t="s">
        <v>36</v>
      </c>
      <c r="E34" s="24">
        <v>1</v>
      </c>
      <c r="F34" s="43">
        <f>E34*F10</f>
        <v>1</v>
      </c>
      <c r="G34" s="23">
        <v>5</v>
      </c>
      <c r="H34" s="44">
        <f t="shared" ref="H34:H39" si="0">E34*G34</f>
        <v>5</v>
      </c>
      <c r="I34" s="45">
        <f t="shared" ref="I34:I38" si="1">F34*G34</f>
        <v>5</v>
      </c>
      <c r="J34" s="46">
        <v>0.18</v>
      </c>
      <c r="K34" s="47">
        <f t="shared" ref="K34:K39" si="2">I34*J34</f>
        <v>0.89999999999999991</v>
      </c>
      <c r="L34" s="43">
        <f t="shared" ref="L34:L40" si="3">I34+K34</f>
        <v>5.9</v>
      </c>
    </row>
    <row r="35" spans="1:12" x14ac:dyDescent="0.3">
      <c r="A35" s="12"/>
      <c r="B35" s="12" t="s">
        <v>47</v>
      </c>
      <c r="C35" s="15" t="s">
        <v>30</v>
      </c>
      <c r="D35" s="15" t="s">
        <v>36</v>
      </c>
      <c r="E35" s="15">
        <v>1</v>
      </c>
      <c r="F35" s="17">
        <f>E35*F10</f>
        <v>1</v>
      </c>
      <c r="G35" s="12">
        <v>5</v>
      </c>
      <c r="H35" s="18">
        <f t="shared" si="0"/>
        <v>5</v>
      </c>
      <c r="I35" s="19">
        <f t="shared" si="1"/>
        <v>5</v>
      </c>
      <c r="J35" s="22">
        <v>0.18</v>
      </c>
      <c r="K35" s="21">
        <f t="shared" si="2"/>
        <v>0.89999999999999991</v>
      </c>
      <c r="L35" s="17">
        <f t="shared" si="3"/>
        <v>5.9</v>
      </c>
    </row>
    <row r="36" spans="1:12" x14ac:dyDescent="0.3">
      <c r="A36" s="12"/>
      <c r="B36" s="12" t="s">
        <v>48</v>
      </c>
      <c r="C36" s="15" t="s">
        <v>30</v>
      </c>
      <c r="D36" s="15" t="s">
        <v>49</v>
      </c>
      <c r="E36" s="15">
        <v>1</v>
      </c>
      <c r="F36" s="17">
        <f>E36*F10</f>
        <v>1</v>
      </c>
      <c r="G36" s="12">
        <v>12</v>
      </c>
      <c r="H36" s="18">
        <f t="shared" si="0"/>
        <v>12</v>
      </c>
      <c r="I36" s="19">
        <f t="shared" si="1"/>
        <v>12</v>
      </c>
      <c r="J36" s="22">
        <v>0.18</v>
      </c>
      <c r="K36" s="21">
        <f t="shared" si="2"/>
        <v>2.16</v>
      </c>
      <c r="L36" s="17">
        <f t="shared" si="3"/>
        <v>14.16</v>
      </c>
    </row>
    <row r="37" spans="1:12" x14ac:dyDescent="0.3">
      <c r="A37" s="12"/>
      <c r="B37" s="12" t="s">
        <v>50</v>
      </c>
      <c r="C37" s="15" t="s">
        <v>30</v>
      </c>
      <c r="D37" s="15" t="s">
        <v>49</v>
      </c>
      <c r="E37" s="15">
        <v>0.2</v>
      </c>
      <c r="F37" s="17">
        <f>E37*F10</f>
        <v>0.2</v>
      </c>
      <c r="G37" s="12">
        <v>115</v>
      </c>
      <c r="H37" s="18">
        <v>15</v>
      </c>
      <c r="I37" s="19">
        <f>H37*F10</f>
        <v>15</v>
      </c>
      <c r="J37" s="22">
        <v>0.18</v>
      </c>
      <c r="K37" s="21">
        <f t="shared" si="2"/>
        <v>2.6999999999999997</v>
      </c>
      <c r="L37" s="17">
        <f t="shared" si="3"/>
        <v>17.7</v>
      </c>
    </row>
    <row r="38" spans="1:12" x14ac:dyDescent="0.3">
      <c r="A38" s="12"/>
      <c r="B38" s="12" t="s">
        <v>51</v>
      </c>
      <c r="C38" s="15" t="s">
        <v>30</v>
      </c>
      <c r="D38" s="15" t="s">
        <v>52</v>
      </c>
      <c r="E38" s="15">
        <v>2</v>
      </c>
      <c r="F38" s="17">
        <f>E38*F10</f>
        <v>2</v>
      </c>
      <c r="G38" s="12">
        <v>1.35</v>
      </c>
      <c r="H38" s="18">
        <f t="shared" si="0"/>
        <v>2.7</v>
      </c>
      <c r="I38" s="19">
        <f t="shared" si="1"/>
        <v>2.7</v>
      </c>
      <c r="J38" s="22">
        <v>0.18</v>
      </c>
      <c r="K38" s="21">
        <f t="shared" si="2"/>
        <v>0.48599999999999999</v>
      </c>
      <c r="L38" s="17">
        <f t="shared" si="3"/>
        <v>3.1859999999999999</v>
      </c>
    </row>
    <row r="39" spans="1:12" x14ac:dyDescent="0.3">
      <c r="A39" s="12"/>
      <c r="B39" s="12" t="s">
        <v>53</v>
      </c>
      <c r="C39" s="15" t="s">
        <v>30</v>
      </c>
      <c r="D39" s="15" t="s">
        <v>36</v>
      </c>
      <c r="E39" s="15">
        <v>7.0000000000000007E-2</v>
      </c>
      <c r="F39" s="17">
        <f>E39*F10</f>
        <v>7.0000000000000007E-2</v>
      </c>
      <c r="G39" s="12">
        <v>168</v>
      </c>
      <c r="H39" s="18">
        <f t="shared" si="0"/>
        <v>11.760000000000002</v>
      </c>
      <c r="I39" s="19">
        <f>F39*G39</f>
        <v>11.760000000000002</v>
      </c>
      <c r="J39" s="22">
        <v>0.18</v>
      </c>
      <c r="K39" s="21">
        <f t="shared" si="2"/>
        <v>2.1168</v>
      </c>
      <c r="L39" s="17">
        <f t="shared" si="3"/>
        <v>13.876800000000001</v>
      </c>
    </row>
    <row r="40" spans="1:12" x14ac:dyDescent="0.3">
      <c r="A40" s="12"/>
      <c r="B40" s="12" t="s">
        <v>54</v>
      </c>
      <c r="C40" s="15" t="s">
        <v>55</v>
      </c>
      <c r="D40" s="15" t="s">
        <v>56</v>
      </c>
      <c r="E40" s="15">
        <f>0.1</f>
        <v>0.1</v>
      </c>
      <c r="F40" s="17">
        <f>E40*F10</f>
        <v>0.1</v>
      </c>
      <c r="G40" s="12">
        <v>54</v>
      </c>
      <c r="H40" s="18">
        <f>E40*G40</f>
        <v>5.4</v>
      </c>
      <c r="I40" s="19">
        <f>F40*G40</f>
        <v>5.4</v>
      </c>
      <c r="J40" s="22">
        <v>0.18</v>
      </c>
      <c r="K40" s="21">
        <f>I40*J40</f>
        <v>0.97199999999999998</v>
      </c>
      <c r="L40" s="17">
        <f t="shared" si="3"/>
        <v>6.3719999999999999</v>
      </c>
    </row>
    <row r="41" spans="1:12" x14ac:dyDescent="0.3">
      <c r="A41" s="12"/>
      <c r="B41" s="12"/>
      <c r="C41" s="15"/>
      <c r="D41" s="15"/>
      <c r="E41" s="15"/>
      <c r="F41" s="17"/>
      <c r="G41" s="12"/>
      <c r="H41" s="48">
        <f>SUM(H15:H40)</f>
        <v>364.19999999999993</v>
      </c>
      <c r="I41" s="48">
        <f>SUM(I15:I40)</f>
        <v>363.69999999999993</v>
      </c>
      <c r="J41" s="49"/>
      <c r="K41" s="50">
        <f>SUM(K15:K40)</f>
        <v>50.250600000000006</v>
      </c>
      <c r="L41" s="51">
        <f>SUM(L15:L40)</f>
        <v>413.95060000000001</v>
      </c>
    </row>
    <row r="42" spans="1:12" x14ac:dyDescent="0.3">
      <c r="A42" s="12" t="s">
        <v>57</v>
      </c>
      <c r="B42" s="12" t="s">
        <v>97</v>
      </c>
      <c r="C42" s="16"/>
      <c r="D42" s="15" t="s">
        <v>36</v>
      </c>
      <c r="E42" s="15">
        <f>C42*1%</f>
        <v>0</v>
      </c>
      <c r="F42" s="17">
        <f>F10</f>
        <v>1</v>
      </c>
      <c r="G42" s="12">
        <f>E42</f>
        <v>0</v>
      </c>
      <c r="H42" s="19">
        <f>G42</f>
        <v>0</v>
      </c>
      <c r="I42" s="19">
        <f>H42*F42</f>
        <v>0</v>
      </c>
      <c r="J42" s="22">
        <v>0.18</v>
      </c>
      <c r="K42" s="21">
        <f t="shared" ref="K42:K50" si="4">I42*J42</f>
        <v>0</v>
      </c>
      <c r="L42" s="17">
        <f t="shared" ref="L42:L50" si="5">I42+K42</f>
        <v>0</v>
      </c>
    </row>
    <row r="43" spans="1:12" x14ac:dyDescent="0.3">
      <c r="A43" s="12"/>
      <c r="B43" s="12" t="s">
        <v>98</v>
      </c>
      <c r="C43" s="16"/>
      <c r="D43" s="15" t="s">
        <v>36</v>
      </c>
      <c r="E43" s="15">
        <f>C43*1%</f>
        <v>0</v>
      </c>
      <c r="F43" s="17">
        <f>F10</f>
        <v>1</v>
      </c>
      <c r="G43" s="12">
        <f>E43</f>
        <v>0</v>
      </c>
      <c r="H43" s="19">
        <f>G43</f>
        <v>0</v>
      </c>
      <c r="I43" s="19">
        <f>H43*F43</f>
        <v>0</v>
      </c>
      <c r="J43" s="22">
        <v>0.18</v>
      </c>
      <c r="K43" s="21">
        <f t="shared" si="4"/>
        <v>0</v>
      </c>
      <c r="L43" s="17">
        <f t="shared" si="5"/>
        <v>0</v>
      </c>
    </row>
    <row r="44" spans="1:12" x14ac:dyDescent="0.3">
      <c r="A44" s="12"/>
      <c r="B44" s="12" t="s">
        <v>99</v>
      </c>
      <c r="C44" s="16"/>
      <c r="D44" s="15" t="s">
        <v>36</v>
      </c>
      <c r="E44" s="15">
        <f>C44*5%</f>
        <v>0</v>
      </c>
      <c r="F44" s="17">
        <f>F10</f>
        <v>1</v>
      </c>
      <c r="G44" s="12">
        <f t="shared" ref="G44:G50" si="6">E44</f>
        <v>0</v>
      </c>
      <c r="H44" s="19">
        <f t="shared" ref="H44:H47" si="7">G44</f>
        <v>0</v>
      </c>
      <c r="I44" s="19">
        <f>H44*F44</f>
        <v>0</v>
      </c>
      <c r="J44" s="22"/>
      <c r="K44" s="21">
        <f t="shared" si="4"/>
        <v>0</v>
      </c>
      <c r="L44" s="17">
        <f t="shared" si="5"/>
        <v>0</v>
      </c>
    </row>
    <row r="45" spans="1:12" x14ac:dyDescent="0.3">
      <c r="A45" s="12"/>
      <c r="B45" s="12" t="s">
        <v>140</v>
      </c>
      <c r="C45" s="16">
        <f>B55</f>
        <v>5100</v>
      </c>
      <c r="D45" s="15" t="s">
        <v>36</v>
      </c>
      <c r="E45" s="15">
        <f>C45*6%</f>
        <v>306</v>
      </c>
      <c r="F45" s="17">
        <f>F10</f>
        <v>1</v>
      </c>
      <c r="G45" s="12">
        <f t="shared" si="6"/>
        <v>306</v>
      </c>
      <c r="H45" s="19">
        <f t="shared" si="7"/>
        <v>306</v>
      </c>
      <c r="I45" s="19">
        <f>H45*F45</f>
        <v>306</v>
      </c>
      <c r="J45" s="12"/>
      <c r="K45" s="21">
        <f t="shared" si="4"/>
        <v>0</v>
      </c>
      <c r="L45" s="17">
        <f t="shared" si="5"/>
        <v>306</v>
      </c>
    </row>
    <row r="46" spans="1:12" x14ac:dyDescent="0.3">
      <c r="A46" s="9" t="s">
        <v>61</v>
      </c>
      <c r="B46" s="12" t="s">
        <v>62</v>
      </c>
      <c r="C46" s="16"/>
      <c r="D46" s="15" t="s">
        <v>36</v>
      </c>
      <c r="E46" s="15">
        <f>C46*2.5%</f>
        <v>0</v>
      </c>
      <c r="F46" s="17">
        <f>F10</f>
        <v>1</v>
      </c>
      <c r="G46" s="12">
        <f t="shared" si="6"/>
        <v>0</v>
      </c>
      <c r="H46" s="19">
        <f t="shared" si="7"/>
        <v>0</v>
      </c>
      <c r="I46" s="19">
        <f t="shared" ref="I46:I50" si="8">H46*F46</f>
        <v>0</v>
      </c>
      <c r="J46" s="12"/>
      <c r="K46" s="21">
        <f t="shared" si="4"/>
        <v>0</v>
      </c>
      <c r="L46" s="17">
        <f t="shared" si="5"/>
        <v>0</v>
      </c>
    </row>
    <row r="47" spans="1:12" x14ac:dyDescent="0.3">
      <c r="A47" s="12"/>
      <c r="B47" s="12" t="s">
        <v>63</v>
      </c>
      <c r="C47" s="16"/>
      <c r="D47" s="15" t="s">
        <v>36</v>
      </c>
      <c r="E47" s="15">
        <f>C47*2%</f>
        <v>0</v>
      </c>
      <c r="F47" s="17">
        <f>F10</f>
        <v>1</v>
      </c>
      <c r="G47" s="12">
        <f t="shared" si="6"/>
        <v>0</v>
      </c>
      <c r="H47" s="19">
        <f t="shared" si="7"/>
        <v>0</v>
      </c>
      <c r="I47" s="19">
        <f t="shared" si="8"/>
        <v>0</v>
      </c>
      <c r="J47" s="12"/>
      <c r="K47" s="21">
        <f t="shared" si="4"/>
        <v>0</v>
      </c>
      <c r="L47" s="17">
        <f t="shared" si="5"/>
        <v>0</v>
      </c>
    </row>
    <row r="48" spans="1:12" x14ac:dyDescent="0.3">
      <c r="A48" s="12"/>
      <c r="B48" s="12" t="s">
        <v>64</v>
      </c>
      <c r="C48" s="16"/>
      <c r="D48" s="15" t="s">
        <v>36</v>
      </c>
      <c r="E48" s="15">
        <v>1000</v>
      </c>
      <c r="F48" s="17">
        <f>F10</f>
        <v>1</v>
      </c>
      <c r="G48" s="12">
        <f>E48</f>
        <v>1000</v>
      </c>
      <c r="H48" s="19">
        <f>G48*F48</f>
        <v>1000</v>
      </c>
      <c r="I48" s="19">
        <f t="shared" si="8"/>
        <v>1000</v>
      </c>
      <c r="J48" s="12"/>
      <c r="K48" s="21">
        <f t="shared" si="4"/>
        <v>0</v>
      </c>
      <c r="L48" s="17">
        <f t="shared" si="5"/>
        <v>1000</v>
      </c>
    </row>
    <row r="49" spans="1:12" x14ac:dyDescent="0.3">
      <c r="A49" s="12"/>
      <c r="B49" s="12" t="s">
        <v>101</v>
      </c>
      <c r="C49" s="16">
        <f>B55</f>
        <v>5100</v>
      </c>
      <c r="D49" s="15" t="s">
        <v>36</v>
      </c>
      <c r="E49" s="15">
        <f>C49*10%</f>
        <v>510</v>
      </c>
      <c r="F49" s="17">
        <v>1</v>
      </c>
      <c r="G49" s="12">
        <f>E49</f>
        <v>510</v>
      </c>
      <c r="H49" s="19">
        <f>G49*F49</f>
        <v>510</v>
      </c>
      <c r="I49" s="19">
        <f>H49*F49</f>
        <v>510</v>
      </c>
      <c r="J49" s="12"/>
      <c r="K49" s="21">
        <f t="shared" si="4"/>
        <v>0</v>
      </c>
      <c r="L49" s="17">
        <f t="shared" si="5"/>
        <v>510</v>
      </c>
    </row>
    <row r="50" spans="1:12" x14ac:dyDescent="0.3">
      <c r="A50" s="12" t="s">
        <v>65</v>
      </c>
      <c r="B50" s="52" t="s">
        <v>66</v>
      </c>
      <c r="C50" s="53"/>
      <c r="D50" s="53" t="s">
        <v>36</v>
      </c>
      <c r="E50" s="53">
        <v>450</v>
      </c>
      <c r="F50" s="17">
        <f>F10</f>
        <v>1</v>
      </c>
      <c r="G50" s="12">
        <f t="shared" si="6"/>
        <v>450</v>
      </c>
      <c r="H50" s="19">
        <f>G50*F50</f>
        <v>450</v>
      </c>
      <c r="I50" s="19">
        <f t="shared" si="8"/>
        <v>450</v>
      </c>
      <c r="J50" s="52"/>
      <c r="K50" s="54">
        <f t="shared" si="4"/>
        <v>0</v>
      </c>
      <c r="L50" s="55">
        <f t="shared" si="5"/>
        <v>450</v>
      </c>
    </row>
    <row r="51" spans="1:12" x14ac:dyDescent="0.3">
      <c r="A51" s="3"/>
      <c r="B51" s="3"/>
      <c r="C51" s="56"/>
      <c r="D51" s="56"/>
      <c r="E51" s="56"/>
      <c r="F51" s="57">
        <f>F10</f>
        <v>1</v>
      </c>
      <c r="G51" s="3"/>
      <c r="H51" s="57">
        <f>SUM(H41:H50)</f>
        <v>2630.2</v>
      </c>
      <c r="I51" s="57">
        <f>SUM(I41:I50)</f>
        <v>2629.7</v>
      </c>
      <c r="J51" s="58"/>
      <c r="K51" s="57">
        <f>SUM(K41:K50)</f>
        <v>50.250600000000006</v>
      </c>
      <c r="L51" s="57">
        <f>SUM(L41:L50)</f>
        <v>2679.9506000000001</v>
      </c>
    </row>
    <row r="52" spans="1:12" x14ac:dyDescent="0.3">
      <c r="A52" s="3"/>
      <c r="B52" s="3"/>
      <c r="C52" s="56"/>
      <c r="D52" s="56"/>
      <c r="E52" s="56"/>
      <c r="F52" s="3"/>
      <c r="G52" s="3"/>
      <c r="H52" s="60"/>
      <c r="I52" s="60"/>
    </row>
    <row r="53" spans="1:12" x14ac:dyDescent="0.3">
      <c r="A53" s="3"/>
      <c r="B53" s="3"/>
      <c r="C53" s="56"/>
      <c r="D53" s="56"/>
      <c r="E53" s="56"/>
      <c r="F53" s="3"/>
      <c r="G53" s="59" t="s">
        <v>67</v>
      </c>
      <c r="H53" s="3"/>
      <c r="I53" s="3"/>
      <c r="J53" s="3"/>
      <c r="K53" s="60"/>
      <c r="L53" s="3"/>
    </row>
    <row r="54" spans="1:12" ht="18" x14ac:dyDescent="0.35">
      <c r="A54" s="61" t="s">
        <v>68</v>
      </c>
      <c r="B54" s="62">
        <v>60</v>
      </c>
      <c r="C54" s="105" t="s">
        <v>69</v>
      </c>
      <c r="D54" s="105"/>
      <c r="E54" s="105"/>
      <c r="F54" s="105"/>
      <c r="G54" s="63">
        <f>G12</f>
        <v>2460</v>
      </c>
      <c r="H54" s="56"/>
      <c r="I54" s="56"/>
      <c r="J54" s="3"/>
      <c r="K54" s="3"/>
      <c r="L54" s="3"/>
    </row>
    <row r="55" spans="1:12" ht="18" x14ac:dyDescent="0.35">
      <c r="A55" s="61">
        <v>85</v>
      </c>
      <c r="B55" s="61">
        <f>B54*A55</f>
        <v>5100</v>
      </c>
      <c r="C55" s="105" t="s">
        <v>70</v>
      </c>
      <c r="D55" s="105"/>
      <c r="E55" s="105"/>
      <c r="F55" s="105"/>
      <c r="G55" s="63">
        <f>I51/F10</f>
        <v>2629.7</v>
      </c>
      <c r="H55" s="56"/>
      <c r="I55" s="56"/>
      <c r="J55" s="3"/>
      <c r="K55" s="3"/>
      <c r="L55" s="3"/>
    </row>
    <row r="56" spans="1:12" x14ac:dyDescent="0.3">
      <c r="A56" s="3"/>
      <c r="B56" s="3"/>
      <c r="C56" s="106" t="s">
        <v>71</v>
      </c>
      <c r="D56" s="106"/>
      <c r="E56" s="106"/>
      <c r="F56" s="106"/>
      <c r="G56" s="65">
        <f>SUM(G54:G55)</f>
        <v>5089.7</v>
      </c>
      <c r="H56" s="56"/>
      <c r="I56" s="56"/>
      <c r="J56" s="3"/>
      <c r="K56" s="3"/>
      <c r="L56" s="3"/>
    </row>
    <row r="57" spans="1:12" ht="19.2" customHeight="1" x14ac:dyDescent="0.35">
      <c r="A57" s="61" t="s">
        <v>68</v>
      </c>
      <c r="B57" s="62">
        <f>B58/A58</f>
        <v>53.684210526315788</v>
      </c>
      <c r="C57" s="3"/>
      <c r="G57" s="67"/>
      <c r="H57" s="56"/>
      <c r="I57" s="56"/>
      <c r="J57" s="3"/>
      <c r="K57" s="3"/>
      <c r="L57" s="3"/>
    </row>
    <row r="58" spans="1:12" ht="19.2" customHeight="1" x14ac:dyDescent="0.35">
      <c r="A58" s="61">
        <v>95</v>
      </c>
      <c r="B58" s="62">
        <f>B55</f>
        <v>5100</v>
      </c>
      <c r="C58" s="3"/>
      <c r="G58" s="56">
        <f>G56/A55</f>
        <v>59.878823529411761</v>
      </c>
      <c r="H58" s="83"/>
      <c r="I58" s="56"/>
      <c r="J58" s="3"/>
      <c r="K58" s="3"/>
      <c r="L58" s="3"/>
    </row>
    <row r="59" spans="1:12" ht="14.4" customHeight="1" x14ac:dyDescent="0.4">
      <c r="A59" s="3"/>
      <c r="B59" s="100"/>
      <c r="D59" s="69" t="s">
        <v>72</v>
      </c>
      <c r="E59" s="56"/>
      <c r="F59" s="70"/>
      <c r="G59" s="70"/>
      <c r="H59" s="56"/>
      <c r="I59" s="56"/>
      <c r="J59" s="3"/>
      <c r="K59" s="3"/>
      <c r="L59" s="3"/>
    </row>
    <row r="60" spans="1:12" x14ac:dyDescent="0.3">
      <c r="A60" s="3"/>
      <c r="D60" s="71" t="s">
        <v>73</v>
      </c>
      <c r="E60" s="72">
        <f>I51/F51</f>
        <v>2629.7</v>
      </c>
      <c r="F60" s="73" t="s">
        <v>17</v>
      </c>
      <c r="G60" s="70"/>
      <c r="H60" s="56"/>
      <c r="I60" s="56"/>
      <c r="J60" s="3"/>
      <c r="K60" s="3"/>
      <c r="L60" s="3"/>
    </row>
    <row r="61" spans="1:12" x14ac:dyDescent="0.3">
      <c r="A61" s="3"/>
      <c r="B61" s="3"/>
      <c r="C61" s="3"/>
      <c r="D61" s="71" t="s">
        <v>18</v>
      </c>
      <c r="E61" s="72">
        <f>L51/F51</f>
        <v>2679.9506000000001</v>
      </c>
      <c r="F61" s="73" t="s">
        <v>17</v>
      </c>
      <c r="G61" s="70"/>
      <c r="H61" s="56"/>
      <c r="I61" s="56"/>
      <c r="J61" s="3"/>
      <c r="K61" s="3"/>
      <c r="L61" s="3"/>
    </row>
    <row r="62" spans="1:12" x14ac:dyDescent="0.3">
      <c r="A62" s="3"/>
      <c r="B62" s="3"/>
      <c r="C62" s="56"/>
      <c r="D62" s="74"/>
      <c r="E62" s="70"/>
      <c r="F62" s="70"/>
      <c r="G62" s="3"/>
      <c r="H62" s="3"/>
      <c r="I62" s="3"/>
      <c r="J62" s="3"/>
      <c r="K62" s="3"/>
      <c r="L62" s="3"/>
    </row>
    <row r="63" spans="1:12" x14ac:dyDescent="0.3">
      <c r="D63" s="59" t="s">
        <v>18</v>
      </c>
      <c r="E63" s="75"/>
      <c r="F63" s="76" t="s">
        <v>16</v>
      </c>
    </row>
    <row r="64" spans="1:12" x14ac:dyDescent="0.3">
      <c r="B64" s="105" t="s">
        <v>74</v>
      </c>
      <c r="C64" s="105"/>
      <c r="D64" s="63">
        <f>G13</f>
        <v>2583</v>
      </c>
      <c r="E64" s="77"/>
      <c r="F64" s="78">
        <f>G12</f>
        <v>2460</v>
      </c>
    </row>
    <row r="65" spans="2:6" x14ac:dyDescent="0.3">
      <c r="B65" s="102" t="s">
        <v>75</v>
      </c>
      <c r="C65" s="103"/>
      <c r="D65" s="63">
        <f>E61</f>
        <v>2679.9506000000001</v>
      </c>
      <c r="E65" s="77"/>
      <c r="F65" s="78">
        <f>E60</f>
        <v>2629.7</v>
      </c>
    </row>
    <row r="66" spans="2:6" x14ac:dyDescent="0.3">
      <c r="B66" s="64" t="s">
        <v>71</v>
      </c>
      <c r="C66" s="64"/>
      <c r="D66" s="65">
        <f>SUM(D64:D65)</f>
        <v>5262.9506000000001</v>
      </c>
      <c r="E66" s="75"/>
      <c r="F66" s="79">
        <f>SUM(F64:F65)</f>
        <v>5089.7</v>
      </c>
    </row>
    <row r="67" spans="2:6" x14ac:dyDescent="0.3">
      <c r="D67" s="67"/>
      <c r="E67" s="56"/>
      <c r="F67" s="70"/>
    </row>
    <row r="68" spans="2:6" x14ac:dyDescent="0.3">
      <c r="D68" s="56">
        <f>D66/A55</f>
        <v>61.917065882352944</v>
      </c>
      <c r="E68" s="56"/>
      <c r="F68" s="3">
        <f>F66/A55</f>
        <v>59.878823529411761</v>
      </c>
    </row>
  </sheetData>
  <mergeCells count="13">
    <mergeCell ref="B64:C64"/>
    <mergeCell ref="B65:C65"/>
    <mergeCell ref="D12:E12"/>
    <mergeCell ref="D13:E13"/>
    <mergeCell ref="C54:F54"/>
    <mergeCell ref="C55:F55"/>
    <mergeCell ref="C56:F56"/>
    <mergeCell ref="A1:F1"/>
    <mergeCell ref="A2:F2"/>
    <mergeCell ref="A3:L3"/>
    <mergeCell ref="A4:F4"/>
    <mergeCell ref="J6:K6"/>
    <mergeCell ref="L6:L7"/>
  </mergeCells>
  <pageMargins left="0.11811023622047245" right="0.11811023622047245" top="0.15748031496062992" bottom="0.15748031496062992" header="0.31496062992125984" footer="0.31496062992125984"/>
  <pageSetup paperSize="9" orientation="landscape" verticalDpi="0" r:id="rId1"/>
  <ignoredErrors>
    <ignoredError sqref="I19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9491-9533-47A3-A816-9F608E7DB50B}">
  <dimension ref="A1:L71"/>
  <sheetViews>
    <sheetView tabSelected="1" workbookViewId="0">
      <selection sqref="A1:XFD1048576"/>
    </sheetView>
  </sheetViews>
  <sheetFormatPr defaultRowHeight="14.4" x14ac:dyDescent="0.3"/>
  <cols>
    <col min="1" max="1" width="9.88671875" bestFit="1" customWidth="1"/>
    <col min="2" max="2" width="30.109375" customWidth="1"/>
    <col min="3" max="3" width="11.8867187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36" x14ac:dyDescent="0.65">
      <c r="A3" s="119" t="s">
        <v>208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</row>
    <row r="4" spans="1:12" x14ac:dyDescent="0.3">
      <c r="A4" s="107"/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223</v>
      </c>
      <c r="C8" s="81" t="s">
        <v>186</v>
      </c>
      <c r="D8" s="15" t="s">
        <v>15</v>
      </c>
      <c r="E8" s="16">
        <v>341</v>
      </c>
      <c r="F8" s="17">
        <f>E8*F10</f>
        <v>341</v>
      </c>
      <c r="G8" s="12">
        <v>12</v>
      </c>
      <c r="H8" s="18">
        <f>E8*G8</f>
        <v>4092</v>
      </c>
      <c r="I8" s="19">
        <f>F8*G8</f>
        <v>4092</v>
      </c>
      <c r="J8" s="20">
        <v>0.05</v>
      </c>
      <c r="K8" s="21">
        <f>I8*J8</f>
        <v>204.60000000000002</v>
      </c>
      <c r="L8" s="17">
        <f>I8+K8</f>
        <v>4296.6000000000004</v>
      </c>
    </row>
    <row r="9" spans="1:12" x14ac:dyDescent="0.3">
      <c r="A9" s="12"/>
      <c r="B9" s="80"/>
      <c r="C9" s="81"/>
      <c r="D9" s="15"/>
      <c r="E9" s="15"/>
      <c r="F9" s="17"/>
      <c r="G9" s="12"/>
      <c r="H9" s="18"/>
      <c r="I9" s="19"/>
      <c r="J9" s="22"/>
      <c r="K9" s="21"/>
      <c r="L9" s="17"/>
    </row>
    <row r="10" spans="1:12" ht="18" x14ac:dyDescent="0.3">
      <c r="A10" s="23"/>
      <c r="C10" s="40"/>
      <c r="D10" s="40"/>
      <c r="E10" s="24"/>
      <c r="F10" s="25">
        <v>1</v>
      </c>
      <c r="G10" s="23"/>
      <c r="H10" s="26">
        <f>SUM(H8:H9)</f>
        <v>4092</v>
      </c>
      <c r="I10" s="27">
        <f>SUM(I8:I9)</f>
        <v>4092</v>
      </c>
      <c r="J10" s="28"/>
      <c r="K10" s="29">
        <f>SUM(K8:K9)</f>
        <v>204.60000000000002</v>
      </c>
      <c r="L10" s="30">
        <f>SUM(L8:L9)</f>
        <v>4296.6000000000004</v>
      </c>
    </row>
    <row r="11" spans="1:12" x14ac:dyDescent="0.3">
      <c r="A11" s="23"/>
      <c r="B11" s="97"/>
      <c r="C11" s="24"/>
      <c r="D11" s="24"/>
      <c r="E11" s="24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98"/>
      <c r="C12" s="15"/>
      <c r="D12" s="104" t="s">
        <v>16</v>
      </c>
      <c r="E12" s="104"/>
      <c r="F12" s="36" t="s">
        <v>17</v>
      </c>
      <c r="G12" s="37">
        <f>I10/F10</f>
        <v>4092</v>
      </c>
      <c r="H12" s="18"/>
      <c r="I12" s="19"/>
      <c r="J12" s="22"/>
      <c r="K12" s="21"/>
      <c r="L12" s="17"/>
    </row>
    <row r="13" spans="1:12" x14ac:dyDescent="0.3">
      <c r="A13" s="12"/>
      <c r="B13" s="98"/>
      <c r="C13" s="15"/>
      <c r="D13" s="104" t="s">
        <v>18</v>
      </c>
      <c r="E13" s="104"/>
      <c r="F13" s="36" t="s">
        <v>17</v>
      </c>
      <c r="G13" s="37">
        <f>L10/F10</f>
        <v>4296.6000000000004</v>
      </c>
      <c r="H13" s="18"/>
      <c r="I13" s="19"/>
      <c r="J13" s="22"/>
      <c r="K13" s="21"/>
      <c r="L13" s="17"/>
    </row>
    <row r="14" spans="1:12" x14ac:dyDescent="0.3">
      <c r="A14" s="12"/>
      <c r="B14" s="98"/>
      <c r="C14" s="15"/>
      <c r="D14" s="99"/>
      <c r="E14" s="99"/>
      <c r="F14" s="36"/>
      <c r="G14" s="37"/>
      <c r="H14" s="18"/>
      <c r="I14" s="19"/>
      <c r="J14" s="22"/>
      <c r="K14" s="21"/>
      <c r="L14" s="17"/>
    </row>
    <row r="15" spans="1:12" x14ac:dyDescent="0.3">
      <c r="A15" s="9" t="s">
        <v>19</v>
      </c>
      <c r="B15" s="38" t="s">
        <v>91</v>
      </c>
      <c r="C15" s="15" t="s">
        <v>186</v>
      </c>
      <c r="D15" s="15" t="s">
        <v>20</v>
      </c>
      <c r="E15" s="15">
        <v>1.2</v>
      </c>
      <c r="F15" s="17">
        <f>E15*F10</f>
        <v>1.2</v>
      </c>
      <c r="G15" s="12">
        <v>55</v>
      </c>
      <c r="H15" s="18">
        <f>E15*G15</f>
        <v>66</v>
      </c>
      <c r="I15" s="19">
        <f>F15*G15</f>
        <v>66</v>
      </c>
      <c r="J15" s="22">
        <v>0.12</v>
      </c>
      <c r="K15" s="21">
        <f>I15*J15</f>
        <v>7.92</v>
      </c>
      <c r="L15" s="17">
        <f>I15+K15</f>
        <v>73.92</v>
      </c>
    </row>
    <row r="16" spans="1:12" x14ac:dyDescent="0.3">
      <c r="A16" s="9"/>
      <c r="B16" s="38"/>
      <c r="C16" s="15"/>
      <c r="D16" s="15"/>
      <c r="E16" s="15"/>
      <c r="F16" s="17"/>
      <c r="G16" s="12"/>
      <c r="H16" s="18"/>
      <c r="I16" s="19"/>
      <c r="J16" s="22"/>
      <c r="K16" s="21"/>
      <c r="L16" s="17"/>
    </row>
    <row r="17" spans="1:12" x14ac:dyDescent="0.3">
      <c r="A17" s="9"/>
      <c r="B17" s="38"/>
      <c r="C17" s="15"/>
      <c r="D17" s="15"/>
      <c r="E17" s="15"/>
      <c r="F17" s="17"/>
      <c r="G17" s="12"/>
      <c r="H17" s="18"/>
      <c r="I17" s="19"/>
      <c r="J17" s="22"/>
      <c r="K17" s="21"/>
      <c r="L17" s="17"/>
    </row>
    <row r="18" spans="1:12" x14ac:dyDescent="0.3">
      <c r="A18" s="9" t="s">
        <v>21</v>
      </c>
      <c r="B18" s="12" t="s">
        <v>22</v>
      </c>
      <c r="C18" s="15" t="str">
        <f>C8</f>
        <v xml:space="preserve">DARK RED </v>
      </c>
      <c r="D18" s="15" t="s">
        <v>23</v>
      </c>
      <c r="E18" s="15">
        <v>100</v>
      </c>
      <c r="F18" s="17">
        <f>E18*F10</f>
        <v>100</v>
      </c>
      <c r="G18" s="12">
        <v>61</v>
      </c>
      <c r="H18" s="18">
        <f>F18/1000*G18/F10</f>
        <v>6.1000000000000005</v>
      </c>
      <c r="I18" s="19">
        <f>F18/1000*G18</f>
        <v>6.1000000000000005</v>
      </c>
      <c r="J18" s="22">
        <v>0.12</v>
      </c>
      <c r="K18" s="21">
        <f>I18*J18</f>
        <v>0.73199999999999998</v>
      </c>
      <c r="L18" s="17">
        <f>I18+K18</f>
        <v>6.8320000000000007</v>
      </c>
    </row>
    <row r="19" spans="1:12" x14ac:dyDescent="0.3">
      <c r="A19" s="9"/>
      <c r="B19" s="12" t="s">
        <v>24</v>
      </c>
      <c r="C19" s="15" t="str">
        <f>C8</f>
        <v xml:space="preserve">DARK RED </v>
      </c>
      <c r="D19" s="15" t="s">
        <v>23</v>
      </c>
      <c r="E19" s="15">
        <v>100</v>
      </c>
      <c r="F19" s="17">
        <f>E19*F10</f>
        <v>100</v>
      </c>
      <c r="G19" s="12">
        <v>257</v>
      </c>
      <c r="H19" s="18">
        <f>F19/5000*G19/F10</f>
        <v>5.14</v>
      </c>
      <c r="I19" s="19">
        <f>H19*F10</f>
        <v>5.14</v>
      </c>
      <c r="J19" s="22">
        <v>0.12</v>
      </c>
      <c r="K19" s="21">
        <f>I19*J19</f>
        <v>0.6167999999999999</v>
      </c>
      <c r="L19" s="17">
        <f>I19+K19</f>
        <v>5.7567999999999993</v>
      </c>
    </row>
    <row r="20" spans="1:12" x14ac:dyDescent="0.3">
      <c r="A20" s="9"/>
      <c r="B20" s="12" t="s">
        <v>25</v>
      </c>
      <c r="C20" s="15" t="str">
        <f>C8</f>
        <v xml:space="preserve">DARK RED </v>
      </c>
      <c r="D20" s="15" t="s">
        <v>23</v>
      </c>
      <c r="E20" s="15">
        <v>50</v>
      </c>
      <c r="F20" s="17">
        <f>E20*F10</f>
        <v>50</v>
      </c>
      <c r="G20" s="12">
        <v>162</v>
      </c>
      <c r="H20" s="18">
        <f>F20/1000*G20/F10</f>
        <v>8.1</v>
      </c>
      <c r="I20" s="19">
        <f>F20/1000*G20</f>
        <v>8.1</v>
      </c>
      <c r="J20" s="22">
        <v>0.12</v>
      </c>
      <c r="K20" s="21">
        <f>I20*J20</f>
        <v>0.97199999999999998</v>
      </c>
      <c r="L20" s="17">
        <f>I20+K20</f>
        <v>9.0719999999999992</v>
      </c>
    </row>
    <row r="21" spans="1:12" x14ac:dyDescent="0.3">
      <c r="A21" s="9"/>
      <c r="B21" s="12"/>
      <c r="C21" s="15"/>
      <c r="D21" s="15"/>
      <c r="E21" s="15"/>
      <c r="F21" s="17"/>
      <c r="G21" s="12"/>
      <c r="H21" s="18"/>
      <c r="I21" s="19"/>
      <c r="J21" s="22"/>
      <c r="K21" s="21"/>
      <c r="L21" s="17"/>
    </row>
    <row r="22" spans="1:12" x14ac:dyDescent="0.3">
      <c r="A22" s="9" t="s">
        <v>26</v>
      </c>
      <c r="B22" s="12" t="s">
        <v>26</v>
      </c>
      <c r="C22" s="15" t="s">
        <v>27</v>
      </c>
      <c r="D22" s="15" t="s">
        <v>28</v>
      </c>
      <c r="E22" s="15">
        <v>0.5</v>
      </c>
      <c r="F22" s="17">
        <f>E22*F10</f>
        <v>0.5</v>
      </c>
      <c r="G22" s="12">
        <v>18</v>
      </c>
      <c r="H22" s="18">
        <f>E22*G22</f>
        <v>9</v>
      </c>
      <c r="I22" s="19">
        <f>F22*G22</f>
        <v>9</v>
      </c>
      <c r="J22" s="22">
        <v>0.18</v>
      </c>
      <c r="K22" s="21">
        <f>I22*J22</f>
        <v>1.6199999999999999</v>
      </c>
      <c r="L22" s="17">
        <f>I22+K22</f>
        <v>10.62</v>
      </c>
    </row>
    <row r="23" spans="1:12" x14ac:dyDescent="0.3">
      <c r="A23" s="9"/>
      <c r="B23" s="12" t="s">
        <v>29</v>
      </c>
      <c r="C23" s="15" t="s">
        <v>30</v>
      </c>
      <c r="D23" s="15" t="s">
        <v>31</v>
      </c>
      <c r="E23" s="15">
        <v>0.15</v>
      </c>
      <c r="F23" s="17">
        <f>E23*F10</f>
        <v>0.15</v>
      </c>
      <c r="G23" s="12">
        <v>95</v>
      </c>
      <c r="H23" s="18">
        <f>E23*G23</f>
        <v>14.25</v>
      </c>
      <c r="I23" s="19">
        <f>F23*G23</f>
        <v>14.25</v>
      </c>
      <c r="J23" s="22">
        <v>0.18</v>
      </c>
      <c r="K23" s="21">
        <f>I23*J23</f>
        <v>2.5649999999999999</v>
      </c>
      <c r="L23" s="17">
        <f>I23+K23</f>
        <v>16.815000000000001</v>
      </c>
    </row>
    <row r="24" spans="1:12" x14ac:dyDescent="0.3">
      <c r="A24" s="9"/>
      <c r="B24" s="12" t="s">
        <v>32</v>
      </c>
      <c r="C24" s="15" t="s">
        <v>33</v>
      </c>
      <c r="D24" s="15" t="s">
        <v>28</v>
      </c>
      <c r="E24" s="15">
        <v>3.75</v>
      </c>
      <c r="F24" s="17">
        <f>E24*F10</f>
        <v>3.75</v>
      </c>
      <c r="G24" s="12">
        <v>8</v>
      </c>
      <c r="H24" s="18">
        <f>E24*G24</f>
        <v>30</v>
      </c>
      <c r="I24" s="19">
        <f>F24*G24</f>
        <v>30</v>
      </c>
      <c r="J24" s="22">
        <v>0.18</v>
      </c>
      <c r="K24" s="21">
        <f>I24*J24</f>
        <v>5.3999999999999995</v>
      </c>
      <c r="L24" s="17">
        <f>I24+K24</f>
        <v>35.4</v>
      </c>
    </row>
    <row r="25" spans="1:12" x14ac:dyDescent="0.3">
      <c r="A25" s="9"/>
      <c r="B25" s="12"/>
      <c r="C25" s="15"/>
      <c r="D25" s="15"/>
      <c r="E25" s="15"/>
      <c r="F25" s="17"/>
      <c r="G25" s="12"/>
      <c r="H25" s="12"/>
      <c r="I25" s="17"/>
      <c r="J25" s="22"/>
      <c r="K25" s="17"/>
      <c r="L25" s="17"/>
    </row>
    <row r="26" spans="1:12" ht="15" customHeight="1" x14ac:dyDescent="0.3">
      <c r="A26" s="12" t="s">
        <v>34</v>
      </c>
      <c r="B26" s="12" t="s">
        <v>209</v>
      </c>
      <c r="C26" s="15"/>
      <c r="D26" s="15" t="s">
        <v>36</v>
      </c>
      <c r="E26" s="15">
        <v>1</v>
      </c>
      <c r="F26" s="12">
        <f>E26*F10</f>
        <v>1</v>
      </c>
      <c r="G26" s="12">
        <v>130</v>
      </c>
      <c r="H26" s="18">
        <f>E26*G26</f>
        <v>130</v>
      </c>
      <c r="I26" s="19">
        <f>F26*G26</f>
        <v>130</v>
      </c>
      <c r="J26" s="22">
        <v>0.12</v>
      </c>
      <c r="K26" s="21">
        <f>I26*J26</f>
        <v>15.6</v>
      </c>
      <c r="L26" s="17">
        <f>I26+K26</f>
        <v>145.6</v>
      </c>
    </row>
    <row r="27" spans="1:12" x14ac:dyDescent="0.3">
      <c r="A27" s="12"/>
      <c r="B27" s="12" t="s">
        <v>210</v>
      </c>
      <c r="C27" s="15"/>
      <c r="D27" s="15" t="s">
        <v>36</v>
      </c>
      <c r="E27" s="15">
        <v>2</v>
      </c>
      <c r="F27" s="12">
        <f>E27*F10</f>
        <v>2</v>
      </c>
      <c r="G27" s="12">
        <v>18</v>
      </c>
      <c r="H27" s="18">
        <f>E27*G27</f>
        <v>36</v>
      </c>
      <c r="I27" s="19">
        <f>F27*G27</f>
        <v>36</v>
      </c>
      <c r="J27" s="22">
        <v>0.12</v>
      </c>
      <c r="K27" s="21">
        <f>I27*J27</f>
        <v>4.32</v>
      </c>
      <c r="L27" s="17">
        <f>I27+K27</f>
        <v>40.32</v>
      </c>
    </row>
    <row r="28" spans="1:12" x14ac:dyDescent="0.3">
      <c r="A28" s="12"/>
      <c r="B28" s="12" t="s">
        <v>211</v>
      </c>
      <c r="C28" s="15"/>
      <c r="D28" s="15" t="s">
        <v>36</v>
      </c>
      <c r="E28" s="15">
        <v>8</v>
      </c>
      <c r="F28" s="12">
        <f>E28*F10</f>
        <v>8</v>
      </c>
      <c r="G28" s="12">
        <v>8</v>
      </c>
      <c r="H28" s="18">
        <f>E28*G28</f>
        <v>64</v>
      </c>
      <c r="I28" s="19">
        <f>F28*G28</f>
        <v>64</v>
      </c>
      <c r="J28" s="22">
        <v>0.12</v>
      </c>
      <c r="K28" s="21">
        <f>I28*J28</f>
        <v>7.68</v>
      </c>
      <c r="L28" s="17">
        <f>I28+K28</f>
        <v>71.680000000000007</v>
      </c>
    </row>
    <row r="29" spans="1:12" x14ac:dyDescent="0.3">
      <c r="A29" s="12"/>
      <c r="B29" s="12" t="s">
        <v>213</v>
      </c>
      <c r="C29" s="15"/>
      <c r="D29" s="15" t="s">
        <v>36</v>
      </c>
      <c r="E29" s="15">
        <v>4</v>
      </c>
      <c r="F29" s="12">
        <f>E29*F10</f>
        <v>4</v>
      </c>
      <c r="G29" s="12">
        <v>5</v>
      </c>
      <c r="H29" s="18">
        <f>E29*G29</f>
        <v>20</v>
      </c>
      <c r="I29" s="19">
        <f>F29*G29</f>
        <v>20</v>
      </c>
      <c r="J29" s="22">
        <v>0.12</v>
      </c>
      <c r="K29" s="21">
        <f>I29*J29</f>
        <v>2.4</v>
      </c>
      <c r="L29" s="17">
        <f>I29+K29</f>
        <v>22.4</v>
      </c>
    </row>
    <row r="30" spans="1:12" x14ac:dyDescent="0.3">
      <c r="A30" s="12"/>
      <c r="B30" s="12" t="s">
        <v>226</v>
      </c>
      <c r="C30" s="15"/>
      <c r="D30" s="15" t="s">
        <v>36</v>
      </c>
      <c r="E30" s="15">
        <v>1.5</v>
      </c>
      <c r="F30" s="12">
        <f>E30*F10</f>
        <v>1.5</v>
      </c>
      <c r="G30" s="12">
        <v>25</v>
      </c>
      <c r="H30" s="18">
        <f>E30*G30</f>
        <v>37.5</v>
      </c>
      <c r="I30" s="19">
        <f>F30*G30</f>
        <v>37.5</v>
      </c>
      <c r="J30" s="22">
        <v>0.12</v>
      </c>
      <c r="K30" s="21">
        <f>I30*J30</f>
        <v>4.5</v>
      </c>
      <c r="L30" s="17">
        <f>I30+K30</f>
        <v>42</v>
      </c>
    </row>
    <row r="31" spans="1:12" x14ac:dyDescent="0.3">
      <c r="A31" s="12"/>
      <c r="B31" s="12"/>
      <c r="C31" s="15"/>
      <c r="D31" s="15"/>
      <c r="E31" s="15"/>
      <c r="F31" s="12"/>
      <c r="G31" s="12"/>
      <c r="H31" s="18"/>
      <c r="I31" s="19"/>
      <c r="J31" s="22"/>
      <c r="K31" s="21"/>
      <c r="L31" s="17"/>
    </row>
    <row r="32" spans="1:12" x14ac:dyDescent="0.3">
      <c r="A32" s="12" t="s">
        <v>41</v>
      </c>
      <c r="B32" s="12" t="s">
        <v>212</v>
      </c>
      <c r="C32" s="15"/>
      <c r="D32" s="15" t="s">
        <v>36</v>
      </c>
      <c r="E32" s="15">
        <v>1</v>
      </c>
      <c r="F32" s="12">
        <f>E32*F10</f>
        <v>1</v>
      </c>
      <c r="G32" s="12">
        <v>30</v>
      </c>
      <c r="H32" s="18">
        <f>E32*G32</f>
        <v>30</v>
      </c>
      <c r="I32" s="19">
        <f>F32*G32</f>
        <v>30</v>
      </c>
      <c r="J32" s="22">
        <v>0.12</v>
      </c>
      <c r="K32" s="21">
        <f>I32*J32</f>
        <v>3.5999999999999996</v>
      </c>
      <c r="L32" s="17">
        <f>I32+K32</f>
        <v>33.6</v>
      </c>
    </row>
    <row r="33" spans="1:12" x14ac:dyDescent="0.3">
      <c r="A33" s="12"/>
      <c r="B33" s="12" t="s">
        <v>188</v>
      </c>
      <c r="C33" s="15" t="s">
        <v>30</v>
      </c>
      <c r="D33" s="15" t="s">
        <v>36</v>
      </c>
      <c r="E33" s="15">
        <v>1</v>
      </c>
      <c r="F33" s="17">
        <f>E33*F10</f>
        <v>1</v>
      </c>
      <c r="G33" s="12">
        <v>0</v>
      </c>
      <c r="H33" s="18">
        <f>E33*G33</f>
        <v>0</v>
      </c>
      <c r="I33" s="19">
        <f>F33*G33</f>
        <v>0</v>
      </c>
      <c r="J33" s="22">
        <v>0.12</v>
      </c>
      <c r="K33" s="21">
        <f>I33*J33</f>
        <v>0</v>
      </c>
      <c r="L33" s="17">
        <f>I33+K33</f>
        <v>0</v>
      </c>
    </row>
    <row r="34" spans="1:12" x14ac:dyDescent="0.3">
      <c r="A34" s="12"/>
      <c r="B34" s="12" t="s">
        <v>43</v>
      </c>
      <c r="C34" s="15" t="s">
        <v>30</v>
      </c>
      <c r="D34" s="15" t="s">
        <v>36</v>
      </c>
      <c r="E34" s="15">
        <v>1</v>
      </c>
      <c r="F34" s="17">
        <f>E34*F10</f>
        <v>1</v>
      </c>
      <c r="G34" s="12">
        <v>3.5</v>
      </c>
      <c r="H34" s="18">
        <f>E34*G34</f>
        <v>3.5</v>
      </c>
      <c r="I34" s="19">
        <f>F34*G34</f>
        <v>3.5</v>
      </c>
      <c r="J34" s="22">
        <v>0.12</v>
      </c>
      <c r="K34" s="21">
        <f>I34*J34</f>
        <v>0.42</v>
      </c>
      <c r="L34" s="17">
        <f>I34+K34</f>
        <v>3.92</v>
      </c>
    </row>
    <row r="35" spans="1:12" x14ac:dyDescent="0.3">
      <c r="A35" s="9"/>
      <c r="B35" s="12" t="s">
        <v>44</v>
      </c>
      <c r="C35" s="15" t="s">
        <v>30</v>
      </c>
      <c r="D35" s="15" t="s">
        <v>36</v>
      </c>
      <c r="E35" s="15">
        <v>1</v>
      </c>
      <c r="F35" s="17">
        <f>E35*F10</f>
        <v>1</v>
      </c>
      <c r="G35" s="12">
        <v>3.5</v>
      </c>
      <c r="H35" s="18">
        <v>4</v>
      </c>
      <c r="I35" s="19">
        <f>F35*G35</f>
        <v>3.5</v>
      </c>
      <c r="J35" s="22">
        <v>0.12</v>
      </c>
      <c r="K35" s="21">
        <f>I35*J35</f>
        <v>0.42</v>
      </c>
      <c r="L35" s="17">
        <f>I35+K35</f>
        <v>3.92</v>
      </c>
    </row>
    <row r="36" spans="1:12" x14ac:dyDescent="0.3">
      <c r="A36" s="9"/>
      <c r="B36" s="12"/>
      <c r="C36" s="15"/>
      <c r="D36" s="15"/>
      <c r="E36" s="15"/>
      <c r="F36" s="17"/>
      <c r="G36" s="12"/>
      <c r="H36" s="12"/>
      <c r="I36" s="17"/>
      <c r="J36" s="22"/>
      <c r="K36" s="17"/>
      <c r="L36" s="17"/>
    </row>
    <row r="37" spans="1:12" ht="39.6" x14ac:dyDescent="0.3">
      <c r="A37" s="42" t="s">
        <v>45</v>
      </c>
      <c r="B37" s="23" t="s">
        <v>46</v>
      </c>
      <c r="C37" s="24" t="s">
        <v>30</v>
      </c>
      <c r="D37" s="24" t="s">
        <v>36</v>
      </c>
      <c r="E37" s="24">
        <v>1</v>
      </c>
      <c r="F37" s="43">
        <f>E37*F10</f>
        <v>1</v>
      </c>
      <c r="G37" s="23">
        <v>5</v>
      </c>
      <c r="H37" s="44">
        <f t="shared" ref="H37:H42" si="0">E37*G37</f>
        <v>5</v>
      </c>
      <c r="I37" s="45">
        <f t="shared" ref="I37:I41" si="1">F37*G37</f>
        <v>5</v>
      </c>
      <c r="J37" s="46">
        <v>0.18</v>
      </c>
      <c r="K37" s="47">
        <f t="shared" ref="K37:K42" si="2">I37*J37</f>
        <v>0.89999999999999991</v>
      </c>
      <c r="L37" s="43">
        <f t="shared" ref="L37:L43" si="3">I37+K37</f>
        <v>5.9</v>
      </c>
    </row>
    <row r="38" spans="1:12" x14ac:dyDescent="0.3">
      <c r="A38" s="12"/>
      <c r="B38" s="12" t="s">
        <v>47</v>
      </c>
      <c r="C38" s="15" t="s">
        <v>30</v>
      </c>
      <c r="D38" s="15" t="s">
        <v>36</v>
      </c>
      <c r="E38" s="15">
        <v>1</v>
      </c>
      <c r="F38" s="17">
        <f>E38*F10</f>
        <v>1</v>
      </c>
      <c r="G38" s="12">
        <v>5</v>
      </c>
      <c r="H38" s="18">
        <f t="shared" si="0"/>
        <v>5</v>
      </c>
      <c r="I38" s="19">
        <f t="shared" si="1"/>
        <v>5</v>
      </c>
      <c r="J38" s="22">
        <v>0.18</v>
      </c>
      <c r="K38" s="21">
        <f t="shared" si="2"/>
        <v>0.89999999999999991</v>
      </c>
      <c r="L38" s="17">
        <f t="shared" si="3"/>
        <v>5.9</v>
      </c>
    </row>
    <row r="39" spans="1:12" x14ac:dyDescent="0.3">
      <c r="A39" s="12"/>
      <c r="B39" s="12" t="s">
        <v>48</v>
      </c>
      <c r="C39" s="15" t="s">
        <v>30</v>
      </c>
      <c r="D39" s="15" t="s">
        <v>49</v>
      </c>
      <c r="E39" s="15">
        <v>1</v>
      </c>
      <c r="F39" s="17">
        <f>E39*F10</f>
        <v>1</v>
      </c>
      <c r="G39" s="12">
        <v>12</v>
      </c>
      <c r="H39" s="18">
        <f t="shared" si="0"/>
        <v>12</v>
      </c>
      <c r="I39" s="19">
        <f t="shared" si="1"/>
        <v>12</v>
      </c>
      <c r="J39" s="22">
        <v>0.18</v>
      </c>
      <c r="K39" s="21">
        <f t="shared" si="2"/>
        <v>2.16</v>
      </c>
      <c r="L39" s="17">
        <f t="shared" si="3"/>
        <v>14.16</v>
      </c>
    </row>
    <row r="40" spans="1:12" x14ac:dyDescent="0.3">
      <c r="A40" s="12"/>
      <c r="B40" s="12" t="s">
        <v>50</v>
      </c>
      <c r="C40" s="15" t="s">
        <v>30</v>
      </c>
      <c r="D40" s="15" t="s">
        <v>49</v>
      </c>
      <c r="E40" s="15">
        <v>0.2</v>
      </c>
      <c r="F40" s="17">
        <f>E40*F10</f>
        <v>0.2</v>
      </c>
      <c r="G40" s="12">
        <v>115</v>
      </c>
      <c r="H40" s="18">
        <v>15</v>
      </c>
      <c r="I40" s="19">
        <f>H40*F10</f>
        <v>15</v>
      </c>
      <c r="J40" s="22">
        <v>0.18</v>
      </c>
      <c r="K40" s="21">
        <f t="shared" si="2"/>
        <v>2.6999999999999997</v>
      </c>
      <c r="L40" s="17">
        <f t="shared" si="3"/>
        <v>17.7</v>
      </c>
    </row>
    <row r="41" spans="1:12" x14ac:dyDescent="0.3">
      <c r="A41" s="12"/>
      <c r="B41" s="12" t="s">
        <v>51</v>
      </c>
      <c r="C41" s="15" t="s">
        <v>30</v>
      </c>
      <c r="D41" s="15" t="s">
        <v>52</v>
      </c>
      <c r="E41" s="15">
        <v>2</v>
      </c>
      <c r="F41" s="17">
        <f>E41*F10</f>
        <v>2</v>
      </c>
      <c r="G41" s="12">
        <v>1.35</v>
      </c>
      <c r="H41" s="18">
        <f t="shared" si="0"/>
        <v>2.7</v>
      </c>
      <c r="I41" s="19">
        <f t="shared" si="1"/>
        <v>2.7</v>
      </c>
      <c r="J41" s="22">
        <v>0.18</v>
      </c>
      <c r="K41" s="21">
        <f t="shared" si="2"/>
        <v>0.48599999999999999</v>
      </c>
      <c r="L41" s="17">
        <f t="shared" si="3"/>
        <v>3.1859999999999999</v>
      </c>
    </row>
    <row r="42" spans="1:12" x14ac:dyDescent="0.3">
      <c r="A42" s="12"/>
      <c r="B42" s="12" t="s">
        <v>53</v>
      </c>
      <c r="C42" s="15" t="s">
        <v>30</v>
      </c>
      <c r="D42" s="15" t="s">
        <v>36</v>
      </c>
      <c r="E42" s="15">
        <v>7.0000000000000007E-2</v>
      </c>
      <c r="F42" s="17">
        <f>E42*F10</f>
        <v>7.0000000000000007E-2</v>
      </c>
      <c r="G42" s="12">
        <v>168</v>
      </c>
      <c r="H42" s="18">
        <f t="shared" si="0"/>
        <v>11.760000000000002</v>
      </c>
      <c r="I42" s="19">
        <f>F42*G42</f>
        <v>11.760000000000002</v>
      </c>
      <c r="J42" s="22">
        <v>0.18</v>
      </c>
      <c r="K42" s="21">
        <f t="shared" si="2"/>
        <v>2.1168</v>
      </c>
      <c r="L42" s="17">
        <f t="shared" si="3"/>
        <v>13.876800000000001</v>
      </c>
    </row>
    <row r="43" spans="1:12" x14ac:dyDescent="0.3">
      <c r="A43" s="12"/>
      <c r="B43" s="12" t="s">
        <v>54</v>
      </c>
      <c r="C43" s="15" t="s">
        <v>55</v>
      </c>
      <c r="D43" s="15" t="s">
        <v>56</v>
      </c>
      <c r="E43" s="15">
        <f>0.1</f>
        <v>0.1</v>
      </c>
      <c r="F43" s="17">
        <f>E43*F10</f>
        <v>0.1</v>
      </c>
      <c r="G43" s="12">
        <v>54</v>
      </c>
      <c r="H43" s="18">
        <f>E43*G43</f>
        <v>5.4</v>
      </c>
      <c r="I43" s="19">
        <f>F43*G43</f>
        <v>5.4</v>
      </c>
      <c r="J43" s="22">
        <v>0.18</v>
      </c>
      <c r="K43" s="21">
        <f>I43*J43</f>
        <v>0.97199999999999998</v>
      </c>
      <c r="L43" s="17">
        <f t="shared" si="3"/>
        <v>6.3719999999999999</v>
      </c>
    </row>
    <row r="44" spans="1:12" x14ac:dyDescent="0.3">
      <c r="A44" s="12"/>
      <c r="B44" s="12"/>
      <c r="C44" s="15"/>
      <c r="D44" s="15"/>
      <c r="E44" s="15"/>
      <c r="F44" s="17"/>
      <c r="G44" s="12"/>
      <c r="H44" s="48">
        <f>SUM(H15:H43)</f>
        <v>520.44999999999993</v>
      </c>
      <c r="I44" s="48">
        <f>SUM(I15:I43)</f>
        <v>519.94999999999993</v>
      </c>
      <c r="J44" s="49"/>
      <c r="K44" s="50">
        <f>SUM(K15:K43)</f>
        <v>69.000599999999991</v>
      </c>
      <c r="L44" s="51">
        <f>SUM(L15:L43)</f>
        <v>588.95059999999989</v>
      </c>
    </row>
    <row r="45" spans="1:12" x14ac:dyDescent="0.3">
      <c r="A45" s="12" t="s">
        <v>57</v>
      </c>
      <c r="B45" s="12" t="s">
        <v>97</v>
      </c>
      <c r="C45" s="16"/>
      <c r="D45" s="15" t="s">
        <v>36</v>
      </c>
      <c r="E45" s="15">
        <f>C45*1%</f>
        <v>0</v>
      </c>
      <c r="F45" s="17">
        <f>F10</f>
        <v>1</v>
      </c>
      <c r="G45" s="12">
        <f>E45</f>
        <v>0</v>
      </c>
      <c r="H45" s="19">
        <f>G45</f>
        <v>0</v>
      </c>
      <c r="I45" s="19">
        <f>H45*F45</f>
        <v>0</v>
      </c>
      <c r="J45" s="22">
        <v>0.18</v>
      </c>
      <c r="K45" s="21">
        <f t="shared" ref="K45:K53" si="4">I45*J45</f>
        <v>0</v>
      </c>
      <c r="L45" s="17">
        <f t="shared" ref="L45:L53" si="5">I45+K45</f>
        <v>0</v>
      </c>
    </row>
    <row r="46" spans="1:12" x14ac:dyDescent="0.3">
      <c r="A46" s="12"/>
      <c r="B46" s="12" t="s">
        <v>98</v>
      </c>
      <c r="C46" s="16"/>
      <c r="D46" s="15" t="s">
        <v>36</v>
      </c>
      <c r="E46" s="15">
        <f>C46*1%</f>
        <v>0</v>
      </c>
      <c r="F46" s="17">
        <f>F10</f>
        <v>1</v>
      </c>
      <c r="G46" s="12">
        <f>E46</f>
        <v>0</v>
      </c>
      <c r="H46" s="19">
        <f>G46</f>
        <v>0</v>
      </c>
      <c r="I46" s="19">
        <f>H46*F46</f>
        <v>0</v>
      </c>
      <c r="J46" s="22">
        <v>0.18</v>
      </c>
      <c r="K46" s="21">
        <f t="shared" si="4"/>
        <v>0</v>
      </c>
      <c r="L46" s="17">
        <f t="shared" si="5"/>
        <v>0</v>
      </c>
    </row>
    <row r="47" spans="1:12" x14ac:dyDescent="0.3">
      <c r="A47" s="12"/>
      <c r="B47" s="12" t="s">
        <v>99</v>
      </c>
      <c r="C47" s="16"/>
      <c r="D47" s="15" t="s">
        <v>36</v>
      </c>
      <c r="E47" s="15">
        <f>C47*5%</f>
        <v>0</v>
      </c>
      <c r="F47" s="17">
        <f>F10</f>
        <v>1</v>
      </c>
      <c r="G47" s="12">
        <f t="shared" ref="G47:G53" si="6">E47</f>
        <v>0</v>
      </c>
      <c r="H47" s="19">
        <f t="shared" ref="H47:H50" si="7">G47</f>
        <v>0</v>
      </c>
      <c r="I47" s="19">
        <f>H47*F47</f>
        <v>0</v>
      </c>
      <c r="J47" s="22"/>
      <c r="K47" s="21">
        <f t="shared" si="4"/>
        <v>0</v>
      </c>
      <c r="L47" s="17">
        <f t="shared" si="5"/>
        <v>0</v>
      </c>
    </row>
    <row r="48" spans="1:12" x14ac:dyDescent="0.3">
      <c r="A48" s="12"/>
      <c r="B48" s="12" t="s">
        <v>140</v>
      </c>
      <c r="C48" s="16">
        <f>B58</f>
        <v>7225</v>
      </c>
      <c r="D48" s="15" t="s">
        <v>36</v>
      </c>
      <c r="E48" s="15">
        <f>C48*6%</f>
        <v>433.5</v>
      </c>
      <c r="F48" s="17">
        <f>F10</f>
        <v>1</v>
      </c>
      <c r="G48" s="12">
        <f t="shared" si="6"/>
        <v>433.5</v>
      </c>
      <c r="H48" s="19">
        <f t="shared" si="7"/>
        <v>433.5</v>
      </c>
      <c r="I48" s="19">
        <f>H48*F48</f>
        <v>433.5</v>
      </c>
      <c r="J48" s="12"/>
      <c r="K48" s="21">
        <f t="shared" si="4"/>
        <v>0</v>
      </c>
      <c r="L48" s="17">
        <f t="shared" si="5"/>
        <v>433.5</v>
      </c>
    </row>
    <row r="49" spans="1:12" x14ac:dyDescent="0.3">
      <c r="A49" s="9" t="s">
        <v>61</v>
      </c>
      <c r="B49" s="12" t="s">
        <v>62</v>
      </c>
      <c r="C49" s="16"/>
      <c r="D49" s="15" t="s">
        <v>36</v>
      </c>
      <c r="E49" s="15">
        <f>C49*2.5%</f>
        <v>0</v>
      </c>
      <c r="F49" s="17">
        <f>F10</f>
        <v>1</v>
      </c>
      <c r="G49" s="12">
        <f t="shared" si="6"/>
        <v>0</v>
      </c>
      <c r="H49" s="19">
        <f t="shared" si="7"/>
        <v>0</v>
      </c>
      <c r="I49" s="19">
        <f t="shared" ref="I49:I53" si="8">H49*F49</f>
        <v>0</v>
      </c>
      <c r="J49" s="12"/>
      <c r="K49" s="21">
        <f t="shared" si="4"/>
        <v>0</v>
      </c>
      <c r="L49" s="17">
        <f t="shared" si="5"/>
        <v>0</v>
      </c>
    </row>
    <row r="50" spans="1:12" x14ac:dyDescent="0.3">
      <c r="A50" s="12"/>
      <c r="B50" s="12" t="s">
        <v>63</v>
      </c>
      <c r="C50" s="16"/>
      <c r="D50" s="15" t="s">
        <v>36</v>
      </c>
      <c r="E50" s="15">
        <f>C50*2%</f>
        <v>0</v>
      </c>
      <c r="F50" s="17">
        <f>F10</f>
        <v>1</v>
      </c>
      <c r="G50" s="12">
        <f t="shared" si="6"/>
        <v>0</v>
      </c>
      <c r="H50" s="19">
        <f t="shared" si="7"/>
        <v>0</v>
      </c>
      <c r="I50" s="19">
        <f t="shared" si="8"/>
        <v>0</v>
      </c>
      <c r="J50" s="12"/>
      <c r="K50" s="21">
        <f t="shared" si="4"/>
        <v>0</v>
      </c>
      <c r="L50" s="17">
        <f t="shared" si="5"/>
        <v>0</v>
      </c>
    </row>
    <row r="51" spans="1:12" x14ac:dyDescent="0.3">
      <c r="A51" s="12"/>
      <c r="B51" s="12" t="s">
        <v>64</v>
      </c>
      <c r="C51" s="16"/>
      <c r="D51" s="15" t="s">
        <v>36</v>
      </c>
      <c r="E51" s="15">
        <v>1000</v>
      </c>
      <c r="F51" s="17">
        <f>F10</f>
        <v>1</v>
      </c>
      <c r="G51" s="12">
        <f>E51</f>
        <v>1000</v>
      </c>
      <c r="H51" s="19">
        <f>G51*F51</f>
        <v>1000</v>
      </c>
      <c r="I51" s="19">
        <f t="shared" si="8"/>
        <v>1000</v>
      </c>
      <c r="J51" s="12"/>
      <c r="K51" s="21">
        <f t="shared" si="4"/>
        <v>0</v>
      </c>
      <c r="L51" s="17">
        <f t="shared" si="5"/>
        <v>1000</v>
      </c>
    </row>
    <row r="52" spans="1:12" x14ac:dyDescent="0.3">
      <c r="A52" s="12"/>
      <c r="B52" s="12" t="s">
        <v>101</v>
      </c>
      <c r="C52" s="16">
        <f>B58</f>
        <v>7225</v>
      </c>
      <c r="D52" s="15" t="s">
        <v>36</v>
      </c>
      <c r="E52" s="15">
        <f>C52*10%</f>
        <v>722.5</v>
      </c>
      <c r="F52" s="17">
        <v>1</v>
      </c>
      <c r="G52" s="12">
        <f>E52</f>
        <v>722.5</v>
      </c>
      <c r="H52" s="19">
        <f>G52*F52</f>
        <v>722.5</v>
      </c>
      <c r="I52" s="19">
        <f>H52*F52</f>
        <v>722.5</v>
      </c>
      <c r="J52" s="12"/>
      <c r="K52" s="21">
        <f t="shared" si="4"/>
        <v>0</v>
      </c>
      <c r="L52" s="17">
        <f t="shared" si="5"/>
        <v>722.5</v>
      </c>
    </row>
    <row r="53" spans="1:12" x14ac:dyDescent="0.3">
      <c r="A53" s="12" t="s">
        <v>65</v>
      </c>
      <c r="B53" s="52" t="s">
        <v>66</v>
      </c>
      <c r="C53" s="53"/>
      <c r="D53" s="53" t="s">
        <v>36</v>
      </c>
      <c r="E53" s="53">
        <v>450</v>
      </c>
      <c r="F53" s="17">
        <f>F10</f>
        <v>1</v>
      </c>
      <c r="G53" s="12">
        <f t="shared" si="6"/>
        <v>450</v>
      </c>
      <c r="H53" s="19">
        <f>G53*F53</f>
        <v>450</v>
      </c>
      <c r="I53" s="19">
        <f t="shared" si="8"/>
        <v>450</v>
      </c>
      <c r="J53" s="52"/>
      <c r="K53" s="54">
        <f t="shared" si="4"/>
        <v>0</v>
      </c>
      <c r="L53" s="55">
        <f t="shared" si="5"/>
        <v>450</v>
      </c>
    </row>
    <row r="54" spans="1:12" x14ac:dyDescent="0.3">
      <c r="A54" s="3"/>
      <c r="B54" s="3"/>
      <c r="C54" s="56"/>
      <c r="D54" s="56"/>
      <c r="E54" s="56"/>
      <c r="F54" s="57">
        <f>F10</f>
        <v>1</v>
      </c>
      <c r="G54" s="3"/>
      <c r="H54" s="57">
        <f>SUM(H44:H53)</f>
        <v>3126.45</v>
      </c>
      <c r="I54" s="57">
        <f>SUM(I44:I53)</f>
        <v>3125.95</v>
      </c>
      <c r="J54" s="58"/>
      <c r="K54" s="57">
        <f>SUM(K44:K53)</f>
        <v>69.000599999999991</v>
      </c>
      <c r="L54" s="57">
        <f>SUM(L44:L53)</f>
        <v>3194.9506000000001</v>
      </c>
    </row>
    <row r="55" spans="1:12" x14ac:dyDescent="0.3">
      <c r="A55" s="3"/>
      <c r="B55" s="3"/>
      <c r="C55" s="56"/>
      <c r="D55" s="56"/>
      <c r="E55" s="56"/>
      <c r="F55" s="3"/>
      <c r="G55" s="3"/>
      <c r="H55" s="60"/>
      <c r="I55" s="60"/>
    </row>
    <row r="56" spans="1:12" x14ac:dyDescent="0.3">
      <c r="A56" s="3"/>
      <c r="B56" s="3"/>
      <c r="C56" s="56"/>
      <c r="D56" s="56"/>
      <c r="E56" s="56"/>
      <c r="F56" s="3"/>
      <c r="G56" s="59" t="s">
        <v>67</v>
      </c>
      <c r="H56" s="3"/>
      <c r="I56" s="3"/>
      <c r="J56" s="3"/>
      <c r="K56" s="60"/>
      <c r="L56" s="3"/>
    </row>
    <row r="57" spans="1:12" ht="18" x14ac:dyDescent="0.35">
      <c r="A57" s="61" t="s">
        <v>68</v>
      </c>
      <c r="B57" s="62">
        <v>85</v>
      </c>
      <c r="C57" s="105" t="s">
        <v>69</v>
      </c>
      <c r="D57" s="105"/>
      <c r="E57" s="105"/>
      <c r="F57" s="105"/>
      <c r="G57" s="63">
        <f>G12</f>
        <v>4092</v>
      </c>
      <c r="H57" s="56"/>
      <c r="I57" s="56"/>
      <c r="J57" s="3"/>
      <c r="K57" s="3"/>
      <c r="L57" s="3"/>
    </row>
    <row r="58" spans="1:12" ht="18" x14ac:dyDescent="0.35">
      <c r="A58" s="61">
        <v>85</v>
      </c>
      <c r="B58" s="61">
        <f>B57*A58</f>
        <v>7225</v>
      </c>
      <c r="C58" s="105" t="s">
        <v>70</v>
      </c>
      <c r="D58" s="105"/>
      <c r="E58" s="105"/>
      <c r="F58" s="105"/>
      <c r="G58" s="63">
        <f>I54/F10</f>
        <v>3125.95</v>
      </c>
      <c r="H58" s="56"/>
      <c r="I58" s="56"/>
      <c r="J58" s="3"/>
      <c r="K58" s="3"/>
      <c r="L58" s="3"/>
    </row>
    <row r="59" spans="1:12" x14ac:dyDescent="0.3">
      <c r="A59" s="3"/>
      <c r="B59" s="3"/>
      <c r="C59" s="106" t="s">
        <v>71</v>
      </c>
      <c r="D59" s="106"/>
      <c r="E59" s="106"/>
      <c r="F59" s="106"/>
      <c r="G59" s="65">
        <f>SUM(G57:G58)</f>
        <v>7217.95</v>
      </c>
      <c r="H59" s="56"/>
      <c r="I59" s="56"/>
      <c r="J59" s="3"/>
      <c r="K59" s="3"/>
      <c r="L59" s="3"/>
    </row>
    <row r="60" spans="1:12" ht="19.2" customHeight="1" x14ac:dyDescent="0.35">
      <c r="A60" s="61" t="s">
        <v>68</v>
      </c>
      <c r="B60" s="62">
        <f>B61/A61</f>
        <v>76.05263157894737</v>
      </c>
      <c r="C60" s="3"/>
      <c r="G60" s="67"/>
      <c r="H60" s="56"/>
      <c r="I60" s="56"/>
      <c r="J60" s="3"/>
      <c r="K60" s="3"/>
      <c r="L60" s="3"/>
    </row>
    <row r="61" spans="1:12" ht="19.2" customHeight="1" x14ac:dyDescent="0.35">
      <c r="A61" s="61">
        <v>95</v>
      </c>
      <c r="B61" s="101">
        <f>B58</f>
        <v>7225</v>
      </c>
      <c r="C61" s="3"/>
      <c r="G61" s="56">
        <f>G59/A58</f>
        <v>84.917058823529416</v>
      </c>
      <c r="H61" s="83"/>
      <c r="I61" s="56"/>
      <c r="J61" s="3"/>
      <c r="K61" s="3"/>
      <c r="L61" s="3"/>
    </row>
    <row r="62" spans="1:12" ht="14.4" customHeight="1" x14ac:dyDescent="0.4">
      <c r="A62" s="3"/>
      <c r="B62" s="100"/>
      <c r="D62" s="69" t="s">
        <v>72</v>
      </c>
      <c r="E62" s="56"/>
      <c r="F62" s="70"/>
      <c r="G62" s="70"/>
      <c r="H62" s="56"/>
      <c r="I62" s="56"/>
      <c r="J62" s="3"/>
      <c r="K62" s="3"/>
      <c r="L62" s="3"/>
    </row>
    <row r="63" spans="1:12" x14ac:dyDescent="0.3">
      <c r="A63" s="3"/>
      <c r="D63" s="71" t="s">
        <v>73</v>
      </c>
      <c r="E63" s="72">
        <f>I54/F54</f>
        <v>3125.95</v>
      </c>
      <c r="F63" s="73" t="s">
        <v>17</v>
      </c>
      <c r="G63" s="70"/>
      <c r="H63" s="56"/>
      <c r="I63" s="56"/>
      <c r="J63" s="3"/>
      <c r="K63" s="3"/>
      <c r="L63" s="3"/>
    </row>
    <row r="64" spans="1:12" x14ac:dyDescent="0.3">
      <c r="A64" s="3"/>
      <c r="B64" s="3"/>
      <c r="C64" s="3"/>
      <c r="D64" s="71" t="s">
        <v>18</v>
      </c>
      <c r="E64" s="72">
        <f>L54/F54</f>
        <v>3194.9506000000001</v>
      </c>
      <c r="F64" s="73" t="s">
        <v>17</v>
      </c>
      <c r="G64" s="70"/>
      <c r="H64" s="56"/>
      <c r="I64" s="56"/>
      <c r="J64" s="3"/>
      <c r="K64" s="3"/>
      <c r="L64" s="3"/>
    </row>
    <row r="65" spans="1:12" x14ac:dyDescent="0.3">
      <c r="A65" s="3"/>
      <c r="B65" s="3"/>
      <c r="C65" s="56"/>
      <c r="D65" s="74"/>
      <c r="E65" s="70"/>
      <c r="F65" s="70"/>
      <c r="G65" s="3"/>
      <c r="H65" s="3"/>
      <c r="I65" s="3"/>
      <c r="J65" s="3"/>
      <c r="K65" s="3"/>
      <c r="L65" s="3"/>
    </row>
    <row r="66" spans="1:12" x14ac:dyDescent="0.3">
      <c r="D66" s="59" t="s">
        <v>18</v>
      </c>
      <c r="E66" s="75"/>
      <c r="F66" s="76" t="s">
        <v>16</v>
      </c>
    </row>
    <row r="67" spans="1:12" x14ac:dyDescent="0.3">
      <c r="B67" s="105" t="s">
        <v>74</v>
      </c>
      <c r="C67" s="105"/>
      <c r="D67" s="63">
        <f>G13</f>
        <v>4296.6000000000004</v>
      </c>
      <c r="E67" s="77"/>
      <c r="F67" s="78">
        <f>G12</f>
        <v>4092</v>
      </c>
    </row>
    <row r="68" spans="1:12" x14ac:dyDescent="0.3">
      <c r="B68" s="102" t="s">
        <v>75</v>
      </c>
      <c r="C68" s="103"/>
      <c r="D68" s="63">
        <f>E64</f>
        <v>3194.9506000000001</v>
      </c>
      <c r="E68" s="77"/>
      <c r="F68" s="78">
        <f>E63</f>
        <v>3125.95</v>
      </c>
    </row>
    <row r="69" spans="1:12" x14ac:dyDescent="0.3">
      <c r="B69" s="64" t="s">
        <v>71</v>
      </c>
      <c r="C69" s="64"/>
      <c r="D69" s="65">
        <f>SUM(D67:D68)</f>
        <v>7491.5506000000005</v>
      </c>
      <c r="E69" s="75"/>
      <c r="F69" s="79">
        <f>SUM(F67:F68)</f>
        <v>7217.95</v>
      </c>
    </row>
    <row r="70" spans="1:12" x14ac:dyDescent="0.3">
      <c r="D70" s="67"/>
      <c r="E70" s="56"/>
      <c r="F70" s="70"/>
    </row>
    <row r="71" spans="1:12" x14ac:dyDescent="0.3">
      <c r="D71" s="56">
        <f>D69/A58</f>
        <v>88.135889411764708</v>
      </c>
      <c r="E71" s="56"/>
      <c r="F71" s="3">
        <f>F69/A58</f>
        <v>84.917058823529416</v>
      </c>
    </row>
  </sheetData>
  <mergeCells count="13">
    <mergeCell ref="B67:C67"/>
    <mergeCell ref="B68:C68"/>
    <mergeCell ref="D12:E12"/>
    <mergeCell ref="D13:E13"/>
    <mergeCell ref="C57:F57"/>
    <mergeCell ref="C58:F58"/>
    <mergeCell ref="C59:F59"/>
    <mergeCell ref="A1:F1"/>
    <mergeCell ref="A2:F2"/>
    <mergeCell ref="A3:L3"/>
    <mergeCell ref="A4:F4"/>
    <mergeCell ref="J6:K6"/>
    <mergeCell ref="L6:L7"/>
  </mergeCells>
  <pageMargins left="0.11811023622047245" right="0.11811023622047245" top="0.15748031496062992" bottom="0.15748031496062992" header="0.31496062992125984" footer="0.31496062992125984"/>
  <pageSetup paperSize="9" orientation="landscape" verticalDpi="0" r:id="rId1"/>
  <ignoredErrors>
    <ignoredError sqref="I40" formula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0249-4758-453D-B4E4-92A59EC59B7E}">
  <dimension ref="A1:L71"/>
  <sheetViews>
    <sheetView workbookViewId="0">
      <selection activeCell="L1" sqref="A1:L71"/>
    </sheetView>
  </sheetViews>
  <sheetFormatPr defaultRowHeight="14.4" x14ac:dyDescent="0.3"/>
  <cols>
    <col min="1" max="1" width="9.88671875" bestFit="1" customWidth="1"/>
    <col min="2" max="2" width="32.21875" customWidth="1"/>
    <col min="3" max="3" width="12.664062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23.4" x14ac:dyDescent="0.45">
      <c r="A3" s="109" t="s">
        <v>232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1:12" x14ac:dyDescent="0.3">
      <c r="A4" s="107"/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234</v>
      </c>
      <c r="C8" s="81" t="s">
        <v>171</v>
      </c>
      <c r="D8" s="15" t="s">
        <v>15</v>
      </c>
      <c r="E8" s="16">
        <v>362</v>
      </c>
      <c r="F8" s="17">
        <f>E8*F10</f>
        <v>362</v>
      </c>
      <c r="G8" s="12">
        <v>10</v>
      </c>
      <c r="H8" s="18">
        <f>E8*G8</f>
        <v>3620</v>
      </c>
      <c r="I8" s="19">
        <f>F8*G8</f>
        <v>3620</v>
      </c>
      <c r="J8" s="20">
        <v>0.05</v>
      </c>
      <c r="K8" s="21">
        <f>I8*J8</f>
        <v>181</v>
      </c>
      <c r="L8" s="17">
        <f>I8+K8</f>
        <v>3801</v>
      </c>
    </row>
    <row r="9" spans="1:12" x14ac:dyDescent="0.3">
      <c r="A9" s="12"/>
      <c r="B9" s="80"/>
      <c r="C9" s="81"/>
      <c r="D9" s="15"/>
      <c r="E9" s="15"/>
      <c r="F9" s="17"/>
      <c r="G9" s="12"/>
      <c r="H9" s="18"/>
      <c r="I9" s="19"/>
      <c r="J9" s="22"/>
      <c r="K9" s="21"/>
      <c r="L9" s="17"/>
    </row>
    <row r="10" spans="1:12" ht="18" x14ac:dyDescent="0.3">
      <c r="A10" s="23"/>
      <c r="C10" s="40"/>
      <c r="D10" s="40"/>
      <c r="E10" s="24"/>
      <c r="F10" s="25">
        <v>1</v>
      </c>
      <c r="G10" s="23"/>
      <c r="H10" s="26">
        <f>SUM(H8:H9)</f>
        <v>3620</v>
      </c>
      <c r="I10" s="27">
        <f>SUM(I8:I9)</f>
        <v>3620</v>
      </c>
      <c r="J10" s="28"/>
      <c r="K10" s="29">
        <f>SUM(K8:K9)</f>
        <v>181</v>
      </c>
      <c r="L10" s="30">
        <f>SUM(L8:L9)</f>
        <v>3801</v>
      </c>
    </row>
    <row r="11" spans="1:12" x14ac:dyDescent="0.3">
      <c r="A11" s="23"/>
      <c r="B11" s="97"/>
      <c r="C11" s="24"/>
      <c r="D11" s="24"/>
      <c r="E11" s="24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98"/>
      <c r="C12" s="15"/>
      <c r="D12" s="104" t="s">
        <v>16</v>
      </c>
      <c r="E12" s="104"/>
      <c r="F12" s="36" t="s">
        <v>17</v>
      </c>
      <c r="G12" s="37">
        <f>I10/F10</f>
        <v>3620</v>
      </c>
      <c r="H12" s="18"/>
      <c r="I12" s="19"/>
      <c r="J12" s="22"/>
      <c r="K12" s="21"/>
      <c r="L12" s="17"/>
    </row>
    <row r="13" spans="1:12" x14ac:dyDescent="0.3">
      <c r="A13" s="12"/>
      <c r="B13" s="98"/>
      <c r="C13" s="15"/>
      <c r="D13" s="104" t="s">
        <v>18</v>
      </c>
      <c r="E13" s="104"/>
      <c r="F13" s="36" t="s">
        <v>17</v>
      </c>
      <c r="G13" s="37">
        <f>L10/F10</f>
        <v>3801</v>
      </c>
      <c r="H13" s="18"/>
      <c r="I13" s="19"/>
      <c r="J13" s="22"/>
      <c r="K13" s="21"/>
      <c r="L13" s="17"/>
    </row>
    <row r="14" spans="1:12" x14ac:dyDescent="0.3">
      <c r="A14" s="12"/>
      <c r="B14" s="98"/>
      <c r="C14" s="15"/>
      <c r="D14" s="99"/>
      <c r="E14" s="99"/>
      <c r="F14" s="36"/>
      <c r="G14" s="37"/>
      <c r="H14" s="18"/>
      <c r="I14" s="19"/>
      <c r="J14" s="22"/>
      <c r="K14" s="21"/>
      <c r="L14" s="17"/>
    </row>
    <row r="15" spans="1:12" x14ac:dyDescent="0.3">
      <c r="A15" s="9" t="s">
        <v>19</v>
      </c>
      <c r="B15" s="38" t="s">
        <v>228</v>
      </c>
      <c r="C15" s="15" t="str">
        <f>C8</f>
        <v>DARK BROWN</v>
      </c>
      <c r="D15" s="15" t="s">
        <v>20</v>
      </c>
      <c r="E15" s="15">
        <v>1</v>
      </c>
      <c r="F15" s="17">
        <f>E15*F10</f>
        <v>1</v>
      </c>
      <c r="G15" s="12">
        <v>55</v>
      </c>
      <c r="H15" s="18">
        <f>E15*G15</f>
        <v>55</v>
      </c>
      <c r="I15" s="19">
        <f>F15*G15</f>
        <v>55</v>
      </c>
      <c r="J15" s="22">
        <v>0.12</v>
      </c>
      <c r="K15" s="21">
        <f>I15*J15</f>
        <v>6.6</v>
      </c>
      <c r="L15" s="17">
        <f>I15+K15</f>
        <v>61.6</v>
      </c>
    </row>
    <row r="16" spans="1:12" x14ac:dyDescent="0.3">
      <c r="A16" s="9"/>
      <c r="B16" s="38" t="s">
        <v>227</v>
      </c>
      <c r="C16" s="15" t="str">
        <f>C8</f>
        <v>DARK BROWN</v>
      </c>
      <c r="D16" s="15" t="s">
        <v>20</v>
      </c>
      <c r="E16" s="15">
        <v>1</v>
      </c>
      <c r="F16" s="17">
        <f>E16*F10</f>
        <v>1</v>
      </c>
      <c r="G16" s="12">
        <v>135</v>
      </c>
      <c r="H16" s="18">
        <f>E16*G16</f>
        <v>135</v>
      </c>
      <c r="I16" s="19">
        <f>F16*G16</f>
        <v>135</v>
      </c>
      <c r="J16" s="22">
        <v>0.12</v>
      </c>
      <c r="K16" s="21">
        <f>I16*J16</f>
        <v>16.2</v>
      </c>
      <c r="L16" s="17">
        <f>I16+K16</f>
        <v>151.19999999999999</v>
      </c>
    </row>
    <row r="17" spans="1:12" x14ac:dyDescent="0.3">
      <c r="A17" s="9"/>
      <c r="B17" s="38"/>
      <c r="C17" s="15"/>
      <c r="D17" s="15"/>
      <c r="E17" s="15"/>
      <c r="F17" s="17"/>
      <c r="G17" s="12"/>
      <c r="H17" s="18"/>
      <c r="I17" s="19"/>
      <c r="J17" s="22"/>
      <c r="K17" s="21"/>
      <c r="L17" s="17"/>
    </row>
    <row r="18" spans="1:12" x14ac:dyDescent="0.3">
      <c r="A18" s="9"/>
      <c r="B18" s="38"/>
      <c r="C18" s="15"/>
      <c r="D18" s="15"/>
      <c r="E18" s="15"/>
      <c r="F18" s="17"/>
      <c r="G18" s="12"/>
      <c r="H18" s="18"/>
      <c r="I18" s="19"/>
      <c r="J18" s="22"/>
      <c r="K18" s="21"/>
      <c r="L18" s="17"/>
    </row>
    <row r="19" spans="1:12" x14ac:dyDescent="0.3">
      <c r="A19" s="9" t="s">
        <v>21</v>
      </c>
      <c r="B19" s="12" t="s">
        <v>22</v>
      </c>
      <c r="C19" s="15" t="str">
        <f>C8</f>
        <v>DARK BROWN</v>
      </c>
      <c r="D19" s="15" t="s">
        <v>23</v>
      </c>
      <c r="E19" s="15">
        <v>100</v>
      </c>
      <c r="F19" s="17">
        <f>E19*F10</f>
        <v>100</v>
      </c>
      <c r="G19" s="12">
        <v>61</v>
      </c>
      <c r="H19" s="18">
        <f>F19/1000*G19/F10</f>
        <v>6.1000000000000005</v>
      </c>
      <c r="I19" s="19">
        <f>F19/1000*G19</f>
        <v>6.1000000000000005</v>
      </c>
      <c r="J19" s="22">
        <v>0.12</v>
      </c>
      <c r="K19" s="21">
        <f>I19*J19</f>
        <v>0.73199999999999998</v>
      </c>
      <c r="L19" s="17">
        <f>I19+K19</f>
        <v>6.8320000000000007</v>
      </c>
    </row>
    <row r="20" spans="1:12" x14ac:dyDescent="0.3">
      <c r="A20" s="9"/>
      <c r="B20" s="12" t="s">
        <v>24</v>
      </c>
      <c r="C20" s="15" t="str">
        <f>C8</f>
        <v>DARK BROWN</v>
      </c>
      <c r="D20" s="15" t="s">
        <v>23</v>
      </c>
      <c r="E20" s="15">
        <v>100</v>
      </c>
      <c r="F20" s="17">
        <f>E20*F10</f>
        <v>100</v>
      </c>
      <c r="G20" s="12">
        <v>257</v>
      </c>
      <c r="H20" s="18">
        <f>F20/5000*G20/F10</f>
        <v>5.14</v>
      </c>
      <c r="I20" s="19">
        <f>H20*F10</f>
        <v>5.14</v>
      </c>
      <c r="J20" s="22">
        <v>0.12</v>
      </c>
      <c r="K20" s="21">
        <f>I20*J20</f>
        <v>0.6167999999999999</v>
      </c>
      <c r="L20" s="17">
        <f>I20+K20</f>
        <v>5.7567999999999993</v>
      </c>
    </row>
    <row r="21" spans="1:12" x14ac:dyDescent="0.3">
      <c r="A21" s="9"/>
      <c r="B21" s="12" t="s">
        <v>25</v>
      </c>
      <c r="C21" s="15" t="str">
        <f>C8</f>
        <v>DARK BROWN</v>
      </c>
      <c r="D21" s="15" t="s">
        <v>23</v>
      </c>
      <c r="E21" s="15">
        <v>50</v>
      </c>
      <c r="F21" s="17">
        <f>E21*F10</f>
        <v>50</v>
      </c>
      <c r="G21" s="12">
        <v>162</v>
      </c>
      <c r="H21" s="18">
        <f>F21/1000*G21/F10</f>
        <v>8.1</v>
      </c>
      <c r="I21" s="19">
        <f>F21/1000*G21</f>
        <v>8.1</v>
      </c>
      <c r="J21" s="22">
        <v>0.12</v>
      </c>
      <c r="K21" s="21">
        <f>I21*J21</f>
        <v>0.97199999999999998</v>
      </c>
      <c r="L21" s="17">
        <f>I21+K21</f>
        <v>9.0719999999999992</v>
      </c>
    </row>
    <row r="22" spans="1:12" x14ac:dyDescent="0.3">
      <c r="A22" s="9"/>
      <c r="B22" s="12"/>
      <c r="C22" s="15"/>
      <c r="D22" s="15"/>
      <c r="E22" s="15"/>
      <c r="F22" s="17"/>
      <c r="G22" s="12"/>
      <c r="H22" s="18"/>
      <c r="I22" s="19"/>
      <c r="J22" s="22"/>
      <c r="K22" s="21"/>
      <c r="L22" s="17"/>
    </row>
    <row r="23" spans="1:12" x14ac:dyDescent="0.3">
      <c r="A23" s="9" t="s">
        <v>26</v>
      </c>
      <c r="B23" s="12" t="s">
        <v>26</v>
      </c>
      <c r="C23" s="15" t="s">
        <v>27</v>
      </c>
      <c r="D23" s="15" t="s">
        <v>28</v>
      </c>
      <c r="E23" s="15">
        <v>0.5</v>
      </c>
      <c r="F23" s="17">
        <f>E23*F10</f>
        <v>0.5</v>
      </c>
      <c r="G23" s="12">
        <v>18</v>
      </c>
      <c r="H23" s="18">
        <f>E23*G23</f>
        <v>9</v>
      </c>
      <c r="I23" s="19">
        <f>F23*G23</f>
        <v>9</v>
      </c>
      <c r="J23" s="22">
        <v>0.18</v>
      </c>
      <c r="K23" s="21">
        <f>I23*J23</f>
        <v>1.6199999999999999</v>
      </c>
      <c r="L23" s="17">
        <f>I23+K23</f>
        <v>10.62</v>
      </c>
    </row>
    <row r="24" spans="1:12" x14ac:dyDescent="0.3">
      <c r="A24" s="9"/>
      <c r="B24" s="12" t="s">
        <v>29</v>
      </c>
      <c r="C24" s="15" t="s">
        <v>30</v>
      </c>
      <c r="D24" s="15" t="s">
        <v>31</v>
      </c>
      <c r="E24" s="15">
        <v>0.15</v>
      </c>
      <c r="F24" s="17">
        <f>E24*F10</f>
        <v>0.15</v>
      </c>
      <c r="G24" s="12">
        <v>95</v>
      </c>
      <c r="H24" s="18">
        <f>E24*G24</f>
        <v>14.25</v>
      </c>
      <c r="I24" s="19">
        <f>F24*G24</f>
        <v>14.25</v>
      </c>
      <c r="J24" s="22">
        <v>0.18</v>
      </c>
      <c r="K24" s="21">
        <f>I24*J24</f>
        <v>2.5649999999999999</v>
      </c>
      <c r="L24" s="17">
        <f>I24+K24</f>
        <v>16.815000000000001</v>
      </c>
    </row>
    <row r="25" spans="1:12" x14ac:dyDescent="0.3">
      <c r="A25" s="9"/>
      <c r="B25" s="12" t="s">
        <v>32</v>
      </c>
      <c r="C25" s="15" t="s">
        <v>33</v>
      </c>
      <c r="D25" s="15" t="s">
        <v>28</v>
      </c>
      <c r="E25" s="15">
        <v>3.75</v>
      </c>
      <c r="F25" s="17">
        <f>E25*F10</f>
        <v>3.75</v>
      </c>
      <c r="G25" s="12">
        <v>8</v>
      </c>
      <c r="H25" s="18">
        <f>E25*G25</f>
        <v>30</v>
      </c>
      <c r="I25" s="19">
        <f>F25*G25</f>
        <v>30</v>
      </c>
      <c r="J25" s="22">
        <v>0.18</v>
      </c>
      <c r="K25" s="21">
        <f>I25*J25</f>
        <v>5.3999999999999995</v>
      </c>
      <c r="L25" s="17">
        <f>I25+K25</f>
        <v>35.4</v>
      </c>
    </row>
    <row r="26" spans="1:12" x14ac:dyDescent="0.3">
      <c r="A26" s="9"/>
      <c r="B26" s="12"/>
      <c r="C26" s="15"/>
      <c r="D26" s="15"/>
      <c r="E26" s="15"/>
      <c r="F26" s="17"/>
      <c r="G26" s="12"/>
      <c r="H26" s="12"/>
      <c r="I26" s="17"/>
      <c r="J26" s="22"/>
      <c r="K26" s="17"/>
      <c r="L26" s="17"/>
    </row>
    <row r="27" spans="1:12" ht="15" customHeight="1" x14ac:dyDescent="0.3">
      <c r="A27" s="12" t="s">
        <v>34</v>
      </c>
      <c r="B27" s="12" t="s">
        <v>229</v>
      </c>
      <c r="C27" s="15"/>
      <c r="D27" s="15" t="s">
        <v>36</v>
      </c>
      <c r="E27" s="15">
        <v>1</v>
      </c>
      <c r="F27" s="12">
        <f>E27*F10</f>
        <v>1</v>
      </c>
      <c r="G27" s="12">
        <v>135</v>
      </c>
      <c r="H27" s="18">
        <f>E27*G27</f>
        <v>135</v>
      </c>
      <c r="I27" s="19">
        <f>F27*G27</f>
        <v>135</v>
      </c>
      <c r="J27" s="22">
        <v>0.12</v>
      </c>
      <c r="K27" s="21">
        <f>I27*J27</f>
        <v>16.2</v>
      </c>
      <c r="L27" s="17">
        <f>I27+K27</f>
        <v>151.19999999999999</v>
      </c>
    </row>
    <row r="28" spans="1:12" x14ac:dyDescent="0.3">
      <c r="A28" s="12"/>
      <c r="B28" s="12" t="s">
        <v>230</v>
      </c>
      <c r="C28" s="15"/>
      <c r="D28" s="15" t="s">
        <v>36</v>
      </c>
      <c r="E28" s="15">
        <v>1</v>
      </c>
      <c r="F28" s="12">
        <f>E28*F10</f>
        <v>1</v>
      </c>
      <c r="G28" s="12">
        <v>18</v>
      </c>
      <c r="H28" s="18">
        <f>E28*G28</f>
        <v>18</v>
      </c>
      <c r="I28" s="19">
        <f>F28*G28</f>
        <v>18</v>
      </c>
      <c r="J28" s="22">
        <v>0.12</v>
      </c>
      <c r="K28" s="21">
        <f>I28*J28</f>
        <v>2.16</v>
      </c>
      <c r="L28" s="17">
        <f>I28+K28</f>
        <v>20.16</v>
      </c>
    </row>
    <row r="29" spans="1:12" x14ac:dyDescent="0.3">
      <c r="A29" s="12"/>
      <c r="B29" s="12" t="s">
        <v>231</v>
      </c>
      <c r="C29" s="15"/>
      <c r="D29" s="15" t="s">
        <v>36</v>
      </c>
      <c r="E29" s="15">
        <v>2</v>
      </c>
      <c r="F29" s="12">
        <f>E29*F10</f>
        <v>2</v>
      </c>
      <c r="G29" s="12">
        <v>8</v>
      </c>
      <c r="H29" s="18">
        <f>E29*G29</f>
        <v>16</v>
      </c>
      <c r="I29" s="19">
        <f>F29*G29</f>
        <v>16</v>
      </c>
      <c r="J29" s="22">
        <v>0.12</v>
      </c>
      <c r="K29" s="21">
        <f>I29*J29</f>
        <v>1.92</v>
      </c>
      <c r="L29" s="17">
        <f>I29+K29</f>
        <v>17.920000000000002</v>
      </c>
    </row>
    <row r="30" spans="1:12" x14ac:dyDescent="0.3">
      <c r="A30" s="12"/>
      <c r="B30" s="12" t="s">
        <v>235</v>
      </c>
      <c r="C30" s="15"/>
      <c r="D30" s="15" t="s">
        <v>36</v>
      </c>
      <c r="E30" s="15">
        <v>2</v>
      </c>
      <c r="F30" s="12">
        <f>E30*F10</f>
        <v>2</v>
      </c>
      <c r="G30" s="12">
        <v>75</v>
      </c>
      <c r="H30" s="18">
        <f>E30*G30</f>
        <v>150</v>
      </c>
      <c r="I30" s="19">
        <f>F30*G30</f>
        <v>150</v>
      </c>
      <c r="J30" s="22">
        <v>0.12</v>
      </c>
      <c r="K30" s="21">
        <f>I30*J30</f>
        <v>18</v>
      </c>
      <c r="L30" s="17">
        <f>I30+K30</f>
        <v>168</v>
      </c>
    </row>
    <row r="31" spans="1:12" x14ac:dyDescent="0.3">
      <c r="A31" s="12"/>
      <c r="B31" s="12" t="s">
        <v>233</v>
      </c>
      <c r="C31" s="15" t="str">
        <f>C8</f>
        <v>DARK BROWN</v>
      </c>
      <c r="D31" s="15" t="s">
        <v>36</v>
      </c>
      <c r="E31" s="15">
        <v>1</v>
      </c>
      <c r="F31" s="17">
        <f>E31*F10</f>
        <v>1</v>
      </c>
      <c r="G31" s="12">
        <v>200</v>
      </c>
      <c r="H31" s="18">
        <f>F31*G31</f>
        <v>200</v>
      </c>
      <c r="I31" s="19">
        <f>F31*G31</f>
        <v>200</v>
      </c>
      <c r="J31" s="22">
        <v>0.12</v>
      </c>
      <c r="K31" s="21">
        <f>I31*J31</f>
        <v>24</v>
      </c>
      <c r="L31" s="17">
        <f>I31+K31</f>
        <v>224</v>
      </c>
    </row>
    <row r="32" spans="1:12" x14ac:dyDescent="0.3">
      <c r="A32" s="12" t="s">
        <v>41</v>
      </c>
      <c r="B32" s="12"/>
      <c r="C32" s="15"/>
      <c r="D32" s="15"/>
      <c r="E32" s="15"/>
      <c r="F32" s="12"/>
      <c r="G32" s="12"/>
      <c r="H32" s="18"/>
      <c r="I32" s="19"/>
      <c r="J32" s="22"/>
      <c r="K32" s="21"/>
      <c r="L32" s="17"/>
    </row>
    <row r="33" spans="1:12" x14ac:dyDescent="0.3">
      <c r="A33" s="12"/>
      <c r="B33" s="12" t="s">
        <v>188</v>
      </c>
      <c r="C33" s="15" t="s">
        <v>30</v>
      </c>
      <c r="D33" s="15" t="s">
        <v>36</v>
      </c>
      <c r="E33" s="15">
        <v>1</v>
      </c>
      <c r="F33" s="17">
        <f>E33*F10</f>
        <v>1</v>
      </c>
      <c r="G33" s="12">
        <v>0</v>
      </c>
      <c r="H33" s="18">
        <f>E33*G33</f>
        <v>0</v>
      </c>
      <c r="I33" s="19">
        <f>F33*G33</f>
        <v>0</v>
      </c>
      <c r="J33" s="22">
        <v>0.12</v>
      </c>
      <c r="K33" s="21">
        <f>I33*J33</f>
        <v>0</v>
      </c>
      <c r="L33" s="17">
        <f>I33+K33</f>
        <v>0</v>
      </c>
    </row>
    <row r="34" spans="1:12" x14ac:dyDescent="0.3">
      <c r="A34" s="12"/>
      <c r="B34" s="12" t="s">
        <v>43</v>
      </c>
      <c r="C34" s="15" t="s">
        <v>30</v>
      </c>
      <c r="D34" s="15" t="s">
        <v>36</v>
      </c>
      <c r="E34" s="15">
        <v>1</v>
      </c>
      <c r="F34" s="17">
        <f>E34*F10</f>
        <v>1</v>
      </c>
      <c r="G34" s="12">
        <v>3.5</v>
      </c>
      <c r="H34" s="18">
        <f>E34*G34</f>
        <v>3.5</v>
      </c>
      <c r="I34" s="19">
        <f>F34*G34</f>
        <v>3.5</v>
      </c>
      <c r="J34" s="22">
        <v>0.12</v>
      </c>
      <c r="K34" s="21">
        <f>I34*J34</f>
        <v>0.42</v>
      </c>
      <c r="L34" s="17">
        <f>I34+K34</f>
        <v>3.92</v>
      </c>
    </row>
    <row r="35" spans="1:12" x14ac:dyDescent="0.3">
      <c r="A35" s="9"/>
      <c r="B35" s="12" t="s">
        <v>44</v>
      </c>
      <c r="C35" s="15" t="s">
        <v>30</v>
      </c>
      <c r="D35" s="15" t="s">
        <v>36</v>
      </c>
      <c r="E35" s="15">
        <v>1</v>
      </c>
      <c r="F35" s="17">
        <f>E35*F10</f>
        <v>1</v>
      </c>
      <c r="G35" s="12">
        <v>3.5</v>
      </c>
      <c r="H35" s="18">
        <v>4</v>
      </c>
      <c r="I35" s="19">
        <f>F35*G35</f>
        <v>3.5</v>
      </c>
      <c r="J35" s="22">
        <v>0.12</v>
      </c>
      <c r="K35" s="21">
        <f>I35*J35</f>
        <v>0.42</v>
      </c>
      <c r="L35" s="17">
        <f>I35+K35</f>
        <v>3.92</v>
      </c>
    </row>
    <row r="36" spans="1:12" x14ac:dyDescent="0.3">
      <c r="A36" s="9"/>
      <c r="B36" s="12"/>
      <c r="C36" s="15"/>
      <c r="D36" s="15"/>
      <c r="E36" s="15"/>
      <c r="F36" s="17"/>
      <c r="G36" s="12"/>
      <c r="H36" s="12"/>
      <c r="I36" s="17"/>
      <c r="J36" s="22"/>
      <c r="K36" s="17"/>
      <c r="L36" s="17"/>
    </row>
    <row r="37" spans="1:12" ht="39.6" x14ac:dyDescent="0.3">
      <c r="A37" s="42" t="s">
        <v>45</v>
      </c>
      <c r="B37" s="23" t="s">
        <v>46</v>
      </c>
      <c r="C37" s="24" t="s">
        <v>30</v>
      </c>
      <c r="D37" s="24" t="s">
        <v>36</v>
      </c>
      <c r="E37" s="24">
        <v>1</v>
      </c>
      <c r="F37" s="43">
        <f>E37*F10</f>
        <v>1</v>
      </c>
      <c r="G37" s="23">
        <v>5</v>
      </c>
      <c r="H37" s="44">
        <f t="shared" ref="H37:H42" si="0">E37*G37</f>
        <v>5</v>
      </c>
      <c r="I37" s="45">
        <f t="shared" ref="I37:I41" si="1">F37*G37</f>
        <v>5</v>
      </c>
      <c r="J37" s="46">
        <v>0.18</v>
      </c>
      <c r="K37" s="47">
        <f t="shared" ref="K37:K42" si="2">I37*J37</f>
        <v>0.89999999999999991</v>
      </c>
      <c r="L37" s="43">
        <f t="shared" ref="L37:L43" si="3">I37+K37</f>
        <v>5.9</v>
      </c>
    </row>
    <row r="38" spans="1:12" x14ac:dyDescent="0.3">
      <c r="A38" s="12"/>
      <c r="B38" s="12" t="s">
        <v>47</v>
      </c>
      <c r="C38" s="15" t="s">
        <v>30</v>
      </c>
      <c r="D38" s="15" t="s">
        <v>36</v>
      </c>
      <c r="E38" s="15">
        <v>1</v>
      </c>
      <c r="F38" s="17">
        <f>E38*F10</f>
        <v>1</v>
      </c>
      <c r="G38" s="12">
        <v>5</v>
      </c>
      <c r="H38" s="18">
        <f t="shared" si="0"/>
        <v>5</v>
      </c>
      <c r="I38" s="19">
        <f t="shared" si="1"/>
        <v>5</v>
      </c>
      <c r="J38" s="22">
        <v>0.18</v>
      </c>
      <c r="K38" s="21">
        <f t="shared" si="2"/>
        <v>0.89999999999999991</v>
      </c>
      <c r="L38" s="17">
        <f t="shared" si="3"/>
        <v>5.9</v>
      </c>
    </row>
    <row r="39" spans="1:12" x14ac:dyDescent="0.3">
      <c r="A39" s="12"/>
      <c r="B39" s="12" t="s">
        <v>48</v>
      </c>
      <c r="C39" s="15" t="s">
        <v>30</v>
      </c>
      <c r="D39" s="15" t="s">
        <v>49</v>
      </c>
      <c r="E39" s="15">
        <v>1</v>
      </c>
      <c r="F39" s="17">
        <f>E39*F10</f>
        <v>1</v>
      </c>
      <c r="G39" s="12">
        <v>12</v>
      </c>
      <c r="H39" s="18">
        <f t="shared" si="0"/>
        <v>12</v>
      </c>
      <c r="I39" s="19">
        <f t="shared" si="1"/>
        <v>12</v>
      </c>
      <c r="J39" s="22">
        <v>0.18</v>
      </c>
      <c r="K39" s="21">
        <f t="shared" si="2"/>
        <v>2.16</v>
      </c>
      <c r="L39" s="17">
        <f t="shared" si="3"/>
        <v>14.16</v>
      </c>
    </row>
    <row r="40" spans="1:12" x14ac:dyDescent="0.3">
      <c r="A40" s="12"/>
      <c r="B40" s="12" t="s">
        <v>50</v>
      </c>
      <c r="C40" s="15" t="s">
        <v>30</v>
      </c>
      <c r="D40" s="15" t="s">
        <v>49</v>
      </c>
      <c r="E40" s="15">
        <v>0.2</v>
      </c>
      <c r="F40" s="17">
        <f>E40*F10</f>
        <v>0.2</v>
      </c>
      <c r="G40" s="12">
        <v>115</v>
      </c>
      <c r="H40" s="18">
        <v>15</v>
      </c>
      <c r="I40" s="19">
        <f>H40*F10</f>
        <v>15</v>
      </c>
      <c r="J40" s="22">
        <v>0.18</v>
      </c>
      <c r="K40" s="21">
        <f t="shared" si="2"/>
        <v>2.6999999999999997</v>
      </c>
      <c r="L40" s="17">
        <f t="shared" si="3"/>
        <v>17.7</v>
      </c>
    </row>
    <row r="41" spans="1:12" x14ac:dyDescent="0.3">
      <c r="A41" s="12"/>
      <c r="B41" s="12" t="s">
        <v>51</v>
      </c>
      <c r="C41" s="15" t="s">
        <v>30</v>
      </c>
      <c r="D41" s="15" t="s">
        <v>52</v>
      </c>
      <c r="E41" s="15">
        <v>2</v>
      </c>
      <c r="F41" s="17">
        <f>E41*F10</f>
        <v>2</v>
      </c>
      <c r="G41" s="12">
        <v>1.35</v>
      </c>
      <c r="H41" s="18">
        <f t="shared" si="0"/>
        <v>2.7</v>
      </c>
      <c r="I41" s="19">
        <f t="shared" si="1"/>
        <v>2.7</v>
      </c>
      <c r="J41" s="22">
        <v>0.18</v>
      </c>
      <c r="K41" s="21">
        <f t="shared" si="2"/>
        <v>0.48599999999999999</v>
      </c>
      <c r="L41" s="17">
        <f t="shared" si="3"/>
        <v>3.1859999999999999</v>
      </c>
    </row>
    <row r="42" spans="1:12" x14ac:dyDescent="0.3">
      <c r="A42" s="12"/>
      <c r="B42" s="12" t="s">
        <v>53</v>
      </c>
      <c r="C42" s="15" t="s">
        <v>30</v>
      </c>
      <c r="D42" s="15" t="s">
        <v>36</v>
      </c>
      <c r="E42" s="15">
        <v>7.0000000000000007E-2</v>
      </c>
      <c r="F42" s="17">
        <f>E42*F10</f>
        <v>7.0000000000000007E-2</v>
      </c>
      <c r="G42" s="12">
        <v>168</v>
      </c>
      <c r="H42" s="18">
        <f t="shared" si="0"/>
        <v>11.760000000000002</v>
      </c>
      <c r="I42" s="19">
        <f>F42*G42</f>
        <v>11.760000000000002</v>
      </c>
      <c r="J42" s="22">
        <v>0.18</v>
      </c>
      <c r="K42" s="21">
        <f t="shared" si="2"/>
        <v>2.1168</v>
      </c>
      <c r="L42" s="17">
        <f t="shared" si="3"/>
        <v>13.876800000000001</v>
      </c>
    </row>
    <row r="43" spans="1:12" x14ac:dyDescent="0.3">
      <c r="A43" s="12"/>
      <c r="B43" s="12" t="s">
        <v>54</v>
      </c>
      <c r="C43" s="15" t="s">
        <v>55</v>
      </c>
      <c r="D43" s="15" t="s">
        <v>56</v>
      </c>
      <c r="E43" s="15">
        <f>0.1</f>
        <v>0.1</v>
      </c>
      <c r="F43" s="17">
        <f>E43*F10</f>
        <v>0.1</v>
      </c>
      <c r="G43" s="12">
        <v>54</v>
      </c>
      <c r="H43" s="18">
        <f>E43*G43</f>
        <v>5.4</v>
      </c>
      <c r="I43" s="19">
        <f>F43*G43</f>
        <v>5.4</v>
      </c>
      <c r="J43" s="22">
        <v>0.18</v>
      </c>
      <c r="K43" s="21">
        <f>I43*J43</f>
        <v>0.97199999999999998</v>
      </c>
      <c r="L43" s="17">
        <f t="shared" si="3"/>
        <v>6.3719999999999999</v>
      </c>
    </row>
    <row r="44" spans="1:12" x14ac:dyDescent="0.3">
      <c r="A44" s="12"/>
      <c r="B44" s="12"/>
      <c r="C44" s="15"/>
      <c r="D44" s="15"/>
      <c r="E44" s="15"/>
      <c r="F44" s="17"/>
      <c r="G44" s="12"/>
      <c r="H44" s="48">
        <f>SUM(H15:H43)</f>
        <v>845.94999999999993</v>
      </c>
      <c r="I44" s="48">
        <f>SUM(I15:I43)</f>
        <v>845.44999999999993</v>
      </c>
      <c r="J44" s="49"/>
      <c r="K44" s="50">
        <f>SUM(K15:K43)</f>
        <v>108.06060000000001</v>
      </c>
      <c r="L44" s="51">
        <f>SUM(L15:L43)</f>
        <v>953.51059999999995</v>
      </c>
    </row>
    <row r="45" spans="1:12" x14ac:dyDescent="0.3">
      <c r="A45" s="12" t="s">
        <v>57</v>
      </c>
      <c r="B45" s="12" t="s">
        <v>97</v>
      </c>
      <c r="C45" s="16"/>
      <c r="D45" s="15" t="s">
        <v>36</v>
      </c>
      <c r="E45" s="15">
        <f>C45*1%</f>
        <v>0</v>
      </c>
      <c r="F45" s="17">
        <f>F10</f>
        <v>1</v>
      </c>
      <c r="G45" s="12">
        <f>E45</f>
        <v>0</v>
      </c>
      <c r="H45" s="19">
        <f>G45</f>
        <v>0</v>
      </c>
      <c r="I45" s="19">
        <f>H45*F45</f>
        <v>0</v>
      </c>
      <c r="J45" s="22">
        <v>0.18</v>
      </c>
      <c r="K45" s="21">
        <f t="shared" ref="K45:K53" si="4">I45*J45</f>
        <v>0</v>
      </c>
      <c r="L45" s="17">
        <f t="shared" ref="L45:L53" si="5">I45+K45</f>
        <v>0</v>
      </c>
    </row>
    <row r="46" spans="1:12" x14ac:dyDescent="0.3">
      <c r="A46" s="12"/>
      <c r="B46" s="12" t="s">
        <v>98</v>
      </c>
      <c r="C46" s="16"/>
      <c r="D46" s="15" t="s">
        <v>36</v>
      </c>
      <c r="E46" s="15">
        <f>C46*1%</f>
        <v>0</v>
      </c>
      <c r="F46" s="17">
        <f>F10</f>
        <v>1</v>
      </c>
      <c r="G46" s="12">
        <f>E46</f>
        <v>0</v>
      </c>
      <c r="H46" s="19">
        <f>G46</f>
        <v>0</v>
      </c>
      <c r="I46" s="19">
        <f>H46*F46</f>
        <v>0</v>
      </c>
      <c r="J46" s="22">
        <v>0.18</v>
      </c>
      <c r="K46" s="21">
        <f t="shared" si="4"/>
        <v>0</v>
      </c>
      <c r="L46" s="17">
        <f t="shared" si="5"/>
        <v>0</v>
      </c>
    </row>
    <row r="47" spans="1:12" x14ac:dyDescent="0.3">
      <c r="A47" s="12"/>
      <c r="B47" s="12" t="s">
        <v>99</v>
      </c>
      <c r="C47" s="16"/>
      <c r="D47" s="15" t="s">
        <v>36</v>
      </c>
      <c r="E47" s="15">
        <f>C47*5%</f>
        <v>0</v>
      </c>
      <c r="F47" s="17">
        <f>F10</f>
        <v>1</v>
      </c>
      <c r="G47" s="12">
        <f t="shared" ref="G47:G53" si="6">E47</f>
        <v>0</v>
      </c>
      <c r="H47" s="19">
        <f t="shared" ref="H47:H50" si="7">G47</f>
        <v>0</v>
      </c>
      <c r="I47" s="19">
        <f>H47*F47</f>
        <v>0</v>
      </c>
      <c r="J47" s="22"/>
      <c r="K47" s="21">
        <f t="shared" si="4"/>
        <v>0</v>
      </c>
      <c r="L47" s="17">
        <f t="shared" si="5"/>
        <v>0</v>
      </c>
    </row>
    <row r="48" spans="1:12" x14ac:dyDescent="0.3">
      <c r="A48" s="12"/>
      <c r="B48" s="12" t="s">
        <v>140</v>
      </c>
      <c r="C48" s="16">
        <f>B58</f>
        <v>6885</v>
      </c>
      <c r="D48" s="15" t="s">
        <v>36</v>
      </c>
      <c r="E48" s="15">
        <f>C48*6%</f>
        <v>413.09999999999997</v>
      </c>
      <c r="F48" s="17">
        <f>F10</f>
        <v>1</v>
      </c>
      <c r="G48" s="12">
        <f t="shared" si="6"/>
        <v>413.09999999999997</v>
      </c>
      <c r="H48" s="19">
        <f t="shared" si="7"/>
        <v>413.09999999999997</v>
      </c>
      <c r="I48" s="19">
        <f>H48*F48</f>
        <v>413.09999999999997</v>
      </c>
      <c r="J48" s="12"/>
      <c r="K48" s="21">
        <f t="shared" si="4"/>
        <v>0</v>
      </c>
      <c r="L48" s="17">
        <f t="shared" si="5"/>
        <v>413.09999999999997</v>
      </c>
    </row>
    <row r="49" spans="1:12" x14ac:dyDescent="0.3">
      <c r="A49" s="9" t="s">
        <v>61</v>
      </c>
      <c r="B49" s="12" t="s">
        <v>62</v>
      </c>
      <c r="C49" s="16"/>
      <c r="D49" s="15" t="s">
        <v>36</v>
      </c>
      <c r="E49" s="15">
        <f>C49*2.5%</f>
        <v>0</v>
      </c>
      <c r="F49" s="17">
        <f>F10</f>
        <v>1</v>
      </c>
      <c r="G49" s="12">
        <f t="shared" si="6"/>
        <v>0</v>
      </c>
      <c r="H49" s="19">
        <f t="shared" si="7"/>
        <v>0</v>
      </c>
      <c r="I49" s="19">
        <f t="shared" ref="I49:I53" si="8">H49*F49</f>
        <v>0</v>
      </c>
      <c r="J49" s="12"/>
      <c r="K49" s="21">
        <f t="shared" si="4"/>
        <v>0</v>
      </c>
      <c r="L49" s="17">
        <f t="shared" si="5"/>
        <v>0</v>
      </c>
    </row>
    <row r="50" spans="1:12" x14ac:dyDescent="0.3">
      <c r="A50" s="12"/>
      <c r="B50" s="12" t="s">
        <v>63</v>
      </c>
      <c r="C50" s="16"/>
      <c r="D50" s="15" t="s">
        <v>36</v>
      </c>
      <c r="E50" s="15">
        <f>C50*2%</f>
        <v>0</v>
      </c>
      <c r="F50" s="17">
        <f>F10</f>
        <v>1</v>
      </c>
      <c r="G50" s="12">
        <f t="shared" si="6"/>
        <v>0</v>
      </c>
      <c r="H50" s="19">
        <f t="shared" si="7"/>
        <v>0</v>
      </c>
      <c r="I50" s="19">
        <f t="shared" si="8"/>
        <v>0</v>
      </c>
      <c r="J50" s="12"/>
      <c r="K50" s="21">
        <f t="shared" si="4"/>
        <v>0</v>
      </c>
      <c r="L50" s="17">
        <f t="shared" si="5"/>
        <v>0</v>
      </c>
    </row>
    <row r="51" spans="1:12" x14ac:dyDescent="0.3">
      <c r="A51" s="12"/>
      <c r="B51" s="12" t="s">
        <v>64</v>
      </c>
      <c r="C51" s="16"/>
      <c r="D51" s="15" t="s">
        <v>36</v>
      </c>
      <c r="E51" s="15">
        <v>1000</v>
      </c>
      <c r="F51" s="17">
        <f>F10</f>
        <v>1</v>
      </c>
      <c r="G51" s="12">
        <f>E51</f>
        <v>1000</v>
      </c>
      <c r="H51" s="19">
        <f>G51*F51</f>
        <v>1000</v>
      </c>
      <c r="I51" s="19">
        <f t="shared" si="8"/>
        <v>1000</v>
      </c>
      <c r="J51" s="12"/>
      <c r="K51" s="21">
        <f t="shared" si="4"/>
        <v>0</v>
      </c>
      <c r="L51" s="17">
        <f t="shared" si="5"/>
        <v>1000</v>
      </c>
    </row>
    <row r="52" spans="1:12" x14ac:dyDescent="0.3">
      <c r="A52" s="12"/>
      <c r="B52" s="12" t="s">
        <v>101</v>
      </c>
      <c r="C52" s="16">
        <f>B58</f>
        <v>6885</v>
      </c>
      <c r="D52" s="15" t="s">
        <v>36</v>
      </c>
      <c r="E52" s="15">
        <f>C52*10%</f>
        <v>688.5</v>
      </c>
      <c r="F52" s="17">
        <v>1</v>
      </c>
      <c r="G52" s="12">
        <f>E52</f>
        <v>688.5</v>
      </c>
      <c r="H52" s="19">
        <f>G52*F52</f>
        <v>688.5</v>
      </c>
      <c r="I52" s="19">
        <f>H52*F52</f>
        <v>688.5</v>
      </c>
      <c r="J52" s="12"/>
      <c r="K52" s="21">
        <f t="shared" si="4"/>
        <v>0</v>
      </c>
      <c r="L52" s="17">
        <f t="shared" si="5"/>
        <v>688.5</v>
      </c>
    </row>
    <row r="53" spans="1:12" x14ac:dyDescent="0.3">
      <c r="A53" s="12" t="s">
        <v>65</v>
      </c>
      <c r="B53" s="52" t="s">
        <v>66</v>
      </c>
      <c r="C53" s="53"/>
      <c r="D53" s="53" t="s">
        <v>36</v>
      </c>
      <c r="E53" s="53">
        <v>450</v>
      </c>
      <c r="F53" s="17">
        <f>F10</f>
        <v>1</v>
      </c>
      <c r="G53" s="12">
        <f t="shared" si="6"/>
        <v>450</v>
      </c>
      <c r="H53" s="19">
        <f>G53*F53</f>
        <v>450</v>
      </c>
      <c r="I53" s="19">
        <f t="shared" si="8"/>
        <v>450</v>
      </c>
      <c r="J53" s="52"/>
      <c r="K53" s="54">
        <f t="shared" si="4"/>
        <v>0</v>
      </c>
      <c r="L53" s="55">
        <f t="shared" si="5"/>
        <v>450</v>
      </c>
    </row>
    <row r="54" spans="1:12" x14ac:dyDescent="0.3">
      <c r="A54" s="3"/>
      <c r="B54" s="3"/>
      <c r="C54" s="56"/>
      <c r="D54" s="56"/>
      <c r="E54" s="56"/>
      <c r="F54" s="57">
        <f>F10</f>
        <v>1</v>
      </c>
      <c r="G54" s="3"/>
      <c r="H54" s="57">
        <f>SUM(H44:H53)</f>
        <v>3397.55</v>
      </c>
      <c r="I54" s="57">
        <f>SUM(I44:I53)</f>
        <v>3397.05</v>
      </c>
      <c r="J54" s="58"/>
      <c r="K54" s="57">
        <f>SUM(K44:K53)</f>
        <v>108.06060000000001</v>
      </c>
      <c r="L54" s="57">
        <f>SUM(L44:L53)</f>
        <v>3505.1106</v>
      </c>
    </row>
    <row r="55" spans="1:12" x14ac:dyDescent="0.3">
      <c r="A55" s="3"/>
      <c r="B55" s="3"/>
      <c r="C55" s="56"/>
      <c r="D55" s="56"/>
      <c r="E55" s="56"/>
      <c r="F55" s="3"/>
      <c r="G55" s="3"/>
      <c r="H55" s="60"/>
      <c r="I55" s="60"/>
    </row>
    <row r="56" spans="1:12" x14ac:dyDescent="0.3">
      <c r="A56" s="3"/>
      <c r="B56" s="3"/>
      <c r="C56" s="56"/>
      <c r="D56" s="56"/>
      <c r="E56" s="56"/>
      <c r="F56" s="3"/>
      <c r="G56" s="59" t="s">
        <v>67</v>
      </c>
      <c r="H56" s="3"/>
      <c r="I56" s="3"/>
      <c r="J56" s="3"/>
      <c r="K56" s="60"/>
      <c r="L56" s="3"/>
    </row>
    <row r="57" spans="1:12" ht="18" x14ac:dyDescent="0.35">
      <c r="A57" s="61" t="s">
        <v>68</v>
      </c>
      <c r="B57" s="62">
        <v>81</v>
      </c>
      <c r="C57" s="105" t="s">
        <v>69</v>
      </c>
      <c r="D57" s="105"/>
      <c r="E57" s="105"/>
      <c r="F57" s="105"/>
      <c r="G57" s="63">
        <f>G12</f>
        <v>3620</v>
      </c>
      <c r="H57" s="56"/>
      <c r="I57" s="56"/>
      <c r="J57" s="3"/>
      <c r="K57" s="3"/>
      <c r="L57" s="3"/>
    </row>
    <row r="58" spans="1:12" ht="18" x14ac:dyDescent="0.35">
      <c r="A58" s="61">
        <v>85</v>
      </c>
      <c r="B58" s="61">
        <f>B57*A58</f>
        <v>6885</v>
      </c>
      <c r="C58" s="105" t="s">
        <v>70</v>
      </c>
      <c r="D58" s="105"/>
      <c r="E58" s="105"/>
      <c r="F58" s="105"/>
      <c r="G58" s="63">
        <f>I54/F10</f>
        <v>3397.05</v>
      </c>
      <c r="H58" s="56"/>
      <c r="I58" s="56"/>
      <c r="J58" s="3"/>
      <c r="K58" s="3"/>
      <c r="L58" s="3"/>
    </row>
    <row r="59" spans="1:12" x14ac:dyDescent="0.3">
      <c r="A59" s="3"/>
      <c r="B59" s="3"/>
      <c r="C59" s="106" t="s">
        <v>71</v>
      </c>
      <c r="D59" s="106"/>
      <c r="E59" s="106"/>
      <c r="F59" s="106"/>
      <c r="G59" s="65">
        <f>SUM(G57:G58)</f>
        <v>7017.05</v>
      </c>
      <c r="H59" s="56"/>
      <c r="I59" s="56"/>
      <c r="J59" s="3"/>
      <c r="K59" s="3"/>
      <c r="L59" s="3"/>
    </row>
    <row r="60" spans="1:12" ht="19.2" customHeight="1" x14ac:dyDescent="0.35">
      <c r="A60" s="61" t="s">
        <v>68</v>
      </c>
      <c r="B60" s="62">
        <f>B61/A61</f>
        <v>72.473684210526315</v>
      </c>
      <c r="C60" s="3"/>
      <c r="G60" s="67"/>
      <c r="H60" s="56"/>
      <c r="I60" s="56"/>
      <c r="J60" s="3"/>
      <c r="K60" s="3"/>
      <c r="L60" s="3"/>
    </row>
    <row r="61" spans="1:12" ht="19.2" customHeight="1" x14ac:dyDescent="0.35">
      <c r="A61" s="61">
        <v>95</v>
      </c>
      <c r="B61" s="101">
        <f>B58</f>
        <v>6885</v>
      </c>
      <c r="C61" s="3"/>
      <c r="G61" s="56">
        <f>G59/A58</f>
        <v>82.553529411764714</v>
      </c>
      <c r="H61" s="83"/>
      <c r="I61" s="56"/>
      <c r="J61" s="3"/>
      <c r="K61" s="3"/>
      <c r="L61" s="3"/>
    </row>
    <row r="62" spans="1:12" ht="14.4" customHeight="1" x14ac:dyDescent="0.4">
      <c r="A62" s="3"/>
      <c r="B62" s="100"/>
      <c r="D62" s="69" t="s">
        <v>72</v>
      </c>
      <c r="E62" s="56"/>
      <c r="F62" s="70"/>
      <c r="G62" s="70"/>
      <c r="H62" s="56"/>
      <c r="I62" s="56"/>
      <c r="J62" s="3"/>
      <c r="K62" s="3"/>
      <c r="L62" s="3"/>
    </row>
    <row r="63" spans="1:12" x14ac:dyDescent="0.3">
      <c r="A63" s="3"/>
      <c r="D63" s="71" t="s">
        <v>73</v>
      </c>
      <c r="E63" s="72">
        <f>I54/F54</f>
        <v>3397.05</v>
      </c>
      <c r="F63" s="73" t="s">
        <v>17</v>
      </c>
      <c r="G63" s="70"/>
      <c r="H63" s="56"/>
      <c r="I63" s="56"/>
      <c r="J63" s="3"/>
      <c r="K63" s="3"/>
      <c r="L63" s="3"/>
    </row>
    <row r="64" spans="1:12" x14ac:dyDescent="0.3">
      <c r="A64" s="3"/>
      <c r="B64" s="3"/>
      <c r="C64" s="3"/>
      <c r="D64" s="71" t="s">
        <v>18</v>
      </c>
      <c r="E64" s="72">
        <f>L54/F54</f>
        <v>3505.1106</v>
      </c>
      <c r="F64" s="73" t="s">
        <v>17</v>
      </c>
      <c r="G64" s="70"/>
      <c r="H64" s="56"/>
      <c r="I64" s="56"/>
      <c r="J64" s="3"/>
      <c r="K64" s="3"/>
      <c r="L64" s="3"/>
    </row>
    <row r="65" spans="1:12" x14ac:dyDescent="0.3">
      <c r="A65" s="3"/>
      <c r="B65" s="3"/>
      <c r="C65" s="56"/>
      <c r="D65" s="74"/>
      <c r="E65" s="70"/>
      <c r="F65" s="70"/>
      <c r="G65" s="3"/>
      <c r="H65" s="3"/>
      <c r="I65" s="3"/>
      <c r="J65" s="3"/>
      <c r="K65" s="3"/>
      <c r="L65" s="3"/>
    </row>
    <row r="66" spans="1:12" x14ac:dyDescent="0.3">
      <c r="D66" s="59" t="s">
        <v>18</v>
      </c>
      <c r="E66" s="75"/>
      <c r="F66" s="76" t="s">
        <v>16</v>
      </c>
    </row>
    <row r="67" spans="1:12" x14ac:dyDescent="0.3">
      <c r="B67" s="105" t="s">
        <v>74</v>
      </c>
      <c r="C67" s="105"/>
      <c r="D67" s="63">
        <f>G13</f>
        <v>3801</v>
      </c>
      <c r="E67" s="77"/>
      <c r="F67" s="78">
        <f>G12</f>
        <v>3620</v>
      </c>
    </row>
    <row r="68" spans="1:12" x14ac:dyDescent="0.3">
      <c r="B68" s="102" t="s">
        <v>75</v>
      </c>
      <c r="C68" s="103"/>
      <c r="D68" s="63">
        <f>E64</f>
        <v>3505.1106</v>
      </c>
      <c r="E68" s="77"/>
      <c r="F68" s="78">
        <f>E63</f>
        <v>3397.05</v>
      </c>
    </row>
    <row r="69" spans="1:12" x14ac:dyDescent="0.3">
      <c r="B69" s="64" t="s">
        <v>71</v>
      </c>
      <c r="C69" s="64"/>
      <c r="D69" s="65">
        <f>SUM(D67:D68)</f>
        <v>7306.1106</v>
      </c>
      <c r="E69" s="75"/>
      <c r="F69" s="79">
        <f>SUM(F67:F68)</f>
        <v>7017.05</v>
      </c>
    </row>
    <row r="70" spans="1:12" x14ac:dyDescent="0.3">
      <c r="D70" s="67"/>
      <c r="E70" s="56"/>
      <c r="F70" s="70"/>
    </row>
    <row r="71" spans="1:12" x14ac:dyDescent="0.3">
      <c r="D71" s="56">
        <f>D69/A58</f>
        <v>85.954242352941179</v>
      </c>
      <c r="E71" s="56"/>
      <c r="F71" s="3">
        <f>F69/A58</f>
        <v>82.553529411764714</v>
      </c>
    </row>
  </sheetData>
  <mergeCells count="13">
    <mergeCell ref="A1:F1"/>
    <mergeCell ref="A2:F2"/>
    <mergeCell ref="A3:L3"/>
    <mergeCell ref="A4:F4"/>
    <mergeCell ref="J6:K6"/>
    <mergeCell ref="L6:L7"/>
    <mergeCell ref="B68:C68"/>
    <mergeCell ref="D12:E12"/>
    <mergeCell ref="D13:E13"/>
    <mergeCell ref="C57:F57"/>
    <mergeCell ref="C58:F58"/>
    <mergeCell ref="C59:F59"/>
    <mergeCell ref="B67:C67"/>
  </mergeCells>
  <pageMargins left="0.11811023622047245" right="0.11811023622047245" top="0.15748031496062992" bottom="0.15748031496062992" header="0.31496062992125984" footer="0.31496062992125984"/>
  <pageSetup paperSize="9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6B25-D7E6-4791-A181-1B51C3F32705}">
  <dimension ref="A1:L71"/>
  <sheetViews>
    <sheetView workbookViewId="0">
      <selection activeCell="G45" sqref="G45:G53"/>
    </sheetView>
  </sheetViews>
  <sheetFormatPr defaultRowHeight="14.4" x14ac:dyDescent="0.3"/>
  <cols>
    <col min="1" max="1" width="9.88671875" bestFit="1" customWidth="1"/>
    <col min="2" max="2" width="32.21875" customWidth="1"/>
    <col min="3" max="3" width="12.6640625" bestFit="1" customWidth="1"/>
    <col min="4" max="4" width="11" bestFit="1" customWidth="1"/>
    <col min="5" max="5" width="8.44140625" bestFit="1" customWidth="1"/>
    <col min="6" max="6" width="10.44140625" bestFit="1" customWidth="1"/>
    <col min="7" max="7" width="8.44140625" bestFit="1" customWidth="1"/>
    <col min="8" max="8" width="7.88671875" bestFit="1" customWidth="1"/>
    <col min="9" max="9" width="10.44140625" bestFit="1" customWidth="1"/>
    <col min="10" max="10" width="5.6640625" bestFit="1" customWidth="1"/>
    <col min="11" max="11" width="9.44140625" bestFit="1" customWidth="1"/>
    <col min="12" max="12" width="10.88671875" bestFit="1" customWidth="1"/>
  </cols>
  <sheetData>
    <row r="1" spans="1:12" x14ac:dyDescent="0.3">
      <c r="A1" s="107" t="s">
        <v>87</v>
      </c>
      <c r="B1" s="108"/>
      <c r="C1" s="108"/>
      <c r="D1" s="108"/>
      <c r="E1" s="108"/>
      <c r="F1" s="108"/>
      <c r="G1" s="3"/>
      <c r="H1" s="3"/>
      <c r="I1" s="3"/>
      <c r="J1" s="3"/>
      <c r="K1" s="3"/>
      <c r="L1" s="3"/>
    </row>
    <row r="2" spans="1:12" x14ac:dyDescent="0.3">
      <c r="A2" s="107" t="s">
        <v>88</v>
      </c>
      <c r="B2" s="108"/>
      <c r="C2" s="108"/>
      <c r="D2" s="108"/>
      <c r="E2" s="108"/>
      <c r="F2" s="108"/>
      <c r="G2" s="3"/>
      <c r="H2" s="3"/>
      <c r="I2" s="3"/>
      <c r="J2" s="3"/>
      <c r="K2" s="3"/>
      <c r="L2" s="3"/>
    </row>
    <row r="3" spans="1:12" ht="23.4" x14ac:dyDescent="0.45">
      <c r="A3" s="109" t="s">
        <v>232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1:12" x14ac:dyDescent="0.3">
      <c r="A4" s="107"/>
      <c r="B4" s="108"/>
      <c r="C4" s="108"/>
      <c r="D4" s="108"/>
      <c r="E4" s="108"/>
      <c r="F4" s="108"/>
      <c r="G4" s="3"/>
      <c r="H4" s="3"/>
      <c r="I4" s="3"/>
      <c r="J4" s="3"/>
      <c r="K4" s="3"/>
      <c r="L4" s="3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24" x14ac:dyDescent="0.3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6" t="s">
        <v>7</v>
      </c>
      <c r="G6" s="7" t="s">
        <v>8</v>
      </c>
      <c r="H6" s="8" t="s">
        <v>9</v>
      </c>
      <c r="I6" s="7" t="s">
        <v>10</v>
      </c>
      <c r="J6" s="110" t="s">
        <v>11</v>
      </c>
      <c r="K6" s="111"/>
      <c r="L6" s="112" t="s">
        <v>12</v>
      </c>
    </row>
    <row r="7" spans="1:12" x14ac:dyDescent="0.3">
      <c r="A7" s="9" t="s">
        <v>13</v>
      </c>
      <c r="B7" s="9"/>
      <c r="C7" s="10"/>
      <c r="D7" s="10"/>
      <c r="E7" s="10"/>
      <c r="F7" s="9"/>
      <c r="G7" s="10"/>
      <c r="H7" s="10"/>
      <c r="I7" s="10"/>
      <c r="J7" s="10" t="s">
        <v>14</v>
      </c>
      <c r="K7" s="11" t="s">
        <v>10</v>
      </c>
      <c r="L7" s="112"/>
    </row>
    <row r="8" spans="1:12" x14ac:dyDescent="0.3">
      <c r="A8" s="12"/>
      <c r="B8" s="80" t="s">
        <v>236</v>
      </c>
      <c r="C8" s="81" t="s">
        <v>171</v>
      </c>
      <c r="D8" s="15" t="s">
        <v>15</v>
      </c>
      <c r="E8" s="16">
        <v>362</v>
      </c>
      <c r="F8" s="17">
        <f>E8*F10</f>
        <v>362</v>
      </c>
      <c r="G8" s="12">
        <v>12.5</v>
      </c>
      <c r="H8" s="18">
        <f>E8*G8</f>
        <v>4525</v>
      </c>
      <c r="I8" s="19">
        <f>F8*G8</f>
        <v>4525</v>
      </c>
      <c r="J8" s="20">
        <v>0.05</v>
      </c>
      <c r="K8" s="21">
        <f>I8*J8</f>
        <v>226.25</v>
      </c>
      <c r="L8" s="17">
        <f>I8+K8</f>
        <v>4751.25</v>
      </c>
    </row>
    <row r="9" spans="1:12" x14ac:dyDescent="0.3">
      <c r="A9" s="12"/>
      <c r="B9" s="80"/>
      <c r="C9" s="81"/>
      <c r="D9" s="15"/>
      <c r="E9" s="15"/>
      <c r="F9" s="17"/>
      <c r="G9" s="12"/>
      <c r="H9" s="18"/>
      <c r="I9" s="19"/>
      <c r="J9" s="22"/>
      <c r="K9" s="21"/>
      <c r="L9" s="17"/>
    </row>
    <row r="10" spans="1:12" ht="18" x14ac:dyDescent="0.3">
      <c r="A10" s="23"/>
      <c r="C10" s="40"/>
      <c r="D10" s="40"/>
      <c r="E10" s="24"/>
      <c r="F10" s="25">
        <v>1</v>
      </c>
      <c r="G10" s="23"/>
      <c r="H10" s="26">
        <f>SUM(H8:H9)</f>
        <v>4525</v>
      </c>
      <c r="I10" s="27">
        <f>SUM(I8:I9)</f>
        <v>4525</v>
      </c>
      <c r="J10" s="28"/>
      <c r="K10" s="29">
        <f>SUM(K8:K9)</f>
        <v>226.25</v>
      </c>
      <c r="L10" s="30">
        <f>SUM(L8:L9)</f>
        <v>4751.25</v>
      </c>
    </row>
    <row r="11" spans="1:12" x14ac:dyDescent="0.3">
      <c r="A11" s="23"/>
      <c r="B11" s="97"/>
      <c r="C11" s="24"/>
      <c r="D11" s="24"/>
      <c r="E11" s="24"/>
      <c r="F11" s="33"/>
      <c r="G11" s="23"/>
      <c r="H11" s="26"/>
      <c r="I11" s="27"/>
      <c r="J11" s="28"/>
      <c r="K11" s="29"/>
      <c r="L11" s="30"/>
    </row>
    <row r="12" spans="1:12" x14ac:dyDescent="0.3">
      <c r="A12" s="12"/>
      <c r="B12" s="98"/>
      <c r="C12" s="15"/>
      <c r="D12" s="104" t="s">
        <v>16</v>
      </c>
      <c r="E12" s="104"/>
      <c r="F12" s="36" t="s">
        <v>17</v>
      </c>
      <c r="G12" s="37">
        <f>I10/F10</f>
        <v>4525</v>
      </c>
      <c r="H12" s="18"/>
      <c r="I12" s="19"/>
      <c r="J12" s="22"/>
      <c r="K12" s="21"/>
      <c r="L12" s="17"/>
    </row>
    <row r="13" spans="1:12" x14ac:dyDescent="0.3">
      <c r="A13" s="12"/>
      <c r="B13" s="98"/>
      <c r="C13" s="15"/>
      <c r="D13" s="104" t="s">
        <v>18</v>
      </c>
      <c r="E13" s="104"/>
      <c r="F13" s="36" t="s">
        <v>17</v>
      </c>
      <c r="G13" s="37">
        <f>L10/F10</f>
        <v>4751.25</v>
      </c>
      <c r="H13" s="18"/>
      <c r="I13" s="19"/>
      <c r="J13" s="22"/>
      <c r="K13" s="21"/>
      <c r="L13" s="17"/>
    </row>
    <row r="14" spans="1:12" x14ac:dyDescent="0.3">
      <c r="A14" s="12"/>
      <c r="B14" s="98"/>
      <c r="C14" s="15"/>
      <c r="D14" s="99"/>
      <c r="E14" s="99"/>
      <c r="F14" s="36"/>
      <c r="G14" s="37"/>
      <c r="H14" s="18"/>
      <c r="I14" s="19"/>
      <c r="J14" s="22"/>
      <c r="K14" s="21"/>
      <c r="L14" s="17"/>
    </row>
    <row r="15" spans="1:12" x14ac:dyDescent="0.3">
      <c r="A15" s="9" t="s">
        <v>19</v>
      </c>
      <c r="B15" s="38" t="s">
        <v>228</v>
      </c>
      <c r="C15" s="15" t="str">
        <f>C8</f>
        <v>DARK BROWN</v>
      </c>
      <c r="D15" s="15" t="s">
        <v>20</v>
      </c>
      <c r="E15" s="15">
        <v>1</v>
      </c>
      <c r="F15" s="17">
        <f>E15*F10</f>
        <v>1</v>
      </c>
      <c r="G15" s="12">
        <v>55</v>
      </c>
      <c r="H15" s="18">
        <f>E15*G15</f>
        <v>55</v>
      </c>
      <c r="I15" s="19">
        <f>F15*G15</f>
        <v>55</v>
      </c>
      <c r="J15" s="22">
        <v>0.12</v>
      </c>
      <c r="K15" s="21">
        <f>I15*J15</f>
        <v>6.6</v>
      </c>
      <c r="L15" s="17">
        <f>I15+K15</f>
        <v>61.6</v>
      </c>
    </row>
    <row r="16" spans="1:12" x14ac:dyDescent="0.3">
      <c r="A16" s="9"/>
      <c r="B16" s="38" t="s">
        <v>227</v>
      </c>
      <c r="C16" s="15" t="str">
        <f>C8</f>
        <v>DARK BROWN</v>
      </c>
      <c r="D16" s="15" t="s">
        <v>20</v>
      </c>
      <c r="E16" s="15">
        <v>1</v>
      </c>
      <c r="F16" s="17">
        <f>E16*F10</f>
        <v>1</v>
      </c>
      <c r="G16" s="12">
        <v>135</v>
      </c>
      <c r="H16" s="18">
        <f>E16*G16</f>
        <v>135</v>
      </c>
      <c r="I16" s="19">
        <f>F16*G16</f>
        <v>135</v>
      </c>
      <c r="J16" s="22">
        <v>0.12</v>
      </c>
      <c r="K16" s="21">
        <f>I16*J16</f>
        <v>16.2</v>
      </c>
      <c r="L16" s="17">
        <f>I16+K16</f>
        <v>151.19999999999999</v>
      </c>
    </row>
    <row r="17" spans="1:12" x14ac:dyDescent="0.3">
      <c r="A17" s="9"/>
      <c r="B17" s="38"/>
      <c r="C17" s="15"/>
      <c r="D17" s="15"/>
      <c r="E17" s="15"/>
      <c r="F17" s="17"/>
      <c r="G17" s="12"/>
      <c r="H17" s="18"/>
      <c r="I17" s="19"/>
      <c r="J17" s="22"/>
      <c r="K17" s="21"/>
      <c r="L17" s="17"/>
    </row>
    <row r="18" spans="1:12" x14ac:dyDescent="0.3">
      <c r="A18" s="9"/>
      <c r="B18" s="38"/>
      <c r="C18" s="15"/>
      <c r="D18" s="15"/>
      <c r="E18" s="15"/>
      <c r="F18" s="17"/>
      <c r="G18" s="12"/>
      <c r="H18" s="18"/>
      <c r="I18" s="19"/>
      <c r="J18" s="22"/>
      <c r="K18" s="21"/>
      <c r="L18" s="17"/>
    </row>
    <row r="19" spans="1:12" x14ac:dyDescent="0.3">
      <c r="A19" s="9" t="s">
        <v>21</v>
      </c>
      <c r="B19" s="12" t="s">
        <v>22</v>
      </c>
      <c r="C19" s="15" t="str">
        <f>C8</f>
        <v>DARK BROWN</v>
      </c>
      <c r="D19" s="15" t="s">
        <v>23</v>
      </c>
      <c r="E19" s="15">
        <v>100</v>
      </c>
      <c r="F19" s="17">
        <f>E19*F10</f>
        <v>100</v>
      </c>
      <c r="G19" s="12">
        <v>61</v>
      </c>
      <c r="H19" s="18">
        <f>F19/1000*G19/F10</f>
        <v>6.1000000000000005</v>
      </c>
      <c r="I19" s="19">
        <f>F19/1000*G19</f>
        <v>6.1000000000000005</v>
      </c>
      <c r="J19" s="22">
        <v>0.12</v>
      </c>
      <c r="K19" s="21">
        <f>I19*J19</f>
        <v>0.73199999999999998</v>
      </c>
      <c r="L19" s="17">
        <f>I19+K19</f>
        <v>6.8320000000000007</v>
      </c>
    </row>
    <row r="20" spans="1:12" x14ac:dyDescent="0.3">
      <c r="A20" s="9"/>
      <c r="B20" s="12" t="s">
        <v>24</v>
      </c>
      <c r="C20" s="15" t="str">
        <f>C8</f>
        <v>DARK BROWN</v>
      </c>
      <c r="D20" s="15" t="s">
        <v>23</v>
      </c>
      <c r="E20" s="15">
        <v>100</v>
      </c>
      <c r="F20" s="17">
        <f>E20*F10</f>
        <v>100</v>
      </c>
      <c r="G20" s="12">
        <v>257</v>
      </c>
      <c r="H20" s="18">
        <f>F20/5000*G20/F10</f>
        <v>5.14</v>
      </c>
      <c r="I20" s="19">
        <f>H20*F10</f>
        <v>5.14</v>
      </c>
      <c r="J20" s="22">
        <v>0.12</v>
      </c>
      <c r="K20" s="21">
        <f>I20*J20</f>
        <v>0.6167999999999999</v>
      </c>
      <c r="L20" s="17">
        <f>I20+K20</f>
        <v>5.7567999999999993</v>
      </c>
    </row>
    <row r="21" spans="1:12" x14ac:dyDescent="0.3">
      <c r="A21" s="9"/>
      <c r="B21" s="12" t="s">
        <v>25</v>
      </c>
      <c r="C21" s="15" t="str">
        <f>C8</f>
        <v>DARK BROWN</v>
      </c>
      <c r="D21" s="15" t="s">
        <v>23</v>
      </c>
      <c r="E21" s="15">
        <v>50</v>
      </c>
      <c r="F21" s="17">
        <f>E21*F10</f>
        <v>50</v>
      </c>
      <c r="G21" s="12">
        <v>162</v>
      </c>
      <c r="H21" s="18">
        <f>F21/1000*G21/F10</f>
        <v>8.1</v>
      </c>
      <c r="I21" s="19">
        <f>F21/1000*G21</f>
        <v>8.1</v>
      </c>
      <c r="J21" s="22">
        <v>0.12</v>
      </c>
      <c r="K21" s="21">
        <f>I21*J21</f>
        <v>0.97199999999999998</v>
      </c>
      <c r="L21" s="17">
        <f>I21+K21</f>
        <v>9.0719999999999992</v>
      </c>
    </row>
    <row r="22" spans="1:12" x14ac:dyDescent="0.3">
      <c r="A22" s="9"/>
      <c r="B22" s="12"/>
      <c r="C22" s="15"/>
      <c r="D22" s="15"/>
      <c r="E22" s="15"/>
      <c r="F22" s="17"/>
      <c r="G22" s="12"/>
      <c r="H22" s="18"/>
      <c r="I22" s="19"/>
      <c r="J22" s="22"/>
      <c r="K22" s="21"/>
      <c r="L22" s="17"/>
    </row>
    <row r="23" spans="1:12" x14ac:dyDescent="0.3">
      <c r="A23" s="9" t="s">
        <v>26</v>
      </c>
      <c r="B23" s="12" t="s">
        <v>26</v>
      </c>
      <c r="C23" s="15" t="s">
        <v>27</v>
      </c>
      <c r="D23" s="15" t="s">
        <v>28</v>
      </c>
      <c r="E23" s="15">
        <v>0.5</v>
      </c>
      <c r="F23" s="17">
        <f>E23*F10</f>
        <v>0.5</v>
      </c>
      <c r="G23" s="12">
        <v>18</v>
      </c>
      <c r="H23" s="18">
        <f>E23*G23</f>
        <v>9</v>
      </c>
      <c r="I23" s="19">
        <f>F23*G23</f>
        <v>9</v>
      </c>
      <c r="J23" s="22">
        <v>0.18</v>
      </c>
      <c r="K23" s="21">
        <f>I23*J23</f>
        <v>1.6199999999999999</v>
      </c>
      <c r="L23" s="17">
        <f>I23+K23</f>
        <v>10.62</v>
      </c>
    </row>
    <row r="24" spans="1:12" x14ac:dyDescent="0.3">
      <c r="A24" s="9"/>
      <c r="B24" s="12" t="s">
        <v>29</v>
      </c>
      <c r="C24" s="15" t="s">
        <v>30</v>
      </c>
      <c r="D24" s="15" t="s">
        <v>31</v>
      </c>
      <c r="E24" s="15">
        <v>0.15</v>
      </c>
      <c r="F24" s="17">
        <f>E24*F10</f>
        <v>0.15</v>
      </c>
      <c r="G24" s="12">
        <v>95</v>
      </c>
      <c r="H24" s="18">
        <f>E24*G24</f>
        <v>14.25</v>
      </c>
      <c r="I24" s="19">
        <f>F24*G24</f>
        <v>14.25</v>
      </c>
      <c r="J24" s="22">
        <v>0.18</v>
      </c>
      <c r="K24" s="21">
        <f>I24*J24</f>
        <v>2.5649999999999999</v>
      </c>
      <c r="L24" s="17">
        <f>I24+K24</f>
        <v>16.815000000000001</v>
      </c>
    </row>
    <row r="25" spans="1:12" x14ac:dyDescent="0.3">
      <c r="A25" s="9"/>
      <c r="B25" s="12" t="s">
        <v>32</v>
      </c>
      <c r="C25" s="15" t="s">
        <v>33</v>
      </c>
      <c r="D25" s="15" t="s">
        <v>28</v>
      </c>
      <c r="E25" s="15">
        <v>3.75</v>
      </c>
      <c r="F25" s="17">
        <f>E25*F10</f>
        <v>3.75</v>
      </c>
      <c r="G25" s="12">
        <v>8</v>
      </c>
      <c r="H25" s="18">
        <f>E25*G25</f>
        <v>30</v>
      </c>
      <c r="I25" s="19">
        <f>F25*G25</f>
        <v>30</v>
      </c>
      <c r="J25" s="22">
        <v>0.18</v>
      </c>
      <c r="K25" s="21">
        <f>I25*J25</f>
        <v>5.3999999999999995</v>
      </c>
      <c r="L25" s="17">
        <f>I25+K25</f>
        <v>35.4</v>
      </c>
    </row>
    <row r="26" spans="1:12" x14ac:dyDescent="0.3">
      <c r="A26" s="9"/>
      <c r="B26" s="12"/>
      <c r="C26" s="15"/>
      <c r="D26" s="15"/>
      <c r="E26" s="15"/>
      <c r="F26" s="17"/>
      <c r="G26" s="12"/>
      <c r="H26" s="12"/>
      <c r="I26" s="17"/>
      <c r="J26" s="22"/>
      <c r="K26" s="17"/>
      <c r="L26" s="17"/>
    </row>
    <row r="27" spans="1:12" ht="15" customHeight="1" x14ac:dyDescent="0.3">
      <c r="A27" s="12" t="s">
        <v>34</v>
      </c>
      <c r="B27" s="12" t="s">
        <v>229</v>
      </c>
      <c r="C27" s="15"/>
      <c r="D27" s="15" t="s">
        <v>36</v>
      </c>
      <c r="E27" s="15">
        <v>1</v>
      </c>
      <c r="F27" s="12">
        <f>E27*F10</f>
        <v>1</v>
      </c>
      <c r="G27" s="12">
        <v>135</v>
      </c>
      <c r="H27" s="18">
        <f>E27*G27</f>
        <v>135</v>
      </c>
      <c r="I27" s="19">
        <f>F27*G27</f>
        <v>135</v>
      </c>
      <c r="J27" s="22">
        <v>0.12</v>
      </c>
      <c r="K27" s="21">
        <f>I27*J27</f>
        <v>16.2</v>
      </c>
      <c r="L27" s="17">
        <f>I27+K27</f>
        <v>151.19999999999999</v>
      </c>
    </row>
    <row r="28" spans="1:12" x14ac:dyDescent="0.3">
      <c r="A28" s="12"/>
      <c r="B28" s="12" t="s">
        <v>230</v>
      </c>
      <c r="C28" s="15"/>
      <c r="D28" s="15" t="s">
        <v>36</v>
      </c>
      <c r="E28" s="15">
        <v>1</v>
      </c>
      <c r="F28" s="12">
        <f>E28*F10</f>
        <v>1</v>
      </c>
      <c r="G28" s="12">
        <v>18</v>
      </c>
      <c r="H28" s="18">
        <f>E28*G28</f>
        <v>18</v>
      </c>
      <c r="I28" s="19">
        <f>F28*G28</f>
        <v>18</v>
      </c>
      <c r="J28" s="22">
        <v>0.12</v>
      </c>
      <c r="K28" s="21">
        <f>I28*J28</f>
        <v>2.16</v>
      </c>
      <c r="L28" s="17">
        <f>I28+K28</f>
        <v>20.16</v>
      </c>
    </row>
    <row r="29" spans="1:12" x14ac:dyDescent="0.3">
      <c r="A29" s="12"/>
      <c r="B29" s="12" t="s">
        <v>231</v>
      </c>
      <c r="C29" s="15"/>
      <c r="D29" s="15" t="s">
        <v>36</v>
      </c>
      <c r="E29" s="15">
        <v>2</v>
      </c>
      <c r="F29" s="12">
        <f>E29*F10</f>
        <v>2</v>
      </c>
      <c r="G29" s="12">
        <v>8</v>
      </c>
      <c r="H29" s="18">
        <f>E29*G29</f>
        <v>16</v>
      </c>
      <c r="I29" s="19">
        <f>F29*G29</f>
        <v>16</v>
      </c>
      <c r="J29" s="22">
        <v>0.12</v>
      </c>
      <c r="K29" s="21">
        <f>I29*J29</f>
        <v>1.92</v>
      </c>
      <c r="L29" s="17">
        <f>I29+K29</f>
        <v>17.920000000000002</v>
      </c>
    </row>
    <row r="30" spans="1:12" x14ac:dyDescent="0.3">
      <c r="A30" s="12"/>
      <c r="B30" s="12" t="s">
        <v>235</v>
      </c>
      <c r="C30" s="15"/>
      <c r="D30" s="15" t="s">
        <v>36</v>
      </c>
      <c r="E30" s="15">
        <v>2</v>
      </c>
      <c r="F30" s="12">
        <f>E30*F10</f>
        <v>2</v>
      </c>
      <c r="G30" s="12">
        <v>75</v>
      </c>
      <c r="H30" s="18">
        <f>E30*G30</f>
        <v>150</v>
      </c>
      <c r="I30" s="19">
        <f>F30*G30</f>
        <v>150</v>
      </c>
      <c r="J30" s="22">
        <v>0.12</v>
      </c>
      <c r="K30" s="21">
        <f>I30*J30</f>
        <v>18</v>
      </c>
      <c r="L30" s="17">
        <f>I30+K30</f>
        <v>168</v>
      </c>
    </row>
    <row r="31" spans="1:12" x14ac:dyDescent="0.3">
      <c r="A31" s="12"/>
      <c r="B31" s="12" t="s">
        <v>233</v>
      </c>
      <c r="C31" s="15" t="str">
        <f>C8</f>
        <v>DARK BROWN</v>
      </c>
      <c r="D31" s="15" t="s">
        <v>36</v>
      </c>
      <c r="E31" s="15">
        <v>1</v>
      </c>
      <c r="F31" s="17">
        <f>E31*F10</f>
        <v>1</v>
      </c>
      <c r="G31" s="12">
        <v>200</v>
      </c>
      <c r="H31" s="18">
        <f>F31*G31</f>
        <v>200</v>
      </c>
      <c r="I31" s="19">
        <f>F31*G31</f>
        <v>200</v>
      </c>
      <c r="J31" s="22">
        <v>0.12</v>
      </c>
      <c r="K31" s="21">
        <f>I31*J31</f>
        <v>24</v>
      </c>
      <c r="L31" s="17">
        <f>I31+K31</f>
        <v>224</v>
      </c>
    </row>
    <row r="32" spans="1:12" x14ac:dyDescent="0.3">
      <c r="A32" s="12" t="s">
        <v>41</v>
      </c>
      <c r="B32" s="12"/>
      <c r="C32" s="15"/>
      <c r="D32" s="15"/>
      <c r="E32" s="15"/>
      <c r="F32" s="12"/>
      <c r="G32" s="12"/>
      <c r="H32" s="18"/>
      <c r="I32" s="19"/>
      <c r="J32" s="22"/>
      <c r="K32" s="21"/>
      <c r="L32" s="17"/>
    </row>
    <row r="33" spans="1:12" x14ac:dyDescent="0.3">
      <c r="A33" s="12"/>
      <c r="B33" s="12" t="s">
        <v>188</v>
      </c>
      <c r="C33" s="15" t="s">
        <v>30</v>
      </c>
      <c r="D33" s="15" t="s">
        <v>36</v>
      </c>
      <c r="E33" s="15">
        <v>1</v>
      </c>
      <c r="F33" s="17">
        <f>E33*F10</f>
        <v>1</v>
      </c>
      <c r="G33" s="12">
        <v>0</v>
      </c>
      <c r="H33" s="18">
        <f>E33*G33</f>
        <v>0</v>
      </c>
      <c r="I33" s="19">
        <f>F33*G33</f>
        <v>0</v>
      </c>
      <c r="J33" s="22">
        <v>0.12</v>
      </c>
      <c r="K33" s="21">
        <f>I33*J33</f>
        <v>0</v>
      </c>
      <c r="L33" s="17">
        <f>I33+K33</f>
        <v>0</v>
      </c>
    </row>
    <row r="34" spans="1:12" x14ac:dyDescent="0.3">
      <c r="A34" s="12"/>
      <c r="B34" s="12" t="s">
        <v>43</v>
      </c>
      <c r="C34" s="15" t="s">
        <v>30</v>
      </c>
      <c r="D34" s="15" t="s">
        <v>36</v>
      </c>
      <c r="E34" s="15">
        <v>1</v>
      </c>
      <c r="F34" s="17">
        <f>E34*F10</f>
        <v>1</v>
      </c>
      <c r="G34" s="12">
        <v>3.5</v>
      </c>
      <c r="H34" s="18">
        <f>E34*G34</f>
        <v>3.5</v>
      </c>
      <c r="I34" s="19">
        <f>F34*G34</f>
        <v>3.5</v>
      </c>
      <c r="J34" s="22">
        <v>0.12</v>
      </c>
      <c r="K34" s="21">
        <f>I34*J34</f>
        <v>0.42</v>
      </c>
      <c r="L34" s="17">
        <f>I34+K34</f>
        <v>3.92</v>
      </c>
    </row>
    <row r="35" spans="1:12" x14ac:dyDescent="0.3">
      <c r="A35" s="9"/>
      <c r="B35" s="12" t="s">
        <v>44</v>
      </c>
      <c r="C35" s="15" t="s">
        <v>30</v>
      </c>
      <c r="D35" s="15" t="s">
        <v>36</v>
      </c>
      <c r="E35" s="15">
        <v>1</v>
      </c>
      <c r="F35" s="17">
        <f>E35*F10</f>
        <v>1</v>
      </c>
      <c r="G35" s="12">
        <v>3.5</v>
      </c>
      <c r="H35" s="18">
        <v>4</v>
      </c>
      <c r="I35" s="19">
        <f>F35*G35</f>
        <v>3.5</v>
      </c>
      <c r="J35" s="22">
        <v>0.12</v>
      </c>
      <c r="K35" s="21">
        <f>I35*J35</f>
        <v>0.42</v>
      </c>
      <c r="L35" s="17">
        <f>I35+K35</f>
        <v>3.92</v>
      </c>
    </row>
    <row r="36" spans="1:12" x14ac:dyDescent="0.3">
      <c r="A36" s="9"/>
      <c r="B36" s="12"/>
      <c r="C36" s="15"/>
      <c r="D36" s="15"/>
      <c r="E36" s="15"/>
      <c r="F36" s="17"/>
      <c r="G36" s="12"/>
      <c r="H36" s="12"/>
      <c r="I36" s="17"/>
      <c r="J36" s="22"/>
      <c r="K36" s="17"/>
      <c r="L36" s="17"/>
    </row>
    <row r="37" spans="1:12" ht="39.6" x14ac:dyDescent="0.3">
      <c r="A37" s="42" t="s">
        <v>45</v>
      </c>
      <c r="B37" s="23" t="s">
        <v>46</v>
      </c>
      <c r="C37" s="24" t="s">
        <v>30</v>
      </c>
      <c r="D37" s="24" t="s">
        <v>36</v>
      </c>
      <c r="E37" s="24">
        <v>1</v>
      </c>
      <c r="F37" s="43">
        <f>E37*F10</f>
        <v>1</v>
      </c>
      <c r="G37" s="23">
        <v>5</v>
      </c>
      <c r="H37" s="44">
        <f t="shared" ref="H37:H42" si="0">E37*G37</f>
        <v>5</v>
      </c>
      <c r="I37" s="45">
        <f t="shared" ref="I37:I41" si="1">F37*G37</f>
        <v>5</v>
      </c>
      <c r="J37" s="46">
        <v>0.18</v>
      </c>
      <c r="K37" s="47">
        <f t="shared" ref="K37:K42" si="2">I37*J37</f>
        <v>0.89999999999999991</v>
      </c>
      <c r="L37" s="43">
        <f t="shared" ref="L37:L43" si="3">I37+K37</f>
        <v>5.9</v>
      </c>
    </row>
    <row r="38" spans="1:12" x14ac:dyDescent="0.3">
      <c r="A38" s="12"/>
      <c r="B38" s="12" t="s">
        <v>47</v>
      </c>
      <c r="C38" s="15" t="s">
        <v>30</v>
      </c>
      <c r="D38" s="15" t="s">
        <v>36</v>
      </c>
      <c r="E38" s="15">
        <v>1</v>
      </c>
      <c r="F38" s="17">
        <f>E38*F10</f>
        <v>1</v>
      </c>
      <c r="G38" s="12">
        <v>5</v>
      </c>
      <c r="H38" s="18">
        <f t="shared" si="0"/>
        <v>5</v>
      </c>
      <c r="I38" s="19">
        <f t="shared" si="1"/>
        <v>5</v>
      </c>
      <c r="J38" s="22">
        <v>0.18</v>
      </c>
      <c r="K38" s="21">
        <f t="shared" si="2"/>
        <v>0.89999999999999991</v>
      </c>
      <c r="L38" s="17">
        <f t="shared" si="3"/>
        <v>5.9</v>
      </c>
    </row>
    <row r="39" spans="1:12" x14ac:dyDescent="0.3">
      <c r="A39" s="12"/>
      <c r="B39" s="12" t="s">
        <v>48</v>
      </c>
      <c r="C39" s="15" t="s">
        <v>30</v>
      </c>
      <c r="D39" s="15" t="s">
        <v>49</v>
      </c>
      <c r="E39" s="15">
        <v>1</v>
      </c>
      <c r="F39" s="17">
        <f>E39*F10</f>
        <v>1</v>
      </c>
      <c r="G39" s="12">
        <v>12</v>
      </c>
      <c r="H39" s="18">
        <f t="shared" si="0"/>
        <v>12</v>
      </c>
      <c r="I39" s="19">
        <f t="shared" si="1"/>
        <v>12</v>
      </c>
      <c r="J39" s="22">
        <v>0.18</v>
      </c>
      <c r="K39" s="21">
        <f t="shared" si="2"/>
        <v>2.16</v>
      </c>
      <c r="L39" s="17">
        <f t="shared" si="3"/>
        <v>14.16</v>
      </c>
    </row>
    <row r="40" spans="1:12" x14ac:dyDescent="0.3">
      <c r="A40" s="12"/>
      <c r="B40" s="12" t="s">
        <v>50</v>
      </c>
      <c r="C40" s="15" t="s">
        <v>30</v>
      </c>
      <c r="D40" s="15" t="s">
        <v>49</v>
      </c>
      <c r="E40" s="15">
        <v>0.2</v>
      </c>
      <c r="F40" s="17">
        <f>E40*F10</f>
        <v>0.2</v>
      </c>
      <c r="G40" s="12">
        <v>115</v>
      </c>
      <c r="H40" s="18">
        <v>15</v>
      </c>
      <c r="I40" s="19">
        <f>H40*F10</f>
        <v>15</v>
      </c>
      <c r="J40" s="22">
        <v>0.18</v>
      </c>
      <c r="K40" s="21">
        <f t="shared" si="2"/>
        <v>2.6999999999999997</v>
      </c>
      <c r="L40" s="17">
        <f t="shared" si="3"/>
        <v>17.7</v>
      </c>
    </row>
    <row r="41" spans="1:12" x14ac:dyDescent="0.3">
      <c r="A41" s="12"/>
      <c r="B41" s="12" t="s">
        <v>51</v>
      </c>
      <c r="C41" s="15" t="s">
        <v>30</v>
      </c>
      <c r="D41" s="15" t="s">
        <v>52</v>
      </c>
      <c r="E41" s="15">
        <v>2</v>
      </c>
      <c r="F41" s="17">
        <f>E41*F10</f>
        <v>2</v>
      </c>
      <c r="G41" s="12">
        <v>1.35</v>
      </c>
      <c r="H41" s="18">
        <f t="shared" si="0"/>
        <v>2.7</v>
      </c>
      <c r="I41" s="19">
        <f t="shared" si="1"/>
        <v>2.7</v>
      </c>
      <c r="J41" s="22">
        <v>0.18</v>
      </c>
      <c r="K41" s="21">
        <f t="shared" si="2"/>
        <v>0.48599999999999999</v>
      </c>
      <c r="L41" s="17">
        <f t="shared" si="3"/>
        <v>3.1859999999999999</v>
      </c>
    </row>
    <row r="42" spans="1:12" x14ac:dyDescent="0.3">
      <c r="A42" s="12"/>
      <c r="B42" s="12" t="s">
        <v>53</v>
      </c>
      <c r="C42" s="15" t="s">
        <v>30</v>
      </c>
      <c r="D42" s="15" t="s">
        <v>36</v>
      </c>
      <c r="E42" s="15">
        <v>7.0000000000000007E-2</v>
      </c>
      <c r="F42" s="17">
        <f>E42*F10</f>
        <v>7.0000000000000007E-2</v>
      </c>
      <c r="G42" s="12">
        <v>168</v>
      </c>
      <c r="H42" s="18">
        <f t="shared" si="0"/>
        <v>11.760000000000002</v>
      </c>
      <c r="I42" s="19">
        <f>F42*G42</f>
        <v>11.760000000000002</v>
      </c>
      <c r="J42" s="22">
        <v>0.18</v>
      </c>
      <c r="K42" s="21">
        <f t="shared" si="2"/>
        <v>2.1168</v>
      </c>
      <c r="L42" s="17">
        <f t="shared" si="3"/>
        <v>13.876800000000001</v>
      </c>
    </row>
    <row r="43" spans="1:12" x14ac:dyDescent="0.3">
      <c r="A43" s="12"/>
      <c r="B43" s="12" t="s">
        <v>54</v>
      </c>
      <c r="C43" s="15" t="s">
        <v>55</v>
      </c>
      <c r="D43" s="15" t="s">
        <v>56</v>
      </c>
      <c r="E43" s="15">
        <f>0.1</f>
        <v>0.1</v>
      </c>
      <c r="F43" s="17">
        <f>E43*F10</f>
        <v>0.1</v>
      </c>
      <c r="G43" s="12">
        <v>54</v>
      </c>
      <c r="H43" s="18">
        <f>E43*G43</f>
        <v>5.4</v>
      </c>
      <c r="I43" s="19">
        <f>F43*G43</f>
        <v>5.4</v>
      </c>
      <c r="J43" s="22">
        <v>0.18</v>
      </c>
      <c r="K43" s="21">
        <f>I43*J43</f>
        <v>0.97199999999999998</v>
      </c>
      <c r="L43" s="17">
        <f t="shared" si="3"/>
        <v>6.3719999999999999</v>
      </c>
    </row>
    <row r="44" spans="1:12" x14ac:dyDescent="0.3">
      <c r="A44" s="12"/>
      <c r="B44" s="12"/>
      <c r="C44" s="15"/>
      <c r="D44" s="15"/>
      <c r="E44" s="15"/>
      <c r="F44" s="17"/>
      <c r="G44" s="12"/>
      <c r="H44" s="48">
        <f>SUM(H15:H43)</f>
        <v>845.94999999999993</v>
      </c>
      <c r="I44" s="48">
        <f>SUM(I15:I43)</f>
        <v>845.44999999999993</v>
      </c>
      <c r="J44" s="49"/>
      <c r="K44" s="50">
        <f>SUM(K15:K43)</f>
        <v>108.06060000000001</v>
      </c>
      <c r="L44" s="51">
        <f>SUM(L15:L43)</f>
        <v>953.51059999999995</v>
      </c>
    </row>
    <row r="45" spans="1:12" x14ac:dyDescent="0.3">
      <c r="A45" s="12" t="s">
        <v>57</v>
      </c>
      <c r="B45" s="12" t="s">
        <v>97</v>
      </c>
      <c r="C45" s="16"/>
      <c r="D45" s="15" t="s">
        <v>36</v>
      </c>
      <c r="E45" s="15">
        <f>C45*1%</f>
        <v>0</v>
      </c>
      <c r="F45" s="17">
        <f>F10</f>
        <v>1</v>
      </c>
      <c r="G45" s="12">
        <f>E45</f>
        <v>0</v>
      </c>
      <c r="H45" s="19">
        <f>G45</f>
        <v>0</v>
      </c>
      <c r="I45" s="19">
        <f>H45*F45</f>
        <v>0</v>
      </c>
      <c r="J45" s="22">
        <v>0.18</v>
      </c>
      <c r="K45" s="21">
        <f t="shared" ref="K45:K53" si="4">I45*J45</f>
        <v>0</v>
      </c>
      <c r="L45" s="17">
        <f t="shared" ref="L45:L53" si="5">I45+K45</f>
        <v>0</v>
      </c>
    </row>
    <row r="46" spans="1:12" x14ac:dyDescent="0.3">
      <c r="A46" s="12"/>
      <c r="B46" s="12" t="s">
        <v>98</v>
      </c>
      <c r="C46" s="16"/>
      <c r="D46" s="15" t="s">
        <v>36</v>
      </c>
      <c r="E46" s="15">
        <f>C46*1%</f>
        <v>0</v>
      </c>
      <c r="F46" s="17">
        <f>F10</f>
        <v>1</v>
      </c>
      <c r="G46" s="12">
        <f>E46</f>
        <v>0</v>
      </c>
      <c r="H46" s="19">
        <f>G46</f>
        <v>0</v>
      </c>
      <c r="I46" s="19">
        <f>H46*F46</f>
        <v>0</v>
      </c>
      <c r="J46" s="22">
        <v>0.18</v>
      </c>
      <c r="K46" s="21">
        <f t="shared" si="4"/>
        <v>0</v>
      </c>
      <c r="L46" s="17">
        <f t="shared" si="5"/>
        <v>0</v>
      </c>
    </row>
    <row r="47" spans="1:12" x14ac:dyDescent="0.3">
      <c r="A47" s="12"/>
      <c r="B47" s="12" t="s">
        <v>99</v>
      </c>
      <c r="C47" s="16"/>
      <c r="D47" s="15" t="s">
        <v>36</v>
      </c>
      <c r="E47" s="15">
        <f>C47*5%</f>
        <v>0</v>
      </c>
      <c r="F47" s="17">
        <f>F10</f>
        <v>1</v>
      </c>
      <c r="G47" s="12">
        <f t="shared" ref="G47:G53" si="6">E47</f>
        <v>0</v>
      </c>
      <c r="H47" s="19">
        <f t="shared" ref="H47:H50" si="7">G47</f>
        <v>0</v>
      </c>
      <c r="I47" s="19">
        <f>H47*F47</f>
        <v>0</v>
      </c>
      <c r="J47" s="22"/>
      <c r="K47" s="21">
        <f t="shared" si="4"/>
        <v>0</v>
      </c>
      <c r="L47" s="17">
        <f t="shared" si="5"/>
        <v>0</v>
      </c>
    </row>
    <row r="48" spans="1:12" x14ac:dyDescent="0.3">
      <c r="A48" s="12"/>
      <c r="B48" s="12" t="s">
        <v>140</v>
      </c>
      <c r="C48" s="16">
        <f>B58</f>
        <v>8075</v>
      </c>
      <c r="D48" s="15" t="s">
        <v>36</v>
      </c>
      <c r="E48" s="15">
        <f>C48*6%</f>
        <v>484.5</v>
      </c>
      <c r="F48" s="17">
        <f>F10</f>
        <v>1</v>
      </c>
      <c r="G48" s="12">
        <f t="shared" si="6"/>
        <v>484.5</v>
      </c>
      <c r="H48" s="19">
        <f t="shared" si="7"/>
        <v>484.5</v>
      </c>
      <c r="I48" s="19">
        <f>H48*F48</f>
        <v>484.5</v>
      </c>
      <c r="J48" s="12"/>
      <c r="K48" s="21">
        <f t="shared" si="4"/>
        <v>0</v>
      </c>
      <c r="L48" s="17">
        <f t="shared" si="5"/>
        <v>484.5</v>
      </c>
    </row>
    <row r="49" spans="1:12" x14ac:dyDescent="0.3">
      <c r="A49" s="9" t="s">
        <v>61</v>
      </c>
      <c r="B49" s="12" t="s">
        <v>62</v>
      </c>
      <c r="C49" s="16"/>
      <c r="D49" s="15" t="s">
        <v>36</v>
      </c>
      <c r="E49" s="15">
        <f>C49*2.5%</f>
        <v>0</v>
      </c>
      <c r="F49" s="17">
        <f>F10</f>
        <v>1</v>
      </c>
      <c r="G49" s="12">
        <f t="shared" si="6"/>
        <v>0</v>
      </c>
      <c r="H49" s="19">
        <f t="shared" si="7"/>
        <v>0</v>
      </c>
      <c r="I49" s="19">
        <f t="shared" ref="I49:I53" si="8">H49*F49</f>
        <v>0</v>
      </c>
      <c r="J49" s="12"/>
      <c r="K49" s="21">
        <f t="shared" si="4"/>
        <v>0</v>
      </c>
      <c r="L49" s="17">
        <f t="shared" si="5"/>
        <v>0</v>
      </c>
    </row>
    <row r="50" spans="1:12" x14ac:dyDescent="0.3">
      <c r="A50" s="12"/>
      <c r="B50" s="12" t="s">
        <v>63</v>
      </c>
      <c r="C50" s="16"/>
      <c r="D50" s="15" t="s">
        <v>36</v>
      </c>
      <c r="E50" s="15">
        <f>C50*2%</f>
        <v>0</v>
      </c>
      <c r="F50" s="17">
        <f>F10</f>
        <v>1</v>
      </c>
      <c r="G50" s="12">
        <f t="shared" si="6"/>
        <v>0</v>
      </c>
      <c r="H50" s="19">
        <f t="shared" si="7"/>
        <v>0</v>
      </c>
      <c r="I50" s="19">
        <f t="shared" si="8"/>
        <v>0</v>
      </c>
      <c r="J50" s="12"/>
      <c r="K50" s="21">
        <f t="shared" si="4"/>
        <v>0</v>
      </c>
      <c r="L50" s="17">
        <f t="shared" si="5"/>
        <v>0</v>
      </c>
    </row>
    <row r="51" spans="1:12" x14ac:dyDescent="0.3">
      <c r="A51" s="12"/>
      <c r="B51" s="12" t="s">
        <v>64</v>
      </c>
      <c r="C51" s="16"/>
      <c r="D51" s="15" t="s">
        <v>36</v>
      </c>
      <c r="E51" s="15">
        <v>1000</v>
      </c>
      <c r="F51" s="17">
        <f>F10</f>
        <v>1</v>
      </c>
      <c r="G51" s="12">
        <f>E51</f>
        <v>1000</v>
      </c>
      <c r="H51" s="19">
        <f>G51*F51</f>
        <v>1000</v>
      </c>
      <c r="I51" s="19">
        <f t="shared" si="8"/>
        <v>1000</v>
      </c>
      <c r="J51" s="12"/>
      <c r="K51" s="21">
        <f t="shared" si="4"/>
        <v>0</v>
      </c>
      <c r="L51" s="17">
        <f t="shared" si="5"/>
        <v>1000</v>
      </c>
    </row>
    <row r="52" spans="1:12" x14ac:dyDescent="0.3">
      <c r="A52" s="12"/>
      <c r="B52" s="12" t="s">
        <v>101</v>
      </c>
      <c r="C52" s="16">
        <f>B58</f>
        <v>8075</v>
      </c>
      <c r="D52" s="15" t="s">
        <v>36</v>
      </c>
      <c r="E52" s="15">
        <f>C52*10%</f>
        <v>807.5</v>
      </c>
      <c r="F52" s="17">
        <v>1</v>
      </c>
      <c r="G52" s="12">
        <f>E52</f>
        <v>807.5</v>
      </c>
      <c r="H52" s="19">
        <f>G52*F52</f>
        <v>807.5</v>
      </c>
      <c r="I52" s="19">
        <f>H52*F52</f>
        <v>807.5</v>
      </c>
      <c r="J52" s="12"/>
      <c r="K52" s="21">
        <f t="shared" si="4"/>
        <v>0</v>
      </c>
      <c r="L52" s="17">
        <f t="shared" si="5"/>
        <v>807.5</v>
      </c>
    </row>
    <row r="53" spans="1:12" x14ac:dyDescent="0.3">
      <c r="A53" s="12" t="s">
        <v>65</v>
      </c>
      <c r="B53" s="52" t="s">
        <v>66</v>
      </c>
      <c r="C53" s="53"/>
      <c r="D53" s="53" t="s">
        <v>36</v>
      </c>
      <c r="E53" s="53">
        <v>450</v>
      </c>
      <c r="F53" s="17">
        <f>F10</f>
        <v>1</v>
      </c>
      <c r="G53" s="12">
        <f t="shared" si="6"/>
        <v>450</v>
      </c>
      <c r="H53" s="19">
        <f>G53*F53</f>
        <v>450</v>
      </c>
      <c r="I53" s="19">
        <f t="shared" si="8"/>
        <v>450</v>
      </c>
      <c r="J53" s="52"/>
      <c r="K53" s="54">
        <f t="shared" si="4"/>
        <v>0</v>
      </c>
      <c r="L53" s="55">
        <f t="shared" si="5"/>
        <v>450</v>
      </c>
    </row>
    <row r="54" spans="1:12" x14ac:dyDescent="0.3">
      <c r="A54" s="3"/>
      <c r="B54" s="3"/>
      <c r="C54" s="56"/>
      <c r="D54" s="56"/>
      <c r="E54" s="56"/>
      <c r="F54" s="57">
        <f>F10</f>
        <v>1</v>
      </c>
      <c r="G54" s="3"/>
      <c r="H54" s="57">
        <f>SUM(H44:H53)</f>
        <v>3587.95</v>
      </c>
      <c r="I54" s="57">
        <f>SUM(I44:I53)</f>
        <v>3587.45</v>
      </c>
      <c r="J54" s="58"/>
      <c r="K54" s="57">
        <f>SUM(K44:K53)</f>
        <v>108.06060000000001</v>
      </c>
      <c r="L54" s="57">
        <f>SUM(L44:L53)</f>
        <v>3695.5106000000001</v>
      </c>
    </row>
    <row r="55" spans="1:12" x14ac:dyDescent="0.3">
      <c r="A55" s="3"/>
      <c r="B55" s="3"/>
      <c r="C55" s="56"/>
      <c r="D55" s="56"/>
      <c r="E55" s="56"/>
      <c r="F55" s="3"/>
      <c r="G55" s="3"/>
      <c r="H55" s="60"/>
      <c r="I55" s="60"/>
    </row>
    <row r="56" spans="1:12" x14ac:dyDescent="0.3">
      <c r="A56" s="3"/>
      <c r="B56" s="3"/>
      <c r="C56" s="56"/>
      <c r="D56" s="56"/>
      <c r="E56" s="56"/>
      <c r="F56" s="3"/>
      <c r="G56" s="59" t="s">
        <v>67</v>
      </c>
      <c r="H56" s="3"/>
      <c r="I56" s="3"/>
      <c r="J56" s="3"/>
      <c r="K56" s="60"/>
      <c r="L56" s="3"/>
    </row>
    <row r="57" spans="1:12" ht="18" x14ac:dyDescent="0.35">
      <c r="A57" s="61" t="s">
        <v>68</v>
      </c>
      <c r="B57" s="62">
        <v>95</v>
      </c>
      <c r="C57" s="105" t="s">
        <v>69</v>
      </c>
      <c r="D57" s="105"/>
      <c r="E57" s="105"/>
      <c r="F57" s="105"/>
      <c r="G57" s="63">
        <f>G12</f>
        <v>4525</v>
      </c>
      <c r="H57" s="56"/>
      <c r="I57" s="56"/>
      <c r="J57" s="3"/>
      <c r="K57" s="3"/>
      <c r="L57" s="3"/>
    </row>
    <row r="58" spans="1:12" ht="18" x14ac:dyDescent="0.35">
      <c r="A58" s="61">
        <v>85</v>
      </c>
      <c r="B58" s="61">
        <f>B57*A58</f>
        <v>8075</v>
      </c>
      <c r="C58" s="105" t="s">
        <v>70</v>
      </c>
      <c r="D58" s="105"/>
      <c r="E58" s="105"/>
      <c r="F58" s="105"/>
      <c r="G58" s="63">
        <f>I54/F10</f>
        <v>3587.45</v>
      </c>
      <c r="H58" s="56"/>
      <c r="I58" s="56"/>
      <c r="J58" s="3"/>
      <c r="K58" s="3"/>
      <c r="L58" s="3"/>
    </row>
    <row r="59" spans="1:12" x14ac:dyDescent="0.3">
      <c r="A59" s="3"/>
      <c r="B59" s="3"/>
      <c r="C59" s="106" t="s">
        <v>71</v>
      </c>
      <c r="D59" s="106"/>
      <c r="E59" s="106"/>
      <c r="F59" s="106"/>
      <c r="G59" s="65">
        <f>SUM(G57:G58)</f>
        <v>8112.45</v>
      </c>
      <c r="H59" s="56"/>
      <c r="I59" s="56"/>
      <c r="J59" s="3"/>
      <c r="K59" s="3"/>
      <c r="L59" s="3"/>
    </row>
    <row r="60" spans="1:12" ht="19.2" customHeight="1" x14ac:dyDescent="0.35">
      <c r="A60" s="61" t="s">
        <v>68</v>
      </c>
      <c r="B60" s="62">
        <f>B61/A61</f>
        <v>85</v>
      </c>
      <c r="C60" s="3"/>
      <c r="G60" s="67"/>
      <c r="H60" s="56"/>
      <c r="I60" s="56"/>
      <c r="J60" s="3"/>
      <c r="K60" s="3"/>
      <c r="L60" s="3"/>
    </row>
    <row r="61" spans="1:12" ht="19.2" customHeight="1" x14ac:dyDescent="0.35">
      <c r="A61" s="61">
        <v>95</v>
      </c>
      <c r="B61" s="101">
        <f>B58</f>
        <v>8075</v>
      </c>
      <c r="C61" s="3"/>
      <c r="G61" s="56">
        <f>G59/A58</f>
        <v>95.440588235294115</v>
      </c>
      <c r="H61" s="83"/>
      <c r="I61" s="56"/>
      <c r="J61" s="3"/>
      <c r="K61" s="3"/>
      <c r="L61" s="3"/>
    </row>
    <row r="62" spans="1:12" ht="14.4" customHeight="1" x14ac:dyDescent="0.4">
      <c r="A62" s="3"/>
      <c r="B62" s="100"/>
      <c r="D62" s="69" t="s">
        <v>72</v>
      </c>
      <c r="E62" s="56"/>
      <c r="F62" s="70"/>
      <c r="G62" s="70"/>
      <c r="H62" s="56"/>
      <c r="I62" s="56"/>
      <c r="J62" s="3"/>
      <c r="K62" s="3"/>
      <c r="L62" s="3"/>
    </row>
    <row r="63" spans="1:12" x14ac:dyDescent="0.3">
      <c r="A63" s="3"/>
      <c r="D63" s="71" t="s">
        <v>73</v>
      </c>
      <c r="E63" s="72">
        <f>I54/F54</f>
        <v>3587.45</v>
      </c>
      <c r="F63" s="73" t="s">
        <v>17</v>
      </c>
      <c r="G63" s="70"/>
      <c r="H63" s="56"/>
      <c r="I63" s="56"/>
      <c r="J63" s="3"/>
      <c r="K63" s="3"/>
      <c r="L63" s="3"/>
    </row>
    <row r="64" spans="1:12" x14ac:dyDescent="0.3">
      <c r="A64" s="3"/>
      <c r="B64" s="3"/>
      <c r="C64" s="3"/>
      <c r="D64" s="71" t="s">
        <v>18</v>
      </c>
      <c r="E64" s="72">
        <f>L54/F54</f>
        <v>3695.5106000000001</v>
      </c>
      <c r="F64" s="73" t="s">
        <v>17</v>
      </c>
      <c r="G64" s="70"/>
      <c r="H64" s="56"/>
      <c r="I64" s="56"/>
      <c r="J64" s="3"/>
      <c r="K64" s="3"/>
      <c r="L64" s="3"/>
    </row>
    <row r="65" spans="1:12" x14ac:dyDescent="0.3">
      <c r="A65" s="3"/>
      <c r="B65" s="3"/>
      <c r="C65" s="56"/>
      <c r="D65" s="74"/>
      <c r="E65" s="70"/>
      <c r="F65" s="70"/>
      <c r="G65" s="3"/>
      <c r="H65" s="3"/>
      <c r="I65" s="3"/>
      <c r="J65" s="3"/>
      <c r="K65" s="3"/>
      <c r="L65" s="3"/>
    </row>
    <row r="66" spans="1:12" x14ac:dyDescent="0.3">
      <c r="D66" s="59" t="s">
        <v>18</v>
      </c>
      <c r="E66" s="75"/>
      <c r="F66" s="76" t="s">
        <v>16</v>
      </c>
    </row>
    <row r="67" spans="1:12" x14ac:dyDescent="0.3">
      <c r="B67" s="105" t="s">
        <v>74</v>
      </c>
      <c r="C67" s="105"/>
      <c r="D67" s="63">
        <f>G13</f>
        <v>4751.25</v>
      </c>
      <c r="E67" s="77"/>
      <c r="F67" s="78">
        <f>G12</f>
        <v>4525</v>
      </c>
    </row>
    <row r="68" spans="1:12" x14ac:dyDescent="0.3">
      <c r="B68" s="102" t="s">
        <v>75</v>
      </c>
      <c r="C68" s="103"/>
      <c r="D68" s="63">
        <f>E64</f>
        <v>3695.5106000000001</v>
      </c>
      <c r="E68" s="77"/>
      <c r="F68" s="78">
        <f>E63</f>
        <v>3587.45</v>
      </c>
    </row>
    <row r="69" spans="1:12" x14ac:dyDescent="0.3">
      <c r="B69" s="64" t="s">
        <v>71</v>
      </c>
      <c r="C69" s="64"/>
      <c r="D69" s="65">
        <f>SUM(D67:D68)</f>
        <v>8446.7605999999996</v>
      </c>
      <c r="E69" s="75"/>
      <c r="F69" s="79">
        <f>SUM(F67:F68)</f>
        <v>8112.45</v>
      </c>
    </row>
    <row r="70" spans="1:12" x14ac:dyDescent="0.3">
      <c r="D70" s="67"/>
      <c r="E70" s="56"/>
      <c r="F70" s="70"/>
    </row>
    <row r="71" spans="1:12" x14ac:dyDescent="0.3">
      <c r="D71" s="56">
        <f>D69/A58</f>
        <v>99.37365411764705</v>
      </c>
      <c r="E71" s="56"/>
      <c r="F71" s="3">
        <f>F69/A58</f>
        <v>95.440588235294115</v>
      </c>
    </row>
  </sheetData>
  <mergeCells count="13">
    <mergeCell ref="A1:F1"/>
    <mergeCell ref="A2:F2"/>
    <mergeCell ref="A3:L3"/>
    <mergeCell ref="A4:F4"/>
    <mergeCell ref="J6:K6"/>
    <mergeCell ref="L6:L7"/>
    <mergeCell ref="B68:C68"/>
    <mergeCell ref="D12:E12"/>
    <mergeCell ref="D13:E13"/>
    <mergeCell ref="C57:F57"/>
    <mergeCell ref="C58:F58"/>
    <mergeCell ref="C59:F59"/>
    <mergeCell ref="B67:C67"/>
  </mergeCells>
  <pageMargins left="0.11811023622047245" right="0.11811023622047245" top="0.15748031496062992" bottom="0.15748031496062992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12</vt:i4>
      </vt:variant>
    </vt:vector>
  </HeadingPairs>
  <TitlesOfParts>
    <vt:vector size="33" baseType="lpstr">
      <vt:lpstr>Sheet1</vt:lpstr>
      <vt:lpstr>Sheet2</vt:lpstr>
      <vt:lpstr>Sheet3</vt:lpstr>
      <vt:lpstr>Sheet4</vt:lpstr>
      <vt:lpstr>Sheet5</vt:lpstr>
      <vt:lpstr>Sheet6</vt:lpstr>
      <vt:lpstr>Sheet7</vt:lpstr>
      <vt:lpstr>XABI </vt:lpstr>
      <vt:lpstr>ANNA</vt:lpstr>
      <vt:lpstr>YANKEE </vt:lpstr>
      <vt:lpstr>choido </vt:lpstr>
      <vt:lpstr>  SP74006(NAPPLAN) </vt:lpstr>
      <vt:lpstr>SP74007(NAPPLAN) </vt:lpstr>
      <vt:lpstr>SP74008(NAPPLAN) </vt:lpstr>
      <vt:lpstr>SP72705 (FOIL DOLLY ) </vt:lpstr>
      <vt:lpstr> SP72706 (FOIL DOLLY ) </vt:lpstr>
      <vt:lpstr> SP74003 ( G.SUEDE) </vt:lpstr>
      <vt:lpstr> SP74020( SP74108)( G.SUEDE) </vt:lpstr>
      <vt:lpstr>SP74009( G.SUEDE) </vt:lpstr>
      <vt:lpstr>Sheet8</vt:lpstr>
      <vt:lpstr>Sheet9</vt:lpstr>
      <vt:lpstr>' SP72706 (FOIL DOLLY ) '!Print_Area</vt:lpstr>
      <vt:lpstr>' SP74003 ( G.SUEDE) '!Print_Area</vt:lpstr>
      <vt:lpstr>' SP74020( SP74108)( G.SUEDE) '!Print_Area</vt:lpstr>
      <vt:lpstr>ANNA!Print_Area</vt:lpstr>
      <vt:lpstr>Sheet5!Print_Area</vt:lpstr>
      <vt:lpstr>Sheet7!Print_Area</vt:lpstr>
      <vt:lpstr>Sheet8!Print_Area</vt:lpstr>
      <vt:lpstr>'SP72705 (FOIL DOLLY ) '!Print_Area</vt:lpstr>
      <vt:lpstr>'SP74008(NAPPLAN) '!Print_Area</vt:lpstr>
      <vt:lpstr>'SP74009( G.SUEDE) '!Print_Area</vt:lpstr>
      <vt:lpstr>'XABI '!Print_Area</vt:lpstr>
      <vt:lpstr>'YANKEE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Zahoor Ahmed</dc:creator>
  <cp:lastModifiedBy>Zahoor Ahmed</cp:lastModifiedBy>
  <cp:lastPrinted>2026-06-04T07:34:22Z</cp:lastPrinted>
  <dcterms:created xsi:type="dcterms:W3CDTF">2024-02-10T05:53:13Z</dcterms:created>
  <dcterms:modified xsi:type="dcterms:W3CDTF">2026-06-25T11:49:18Z</dcterms:modified>
</cp:coreProperties>
</file>