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nov\Documents\ЦМ\"/>
    </mc:Choice>
  </mc:AlternateContent>
  <xr:revisionPtr revIDLastSave="0" documentId="13_ncr:1_{9EF81705-88FC-4B29-8CC8-86D72D65FFA0}" xr6:coauthVersionLast="47" xr6:coauthVersionMax="47" xr10:uidLastSave="{00000000-0000-0000-0000-000000000000}"/>
  <bookViews>
    <workbookView xWindow="-108" yWindow="-108" windowWidth="23256" windowHeight="12456" activeTab="1" xr2:uid="{F7DDBD47-D478-4A12-92B2-6EC1435BD7AA}"/>
  </bookViews>
  <sheets>
    <sheet name="Лист1" sheetId="1" r:id="rId1"/>
    <sheet name="Лист2" sheetId="2" r:id="rId2"/>
  </sheets>
  <definedNames>
    <definedName name="solver_adj" localSheetId="0" hidden="1">Лист1!$C$12:$C$15</definedName>
    <definedName name="solver_adj" localSheetId="1" hidden="1">Лист2!$C$12:$C$15</definedName>
    <definedName name="solver_cvg" localSheetId="0" hidden="1">0.0001</definedName>
    <definedName name="solver_cvg" localSheetId="1" hidden="1">0.0001</definedName>
    <definedName name="solver_drv" localSheetId="0" hidden="1">2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Лист1!$C$12:$C$15</definedName>
    <definedName name="solver_lhs1" localSheetId="1" hidden="1">Лист2!$C$12</definedName>
    <definedName name="solver_lhs2" localSheetId="0" hidden="1">Лист1!$C$12:$C$15</definedName>
    <definedName name="solver_lhs2" localSheetId="1" hidden="1">Лист2!$C$13</definedName>
    <definedName name="solver_lhs3" localSheetId="0" hidden="1">Лист1!$C$18</definedName>
    <definedName name="solver_lhs3" localSheetId="1" hidden="1">Лист2!$C$14</definedName>
    <definedName name="solver_lhs4" localSheetId="0" hidden="1">Лист1!$C$19</definedName>
    <definedName name="solver_lhs4" localSheetId="1" hidden="1">Лист2!$C$15</definedName>
    <definedName name="solver_lhs5" localSheetId="0" hidden="1">Лист1!$C$20</definedName>
    <definedName name="solver_lhs5" localSheetId="1" hidden="1">Лист2!$C$19</definedName>
    <definedName name="solver_lhs6" localSheetId="0" hidden="1">Лист1!$C$21</definedName>
    <definedName name="solver_lhs6" localSheetId="1" hidden="1">Лист2!$C$20</definedName>
    <definedName name="solver_lhs7" localSheetId="0" hidden="1">Лист1!$C$22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7</definedName>
    <definedName name="solver_num" localSheetId="1" hidden="1">6</definedName>
    <definedName name="solver_nwt" localSheetId="0" hidden="1">1</definedName>
    <definedName name="solver_nwt" localSheetId="1" hidden="1">1</definedName>
    <definedName name="solver_opt" localSheetId="0" hidden="1">Лист1!$C$17</definedName>
    <definedName name="solver_opt" localSheetId="1" hidden="1">Лист2!$C$17</definedName>
    <definedName name="solver_pre" localSheetId="0" hidden="1">0.000001</definedName>
    <definedName name="solver_pre" localSheetId="1" hidden="1">0.000001</definedName>
    <definedName name="solver_rbv" localSheetId="0" hidden="1">2</definedName>
    <definedName name="solver_rbv" localSheetId="1" hidden="1">1</definedName>
    <definedName name="solver_rel1" localSheetId="0" hidden="1">3</definedName>
    <definedName name="solver_rel1" localSheetId="1" hidden="1">3</definedName>
    <definedName name="solver_rel2" localSheetId="0" hidden="1">3</definedName>
    <definedName name="solver_rel2" localSheetId="1" hidden="1">3</definedName>
    <definedName name="solver_rel3" localSheetId="0" hidden="1">1</definedName>
    <definedName name="solver_rel3" localSheetId="1" hidden="1">3</definedName>
    <definedName name="solver_rel4" localSheetId="0" hidden="1">1</definedName>
    <definedName name="solver_rel4" localSheetId="1" hidden="1">3</definedName>
    <definedName name="solver_rel5" localSheetId="0" hidden="1">1</definedName>
    <definedName name="solver_rel5" localSheetId="1" hidden="1">1</definedName>
    <definedName name="solver_rel6" localSheetId="0" hidden="1">1</definedName>
    <definedName name="solver_rel6" localSheetId="1" hidden="1">1</definedName>
    <definedName name="solver_rel7" localSheetId="0" hidden="1">1</definedName>
    <definedName name="solver_rhs1" localSheetId="0" hidden="1">0</definedName>
    <definedName name="solver_rhs1" localSheetId="1" hidden="1">2000</definedName>
    <definedName name="solver_rhs2" localSheetId="0" hidden="1">0</definedName>
    <definedName name="solver_rhs2" localSheetId="1" hidden="1">400</definedName>
    <definedName name="solver_rhs3" localSheetId="0" hidden="1">Лист1!$G$5</definedName>
    <definedName name="solver_rhs3" localSheetId="1" hidden="1">40</definedName>
    <definedName name="solver_rhs4" localSheetId="0" hidden="1">Лист1!$G$6</definedName>
    <definedName name="solver_rhs4" localSheetId="1" hidden="1">20</definedName>
    <definedName name="solver_rhs5" localSheetId="0" hidden="1">Лист1!$G$7</definedName>
    <definedName name="solver_rhs5" localSheetId="1" hidden="1">Лист2!$G$6</definedName>
    <definedName name="solver_rhs6" localSheetId="0" hidden="1">Лист1!$G$8</definedName>
    <definedName name="solver_rhs6" localSheetId="1" hidden="1">Лист2!$G$7</definedName>
    <definedName name="solver_rhs7" localSheetId="0" hidden="1">Лист1!$G$9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2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2" l="1" a="1"/>
  <c r="C20" i="2" s="1"/>
  <c r="C17" i="1" a="1"/>
  <c r="C17" i="1" s="1"/>
  <c r="L11" i="1" s="1"/>
  <c r="C18" i="2" a="1"/>
  <c r="C18" i="2" s="1"/>
  <c r="F10" i="2"/>
  <c r="E10" i="2"/>
  <c r="D10" i="2"/>
  <c r="C10" i="2"/>
  <c r="G9" i="2"/>
  <c r="G8" i="2"/>
  <c r="G7" i="2"/>
  <c r="G6" i="2"/>
  <c r="G5" i="2"/>
  <c r="G9" i="1"/>
  <c r="G8" i="1"/>
  <c r="G7" i="1"/>
  <c r="G6" i="1"/>
  <c r="G5" i="1"/>
  <c r="F10" i="1"/>
  <c r="E10" i="1"/>
  <c r="D10" i="1"/>
  <c r="C10" i="1"/>
  <c r="C21" i="2" l="1" a="1"/>
  <c r="C21" i="2" s="1"/>
  <c r="C22" i="2" a="1"/>
  <c r="C22" i="2" s="1"/>
  <c r="C17" i="2" a="1"/>
  <c r="C17" i="2" s="1"/>
  <c r="C19" i="2" a="1"/>
  <c r="C19" i="2" s="1"/>
  <c r="C19" i="1" a="1"/>
  <c r="C19" i="1" s="1"/>
  <c r="C20" i="1" a="1"/>
  <c r="C20" i="1" s="1"/>
  <c r="C21" i="1" a="1"/>
  <c r="C21" i="1" s="1"/>
  <c r="C22" i="1" a="1"/>
  <c r="C22" i="1" s="1"/>
  <c r="C18" i="1" a="1"/>
  <c r="C1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<sst xmlns="http://schemas.openxmlformats.org/spreadsheetml/2006/main" count="54" uniqueCount="29">
  <si>
    <t>p =</t>
  </si>
  <si>
    <t xml:space="preserve">q = </t>
  </si>
  <si>
    <t>Технологическая операция</t>
  </si>
  <si>
    <t>Нормы затрат времени на каждый тип кабеля</t>
  </si>
  <si>
    <t>Общий ресурс рабочего времени</t>
  </si>
  <si>
    <t>№ операции</t>
  </si>
  <si>
    <t>тип</t>
  </si>
  <si>
    <t>Испытание и контроль</t>
  </si>
  <si>
    <t>Освинцовывание</t>
  </si>
  <si>
    <t>Скручивание элементов в кабель</t>
  </si>
  <si>
    <t>Наложении изоляции</t>
  </si>
  <si>
    <t>Волочение</t>
  </si>
  <si>
    <t>Прибыль от продажи 1км кабеля</t>
  </si>
  <si>
    <t>Тип кабеля</t>
  </si>
  <si>
    <t>колличество</t>
  </si>
  <si>
    <t>х1</t>
  </si>
  <si>
    <t>х2</t>
  </si>
  <si>
    <t>х3</t>
  </si>
  <si>
    <t>х4</t>
  </si>
  <si>
    <t>значение функции Z=</t>
  </si>
  <si>
    <t>Первая часть ограничения 1</t>
  </si>
  <si>
    <t>Первая часть ограничения 2</t>
  </si>
  <si>
    <t>Первая часть ограничения 3</t>
  </si>
  <si>
    <t>Первая часть ограничения 4</t>
  </si>
  <si>
    <t>Первая часть ограничения 5</t>
  </si>
  <si>
    <t>Кабели третьего и четвертого вида производить не следует</t>
  </si>
  <si>
    <t>при заданных условиях для обеспечения максимальной прибыли следует производить кабели первого и второго типов в количествах 1200 км и 624,28 км соответственно.</t>
  </si>
  <si>
    <t>Прибыль составит</t>
  </si>
  <si>
    <t xml:space="preserve">по таблице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</si>
</sst>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3E5F-1CE0-496F-B1E4-44C575148D05}">
  <dimension ref="A1:L22"/>
  <sheetViews>
    <sheetView workbookViewId="0">
      <selection activeCell="E21" sqref="E21"/>
    </sheetView>
  </sheetViews>
  <sheetFormatPr defaultRowHeight="14.4" x14ac:dyDescent="0.3"/>
  <cols>
    <col min="2" max="2" width="26.6640625" customWidth="1"/>
    <col min="7" max="7" width="13.109375" customWidth="1"/>
  </cols>
  <sheetData>
    <row r="1" spans="1:12" x14ac:dyDescent="0.3">
      <c r="A1" t="s">
        <v>0</v>
      </c>
      <c r="B1">
        <v>0</v>
      </c>
    </row>
    <row r="2" spans="1:12" x14ac:dyDescent="0.3">
      <c r="A2" t="s">
        <v>1</v>
      </c>
      <c r="B2">
        <v>1</v>
      </c>
    </row>
    <row r="3" spans="1:12" x14ac:dyDescent="0.3">
      <c r="A3" s="1" t="s">
        <v>2</v>
      </c>
      <c r="B3" s="1"/>
      <c r="C3" s="1" t="s">
        <v>3</v>
      </c>
      <c r="D3" s="1"/>
      <c r="E3" s="1"/>
      <c r="F3" s="1"/>
      <c r="G3" s="1" t="s">
        <v>4</v>
      </c>
    </row>
    <row r="4" spans="1:12" x14ac:dyDescent="0.3">
      <c r="A4" s="1" t="s">
        <v>5</v>
      </c>
      <c r="B4" s="1" t="s">
        <v>6</v>
      </c>
      <c r="C4" s="1">
        <v>1</v>
      </c>
      <c r="D4" s="1">
        <v>2</v>
      </c>
      <c r="E4" s="1">
        <v>3</v>
      </c>
      <c r="F4" s="1">
        <v>4</v>
      </c>
      <c r="G4" s="1"/>
    </row>
    <row r="5" spans="1:12" x14ac:dyDescent="0.3">
      <c r="A5" s="1">
        <v>1</v>
      </c>
      <c r="B5" s="1" t="s">
        <v>11</v>
      </c>
      <c r="C5" s="1">
        <v>12</v>
      </c>
      <c r="D5" s="1">
        <v>18</v>
      </c>
      <c r="E5" s="1">
        <v>16</v>
      </c>
      <c r="F5" s="1">
        <v>24</v>
      </c>
      <c r="G5" s="1">
        <f>72000*(1+2*B1+B2)</f>
        <v>144000</v>
      </c>
    </row>
    <row r="6" spans="1:12" x14ac:dyDescent="0.3">
      <c r="A6" s="1">
        <v>2</v>
      </c>
      <c r="B6" s="1" t="s">
        <v>10</v>
      </c>
      <c r="C6" s="1">
        <v>10</v>
      </c>
      <c r="D6" s="1">
        <v>4</v>
      </c>
      <c r="E6" s="1">
        <v>8</v>
      </c>
      <c r="F6" s="1">
        <v>7</v>
      </c>
      <c r="G6" s="1">
        <f>56000*(1+2*B1+B2)</f>
        <v>112000</v>
      </c>
    </row>
    <row r="7" spans="1:12" x14ac:dyDescent="0.3">
      <c r="A7" s="1">
        <v>3</v>
      </c>
      <c r="B7" s="1" t="s">
        <v>9</v>
      </c>
      <c r="C7" s="1">
        <v>64</v>
      </c>
      <c r="D7" s="1">
        <v>56</v>
      </c>
      <c r="E7" s="1">
        <v>60</v>
      </c>
      <c r="F7" s="1">
        <v>80</v>
      </c>
      <c r="G7" s="1">
        <f>111760*(1+2*B1+B2)</f>
        <v>223520</v>
      </c>
    </row>
    <row r="8" spans="1:12" x14ac:dyDescent="0.3">
      <c r="A8" s="1">
        <v>4</v>
      </c>
      <c r="B8" s="1" t="s">
        <v>8</v>
      </c>
      <c r="C8" s="1">
        <v>30</v>
      </c>
      <c r="D8" s="1">
        <v>0</v>
      </c>
      <c r="E8" s="1">
        <v>18</v>
      </c>
      <c r="F8" s="1">
        <v>24</v>
      </c>
      <c r="G8" s="1">
        <f>36000*(1+2*B1+B2)</f>
        <v>72000</v>
      </c>
      <c r="J8" t="s">
        <v>26</v>
      </c>
    </row>
    <row r="9" spans="1:12" x14ac:dyDescent="0.3">
      <c r="A9" s="1">
        <v>5</v>
      </c>
      <c r="B9" s="1" t="s">
        <v>7</v>
      </c>
      <c r="C9" s="1">
        <v>21</v>
      </c>
      <c r="D9" s="1">
        <v>15</v>
      </c>
      <c r="E9" s="1">
        <v>8</v>
      </c>
      <c r="F9" s="1">
        <v>30</v>
      </c>
      <c r="G9" s="1">
        <f>42000*(1+2*B1+B2)</f>
        <v>84000</v>
      </c>
      <c r="J9" t="s">
        <v>25</v>
      </c>
    </row>
    <row r="10" spans="1:12" x14ac:dyDescent="0.3">
      <c r="A10" s="3"/>
      <c r="B10" s="3" t="s">
        <v>12</v>
      </c>
      <c r="C10" s="3">
        <f>12*(10+B1+0.5*B2)</f>
        <v>126</v>
      </c>
      <c r="D10" s="3">
        <f>8*(10+B1+0.4 *B2)</f>
        <v>83.2</v>
      </c>
      <c r="E10" s="3">
        <f>10*(10+B1+0.3*B2)</f>
        <v>103</v>
      </c>
      <c r="F10" s="3">
        <f>13*(10+B1+0.2*B2)</f>
        <v>132.6</v>
      </c>
      <c r="G10" s="3"/>
    </row>
    <row r="11" spans="1:12" x14ac:dyDescent="0.3">
      <c r="A11" s="3" t="s">
        <v>13</v>
      </c>
      <c r="B11" s="3" t="s">
        <v>14</v>
      </c>
      <c r="C11" s="3"/>
      <c r="J11" t="s">
        <v>27</v>
      </c>
      <c r="L11">
        <f>C17</f>
        <v>406281.14285714296</v>
      </c>
    </row>
    <row r="12" spans="1:12" x14ac:dyDescent="0.3">
      <c r="A12" s="2">
        <v>1</v>
      </c>
      <c r="B12" s="2" t="s">
        <v>15</v>
      </c>
      <c r="C12" s="2">
        <v>2400.0000000000005</v>
      </c>
    </row>
    <row r="13" spans="1:12" x14ac:dyDescent="0.3">
      <c r="A13" s="2">
        <v>2</v>
      </c>
      <c r="B13" s="2" t="s">
        <v>16</v>
      </c>
      <c r="C13" s="2">
        <v>1248.5714285714287</v>
      </c>
    </row>
    <row r="14" spans="1:12" x14ac:dyDescent="0.3">
      <c r="A14" s="2">
        <v>3</v>
      </c>
      <c r="B14" s="2" t="s">
        <v>17</v>
      </c>
      <c r="C14" s="2">
        <v>0</v>
      </c>
    </row>
    <row r="15" spans="1:12" x14ac:dyDescent="0.3">
      <c r="A15" s="2">
        <v>4</v>
      </c>
      <c r="B15" s="2" t="s">
        <v>18</v>
      </c>
      <c r="C15" s="2">
        <v>0</v>
      </c>
    </row>
    <row r="17" spans="2:3" x14ac:dyDescent="0.3">
      <c r="B17" s="3" t="s">
        <v>19</v>
      </c>
      <c r="C17" s="3" cm="1">
        <f t="array" ref="C17">MMULT(C10:F10,C12:C15)</f>
        <v>406281.14285714296</v>
      </c>
    </row>
    <row r="18" spans="2:3" x14ac:dyDescent="0.3">
      <c r="B18" s="3" t="s">
        <v>20</v>
      </c>
      <c r="C18" s="3" cm="1">
        <f t="array" ref="C18">MMULT(C5:F5,$C$12:$C$15)</f>
        <v>51274.285714285725</v>
      </c>
    </row>
    <row r="19" spans="2:3" x14ac:dyDescent="0.3">
      <c r="B19" s="3" t="s">
        <v>21</v>
      </c>
      <c r="C19" s="3" cm="1">
        <f t="array" ref="C19">MMULT(C6:F6,$C$12:$C$15)</f>
        <v>28994.285714285717</v>
      </c>
    </row>
    <row r="20" spans="2:3" x14ac:dyDescent="0.3">
      <c r="B20" s="3" t="s">
        <v>22</v>
      </c>
      <c r="C20" s="3" cm="1">
        <f t="array" ref="C20">MMULT(C7:F7,$C$12:$C$15)</f>
        <v>223520.00000000003</v>
      </c>
    </row>
    <row r="21" spans="2:3" x14ac:dyDescent="0.3">
      <c r="B21" s="3" t="s">
        <v>23</v>
      </c>
      <c r="C21" s="3" cm="1">
        <f t="array" ref="C21">MMULT(C8:F8,$C$12:$C$15)</f>
        <v>72000.000000000015</v>
      </c>
    </row>
    <row r="22" spans="2:3" x14ac:dyDescent="0.3">
      <c r="B22" s="3" t="s">
        <v>24</v>
      </c>
      <c r="C22" s="3" cm="1">
        <f t="array" ref="C22">MMULT(C9:F9,$C$12:$C$15)</f>
        <v>69128.571428571435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12A3-EAED-4897-B359-0C18FBC0396A}">
  <dimension ref="A1:H22"/>
  <sheetViews>
    <sheetView tabSelected="1" workbookViewId="0">
      <selection activeCell="E15" sqref="E15"/>
    </sheetView>
  </sheetViews>
  <sheetFormatPr defaultRowHeight="14.4" x14ac:dyDescent="0.3"/>
  <cols>
    <col min="2" max="2" width="21.21875" customWidth="1"/>
  </cols>
  <sheetData>
    <row r="1" spans="1:8" x14ac:dyDescent="0.3">
      <c r="A1" t="s">
        <v>0</v>
      </c>
      <c r="B1">
        <v>0</v>
      </c>
    </row>
    <row r="2" spans="1:8" x14ac:dyDescent="0.3">
      <c r="A2" t="s">
        <v>1</v>
      </c>
      <c r="B2">
        <v>1</v>
      </c>
    </row>
    <row r="3" spans="1:8" x14ac:dyDescent="0.3">
      <c r="A3" s="1" t="s">
        <v>2</v>
      </c>
      <c r="B3" s="1"/>
      <c r="C3" s="1" t="s">
        <v>3</v>
      </c>
      <c r="D3" s="1"/>
      <c r="E3" s="1"/>
      <c r="F3" s="1"/>
      <c r="G3" s="1" t="s">
        <v>4</v>
      </c>
    </row>
    <row r="4" spans="1:8" x14ac:dyDescent="0.3">
      <c r="A4" s="1" t="s">
        <v>5</v>
      </c>
      <c r="B4" s="1" t="s">
        <v>6</v>
      </c>
      <c r="C4" s="1">
        <v>1</v>
      </c>
      <c r="D4" s="1">
        <v>2</v>
      </c>
      <c r="E4" s="1">
        <v>3</v>
      </c>
      <c r="F4" s="1">
        <v>4</v>
      </c>
      <c r="G4" s="1"/>
    </row>
    <row r="5" spans="1:8" x14ac:dyDescent="0.3">
      <c r="A5" s="1">
        <v>1</v>
      </c>
      <c r="B5" s="1" t="s">
        <v>11</v>
      </c>
      <c r="C5" s="1">
        <v>12</v>
      </c>
      <c r="D5" s="1">
        <v>18</v>
      </c>
      <c r="E5" s="1">
        <v>16</v>
      </c>
      <c r="F5" s="1">
        <v>24</v>
      </c>
      <c r="G5" s="1">
        <f>72000*(1+2*B1+B2)</f>
        <v>144000</v>
      </c>
    </row>
    <row r="6" spans="1:8" x14ac:dyDescent="0.3">
      <c r="A6" s="1">
        <v>2</v>
      </c>
      <c r="B6" s="1" t="s">
        <v>10</v>
      </c>
      <c r="C6" s="1">
        <v>10</v>
      </c>
      <c r="D6" s="1">
        <v>4</v>
      </c>
      <c r="E6" s="1">
        <v>8</v>
      </c>
      <c r="F6" s="1">
        <v>7</v>
      </c>
      <c r="G6" s="1">
        <f>56000*(1+2*B1+B2)</f>
        <v>112000</v>
      </c>
    </row>
    <row r="7" spans="1:8" x14ac:dyDescent="0.3">
      <c r="A7" s="1">
        <v>3</v>
      </c>
      <c r="B7" s="1" t="s">
        <v>9</v>
      </c>
      <c r="C7" s="1">
        <v>64</v>
      </c>
      <c r="D7" s="1">
        <v>56</v>
      </c>
      <c r="E7" s="1">
        <v>60</v>
      </c>
      <c r="F7" s="1">
        <v>80</v>
      </c>
      <c r="G7" s="1">
        <f>111760*(1+2*B1+B2)</f>
        <v>223520</v>
      </c>
    </row>
    <row r="8" spans="1:8" x14ac:dyDescent="0.3">
      <c r="A8" s="1">
        <v>4</v>
      </c>
      <c r="B8" s="1" t="s">
        <v>8</v>
      </c>
      <c r="C8" s="1">
        <v>30</v>
      </c>
      <c r="D8" s="1">
        <v>0</v>
      </c>
      <c r="E8" s="1">
        <v>18</v>
      </c>
      <c r="F8" s="1">
        <v>24</v>
      </c>
      <c r="G8" s="1">
        <f>36000*(1+2*B1+B2)</f>
        <v>72000</v>
      </c>
    </row>
    <row r="9" spans="1:8" x14ac:dyDescent="0.3">
      <c r="A9" s="1">
        <v>5</v>
      </c>
      <c r="B9" s="1" t="s">
        <v>7</v>
      </c>
      <c r="C9" s="1">
        <v>21</v>
      </c>
      <c r="D9" s="1">
        <v>15</v>
      </c>
      <c r="E9" s="1">
        <v>8</v>
      </c>
      <c r="F9" s="1">
        <v>30</v>
      </c>
      <c r="G9" s="1">
        <f>42000*(1+2*B1+B2)</f>
        <v>84000</v>
      </c>
    </row>
    <row r="10" spans="1:8" x14ac:dyDescent="0.3">
      <c r="A10" s="3"/>
      <c r="B10" s="3" t="s">
        <v>12</v>
      </c>
      <c r="C10" s="3">
        <f>12*(10+B1+0.5*B2)</f>
        <v>126</v>
      </c>
      <c r="D10" s="3">
        <f>8*(10+B1+0.4 *B2)</f>
        <v>83.2</v>
      </c>
      <c r="E10" s="3">
        <f>10*(10+B1+0.3*B2)</f>
        <v>103</v>
      </c>
      <c r="F10" s="3">
        <f>13*(10+B1+0.2*B2)</f>
        <v>132.6</v>
      </c>
      <c r="G10" s="3"/>
    </row>
    <row r="11" spans="1:8" x14ac:dyDescent="0.3">
      <c r="A11" s="3" t="s">
        <v>13</v>
      </c>
      <c r="B11" s="3" t="s">
        <v>14</v>
      </c>
      <c r="C11" s="3"/>
    </row>
    <row r="12" spans="1:8" x14ac:dyDescent="0.3">
      <c r="A12" s="2">
        <v>1</v>
      </c>
      <c r="B12" s="2" t="s">
        <v>15</v>
      </c>
      <c r="C12" s="2">
        <v>3079.9999997329119</v>
      </c>
    </row>
    <row r="13" spans="1:8" x14ac:dyDescent="0.3">
      <c r="A13" s="2">
        <v>2</v>
      </c>
      <c r="B13" s="2" t="s">
        <v>16</v>
      </c>
      <c r="C13" s="2">
        <v>400</v>
      </c>
    </row>
    <row r="14" spans="1:8" x14ac:dyDescent="0.3">
      <c r="A14" s="2">
        <v>3</v>
      </c>
      <c r="B14" s="2" t="s">
        <v>17</v>
      </c>
      <c r="C14" s="2">
        <v>40</v>
      </c>
    </row>
    <row r="15" spans="1:8" x14ac:dyDescent="0.3">
      <c r="A15" s="2">
        <v>4</v>
      </c>
      <c r="B15" s="2" t="s">
        <v>18</v>
      </c>
      <c r="C15" s="2">
        <v>20</v>
      </c>
      <c r="H15" t="s">
        <v>28</v>
      </c>
    </row>
    <row r="17" spans="2:3" x14ac:dyDescent="0.3">
      <c r="B17" s="3" t="s">
        <v>19</v>
      </c>
      <c r="C17" s="3" cm="1">
        <f t="array" ref="C17">MMULT(C10:F10,C12:C15)</f>
        <v>428131.99996634689</v>
      </c>
    </row>
    <row r="18" spans="2:3" x14ac:dyDescent="0.3">
      <c r="B18" s="3" t="s">
        <v>20</v>
      </c>
      <c r="C18" s="3" cm="1">
        <f t="array" ref="C18">MMULT(C5:F5,$C$12:$C$15)</f>
        <v>45279.999996794941</v>
      </c>
    </row>
    <row r="19" spans="2:3" x14ac:dyDescent="0.3">
      <c r="B19" s="3" t="s">
        <v>21</v>
      </c>
      <c r="C19" s="3" cm="1">
        <f t="array" ref="C19">MMULT(C6:F6,$C$12:$C$15)</f>
        <v>32859.99999732912</v>
      </c>
    </row>
    <row r="20" spans="2:3" x14ac:dyDescent="0.3">
      <c r="B20" s="3" t="s">
        <v>22</v>
      </c>
      <c r="C20" s="3" cm="1">
        <f t="array" ref="C20">MMULT(C7:F7,$C$12:$C$15)</f>
        <v>223519.99998290636</v>
      </c>
    </row>
    <row r="21" spans="2:3" x14ac:dyDescent="0.3">
      <c r="B21" s="3" t="s">
        <v>23</v>
      </c>
      <c r="C21" s="3" cm="1">
        <f t="array" ref="C21">MMULT(C8:F8,$C$12:$C$15)</f>
        <v>93599.999991987352</v>
      </c>
    </row>
    <row r="22" spans="2:3" x14ac:dyDescent="0.3">
      <c r="B22" s="3" t="s">
        <v>24</v>
      </c>
      <c r="C22" s="3" cm="1">
        <f t="array" ref="C22">MMULT(C9:F9,$C$12:$C$15)</f>
        <v>71599.999994391139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Стрельчик</dc:creator>
  <cp:lastModifiedBy>Екатерина Гайворонская</cp:lastModifiedBy>
  <dcterms:created xsi:type="dcterms:W3CDTF">2024-04-29T15:37:17Z</dcterms:created>
  <dcterms:modified xsi:type="dcterms:W3CDTF">2024-04-30T10:23:41Z</dcterms:modified>
</cp:coreProperties>
</file>