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-PC006\Desktop\harada\"/>
    </mc:Choice>
  </mc:AlternateContent>
  <xr:revisionPtr revIDLastSave="0" documentId="13_ncr:1_{B0D457C3-3D7F-4CAB-AF26-5CE1F7E16FC6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算定書(超過含)" sheetId="9" r:id="rId1"/>
    <sheet name="算定書基本" sheetId="3" r:id="rId2"/>
    <sheet name="稼動" sheetId="6" r:id="rId3"/>
    <sheet name="基本" sheetId="1" r:id="rId4"/>
    <sheet name="工数" sheetId="2" r:id="rId5"/>
    <sheet name="基本情報" sheetId="4" r:id="rId6"/>
    <sheet name="ReadMe" sheetId="7" r:id="rId7"/>
    <sheet name="Master" sheetId="10" r:id="rId8"/>
  </sheets>
  <definedNames>
    <definedName name="_xlnm._FilterDatabase" localSheetId="7" hidden="1">Master!#REF!</definedName>
    <definedName name="_xlnm._FilterDatabase" localSheetId="4" hidden="1">工数!#REF!</definedName>
    <definedName name="_xlnm.Print_Area" localSheetId="2">稼動!$A$1:$O$46</definedName>
    <definedName name="_xlnm.Print_Area" localSheetId="3">基本!$A$3:$O$47</definedName>
    <definedName name="_xlnm.Print_Area" localSheetId="5">基本情報!$A$1:$V$55</definedName>
    <definedName name="_xlnm.Print_Area" localSheetId="4">工数!$A$1:$DI$61</definedName>
    <definedName name="_xlnm.Print_Area" localSheetId="0">'算定書(超過含)'!$A$1:$J$45</definedName>
    <definedName name="_xlnm.Print_Area" localSheetId="1">算定書基本!$A$1:$J$45</definedName>
    <definedName name="_xlnm.Print_Titles" localSheetId="4">工数!$C:$F</definedName>
    <definedName name="社員区分">Master!$B$3:$B$4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4" l="1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N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M27" i="2" l="1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9" i="2"/>
  <c r="M8" i="2"/>
  <c r="M10" i="2"/>
  <c r="C11" i="3" l="1"/>
  <c r="C10" i="3"/>
  <c r="H16" i="9" l="1"/>
  <c r="H16" i="3"/>
  <c r="H34" i="9"/>
  <c r="H34" i="3"/>
  <c r="H25" i="9"/>
  <c r="H25" i="3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L27" i="2"/>
  <c r="BJ27" i="2" s="1"/>
  <c r="L26" i="2"/>
  <c r="BJ26" i="2" s="1"/>
  <c r="L25" i="2"/>
  <c r="BJ25" i="2" s="1"/>
  <c r="L24" i="2"/>
  <c r="L23" i="2"/>
  <c r="CE23" i="2" s="1"/>
  <c r="L22" i="2"/>
  <c r="BJ22" i="2" s="1"/>
  <c r="L21" i="2"/>
  <c r="CL21" i="2" s="1"/>
  <c r="L20" i="2"/>
  <c r="CS20" i="2" s="1"/>
  <c r="L19" i="2"/>
  <c r="BJ19" i="2" s="1"/>
  <c r="L18" i="2"/>
  <c r="BJ18" i="2" s="1"/>
  <c r="L17" i="2"/>
  <c r="BJ17" i="2" s="1"/>
  <c r="L16" i="2"/>
  <c r="L15" i="2"/>
  <c r="BQ15" i="2" s="1"/>
  <c r="L14" i="2"/>
  <c r="BJ14" i="2" s="1"/>
  <c r="L13" i="2"/>
  <c r="CL13" i="2" s="1"/>
  <c r="L12" i="2"/>
  <c r="CS12" i="2" s="1"/>
  <c r="L11" i="2"/>
  <c r="BJ11" i="2" s="1"/>
  <c r="L10" i="2"/>
  <c r="BJ10" i="2" s="1"/>
  <c r="L9" i="2"/>
  <c r="BJ9" i="2" s="1"/>
  <c r="L8" i="2"/>
  <c r="BQ8" i="2" s="1"/>
  <c r="O27" i="2"/>
  <c r="N27" i="2"/>
  <c r="BL27" i="2" s="1"/>
  <c r="K27" i="2"/>
  <c r="BO27" i="2" s="1"/>
  <c r="O26" i="2"/>
  <c r="N26" i="2"/>
  <c r="K26" i="2"/>
  <c r="O25" i="2"/>
  <c r="N25" i="2"/>
  <c r="K25" i="2"/>
  <c r="CQ25" i="2" s="1"/>
  <c r="O24" i="2"/>
  <c r="N24" i="2"/>
  <c r="CN24" i="2" s="1"/>
  <c r="K24" i="2"/>
  <c r="O23" i="2"/>
  <c r="N23" i="2"/>
  <c r="BZ23" i="2" s="1"/>
  <c r="K23" i="2"/>
  <c r="O22" i="2"/>
  <c r="N22" i="2"/>
  <c r="K22" i="2"/>
  <c r="BH22" i="2" s="1"/>
  <c r="O21" i="2"/>
  <c r="N21" i="2"/>
  <c r="K21" i="2"/>
  <c r="CQ21" i="2" s="1"/>
  <c r="O20" i="2"/>
  <c r="N20" i="2"/>
  <c r="CU20" i="2" s="1"/>
  <c r="K20" i="2"/>
  <c r="O19" i="2"/>
  <c r="N19" i="2"/>
  <c r="CG19" i="2" s="1"/>
  <c r="K19" i="2"/>
  <c r="O18" i="2"/>
  <c r="N18" i="2"/>
  <c r="K18" i="2"/>
  <c r="O17" i="2"/>
  <c r="N17" i="2"/>
  <c r="K17" i="2"/>
  <c r="CC17" i="2" s="1"/>
  <c r="O16" i="2"/>
  <c r="N16" i="2"/>
  <c r="CN16" i="2" s="1"/>
  <c r="K16" i="2"/>
  <c r="O15" i="2"/>
  <c r="N15" i="2"/>
  <c r="CN15" i="2" s="1"/>
  <c r="K15" i="2"/>
  <c r="O14" i="2"/>
  <c r="N14" i="2"/>
  <c r="K14" i="2"/>
  <c r="O13" i="2"/>
  <c r="N13" i="2"/>
  <c r="K13" i="2"/>
  <c r="CJ13" i="2" s="1"/>
  <c r="O12" i="2"/>
  <c r="N12" i="2"/>
  <c r="CG12" i="2" s="1"/>
  <c r="K12" i="2"/>
  <c r="O11" i="2"/>
  <c r="N11" i="2"/>
  <c r="CU11" i="2" s="1"/>
  <c r="K11" i="2"/>
  <c r="BO11" i="2" s="1"/>
  <c r="O10" i="2"/>
  <c r="N10" i="2"/>
  <c r="BL10" i="2" s="1"/>
  <c r="K10" i="2"/>
  <c r="BH10" i="2" s="1"/>
  <c r="O9" i="2"/>
  <c r="N9" i="2"/>
  <c r="K9" i="2"/>
  <c r="CC9" i="2" s="1"/>
  <c r="O8" i="2"/>
  <c r="N8" i="2"/>
  <c r="CN8" i="2" s="1"/>
  <c r="K8" i="2"/>
  <c r="BJ21" i="2" l="1"/>
  <c r="BX10" i="2"/>
  <c r="BX18" i="2"/>
  <c r="BX26" i="2"/>
  <c r="CE22" i="2"/>
  <c r="CL10" i="2"/>
  <c r="CL18" i="2"/>
  <c r="BX19" i="2"/>
  <c r="BJ13" i="2"/>
  <c r="BQ14" i="2"/>
  <c r="BX13" i="2"/>
  <c r="BX21" i="2"/>
  <c r="CE15" i="2"/>
  <c r="CL12" i="2"/>
  <c r="CL26" i="2"/>
  <c r="CL27" i="2"/>
  <c r="BX11" i="2"/>
  <c r="BX27" i="2"/>
  <c r="CL19" i="2"/>
  <c r="BX12" i="2"/>
  <c r="BX20" i="2"/>
  <c r="CE14" i="2"/>
  <c r="CL11" i="2"/>
  <c r="CL20" i="2"/>
  <c r="CU27" i="2"/>
  <c r="CC25" i="2"/>
  <c r="BV13" i="2"/>
  <c r="CJ21" i="2"/>
  <c r="CQ17" i="2"/>
  <c r="BZ24" i="2"/>
  <c r="BS24" i="2"/>
  <c r="BO20" i="2"/>
  <c r="BH20" i="2"/>
  <c r="CQ20" i="2"/>
  <c r="CJ20" i="2"/>
  <c r="CC20" i="2"/>
  <c r="BV20" i="2"/>
  <c r="CU25" i="2"/>
  <c r="CG25" i="2"/>
  <c r="CN25" i="2"/>
  <c r="BZ25" i="2"/>
  <c r="BL25" i="2"/>
  <c r="BS25" i="2"/>
  <c r="CQ15" i="2"/>
  <c r="CJ15" i="2"/>
  <c r="CC15" i="2"/>
  <c r="BV15" i="2"/>
  <c r="BH15" i="2"/>
  <c r="CN18" i="2"/>
  <c r="BZ18" i="2"/>
  <c r="CU18" i="2"/>
  <c r="CG18" i="2"/>
  <c r="BS18" i="2"/>
  <c r="BO14" i="2"/>
  <c r="CQ14" i="2"/>
  <c r="CJ14" i="2"/>
  <c r="CC14" i="2"/>
  <c r="BV14" i="2"/>
  <c r="BO9" i="2"/>
  <c r="BH9" i="2"/>
  <c r="CU17" i="2"/>
  <c r="CG17" i="2"/>
  <c r="BZ17" i="2"/>
  <c r="BL17" i="2"/>
  <c r="CN17" i="2"/>
  <c r="CQ11" i="2"/>
  <c r="CJ11" i="2"/>
  <c r="CC11" i="2"/>
  <c r="BV11" i="2"/>
  <c r="BH11" i="2"/>
  <c r="BL16" i="2"/>
  <c r="CU16" i="2"/>
  <c r="CG16" i="2"/>
  <c r="BH14" i="2"/>
  <c r="BV9" i="2"/>
  <c r="BV25" i="2"/>
  <c r="CC21" i="2"/>
  <c r="CJ17" i="2"/>
  <c r="CQ13" i="2"/>
  <c r="CS23" i="2"/>
  <c r="BZ16" i="2"/>
  <c r="BO18" i="2"/>
  <c r="CQ18" i="2"/>
  <c r="CJ18" i="2"/>
  <c r="CC18" i="2"/>
  <c r="BV18" i="2"/>
  <c r="CN21" i="2"/>
  <c r="BZ21" i="2"/>
  <c r="CG21" i="2"/>
  <c r="BS21" i="2"/>
  <c r="CU21" i="2"/>
  <c r="BL21" i="2"/>
  <c r="BO15" i="2"/>
  <c r="CG11" i="2"/>
  <c r="BH16" i="2"/>
  <c r="BO16" i="2"/>
  <c r="CQ16" i="2"/>
  <c r="CJ16" i="2"/>
  <c r="CC16" i="2"/>
  <c r="BV16" i="2"/>
  <c r="CN10" i="2"/>
  <c r="BZ10" i="2"/>
  <c r="CU10" i="2"/>
  <c r="CG10" i="2"/>
  <c r="BS10" i="2"/>
  <c r="BL11" i="2"/>
  <c r="BV17" i="2"/>
  <c r="CC13" i="2"/>
  <c r="CJ9" i="2"/>
  <c r="CJ25" i="2"/>
  <c r="BS16" i="2"/>
  <c r="BL23" i="2"/>
  <c r="CU23" i="2"/>
  <c r="CG23" i="2"/>
  <c r="BS23" i="2"/>
  <c r="CN20" i="2"/>
  <c r="BZ20" i="2"/>
  <c r="BS20" i="2"/>
  <c r="BL20" i="2"/>
  <c r="BO21" i="2"/>
  <c r="BH21" i="2"/>
  <c r="CQ19" i="2"/>
  <c r="CJ19" i="2"/>
  <c r="CC19" i="2"/>
  <c r="BV19" i="2"/>
  <c r="BH19" i="2"/>
  <c r="CU9" i="2"/>
  <c r="CG9" i="2"/>
  <c r="BZ9" i="2"/>
  <c r="CN9" i="2"/>
  <c r="BL9" i="2"/>
  <c r="BS17" i="2"/>
  <c r="CN23" i="2"/>
  <c r="BO8" i="2"/>
  <c r="BH8" i="2"/>
  <c r="CQ8" i="2"/>
  <c r="CJ8" i="2"/>
  <c r="CC8" i="2"/>
  <c r="BV8" i="2"/>
  <c r="CN13" i="2"/>
  <c r="BZ13" i="2"/>
  <c r="BS13" i="2"/>
  <c r="BL13" i="2"/>
  <c r="CU13" i="2"/>
  <c r="CG13" i="2"/>
  <c r="BH24" i="2"/>
  <c r="BO24" i="2"/>
  <c r="CQ24" i="2"/>
  <c r="CJ24" i="2"/>
  <c r="CC24" i="2"/>
  <c r="BV24" i="2"/>
  <c r="CU8" i="2"/>
  <c r="CG8" i="2"/>
  <c r="BL8" i="2"/>
  <c r="BS8" i="2"/>
  <c r="BL24" i="2"/>
  <c r="CU24" i="2"/>
  <c r="CG24" i="2"/>
  <c r="BO26" i="2"/>
  <c r="CQ26" i="2"/>
  <c r="CJ26" i="2"/>
  <c r="CC26" i="2"/>
  <c r="BV26" i="2"/>
  <c r="CL14" i="2"/>
  <c r="BX14" i="2"/>
  <c r="CL22" i="2"/>
  <c r="BX22" i="2"/>
  <c r="CN26" i="2"/>
  <c r="BZ26" i="2"/>
  <c r="CU26" i="2"/>
  <c r="CG26" i="2"/>
  <c r="BS26" i="2"/>
  <c r="BL18" i="2"/>
  <c r="BO19" i="2"/>
  <c r="BQ22" i="2"/>
  <c r="CS14" i="2"/>
  <c r="BS9" i="2"/>
  <c r="CN12" i="2"/>
  <c r="BZ12" i="2"/>
  <c r="BS12" i="2"/>
  <c r="BL12" i="2"/>
  <c r="BH12" i="2"/>
  <c r="CQ12" i="2"/>
  <c r="CJ12" i="2"/>
  <c r="CC12" i="2"/>
  <c r="BV12" i="2"/>
  <c r="BO12" i="2"/>
  <c r="BS19" i="2"/>
  <c r="CN19" i="2"/>
  <c r="BZ19" i="2"/>
  <c r="BO22" i="2"/>
  <c r="CQ22" i="2"/>
  <c r="CJ22" i="2"/>
  <c r="CC22" i="2"/>
  <c r="BV22" i="2"/>
  <c r="BS27" i="2"/>
  <c r="CN27" i="2"/>
  <c r="BZ27" i="2"/>
  <c r="CQ27" i="2"/>
  <c r="CJ27" i="2"/>
  <c r="CC27" i="2"/>
  <c r="BV27" i="2"/>
  <c r="BH27" i="2"/>
  <c r="BJ15" i="2"/>
  <c r="CL15" i="2"/>
  <c r="BX15" i="2"/>
  <c r="CL23" i="2"/>
  <c r="BX23" i="2"/>
  <c r="BJ23" i="2"/>
  <c r="BH26" i="2"/>
  <c r="BL19" i="2"/>
  <c r="BQ23" i="2"/>
  <c r="BV21" i="2"/>
  <c r="CQ9" i="2"/>
  <c r="CS15" i="2"/>
  <c r="BZ8" i="2"/>
  <c r="CG20" i="2"/>
  <c r="CU12" i="2"/>
  <c r="CQ23" i="2"/>
  <c r="CJ23" i="2"/>
  <c r="CC23" i="2"/>
  <c r="BV23" i="2"/>
  <c r="BH23" i="2"/>
  <c r="BH18" i="2"/>
  <c r="BO13" i="2"/>
  <c r="BH13" i="2"/>
  <c r="BS11" i="2"/>
  <c r="CN11" i="2"/>
  <c r="BZ11" i="2"/>
  <c r="BL14" i="2"/>
  <c r="CU14" i="2"/>
  <c r="CG14" i="2"/>
  <c r="BS14" i="2"/>
  <c r="CN14" i="2"/>
  <c r="BZ14" i="2"/>
  <c r="BO17" i="2"/>
  <c r="BH17" i="2"/>
  <c r="BL22" i="2"/>
  <c r="CU22" i="2"/>
  <c r="CG22" i="2"/>
  <c r="BS22" i="2"/>
  <c r="CN22" i="2"/>
  <c r="BZ22" i="2"/>
  <c r="BO25" i="2"/>
  <c r="BH25" i="2"/>
  <c r="BO10" i="2"/>
  <c r="CQ10" i="2"/>
  <c r="CJ10" i="2"/>
  <c r="CC10" i="2"/>
  <c r="BV10" i="2"/>
  <c r="CL8" i="2"/>
  <c r="BX8" i="2"/>
  <c r="CS8" i="2"/>
  <c r="BJ8" i="2"/>
  <c r="CE8" i="2"/>
  <c r="CL16" i="2"/>
  <c r="BX16" i="2"/>
  <c r="BJ16" i="2"/>
  <c r="CE16" i="2"/>
  <c r="CS16" i="2"/>
  <c r="BQ16" i="2"/>
  <c r="CL24" i="2"/>
  <c r="BX24" i="2"/>
  <c r="BQ24" i="2"/>
  <c r="BJ24" i="2"/>
  <c r="CS24" i="2"/>
  <c r="CE24" i="2"/>
  <c r="BL15" i="2"/>
  <c r="BS15" i="2"/>
  <c r="CU15" i="2"/>
  <c r="CG15" i="2"/>
  <c r="BL26" i="2"/>
  <c r="BO23" i="2"/>
  <c r="CS22" i="2"/>
  <c r="BZ15" i="2"/>
  <c r="CG27" i="2"/>
  <c r="CU19" i="2"/>
  <c r="BJ12" i="2"/>
  <c r="BJ20" i="2"/>
  <c r="BQ13" i="2"/>
  <c r="BQ21" i="2"/>
  <c r="BX9" i="2"/>
  <c r="BX17" i="2"/>
  <c r="BX25" i="2"/>
  <c r="CE13" i="2"/>
  <c r="CE21" i="2"/>
  <c r="CL9" i="2"/>
  <c r="CL17" i="2"/>
  <c r="CL25" i="2"/>
  <c r="CS13" i="2"/>
  <c r="CS21" i="2"/>
  <c r="BQ9" i="2"/>
  <c r="BQ17" i="2"/>
  <c r="BQ25" i="2"/>
  <c r="CE9" i="2"/>
  <c r="CE17" i="2"/>
  <c r="CE25" i="2"/>
  <c r="CS9" i="2"/>
  <c r="CS17" i="2"/>
  <c r="CS25" i="2"/>
  <c r="BQ10" i="2"/>
  <c r="BQ18" i="2"/>
  <c r="BQ26" i="2"/>
  <c r="CE10" i="2"/>
  <c r="CE18" i="2"/>
  <c r="CE26" i="2"/>
  <c r="CS10" i="2"/>
  <c r="CS18" i="2"/>
  <c r="CS26" i="2"/>
  <c r="BQ11" i="2"/>
  <c r="BQ19" i="2"/>
  <c r="BQ27" i="2"/>
  <c r="CE11" i="2"/>
  <c r="CE19" i="2"/>
  <c r="CE27" i="2"/>
  <c r="CS11" i="2"/>
  <c r="CS19" i="2"/>
  <c r="CS27" i="2"/>
  <c r="BQ12" i="2"/>
  <c r="BQ20" i="2"/>
  <c r="CE12" i="2"/>
  <c r="CE20" i="2"/>
  <c r="C52" i="1"/>
  <c r="C50" i="6" s="1"/>
  <c r="C49" i="6"/>
  <c r="E25" i="6"/>
  <c r="F25" i="6"/>
  <c r="G25" i="6"/>
  <c r="H25" i="6"/>
  <c r="I25" i="6"/>
  <c r="J25" i="6"/>
  <c r="K25" i="6"/>
  <c r="L25" i="6"/>
  <c r="M25" i="6"/>
  <c r="N25" i="6"/>
  <c r="D25" i="6"/>
  <c r="CH28" i="2"/>
  <c r="M6" i="6" s="1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G58" i="2"/>
  <c r="AA58" i="2" s="1"/>
  <c r="G57" i="2"/>
  <c r="BQ57" i="2" s="1"/>
  <c r="G56" i="2"/>
  <c r="AV56" i="2" s="1"/>
  <c r="G55" i="2"/>
  <c r="T55" i="2" s="1"/>
  <c r="G54" i="2"/>
  <c r="T54" i="2" s="1"/>
  <c r="G53" i="2"/>
  <c r="BC53" i="2" s="1"/>
  <c r="G52" i="2"/>
  <c r="AO52" i="2" s="1"/>
  <c r="G51" i="2"/>
  <c r="AA51" i="2" s="1"/>
  <c r="G50" i="2"/>
  <c r="BX50" i="2" s="1"/>
  <c r="G49" i="2"/>
  <c r="BX49" i="2" s="1"/>
  <c r="G48" i="2"/>
  <c r="BC48" i="2" s="1"/>
  <c r="G47" i="2"/>
  <c r="CE47" i="2" s="1"/>
  <c r="G46" i="2"/>
  <c r="G45" i="2"/>
  <c r="BQ45" i="2" s="1"/>
  <c r="G44" i="2"/>
  <c r="T44" i="2" s="1"/>
  <c r="G43" i="2"/>
  <c r="G42" i="2"/>
  <c r="BQ42" i="2" s="1"/>
  <c r="G41" i="2"/>
  <c r="T41" i="2" s="1"/>
  <c r="G40" i="2"/>
  <c r="AH40" i="2" s="1"/>
  <c r="G39" i="2"/>
  <c r="G38" i="2"/>
  <c r="BX38" i="2" s="1"/>
  <c r="G37" i="2"/>
  <c r="BQ37" i="2" s="1"/>
  <c r="G36" i="2"/>
  <c r="AA36" i="2" s="1"/>
  <c r="G35" i="2"/>
  <c r="G34" i="2"/>
  <c r="CE34" i="2" s="1"/>
  <c r="G33" i="2"/>
  <c r="CE33" i="2" s="1"/>
  <c r="G32" i="2"/>
  <c r="T32" i="2" s="1"/>
  <c r="G31" i="2"/>
  <c r="BC31" i="2" s="1"/>
  <c r="G30" i="2"/>
  <c r="T30" i="2" s="1"/>
  <c r="G29" i="2"/>
  <c r="BJ29" i="2" s="1"/>
  <c r="J58" i="2"/>
  <c r="I58" i="2"/>
  <c r="F58" i="2"/>
  <c r="Y58" i="2" s="1"/>
  <c r="E58" i="2"/>
  <c r="CP58" i="2" s="1"/>
  <c r="E57" i="2"/>
  <c r="AS57" i="2" s="1"/>
  <c r="E56" i="2"/>
  <c r="AZ56" i="2" s="1"/>
  <c r="E55" i="2"/>
  <c r="CI55" i="2" s="1"/>
  <c r="E54" i="2"/>
  <c r="BG54" i="2" s="1"/>
  <c r="E53" i="2"/>
  <c r="CI53" i="2" s="1"/>
  <c r="E52" i="2"/>
  <c r="AZ52" i="2" s="1"/>
  <c r="E51" i="2"/>
  <c r="AZ51" i="2" s="1"/>
  <c r="E50" i="2"/>
  <c r="CI50" i="2" s="1"/>
  <c r="E49" i="2"/>
  <c r="BN49" i="2" s="1"/>
  <c r="E48" i="2"/>
  <c r="E47" i="2"/>
  <c r="Q47" i="2" s="1"/>
  <c r="E46" i="2"/>
  <c r="AS46" i="2" s="1"/>
  <c r="E45" i="2"/>
  <c r="BU45" i="2" s="1"/>
  <c r="E44" i="2"/>
  <c r="BN44" i="2" s="1"/>
  <c r="E43" i="2"/>
  <c r="BU43" i="2" s="1"/>
  <c r="E42" i="2"/>
  <c r="CP42" i="2" s="1"/>
  <c r="E41" i="2"/>
  <c r="AS41" i="2" s="1"/>
  <c r="E40" i="2"/>
  <c r="E39" i="2"/>
  <c r="AE39" i="2" s="1"/>
  <c r="E38" i="2"/>
  <c r="AS38" i="2" s="1"/>
  <c r="E37" i="2"/>
  <c r="CB37" i="2" s="1"/>
  <c r="E36" i="2"/>
  <c r="Q36" i="2" s="1"/>
  <c r="E35" i="2"/>
  <c r="CI35" i="2" s="1"/>
  <c r="E34" i="2"/>
  <c r="AL34" i="2" s="1"/>
  <c r="E33" i="2"/>
  <c r="AL33" i="2" s="1"/>
  <c r="E32" i="2"/>
  <c r="CB32" i="2" s="1"/>
  <c r="E31" i="2"/>
  <c r="BU31" i="2" s="1"/>
  <c r="E30" i="2"/>
  <c r="CB30" i="2" s="1"/>
  <c r="E29" i="2"/>
  <c r="Q29" i="2" s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G27" i="2"/>
  <c r="G26" i="2"/>
  <c r="AO26" i="2" s="1"/>
  <c r="G25" i="2"/>
  <c r="G24" i="2"/>
  <c r="AA24" i="2" s="1"/>
  <c r="G23" i="2"/>
  <c r="AO23" i="2" s="1"/>
  <c r="G22" i="2"/>
  <c r="AA22" i="2" s="1"/>
  <c r="G21" i="2"/>
  <c r="G20" i="2"/>
  <c r="T20" i="2" s="1"/>
  <c r="G19" i="2"/>
  <c r="G18" i="2"/>
  <c r="BC18" i="2" s="1"/>
  <c r="G17" i="2"/>
  <c r="T17" i="2" s="1"/>
  <c r="G16" i="2"/>
  <c r="BC16" i="2" s="1"/>
  <c r="G15" i="2"/>
  <c r="G14" i="2"/>
  <c r="BC14" i="2" s="1"/>
  <c r="G13" i="2"/>
  <c r="G12" i="2"/>
  <c r="AV12" i="2" s="1"/>
  <c r="G11" i="2"/>
  <c r="G10" i="2"/>
  <c r="AO10" i="2" s="1"/>
  <c r="G9" i="2"/>
  <c r="G8" i="2"/>
  <c r="AV8" i="2" s="1"/>
  <c r="E27" i="2"/>
  <c r="E26" i="2"/>
  <c r="E25" i="2"/>
  <c r="AL25" i="2" s="1"/>
  <c r="E24" i="2"/>
  <c r="AL24" i="2" s="1"/>
  <c r="E23" i="2"/>
  <c r="E22" i="2"/>
  <c r="X22" i="2" s="1"/>
  <c r="E21" i="2"/>
  <c r="E20" i="2"/>
  <c r="AE20" i="2" s="1"/>
  <c r="E19" i="2"/>
  <c r="E18" i="2"/>
  <c r="E17" i="2"/>
  <c r="E16" i="2"/>
  <c r="Q16" i="2" s="1"/>
  <c r="E15" i="2"/>
  <c r="E14" i="2"/>
  <c r="E13" i="2"/>
  <c r="E12" i="2"/>
  <c r="E11" i="2"/>
  <c r="E10" i="2"/>
  <c r="E9" i="2"/>
  <c r="E8" i="2"/>
  <c r="AS8" i="2" s="1"/>
  <c r="Q48" i="2"/>
  <c r="Q56" i="2"/>
  <c r="Q40" i="2"/>
  <c r="T46" i="2"/>
  <c r="BQ33" i="2"/>
  <c r="BQ39" i="2"/>
  <c r="BJ46" i="2"/>
  <c r="AZ33" i="2"/>
  <c r="BC33" i="2"/>
  <c r="BC38" i="2"/>
  <c r="AV20" i="2"/>
  <c r="AO46" i="2"/>
  <c r="AO58" i="2"/>
  <c r="AH12" i="2"/>
  <c r="AH38" i="2"/>
  <c r="AH46" i="2"/>
  <c r="AA46" i="2"/>
  <c r="BX46" i="2"/>
  <c r="C58" i="2"/>
  <c r="I57" i="2"/>
  <c r="AJ57" i="2" s="1"/>
  <c r="F57" i="2"/>
  <c r="AF57" i="2" s="1"/>
  <c r="DA57" i="2"/>
  <c r="CY57" i="2"/>
  <c r="CV57" i="2"/>
  <c r="J57" i="2"/>
  <c r="C57" i="2"/>
  <c r="I56" i="2"/>
  <c r="AJ56" i="2" s="1"/>
  <c r="F56" i="2"/>
  <c r="BV56" i="2" s="1"/>
  <c r="DA56" i="2"/>
  <c r="CY56" i="2"/>
  <c r="CV56" i="2"/>
  <c r="J56" i="2"/>
  <c r="C56" i="2"/>
  <c r="I55" i="2"/>
  <c r="BZ55" i="2" s="1"/>
  <c r="F55" i="2"/>
  <c r="BH55" i="2" s="1"/>
  <c r="DA55" i="2"/>
  <c r="CY55" i="2"/>
  <c r="CV55" i="2"/>
  <c r="J55" i="2"/>
  <c r="C55" i="2"/>
  <c r="I54" i="2"/>
  <c r="F54" i="2"/>
  <c r="AF54" i="2" s="1"/>
  <c r="DA54" i="2"/>
  <c r="CY54" i="2"/>
  <c r="CV54" i="2"/>
  <c r="J54" i="2"/>
  <c r="C54" i="2"/>
  <c r="I53" i="2"/>
  <c r="CN53" i="2" s="1"/>
  <c r="F53" i="2"/>
  <c r="CJ53" i="2" s="1"/>
  <c r="DA53" i="2"/>
  <c r="CY53" i="2"/>
  <c r="CV53" i="2"/>
  <c r="J53" i="2"/>
  <c r="C53" i="2"/>
  <c r="I52" i="2"/>
  <c r="BZ52" i="2" s="1"/>
  <c r="F52" i="2"/>
  <c r="CJ52" i="2" s="1"/>
  <c r="DA52" i="2"/>
  <c r="CY52" i="2"/>
  <c r="CV52" i="2"/>
  <c r="J52" i="2"/>
  <c r="C52" i="2"/>
  <c r="F51" i="2"/>
  <c r="R51" i="2" s="1"/>
  <c r="I51" i="2"/>
  <c r="CG51" i="2" s="1"/>
  <c r="DA51" i="2"/>
  <c r="CY51" i="2"/>
  <c r="CV51" i="2"/>
  <c r="J51" i="2"/>
  <c r="C51" i="2"/>
  <c r="I50" i="2"/>
  <c r="AC50" i="2" s="1"/>
  <c r="F50" i="2"/>
  <c r="BA50" i="2" s="1"/>
  <c r="DA50" i="2"/>
  <c r="CY50" i="2"/>
  <c r="CV50" i="2"/>
  <c r="J50" i="2"/>
  <c r="C50" i="2"/>
  <c r="I49" i="2"/>
  <c r="CN49" i="2" s="1"/>
  <c r="F49" i="2"/>
  <c r="R49" i="2" s="1"/>
  <c r="DA49" i="2"/>
  <c r="CY49" i="2"/>
  <c r="CV49" i="2"/>
  <c r="J49" i="2"/>
  <c r="C49" i="2"/>
  <c r="I48" i="2"/>
  <c r="CU48" i="2" s="1"/>
  <c r="F48" i="2"/>
  <c r="CJ48" i="2" s="1"/>
  <c r="DA48" i="2"/>
  <c r="CY48" i="2"/>
  <c r="CV48" i="2"/>
  <c r="J48" i="2"/>
  <c r="C48" i="2"/>
  <c r="F29" i="2"/>
  <c r="AM29" i="2" s="1"/>
  <c r="F30" i="2"/>
  <c r="R30" i="2" s="1"/>
  <c r="F31" i="2"/>
  <c r="BO31" i="2" s="1"/>
  <c r="F32" i="2"/>
  <c r="AT32" i="2" s="1"/>
  <c r="F33" i="2"/>
  <c r="BO33" i="2" s="1"/>
  <c r="F34" i="2"/>
  <c r="R34" i="2" s="1"/>
  <c r="F35" i="2"/>
  <c r="Y35" i="2" s="1"/>
  <c r="I30" i="2"/>
  <c r="V30" i="2" s="1"/>
  <c r="I31" i="2"/>
  <c r="AQ31" i="2" s="1"/>
  <c r="I29" i="2"/>
  <c r="CG29" i="2" s="1"/>
  <c r="I32" i="2"/>
  <c r="AJ32" i="2" s="1"/>
  <c r="I33" i="2"/>
  <c r="BE33" i="2" s="1"/>
  <c r="I34" i="2"/>
  <c r="V34" i="2" s="1"/>
  <c r="I35" i="2"/>
  <c r="BL35" i="2" s="1"/>
  <c r="I36" i="2"/>
  <c r="F36" i="2"/>
  <c r="AM36" i="2" s="1"/>
  <c r="I37" i="2"/>
  <c r="F37" i="2"/>
  <c r="BA37" i="2" s="1"/>
  <c r="I38" i="2"/>
  <c r="CN38" i="2" s="1"/>
  <c r="F38" i="2"/>
  <c r="R38" i="2" s="1"/>
  <c r="I39" i="2"/>
  <c r="BS39" i="2" s="1"/>
  <c r="F39" i="2"/>
  <c r="CJ39" i="2" s="1"/>
  <c r="I40" i="2"/>
  <c r="AX40" i="2" s="1"/>
  <c r="F40" i="2"/>
  <c r="BO40" i="2" s="1"/>
  <c r="I41" i="2"/>
  <c r="BS41" i="2" s="1"/>
  <c r="F41" i="2"/>
  <c r="BV41" i="2" s="1"/>
  <c r="I42" i="2"/>
  <c r="F42" i="2"/>
  <c r="BA42" i="2" s="1"/>
  <c r="I43" i="2"/>
  <c r="BE43" i="2" s="1"/>
  <c r="F43" i="2"/>
  <c r="BV43" i="2" s="1"/>
  <c r="I44" i="2"/>
  <c r="AC44" i="2" s="1"/>
  <c r="F44" i="2"/>
  <c r="I45" i="2"/>
  <c r="BS45" i="2" s="1"/>
  <c r="F45" i="2"/>
  <c r="CJ45" i="2" s="1"/>
  <c r="I46" i="2"/>
  <c r="AQ46" i="2" s="1"/>
  <c r="F46" i="2"/>
  <c r="R46" i="2" s="1"/>
  <c r="I47" i="2"/>
  <c r="AX47" i="2" s="1"/>
  <c r="F47" i="2"/>
  <c r="R47" i="2" s="1"/>
  <c r="DD59" i="2"/>
  <c r="DC59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5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5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58" i="2"/>
  <c r="I8" i="2"/>
  <c r="F8" i="2"/>
  <c r="CV8" i="2"/>
  <c r="DC8" i="2" s="1"/>
  <c r="I9" i="2"/>
  <c r="CV9" i="2"/>
  <c r="I10" i="2"/>
  <c r="AQ10" i="2" s="1"/>
  <c r="CV10" i="2"/>
  <c r="DC10" i="2" s="1"/>
  <c r="I11" i="2"/>
  <c r="BE11" i="2" s="1"/>
  <c r="CV11" i="2"/>
  <c r="DC11" i="2" s="1"/>
  <c r="I12" i="2"/>
  <c r="CV12" i="2"/>
  <c r="DC12" i="2" s="1"/>
  <c r="I13" i="2"/>
  <c r="CV13" i="2"/>
  <c r="I14" i="2"/>
  <c r="AC14" i="2" s="1"/>
  <c r="CV14" i="2"/>
  <c r="I15" i="2"/>
  <c r="CV15" i="2"/>
  <c r="I16" i="2"/>
  <c r="CV16" i="2"/>
  <c r="DC16" i="2" s="1"/>
  <c r="I17" i="2"/>
  <c r="CV17" i="2"/>
  <c r="DC17" i="2" s="1"/>
  <c r="I18" i="2"/>
  <c r="CV18" i="2"/>
  <c r="DC18" i="2" s="1"/>
  <c r="I19" i="2"/>
  <c r="CV19" i="2"/>
  <c r="DC19" i="2" s="1"/>
  <c r="I20" i="2"/>
  <c r="AQ20" i="2" s="1"/>
  <c r="CV20" i="2"/>
  <c r="DC20" i="2" s="1"/>
  <c r="I21" i="2"/>
  <c r="CV21" i="2"/>
  <c r="DC21" i="2" s="1"/>
  <c r="I22" i="2"/>
  <c r="V22" i="2" s="1"/>
  <c r="CV22" i="2"/>
  <c r="DC22" i="2" s="1"/>
  <c r="I23" i="2"/>
  <c r="CV23" i="2"/>
  <c r="DC23" i="2" s="1"/>
  <c r="I24" i="2"/>
  <c r="CV24" i="2"/>
  <c r="DC24" i="2" s="1"/>
  <c r="I25" i="2"/>
  <c r="CV25" i="2"/>
  <c r="I26" i="2"/>
  <c r="CV26" i="2"/>
  <c r="DC26" i="2" s="1"/>
  <c r="I27" i="2"/>
  <c r="CV27" i="2"/>
  <c r="DC27" i="2" s="1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P28" i="2"/>
  <c r="C6" i="6" s="1"/>
  <c r="P59" i="2"/>
  <c r="C7" i="1" s="1"/>
  <c r="C33" i="6"/>
  <c r="F49" i="6"/>
  <c r="CO28" i="2"/>
  <c r="N6" i="1" s="1"/>
  <c r="N40" i="1" s="1"/>
  <c r="CO59" i="2"/>
  <c r="N7" i="1" s="1"/>
  <c r="N32" i="1" s="1"/>
  <c r="CH59" i="2"/>
  <c r="CA28" i="2"/>
  <c r="L6" i="1" s="1"/>
  <c r="CA59" i="2"/>
  <c r="L7" i="1" s="1"/>
  <c r="L32" i="1" s="1"/>
  <c r="L38" i="1" s="1"/>
  <c r="BT28" i="2"/>
  <c r="BT59" i="2"/>
  <c r="K7" i="6" s="1"/>
  <c r="BM28" i="2"/>
  <c r="J6" i="1" s="1"/>
  <c r="BM59" i="2"/>
  <c r="J7" i="1" s="1"/>
  <c r="J32" i="1" s="1"/>
  <c r="BF28" i="2"/>
  <c r="I6" i="1" s="1"/>
  <c r="I40" i="1" s="1"/>
  <c r="BF59" i="2"/>
  <c r="I7" i="1" s="1"/>
  <c r="I32" i="1" s="1"/>
  <c r="I38" i="1" s="1"/>
  <c r="AY28" i="2"/>
  <c r="H6" i="6" s="1"/>
  <c r="AY59" i="2"/>
  <c r="H7" i="6" s="1"/>
  <c r="AR28" i="2"/>
  <c r="G6" i="1" s="1"/>
  <c r="AR59" i="2"/>
  <c r="G7" i="6" s="1"/>
  <c r="AK28" i="2"/>
  <c r="F6" i="1" s="1"/>
  <c r="F40" i="1" s="1"/>
  <c r="AK59" i="2"/>
  <c r="F7" i="1" s="1"/>
  <c r="F32" i="1" s="1"/>
  <c r="AD28" i="2"/>
  <c r="E6" i="6" s="1"/>
  <c r="AD59" i="2"/>
  <c r="W28" i="2"/>
  <c r="D6" i="1" s="1"/>
  <c r="W59" i="2"/>
  <c r="D7" i="6" s="1"/>
  <c r="C16" i="6"/>
  <c r="D16" i="6"/>
  <c r="E16" i="6"/>
  <c r="F16" i="6"/>
  <c r="G16" i="6"/>
  <c r="H16" i="6"/>
  <c r="I16" i="6"/>
  <c r="J16" i="6"/>
  <c r="K16" i="6"/>
  <c r="L16" i="6"/>
  <c r="M16" i="6"/>
  <c r="N16" i="6"/>
  <c r="O18" i="1"/>
  <c r="C25" i="6"/>
  <c r="N35" i="6"/>
  <c r="M35" i="6"/>
  <c r="L35" i="6"/>
  <c r="K35" i="6"/>
  <c r="J35" i="6"/>
  <c r="I35" i="6"/>
  <c r="H35" i="6"/>
  <c r="G35" i="6"/>
  <c r="F35" i="6"/>
  <c r="E35" i="6"/>
  <c r="D35" i="6"/>
  <c r="N34" i="6"/>
  <c r="M34" i="6"/>
  <c r="L34" i="6"/>
  <c r="K34" i="6"/>
  <c r="J34" i="6"/>
  <c r="I34" i="6"/>
  <c r="H34" i="6"/>
  <c r="G34" i="6"/>
  <c r="F34" i="6"/>
  <c r="E34" i="6"/>
  <c r="D34" i="6"/>
  <c r="N33" i="6"/>
  <c r="M33" i="6"/>
  <c r="L33" i="6"/>
  <c r="K33" i="6"/>
  <c r="J33" i="6"/>
  <c r="I33" i="6"/>
  <c r="H33" i="6"/>
  <c r="G33" i="6"/>
  <c r="F33" i="6"/>
  <c r="E33" i="6"/>
  <c r="D33" i="6"/>
  <c r="N32" i="6"/>
  <c r="M32" i="6"/>
  <c r="L32" i="6"/>
  <c r="K32" i="6"/>
  <c r="J32" i="6"/>
  <c r="I32" i="6"/>
  <c r="H32" i="6"/>
  <c r="G32" i="6"/>
  <c r="F32" i="6"/>
  <c r="E32" i="6"/>
  <c r="D32" i="6"/>
  <c r="N31" i="6"/>
  <c r="M31" i="6"/>
  <c r="L31" i="6"/>
  <c r="K31" i="6"/>
  <c r="J31" i="6"/>
  <c r="I31" i="6"/>
  <c r="H31" i="6"/>
  <c r="G31" i="6"/>
  <c r="F31" i="6"/>
  <c r="E31" i="6"/>
  <c r="D31" i="6"/>
  <c r="C35" i="6"/>
  <c r="C34" i="6"/>
  <c r="C32" i="6"/>
  <c r="C31" i="6"/>
  <c r="C56" i="6"/>
  <c r="BY59" i="2"/>
  <c r="K10" i="6" s="1"/>
  <c r="J30" i="2"/>
  <c r="AB28" i="2"/>
  <c r="D9" i="6" s="1"/>
  <c r="AI28" i="2"/>
  <c r="E9" i="6" s="1"/>
  <c r="AI59" i="2"/>
  <c r="E10" i="6" s="1"/>
  <c r="AP28" i="2"/>
  <c r="F9" i="6" s="1"/>
  <c r="AP59" i="2"/>
  <c r="F10" i="6" s="1"/>
  <c r="AW28" i="2"/>
  <c r="G9" i="6" s="1"/>
  <c r="AW59" i="2"/>
  <c r="G10" i="6" s="1"/>
  <c r="BD28" i="2"/>
  <c r="H9" i="6" s="1"/>
  <c r="BD59" i="2"/>
  <c r="H10" i="6" s="1"/>
  <c r="BK59" i="2"/>
  <c r="I10" i="6" s="1"/>
  <c r="BK28" i="2"/>
  <c r="I9" i="6" s="1"/>
  <c r="BR59" i="2"/>
  <c r="J10" i="6" s="1"/>
  <c r="BR28" i="2"/>
  <c r="J9" i="6" s="1"/>
  <c r="BY28" i="2"/>
  <c r="K9" i="6" s="1"/>
  <c r="CF59" i="2"/>
  <c r="L10" i="6" s="1"/>
  <c r="CF28" i="2"/>
  <c r="L9" i="6" s="1"/>
  <c r="CM59" i="2"/>
  <c r="M10" i="6" s="1"/>
  <c r="CM28" i="2"/>
  <c r="M9" i="6" s="1"/>
  <c r="CT59" i="2"/>
  <c r="N10" i="6" s="1"/>
  <c r="CT28" i="2"/>
  <c r="N9" i="6" s="1"/>
  <c r="O26" i="6"/>
  <c r="U28" i="2"/>
  <c r="C9" i="6" s="1"/>
  <c r="O27" i="6"/>
  <c r="O28" i="6"/>
  <c r="O20" i="6"/>
  <c r="O21" i="6"/>
  <c r="D11" i="1"/>
  <c r="E11" i="1"/>
  <c r="F11" i="1"/>
  <c r="G11" i="1"/>
  <c r="H11" i="1"/>
  <c r="I11" i="1"/>
  <c r="J11" i="1"/>
  <c r="K11" i="1"/>
  <c r="L11" i="1"/>
  <c r="M11" i="1"/>
  <c r="N11" i="1"/>
  <c r="O14" i="1"/>
  <c r="O15" i="1"/>
  <c r="O16" i="1"/>
  <c r="CR59" i="2"/>
  <c r="CK59" i="2"/>
  <c r="CD59" i="2"/>
  <c r="BW59" i="2"/>
  <c r="CR28" i="2"/>
  <c r="CK28" i="2"/>
  <c r="CD28" i="2"/>
  <c r="BW28" i="2"/>
  <c r="J31" i="2"/>
  <c r="BP59" i="2"/>
  <c r="BI59" i="2"/>
  <c r="J12" i="2"/>
  <c r="BP28" i="2"/>
  <c r="BI28" i="2"/>
  <c r="BB59" i="2"/>
  <c r="BB28" i="2"/>
  <c r="AU59" i="2"/>
  <c r="AN59" i="2"/>
  <c r="AU28" i="2"/>
  <c r="AN28" i="2"/>
  <c r="AG59" i="2"/>
  <c r="AG28" i="2"/>
  <c r="AB59" i="2"/>
  <c r="D10" i="6" s="1"/>
  <c r="Z59" i="2"/>
  <c r="U59" i="2"/>
  <c r="C10" i="6" s="1"/>
  <c r="S59" i="2"/>
  <c r="S28" i="2"/>
  <c r="Z28" i="2"/>
  <c r="O10" i="1"/>
  <c r="O9" i="1"/>
  <c r="C11" i="1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29" i="2"/>
  <c r="H7" i="2"/>
  <c r="G7" i="2"/>
  <c r="J7" i="2"/>
  <c r="I7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J10" i="2"/>
  <c r="J9" i="2"/>
  <c r="J8" i="2"/>
  <c r="D27" i="2"/>
  <c r="C27" i="2"/>
  <c r="D26" i="2"/>
  <c r="C26" i="2"/>
  <c r="D25" i="2"/>
  <c r="C25" i="2"/>
  <c r="D24" i="2"/>
  <c r="C24" i="2"/>
  <c r="D23" i="2"/>
  <c r="C23" i="2"/>
  <c r="D22" i="2"/>
  <c r="C22" i="2"/>
  <c r="C19" i="2"/>
  <c r="D19" i="2"/>
  <c r="C20" i="2"/>
  <c r="D20" i="2"/>
  <c r="C21" i="2"/>
  <c r="D21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D8" i="2"/>
  <c r="C8" i="2"/>
  <c r="J23" i="3"/>
  <c r="J23" i="9" s="1"/>
  <c r="J22" i="3"/>
  <c r="J22" i="9" s="1"/>
  <c r="H23" i="3"/>
  <c r="H23" i="9" s="1"/>
  <c r="H22" i="3"/>
  <c r="H22" i="9" s="1"/>
  <c r="J21" i="3"/>
  <c r="J21" i="9" s="1"/>
  <c r="H21" i="3"/>
  <c r="H21" i="9" s="1"/>
  <c r="G17" i="3"/>
  <c r="G17" i="9" s="1"/>
  <c r="J32" i="3"/>
  <c r="J32" i="9" s="1"/>
  <c r="J31" i="3"/>
  <c r="J31" i="9" s="1"/>
  <c r="J30" i="3"/>
  <c r="J30" i="9" s="1"/>
  <c r="H32" i="3"/>
  <c r="H32" i="9" s="1"/>
  <c r="H31" i="3"/>
  <c r="H31" i="9" s="1"/>
  <c r="H30" i="3"/>
  <c r="H30" i="9" s="1"/>
  <c r="G26" i="3"/>
  <c r="G26" i="9" s="1"/>
  <c r="I2" i="9"/>
  <c r="I1" i="9"/>
  <c r="G35" i="3"/>
  <c r="G35" i="9" s="1"/>
  <c r="B8" i="3"/>
  <c r="B8" i="9" s="1"/>
  <c r="O33" i="1"/>
  <c r="O34" i="1"/>
  <c r="D23" i="3" s="1"/>
  <c r="O36" i="1"/>
  <c r="O37" i="1"/>
  <c r="O35" i="1"/>
  <c r="D24" i="3" s="1"/>
  <c r="O28" i="1"/>
  <c r="O29" i="1"/>
  <c r="O22" i="1"/>
  <c r="O27" i="1"/>
  <c r="O23" i="1"/>
  <c r="O30" i="1"/>
  <c r="O26" i="1"/>
  <c r="O21" i="1"/>
  <c r="G41" i="9"/>
  <c r="G38" i="9"/>
  <c r="F42" i="9"/>
  <c r="F45" i="9"/>
  <c r="F44" i="9"/>
  <c r="F46" i="9"/>
  <c r="C10" i="9"/>
  <c r="C11" i="9"/>
  <c r="C12" i="3"/>
  <c r="C12" i="9" s="1"/>
  <c r="C13" i="3"/>
  <c r="C13" i="9" s="1"/>
  <c r="B7" i="3"/>
  <c r="B7" i="9" s="1"/>
  <c r="I2" i="3"/>
  <c r="I1" i="3"/>
  <c r="F44" i="3"/>
  <c r="F45" i="3"/>
  <c r="F42" i="3"/>
  <c r="F43" i="3"/>
  <c r="F46" i="3"/>
  <c r="V52" i="2"/>
  <c r="V54" i="2"/>
  <c r="CG47" i="2"/>
  <c r="AJ39" i="2"/>
  <c r="CN37" i="2"/>
  <c r="BZ37" i="2"/>
  <c r="BL37" i="2"/>
  <c r="AJ37" i="2"/>
  <c r="CG36" i="2"/>
  <c r="AC36" i="2"/>
  <c r="AM30" i="2"/>
  <c r="BS48" i="2"/>
  <c r="AC54" i="2"/>
  <c r="V55" i="2"/>
  <c r="BH47" i="2"/>
  <c r="BL47" i="2"/>
  <c r="AJ47" i="2"/>
  <c r="BZ45" i="2"/>
  <c r="BL45" i="2"/>
  <c r="V57" i="2"/>
  <c r="BZ36" i="2"/>
  <c r="BL36" i="2"/>
  <c r="AX36" i="2"/>
  <c r="CN29" i="2"/>
  <c r="BZ29" i="2"/>
  <c r="BL29" i="2"/>
  <c r="AX29" i="2"/>
  <c r="AJ29" i="2"/>
  <c r="BE51" i="2"/>
  <c r="K7" i="1"/>
  <c r="K32" i="1" s="1"/>
  <c r="K30" i="6" s="1"/>
  <c r="AL9" i="2"/>
  <c r="AE9" i="2"/>
  <c r="Q13" i="2"/>
  <c r="AS13" i="2"/>
  <c r="AE13" i="2"/>
  <c r="Q15" i="2"/>
  <c r="AS15" i="2"/>
  <c r="AL15" i="2"/>
  <c r="AZ15" i="2"/>
  <c r="X15" i="2"/>
  <c r="AE15" i="2"/>
  <c r="Q19" i="2"/>
  <c r="X19" i="2"/>
  <c r="AS19" i="2"/>
  <c r="Q23" i="2"/>
  <c r="AZ23" i="2"/>
  <c r="X23" i="2"/>
  <c r="AS23" i="2"/>
  <c r="AE23" i="2"/>
  <c r="BC11" i="2"/>
  <c r="AA11" i="2"/>
  <c r="AH11" i="2"/>
  <c r="T15" i="2"/>
  <c r="AV15" i="2"/>
  <c r="T19" i="2"/>
  <c r="AO19" i="2"/>
  <c r="BC19" i="2"/>
  <c r="AA19" i="2"/>
  <c r="AV19" i="2"/>
  <c r="AH19" i="2"/>
  <c r="AA23" i="2"/>
  <c r="T27" i="2"/>
  <c r="AO27" i="2"/>
  <c r="BC27" i="2"/>
  <c r="AA27" i="2"/>
  <c r="AV27" i="2"/>
  <c r="AH27" i="2"/>
  <c r="Q32" i="2"/>
  <c r="CP32" i="2"/>
  <c r="BN32" i="2"/>
  <c r="BG32" i="2"/>
  <c r="AL32" i="2"/>
  <c r="CI32" i="2"/>
  <c r="AZ32" i="2"/>
  <c r="AE32" i="2"/>
  <c r="X32" i="2"/>
  <c r="AS32" i="2"/>
  <c r="BU32" i="2"/>
  <c r="BN36" i="2"/>
  <c r="AE36" i="2"/>
  <c r="BU36" i="2"/>
  <c r="CP40" i="2"/>
  <c r="BN40" i="2"/>
  <c r="BG40" i="2"/>
  <c r="AS40" i="2"/>
  <c r="AL40" i="2"/>
  <c r="CI40" i="2"/>
  <c r="CB40" i="2"/>
  <c r="AZ40" i="2"/>
  <c r="AE40" i="2"/>
  <c r="X40" i="2"/>
  <c r="BU40" i="2"/>
  <c r="AS44" i="2"/>
  <c r="X44" i="2"/>
  <c r="CP46" i="2"/>
  <c r="CB46" i="2"/>
  <c r="AE46" i="2"/>
  <c r="CP48" i="2"/>
  <c r="BN48" i="2"/>
  <c r="BG48" i="2"/>
  <c r="AS48" i="2"/>
  <c r="CI48" i="2"/>
  <c r="CB48" i="2"/>
  <c r="AZ48" i="2"/>
  <c r="AL48" i="2"/>
  <c r="AE48" i="2"/>
  <c r="X48" i="2"/>
  <c r="BU48" i="2"/>
  <c r="BG50" i="2"/>
  <c r="AS50" i="2"/>
  <c r="CP52" i="2"/>
  <c r="CI52" i="2"/>
  <c r="AS52" i="2"/>
  <c r="AL52" i="2"/>
  <c r="AE52" i="2"/>
  <c r="X52" i="2"/>
  <c r="BU52" i="2"/>
  <c r="CI54" i="2"/>
  <c r="AL54" i="2"/>
  <c r="BU54" i="2"/>
  <c r="CP56" i="2"/>
  <c r="CI56" i="2"/>
  <c r="CB56" i="2"/>
  <c r="BN56" i="2"/>
  <c r="BG56" i="2"/>
  <c r="AS56" i="2"/>
  <c r="AL56" i="2"/>
  <c r="AE56" i="2"/>
  <c r="X56" i="2"/>
  <c r="BU56" i="2"/>
  <c r="BU58" i="2"/>
  <c r="V58" i="2"/>
  <c r="AJ58" i="2"/>
  <c r="BS58" i="2"/>
  <c r="CG58" i="2"/>
  <c r="CU58" i="2"/>
  <c r="AO29" i="2"/>
  <c r="AH29" i="2"/>
  <c r="T31" i="2"/>
  <c r="CE31" i="2"/>
  <c r="BJ31" i="2"/>
  <c r="CS31" i="2"/>
  <c r="AO31" i="2"/>
  <c r="CL31" i="2"/>
  <c r="AV31" i="2"/>
  <c r="AH31" i="2"/>
  <c r="AA31" i="2"/>
  <c r="BX31" i="2"/>
  <c r="T35" i="2"/>
  <c r="CE35" i="2"/>
  <c r="BJ35" i="2"/>
  <c r="CS35" i="2"/>
  <c r="AA35" i="2"/>
  <c r="CS37" i="2"/>
  <c r="BC37" i="2"/>
  <c r="T39" i="2"/>
  <c r="CE39" i="2"/>
  <c r="BJ39" i="2"/>
  <c r="CS39" i="2"/>
  <c r="AO39" i="2"/>
  <c r="CL39" i="2"/>
  <c r="BC39" i="2"/>
  <c r="AA39" i="2"/>
  <c r="T43" i="2"/>
  <c r="CE43" i="2"/>
  <c r="BJ43" i="2"/>
  <c r="CS43" i="2"/>
  <c r="BC43" i="2"/>
  <c r="AA43" i="2"/>
  <c r="T45" i="2"/>
  <c r="CE45" i="2"/>
  <c r="CS45" i="2"/>
  <c r="AO45" i="2"/>
  <c r="CL45" i="2"/>
  <c r="AA45" i="2"/>
  <c r="BQ49" i="2"/>
  <c r="BC49" i="2"/>
  <c r="AH51" i="2"/>
  <c r="T53" i="2"/>
  <c r="CS53" i="2"/>
  <c r="CL53" i="2"/>
  <c r="AV53" i="2"/>
  <c r="BQ53" i="2"/>
  <c r="BJ53" i="2"/>
  <c r="AA53" i="2"/>
  <c r="CE53" i="2"/>
  <c r="AO53" i="2"/>
  <c r="BX57" i="2"/>
  <c r="V50" i="2"/>
  <c r="L6" i="6"/>
  <c r="CN58" i="2"/>
  <c r="BE58" i="2"/>
  <c r="BZ46" i="2"/>
  <c r="V35" i="2"/>
  <c r="AJ35" i="2"/>
  <c r="AX35" i="2"/>
  <c r="BZ35" i="2"/>
  <c r="CN35" i="2"/>
  <c r="AC35" i="2"/>
  <c r="CG35" i="2"/>
  <c r="CG33" i="2"/>
  <c r="V31" i="2"/>
  <c r="AJ31" i="2"/>
  <c r="AX31" i="2"/>
  <c r="BL31" i="2"/>
  <c r="BZ31" i="2"/>
  <c r="CN31" i="2"/>
  <c r="AC31" i="2"/>
  <c r="BE31" i="2"/>
  <c r="CG31" i="2"/>
  <c r="CG56" i="2"/>
  <c r="BX45" i="2"/>
  <c r="BX43" i="2"/>
  <c r="BX39" i="2"/>
  <c r="BX37" i="2"/>
  <c r="BX35" i="2"/>
  <c r="AH43" i="2"/>
  <c r="AH39" i="2"/>
  <c r="AH35" i="2"/>
  <c r="AV43" i="2"/>
  <c r="AV39" i="2"/>
  <c r="AV37" i="2"/>
  <c r="AV35" i="2"/>
  <c r="V47" i="2"/>
  <c r="BS47" i="2"/>
  <c r="V37" i="2"/>
  <c r="AQ37" i="2"/>
  <c r="BS37" i="2"/>
  <c r="CU37" i="2"/>
  <c r="V29" i="2"/>
  <c r="AQ29" i="2"/>
  <c r="BS29" i="2"/>
  <c r="CU29" i="2"/>
  <c r="AF30" i="2"/>
  <c r="AT30" i="2"/>
  <c r="Y30" i="2"/>
  <c r="R55" i="2"/>
  <c r="AJ55" i="2"/>
  <c r="AX55" i="2"/>
  <c r="BL55" i="2"/>
  <c r="CU55" i="2"/>
  <c r="AT55" i="2"/>
  <c r="AF55" i="2"/>
  <c r="BV55" i="2"/>
  <c r="CQ55" i="2"/>
  <c r="AM55" i="2"/>
  <c r="CJ55" i="2"/>
  <c r="V36" i="2"/>
  <c r="AQ36" i="2"/>
  <c r="CU36" i="2"/>
  <c r="BS36" i="2"/>
  <c r="BE36" i="2"/>
  <c r="AJ36" i="2"/>
  <c r="CN36" i="2"/>
  <c r="AQ30" i="2"/>
  <c r="DC15" i="2"/>
  <c r="AM35" i="2"/>
  <c r="AJ51" i="2"/>
  <c r="BE37" i="2"/>
  <c r="CG37" i="2"/>
  <c r="AX37" i="2"/>
  <c r="AC37" i="2"/>
  <c r="AQ35" i="2"/>
  <c r="BS35" i="2"/>
  <c r="AZ54" i="2"/>
  <c r="CN55" i="2"/>
  <c r="AC55" i="2"/>
  <c r="AQ55" i="2"/>
  <c r="AS22" i="2"/>
  <c r="AV18" i="2"/>
  <c r="AE31" i="2"/>
  <c r="AE47" i="2"/>
  <c r="AL47" i="2"/>
  <c r="BU47" i="2"/>
  <c r="CI47" i="2"/>
  <c r="BU55" i="2"/>
  <c r="CB55" i="2"/>
  <c r="AS55" i="2"/>
  <c r="AZ55" i="2"/>
  <c r="AA38" i="2"/>
  <c r="CE38" i="2"/>
  <c r="AV38" i="2"/>
  <c r="CS38" i="2"/>
  <c r="AO38" i="2"/>
  <c r="CS46" i="2"/>
  <c r="CL46" i="2"/>
  <c r="BC46" i="2"/>
  <c r="CE46" i="2"/>
  <c r="BQ46" i="2"/>
  <c r="AV46" i="2"/>
  <c r="CC44" i="2"/>
  <c r="BE29" i="2"/>
  <c r="AZ8" i="2"/>
  <c r="AL16" i="2"/>
  <c r="AZ16" i="2"/>
  <c r="Q24" i="2"/>
  <c r="AZ24" i="2"/>
  <c r="X24" i="2"/>
  <c r="AE24" i="2"/>
  <c r="AO12" i="2"/>
  <c r="T12" i="2"/>
  <c r="BC12" i="2"/>
  <c r="AA12" i="2"/>
  <c r="BC20" i="2"/>
  <c r="AA20" i="2"/>
  <c r="AH20" i="2"/>
  <c r="CB33" i="2"/>
  <c r="BN33" i="2"/>
  <c r="AS33" i="2"/>
  <c r="AE33" i="2"/>
  <c r="Q33" i="2"/>
  <c r="BG33" i="2"/>
  <c r="CP41" i="2"/>
  <c r="BU41" i="2"/>
  <c r="AZ41" i="2"/>
  <c r="X41" i="2"/>
  <c r="AE41" i="2"/>
  <c r="BJ56" i="2"/>
  <c r="X35" i="2"/>
  <c r="Q35" i="2"/>
  <c r="BG43" i="2"/>
  <c r="BQ50" i="2"/>
  <c r="AH50" i="2"/>
  <c r="CS50" i="2"/>
  <c r="CL50" i="2"/>
  <c r="BC50" i="2"/>
  <c r="AO50" i="2"/>
  <c r="CE58" i="2"/>
  <c r="AV58" i="2"/>
  <c r="BQ58" i="2"/>
  <c r="AH58" i="2"/>
  <c r="BX58" i="2"/>
  <c r="T58" i="2"/>
  <c r="BJ58" i="2"/>
  <c r="AC41" i="2"/>
  <c r="AJ41" i="2"/>
  <c r="X47" i="2"/>
  <c r="AO20" i="2"/>
  <c r="AS31" i="2"/>
  <c r="AS24" i="2"/>
  <c r="BJ38" i="2"/>
  <c r="CL58" i="2"/>
  <c r="BG41" i="2"/>
  <c r="BN55" i="2"/>
  <c r="CI49" i="2"/>
  <c r="CP33" i="2"/>
  <c r="T38" i="2"/>
  <c r="AM39" i="2"/>
  <c r="AQ39" i="2"/>
  <c r="AX50" i="2" l="1"/>
  <c r="F3" i="2"/>
  <c r="AX46" i="2"/>
  <c r="AC46" i="2"/>
  <c r="AJ46" i="2"/>
  <c r="V46" i="2"/>
  <c r="BS31" i="2"/>
  <c r="CJ49" i="2"/>
  <c r="AT41" i="2"/>
  <c r="BO57" i="2"/>
  <c r="BA53" i="2"/>
  <c r="BO53" i="2"/>
  <c r="CQ53" i="2"/>
  <c r="R53" i="2"/>
  <c r="CC45" i="2"/>
  <c r="BH49" i="2"/>
  <c r="CQ49" i="2"/>
  <c r="BH53" i="2"/>
  <c r="Y56" i="2"/>
  <c r="AM53" i="2"/>
  <c r="Y43" i="2"/>
  <c r="CQ31" i="2"/>
  <c r="BO45" i="2"/>
  <c r="Y31" i="2"/>
  <c r="BO47" i="2"/>
  <c r="BO30" i="2"/>
  <c r="CC55" i="2"/>
  <c r="CQ42" i="2"/>
  <c r="AF49" i="2"/>
  <c r="BO32" i="2"/>
  <c r="R33" i="2"/>
  <c r="BA33" i="2"/>
  <c r="AM32" i="2"/>
  <c r="CJ30" i="2"/>
  <c r="BV33" i="2"/>
  <c r="CC33" i="2"/>
  <c r="BA32" i="2"/>
  <c r="CQ33" i="2"/>
  <c r="AT33" i="2"/>
  <c r="CJ33" i="2"/>
  <c r="BO55" i="2"/>
  <c r="R32" i="2"/>
  <c r="CC49" i="2"/>
  <c r="Y55" i="2"/>
  <c r="BV30" i="2"/>
  <c r="BH33" i="2"/>
  <c r="BO49" i="2"/>
  <c r="BV49" i="2"/>
  <c r="BA30" i="2"/>
  <c r="CQ30" i="2"/>
  <c r="BA55" i="2"/>
  <c r="BH30" i="2"/>
  <c r="AM33" i="2"/>
  <c r="Y33" i="2"/>
  <c r="BH38" i="2"/>
  <c r="AF33" i="2"/>
  <c r="R54" i="2"/>
  <c r="Q41" i="2"/>
  <c r="AC33" i="2"/>
  <c r="AJ33" i="2"/>
  <c r="CU33" i="2"/>
  <c r="CN33" i="2"/>
  <c r="AF56" i="2"/>
  <c r="X20" i="2"/>
  <c r="CJ56" i="2"/>
  <c r="AX39" i="2"/>
  <c r="AL51" i="2"/>
  <c r="BQ54" i="2"/>
  <c r="BE45" i="2"/>
  <c r="BQ31" i="2"/>
  <c r="CB41" i="2"/>
  <c r="AX45" i="2"/>
  <c r="AL41" i="2"/>
  <c r="AC29" i="2"/>
  <c r="AA54" i="2"/>
  <c r="AX52" i="2"/>
  <c r="CB51" i="2"/>
  <c r="AH54" i="2"/>
  <c r="AT42" i="2"/>
  <c r="BS56" i="2"/>
  <c r="BU33" i="2"/>
  <c r="CN30" i="2"/>
  <c r="AJ30" i="2"/>
  <c r="CE54" i="2"/>
  <c r="BX54" i="2"/>
  <c r="BO42" i="2"/>
  <c r="AO54" i="2"/>
  <c r="AX30" i="2"/>
  <c r="BV42" i="2"/>
  <c r="X33" i="2"/>
  <c r="BC54" i="2"/>
  <c r="CG30" i="2"/>
  <c r="AF42" i="2"/>
  <c r="CL38" i="2"/>
  <c r="AH30" i="2"/>
  <c r="CL54" i="2"/>
  <c r="AV30" i="2"/>
  <c r="BH42" i="2"/>
  <c r="BE46" i="2"/>
  <c r="CI33" i="2"/>
  <c r="BQ30" i="2"/>
  <c r="BE30" i="2"/>
  <c r="CS54" i="2"/>
  <c r="CL30" i="2"/>
  <c r="CU30" i="2"/>
  <c r="AV54" i="2"/>
  <c r="BC30" i="2"/>
  <c r="CJ36" i="2"/>
  <c r="BS57" i="2"/>
  <c r="AE16" i="2"/>
  <c r="BJ54" i="2"/>
  <c r="CS30" i="2"/>
  <c r="AS39" i="2"/>
  <c r="CE42" i="2"/>
  <c r="CP51" i="2"/>
  <c r="J7" i="6"/>
  <c r="BG37" i="2"/>
  <c r="D7" i="1"/>
  <c r="D32" i="1" s="1"/>
  <c r="D30" i="6" s="1"/>
  <c r="D36" i="6" s="1"/>
  <c r="C7" i="6"/>
  <c r="BN8" i="2"/>
  <c r="AE8" i="2"/>
  <c r="X8" i="2"/>
  <c r="BG8" i="2"/>
  <c r="N38" i="1"/>
  <c r="N30" i="6"/>
  <c r="N36" i="6" s="1"/>
  <c r="G7" i="1"/>
  <c r="G32" i="1" s="1"/>
  <c r="G38" i="1" s="1"/>
  <c r="M11" i="6"/>
  <c r="J11" i="6"/>
  <c r="E11" i="6"/>
  <c r="E38" i="6"/>
  <c r="AA26" i="2"/>
  <c r="AO42" i="2"/>
  <c r="CP43" i="2"/>
  <c r="AO14" i="2"/>
  <c r="BQ38" i="2"/>
  <c r="CE30" i="2"/>
  <c r="AL55" i="2"/>
  <c r="CP47" i="2"/>
  <c r="CI39" i="2"/>
  <c r="BE55" i="2"/>
  <c r="BS55" i="2"/>
  <c r="CU35" i="2"/>
  <c r="AM43" i="2"/>
  <c r="B3" i="6"/>
  <c r="CG55" i="2"/>
  <c r="AT49" i="2"/>
  <c r="BO37" i="2"/>
  <c r="AV45" i="2"/>
  <c r="AH45" i="2"/>
  <c r="BZ56" i="2"/>
  <c r="BL50" i="2"/>
  <c r="AQ33" i="2"/>
  <c r="BE35" i="2"/>
  <c r="BX53" i="2"/>
  <c r="AH53" i="2"/>
  <c r="BC45" i="2"/>
  <c r="BJ45" i="2"/>
  <c r="BL33" i="2"/>
  <c r="L7" i="6"/>
  <c r="L8" i="6" s="1"/>
  <c r="BH39" i="2"/>
  <c r="C11" i="6"/>
  <c r="CC34" i="2"/>
  <c r="BV32" i="2"/>
  <c r="AC57" i="2"/>
  <c r="BX30" i="2"/>
  <c r="AA30" i="2"/>
  <c r="X16" i="2"/>
  <c r="AH18" i="2"/>
  <c r="AZ43" i="2"/>
  <c r="BN41" i="2"/>
  <c r="CI41" i="2"/>
  <c r="B3" i="1"/>
  <c r="F11" i="6"/>
  <c r="N7" i="6"/>
  <c r="BJ34" i="2"/>
  <c r="CN57" i="2"/>
  <c r="AA14" i="2"/>
  <c r="AO30" i="2"/>
  <c r="AS16" i="2"/>
  <c r="BC26" i="2"/>
  <c r="BJ30" i="2"/>
  <c r="AL8" i="2"/>
  <c r="Q8" i="2"/>
  <c r="C6" i="1"/>
  <c r="C40" i="1" s="1"/>
  <c r="BG9" i="2"/>
  <c r="BN9" i="2"/>
  <c r="BU9" i="2"/>
  <c r="CB9" i="2"/>
  <c r="CP9" i="2"/>
  <c r="CI9" i="2"/>
  <c r="AV10" i="2"/>
  <c r="AH37" i="2"/>
  <c r="T37" i="2"/>
  <c r="BX29" i="2"/>
  <c r="CE29" i="2"/>
  <c r="BN54" i="2"/>
  <c r="BU46" i="2"/>
  <c r="BG46" i="2"/>
  <c r="R31" i="2"/>
  <c r="N11" i="6"/>
  <c r="H11" i="6"/>
  <c r="F24" i="2"/>
  <c r="BA24" i="2" s="1"/>
  <c r="F12" i="2"/>
  <c r="AM12" i="2" s="1"/>
  <c r="CQ34" i="2"/>
  <c r="AA52" i="2"/>
  <c r="AH26" i="2"/>
  <c r="T18" i="2"/>
  <c r="CP12" i="2"/>
  <c r="CI12" i="2"/>
  <c r="CB12" i="2"/>
  <c r="BU12" i="2"/>
  <c r="BG12" i="2"/>
  <c r="BN12" i="2"/>
  <c r="CP20" i="2"/>
  <c r="CI20" i="2"/>
  <c r="CB20" i="2"/>
  <c r="BU20" i="2"/>
  <c r="BG20" i="2"/>
  <c r="BN20" i="2"/>
  <c r="F25" i="2"/>
  <c r="AM25" i="2" s="1"/>
  <c r="T10" i="2"/>
  <c r="AH10" i="2"/>
  <c r="CP31" i="2"/>
  <c r="BQ29" i="2"/>
  <c r="BL51" i="2"/>
  <c r="Q22" i="2"/>
  <c r="AL39" i="2"/>
  <c r="AL31" i="2"/>
  <c r="AL22" i="2"/>
  <c r="BC29" i="2"/>
  <c r="AA37" i="2"/>
  <c r="AA29" i="2"/>
  <c r="T29" i="2"/>
  <c r="CB54" i="2"/>
  <c r="X46" i="2"/>
  <c r="BN46" i="2"/>
  <c r="AM31" i="2"/>
  <c r="AT31" i="2"/>
  <c r="F17" i="2"/>
  <c r="AT17" i="2" s="1"/>
  <c r="F9" i="2"/>
  <c r="BA9" i="2" s="1"/>
  <c r="CJ34" i="2"/>
  <c r="AM34" i="2"/>
  <c r="CG57" i="2"/>
  <c r="AA10" i="2"/>
  <c r="AH24" i="2"/>
  <c r="AL20" i="2"/>
  <c r="AZ31" i="2"/>
  <c r="BG39" i="2"/>
  <c r="T16" i="2"/>
  <c r="BG13" i="2"/>
  <c r="BN13" i="2"/>
  <c r="CP13" i="2"/>
  <c r="CI13" i="2"/>
  <c r="CB13" i="2"/>
  <c r="BU13" i="2"/>
  <c r="BG21" i="2"/>
  <c r="BN21" i="2"/>
  <c r="CB21" i="2"/>
  <c r="BU21" i="2"/>
  <c r="CI21" i="2"/>
  <c r="CP21" i="2"/>
  <c r="Q46" i="2"/>
  <c r="F26" i="2"/>
  <c r="R26" i="2" s="1"/>
  <c r="F19" i="2"/>
  <c r="R19" i="2" s="1"/>
  <c r="BN39" i="2"/>
  <c r="Q54" i="2"/>
  <c r="F7" i="6"/>
  <c r="CP54" i="2"/>
  <c r="X9" i="2"/>
  <c r="V51" i="2"/>
  <c r="AF47" i="2"/>
  <c r="AJ44" i="2"/>
  <c r="F23" i="2"/>
  <c r="AT23" i="2" s="1"/>
  <c r="F21" i="2"/>
  <c r="R21" i="2" s="1"/>
  <c r="F11" i="2"/>
  <c r="AM11" i="2" s="1"/>
  <c r="AF34" i="2"/>
  <c r="BE57" i="2"/>
  <c r="AL45" i="2"/>
  <c r="BG31" i="2"/>
  <c r="CE50" i="2"/>
  <c r="CS52" i="2"/>
  <c r="CP15" i="2"/>
  <c r="CI15" i="2"/>
  <c r="CB15" i="2"/>
  <c r="BU15" i="2"/>
  <c r="BN15" i="2"/>
  <c r="BG15" i="2"/>
  <c r="CP23" i="2"/>
  <c r="CI23" i="2"/>
  <c r="CB23" i="2"/>
  <c r="BU23" i="2"/>
  <c r="BG23" i="2"/>
  <c r="BN23" i="2"/>
  <c r="F14" i="2"/>
  <c r="BA14" i="2" s="1"/>
  <c r="AL14" i="2"/>
  <c r="BN14" i="2"/>
  <c r="CP14" i="2"/>
  <c r="CB14" i="2"/>
  <c r="CI14" i="2"/>
  <c r="BU14" i="2"/>
  <c r="BG14" i="2"/>
  <c r="BU22" i="2"/>
  <c r="BN22" i="2"/>
  <c r="CI22" i="2"/>
  <c r="CB22" i="2"/>
  <c r="CP22" i="2"/>
  <c r="BG22" i="2"/>
  <c r="CB31" i="2"/>
  <c r="AZ39" i="2"/>
  <c r="AV26" i="2"/>
  <c r="Y45" i="2"/>
  <c r="G6" i="6"/>
  <c r="G8" i="6" s="1"/>
  <c r="BA36" i="2"/>
  <c r="AA55" i="2"/>
  <c r="CL37" i="2"/>
  <c r="AV29" i="2"/>
  <c r="X54" i="2"/>
  <c r="AL46" i="2"/>
  <c r="X57" i="2"/>
  <c r="CB39" i="2"/>
  <c r="AO18" i="2"/>
  <c r="AZ22" i="2"/>
  <c r="CQ47" i="2"/>
  <c r="AX51" i="2"/>
  <c r="CQ45" i="2"/>
  <c r="Y40" i="2"/>
  <c r="AO37" i="2"/>
  <c r="CL29" i="2"/>
  <c r="AE54" i="2"/>
  <c r="AZ46" i="2"/>
  <c r="AZ9" i="2"/>
  <c r="AT34" i="2"/>
  <c r="AT47" i="2"/>
  <c r="C8" i="6"/>
  <c r="F16" i="2"/>
  <c r="R16" i="2" s="1"/>
  <c r="CC47" i="2"/>
  <c r="CQ40" i="2"/>
  <c r="CG34" i="2"/>
  <c r="AX57" i="2"/>
  <c r="X39" i="2"/>
  <c r="AE22" i="2"/>
  <c r="BC10" i="2"/>
  <c r="BN45" i="2"/>
  <c r="CP39" i="2"/>
  <c r="CP8" i="2"/>
  <c r="CI8" i="2"/>
  <c r="CB8" i="2"/>
  <c r="BU8" i="2"/>
  <c r="CP16" i="2"/>
  <c r="CI16" i="2"/>
  <c r="CB16" i="2"/>
  <c r="BU16" i="2"/>
  <c r="BG16" i="2"/>
  <c r="BN16" i="2"/>
  <c r="CP24" i="2"/>
  <c r="CI24" i="2"/>
  <c r="CB24" i="2"/>
  <c r="BU24" i="2"/>
  <c r="BG24" i="2"/>
  <c r="BN24" i="2"/>
  <c r="F13" i="2"/>
  <c r="R13" i="2" s="1"/>
  <c r="BU39" i="2"/>
  <c r="T26" i="2"/>
  <c r="BG25" i="2"/>
  <c r="BN25" i="2"/>
  <c r="BU25" i="2"/>
  <c r="CP25" i="2"/>
  <c r="CI25" i="2"/>
  <c r="CB25" i="2"/>
  <c r="Q39" i="2"/>
  <c r="CI31" i="2"/>
  <c r="AM47" i="2"/>
  <c r="R45" i="2"/>
  <c r="BJ37" i="2"/>
  <c r="CS29" i="2"/>
  <c r="AS54" i="2"/>
  <c r="CI46" i="2"/>
  <c r="AS9" i="2"/>
  <c r="CC31" i="2"/>
  <c r="BV47" i="2"/>
  <c r="O32" i="6"/>
  <c r="E23" i="9" s="1"/>
  <c r="F20" i="2"/>
  <c r="AT20" i="2" s="1"/>
  <c r="F10" i="2"/>
  <c r="AT10" i="2" s="1"/>
  <c r="BZ57" i="2"/>
  <c r="X31" i="2"/>
  <c r="AS20" i="2"/>
  <c r="AZ45" i="2"/>
  <c r="BN31" i="2"/>
  <c r="T24" i="2"/>
  <c r="Q31" i="2"/>
  <c r="CI10" i="2"/>
  <c r="BN10" i="2"/>
  <c r="CB10" i="2"/>
  <c r="BU10" i="2"/>
  <c r="CP10" i="2"/>
  <c r="BG10" i="2"/>
  <c r="AZ18" i="2"/>
  <c r="CP18" i="2"/>
  <c r="CB18" i="2"/>
  <c r="BN18" i="2"/>
  <c r="BU18" i="2"/>
  <c r="CI18" i="2"/>
  <c r="BG18" i="2"/>
  <c r="AZ26" i="2"/>
  <c r="CI26" i="2"/>
  <c r="BN26" i="2"/>
  <c r="CP26" i="2"/>
  <c r="CB26" i="2"/>
  <c r="BU26" i="2"/>
  <c r="BG26" i="2"/>
  <c r="F18" i="2"/>
  <c r="AM18" i="2" s="1"/>
  <c r="CY59" i="2"/>
  <c r="BG17" i="2"/>
  <c r="BN17" i="2"/>
  <c r="CI17" i="2"/>
  <c r="CP17" i="2"/>
  <c r="CB17" i="2"/>
  <c r="BU17" i="2"/>
  <c r="AV32" i="2"/>
  <c r="AA18" i="2"/>
  <c r="BZ51" i="2"/>
  <c r="BH48" i="2"/>
  <c r="AV47" i="2"/>
  <c r="BV36" i="2"/>
  <c r="Y47" i="2"/>
  <c r="AF36" i="2"/>
  <c r="CE37" i="2"/>
  <c r="Q9" i="2"/>
  <c r="CJ47" i="2"/>
  <c r="H7" i="1"/>
  <c r="H32" i="1" s="1"/>
  <c r="H38" i="1" s="1"/>
  <c r="F27" i="2"/>
  <c r="AF27" i="2" s="1"/>
  <c r="F22" i="2"/>
  <c r="AM22" i="2" s="1"/>
  <c r="F15" i="2"/>
  <c r="Y15" i="2" s="1"/>
  <c r="CU57" i="2"/>
  <c r="BL57" i="2"/>
  <c r="CI45" i="2"/>
  <c r="CP11" i="2"/>
  <c r="CI11" i="2"/>
  <c r="CB11" i="2"/>
  <c r="BU11" i="2"/>
  <c r="BG11" i="2"/>
  <c r="BN11" i="2"/>
  <c r="BG19" i="2"/>
  <c r="CP19" i="2"/>
  <c r="CI19" i="2"/>
  <c r="CB19" i="2"/>
  <c r="BU19" i="2"/>
  <c r="BN19" i="2"/>
  <c r="CP27" i="2"/>
  <c r="CI27" i="2"/>
  <c r="CB27" i="2"/>
  <c r="BU27" i="2"/>
  <c r="BN27" i="2"/>
  <c r="BG27" i="2"/>
  <c r="H8" i="6"/>
  <c r="N8" i="1"/>
  <c r="I6" i="6"/>
  <c r="I38" i="6" s="1"/>
  <c r="O35" i="6"/>
  <c r="O34" i="6"/>
  <c r="F8" i="1"/>
  <c r="D25" i="3"/>
  <c r="O11" i="1"/>
  <c r="L30" i="6"/>
  <c r="L36" i="6" s="1"/>
  <c r="K36" i="6"/>
  <c r="O31" i="6"/>
  <c r="K38" i="1"/>
  <c r="DA59" i="2"/>
  <c r="I30" i="6"/>
  <c r="I36" i="6" s="1"/>
  <c r="H6" i="1"/>
  <c r="H40" i="1" s="1"/>
  <c r="L40" i="1"/>
  <c r="M6" i="1"/>
  <c r="M40" i="1" s="1"/>
  <c r="N6" i="6"/>
  <c r="N38" i="6" s="1"/>
  <c r="J6" i="6"/>
  <c r="J8" i="6" s="1"/>
  <c r="I7" i="6"/>
  <c r="I11" i="6"/>
  <c r="F30" i="6"/>
  <c r="F36" i="6" s="1"/>
  <c r="F38" i="1"/>
  <c r="BU57" i="2"/>
  <c r="BV46" i="2"/>
  <c r="AH55" i="2"/>
  <c r="BV38" i="2"/>
  <c r="BQ32" i="2"/>
  <c r="AZ35" i="2"/>
  <c r="AT35" i="2"/>
  <c r="CJ40" i="2"/>
  <c r="CC46" i="2"/>
  <c r="BC55" i="2"/>
  <c r="BX33" i="2"/>
  <c r="X58" i="2"/>
  <c r="CP50" i="2"/>
  <c r="AC52" i="2"/>
  <c r="L11" i="6"/>
  <c r="BL34" i="2"/>
  <c r="Q58" i="2"/>
  <c r="BZ34" i="2"/>
  <c r="T14" i="2"/>
  <c r="AV42" i="2"/>
  <c r="AS43" i="2"/>
  <c r="CP35" i="2"/>
  <c r="AO22" i="2"/>
  <c r="AH14" i="2"/>
  <c r="BC40" i="2"/>
  <c r="Q57" i="2"/>
  <c r="CG44" i="2"/>
  <c r="CU49" i="2"/>
  <c r="R35" i="2"/>
  <c r="R43" i="2"/>
  <c r="J8" i="1"/>
  <c r="L38" i="6"/>
  <c r="AF32" i="2"/>
  <c r="BS33" i="2"/>
  <c r="BH40" i="2"/>
  <c r="CG46" i="2"/>
  <c r="CQ46" i="2"/>
  <c r="T49" i="2"/>
  <c r="CL33" i="2"/>
  <c r="AE58" i="2"/>
  <c r="BU50" i="2"/>
  <c r="AZ42" i="2"/>
  <c r="AZ34" i="2"/>
  <c r="AT36" i="2"/>
  <c r="AM57" i="2"/>
  <c r="AQ52" i="2"/>
  <c r="CG45" i="2"/>
  <c r="K11" i="6"/>
  <c r="D8" i="1"/>
  <c r="R39" i="2"/>
  <c r="BA34" i="2"/>
  <c r="BE34" i="2"/>
  <c r="CJ32" i="2"/>
  <c r="X18" i="2"/>
  <c r="CG48" i="2"/>
  <c r="BL44" i="2"/>
  <c r="BS34" i="2"/>
  <c r="AH32" i="2"/>
  <c r="BL52" i="2"/>
  <c r="AL43" i="2"/>
  <c r="BX40" i="2"/>
  <c r="AJ49" i="2"/>
  <c r="AF43" i="2"/>
  <c r="BN43" i="2"/>
  <c r="AL35" i="2"/>
  <c r="Q18" i="2"/>
  <c r="CL40" i="2"/>
  <c r="AC49" i="2"/>
  <c r="CQ43" i="2"/>
  <c r="CS47" i="2"/>
  <c r="BN58" i="2"/>
  <c r="AV21" i="2"/>
  <c r="CQ29" i="2"/>
  <c r="BV40" i="2"/>
  <c r="CB43" i="2"/>
  <c r="BS43" i="2"/>
  <c r="CC29" i="2"/>
  <c r="AE50" i="2"/>
  <c r="AA21" i="2"/>
  <c r="AV13" i="2"/>
  <c r="CC36" i="2"/>
  <c r="BZ43" i="2"/>
  <c r="AT40" i="2"/>
  <c r="BS52" i="2"/>
  <c r="BV39" i="2"/>
  <c r="BL46" i="2"/>
  <c r="G11" i="6"/>
  <c r="O9" i="6"/>
  <c r="BA47" i="2"/>
  <c r="Y34" i="2"/>
  <c r="AQ34" i="2"/>
  <c r="BH32" i="2"/>
  <c r="CG52" i="2"/>
  <c r="X10" i="2"/>
  <c r="AH22" i="2"/>
  <c r="AS18" i="2"/>
  <c r="AZ58" i="2"/>
  <c r="AL10" i="2"/>
  <c r="BL49" i="2"/>
  <c r="CJ35" i="2"/>
  <c r="Q26" i="2"/>
  <c r="CP57" i="2"/>
  <c r="CZ20" i="2"/>
  <c r="BO35" i="2"/>
  <c r="AF40" i="2"/>
  <c r="BO46" i="2"/>
  <c r="X50" i="2"/>
  <c r="BE52" i="2"/>
  <c r="AX34" i="2"/>
  <c r="BC22" i="2"/>
  <c r="CS40" i="2"/>
  <c r="BG49" i="2"/>
  <c r="BZ49" i="2"/>
  <c r="V33" i="2"/>
  <c r="CC40" i="2"/>
  <c r="CB58" i="2"/>
  <c r="CN34" i="2"/>
  <c r="BC34" i="2"/>
  <c r="CI43" i="2"/>
  <c r="BN35" i="2"/>
  <c r="AL18" i="2"/>
  <c r="BJ32" i="2"/>
  <c r="AS49" i="2"/>
  <c r="AF35" i="2"/>
  <c r="CU38" i="2"/>
  <c r="CJ43" i="2"/>
  <c r="BA43" i="2"/>
  <c r="J40" i="1"/>
  <c r="CQ32" i="2"/>
  <c r="AH47" i="2"/>
  <c r="AX33" i="2"/>
  <c r="AM40" i="2"/>
  <c r="BS46" i="2"/>
  <c r="BC57" i="2"/>
  <c r="BJ33" i="2"/>
  <c r="CI58" i="2"/>
  <c r="CB50" i="2"/>
  <c r="BO36" i="2"/>
  <c r="AF38" i="2"/>
  <c r="AT43" i="2"/>
  <c r="R40" i="2"/>
  <c r="CN52" i="2"/>
  <c r="BA40" i="2"/>
  <c r="CN46" i="2"/>
  <c r="CU44" i="2"/>
  <c r="BV35" i="2"/>
  <c r="AC34" i="2"/>
  <c r="CN32" i="2"/>
  <c r="CC30" i="2"/>
  <c r="AJ52" i="2"/>
  <c r="AV40" i="2"/>
  <c r="AZ49" i="2"/>
  <c r="BG35" i="2"/>
  <c r="BQ47" i="2"/>
  <c r="C38" i="6"/>
  <c r="Q43" i="2"/>
  <c r="AE10" i="2"/>
  <c r="BU35" i="2"/>
  <c r="CU52" i="2"/>
  <c r="AE35" i="2"/>
  <c r="AV22" i="2"/>
  <c r="AO33" i="2"/>
  <c r="AJ34" i="2"/>
  <c r="AS35" i="2"/>
  <c r="AL26" i="2"/>
  <c r="AA32" i="2"/>
  <c r="BO43" i="2"/>
  <c r="CU46" i="2"/>
  <c r="AA57" i="2"/>
  <c r="CS33" i="2"/>
  <c r="AM38" i="2"/>
  <c r="CL34" i="2"/>
  <c r="CB35" i="2"/>
  <c r="T22" i="2"/>
  <c r="AS26" i="2"/>
  <c r="AE18" i="2"/>
  <c r="AA56" i="2"/>
  <c r="CC43" i="2"/>
  <c r="CC32" i="2"/>
  <c r="AH49" i="2"/>
  <c r="AT52" i="2"/>
  <c r="BZ33" i="2"/>
  <c r="T57" i="2"/>
  <c r="AT38" i="2"/>
  <c r="BH43" i="2"/>
  <c r="AQ44" i="2"/>
  <c r="CU34" i="2"/>
  <c r="BZ48" i="2"/>
  <c r="CG49" i="2"/>
  <c r="CS36" i="2"/>
  <c r="I8" i="1"/>
  <c r="BC51" i="2"/>
  <c r="CW40" i="2"/>
  <c r="AV17" i="2"/>
  <c r="AC38" i="2"/>
  <c r="CG38" i="2"/>
  <c r="V38" i="2"/>
  <c r="BZ38" i="2"/>
  <c r="BE38" i="2"/>
  <c r="AX38" i="2"/>
  <c r="CG53" i="2"/>
  <c r="AJ53" i="2"/>
  <c r="AX53" i="2"/>
  <c r="BL53" i="2"/>
  <c r="CU53" i="2"/>
  <c r="V53" i="2"/>
  <c r="BS53" i="2"/>
  <c r="AQ53" i="2"/>
  <c r="Q14" i="2"/>
  <c r="AJ38" i="2"/>
  <c r="Y48" i="2"/>
  <c r="BJ57" i="2"/>
  <c r="CS51" i="2"/>
  <c r="CB38" i="2"/>
  <c r="BU30" i="2"/>
  <c r="CU43" i="2"/>
  <c r="AC43" i="2"/>
  <c r="BL43" i="2"/>
  <c r="AQ43" i="2"/>
  <c r="AX43" i="2"/>
  <c r="AJ43" i="2"/>
  <c r="V43" i="2"/>
  <c r="CG43" i="2"/>
  <c r="AQ40" i="2"/>
  <c r="BS40" i="2"/>
  <c r="V40" i="2"/>
  <c r="CU40" i="2"/>
  <c r="AJ40" i="2"/>
  <c r="BL40" i="2"/>
  <c r="CG40" i="2"/>
  <c r="CN40" i="2"/>
  <c r="AC40" i="2"/>
  <c r="BV37" i="2"/>
  <c r="BH37" i="2"/>
  <c r="CQ37" i="2"/>
  <c r="CC37" i="2"/>
  <c r="CJ37" i="2"/>
  <c r="AT37" i="2"/>
  <c r="R37" i="2"/>
  <c r="Q10" i="2"/>
  <c r="AZ10" i="2"/>
  <c r="AS10" i="2"/>
  <c r="AL17" i="2"/>
  <c r="X17" i="2"/>
  <c r="AS17" i="2"/>
  <c r="AS25" i="2"/>
  <c r="AE25" i="2"/>
  <c r="Q25" i="2"/>
  <c r="AZ25" i="2"/>
  <c r="BC13" i="2"/>
  <c r="AA13" i="2"/>
  <c r="T13" i="2"/>
  <c r="AH13" i="2"/>
  <c r="AO21" i="2"/>
  <c r="BC21" i="2"/>
  <c r="AH21" i="2"/>
  <c r="CP34" i="2"/>
  <c r="AE34" i="2"/>
  <c r="BN34" i="2"/>
  <c r="X34" i="2"/>
  <c r="BG34" i="2"/>
  <c r="AS34" i="2"/>
  <c r="Q34" i="2"/>
  <c r="CB34" i="2"/>
  <c r="BN42" i="2"/>
  <c r="X42" i="2"/>
  <c r="BG42" i="2"/>
  <c r="BU42" i="2"/>
  <c r="AS42" i="2"/>
  <c r="CB42" i="2"/>
  <c r="AL42" i="2"/>
  <c r="CP49" i="2"/>
  <c r="BU49" i="2"/>
  <c r="X49" i="2"/>
  <c r="CB49" i="2"/>
  <c r="AE49" i="2"/>
  <c r="AZ57" i="2"/>
  <c r="CB57" i="2"/>
  <c r="AL57" i="2"/>
  <c r="BG57" i="2"/>
  <c r="CI57" i="2"/>
  <c r="BN57" i="2"/>
  <c r="CL32" i="2"/>
  <c r="AO32" i="2"/>
  <c r="BC32" i="2"/>
  <c r="CS32" i="2"/>
  <c r="BX32" i="2"/>
  <c r="CE40" i="2"/>
  <c r="AA40" i="2"/>
  <c r="AO40" i="2"/>
  <c r="T40" i="2"/>
  <c r="BQ40" i="2"/>
  <c r="AO47" i="2"/>
  <c r="CL47" i="2"/>
  <c r="BX47" i="2"/>
  <c r="BJ47" i="2"/>
  <c r="BC47" i="2"/>
  <c r="CS55" i="2"/>
  <c r="CE55" i="2"/>
  <c r="AV55" i="2"/>
  <c r="BX55" i="2"/>
  <c r="BJ55" i="2"/>
  <c r="AE57" i="2"/>
  <c r="Q49" i="2"/>
  <c r="Y37" i="2"/>
  <c r="BL38" i="2"/>
  <c r="BA48" i="2"/>
  <c r="AM37" i="2"/>
  <c r="CQ52" i="2"/>
  <c r="BQ55" i="2"/>
  <c r="CZ53" i="2"/>
  <c r="BX51" i="2"/>
  <c r="T47" i="2"/>
  <c r="AE42" i="2"/>
  <c r="AL38" i="2"/>
  <c r="BU34" i="2"/>
  <c r="AL30" i="2"/>
  <c r="AO25" i="2"/>
  <c r="BC17" i="2"/>
  <c r="AO13" i="2"/>
  <c r="X25" i="2"/>
  <c r="Q17" i="2"/>
  <c r="AT51" i="2"/>
  <c r="AM51" i="2"/>
  <c r="BE40" i="2"/>
  <c r="AF45" i="2"/>
  <c r="AM45" i="2"/>
  <c r="AT45" i="2"/>
  <c r="AM42" i="2"/>
  <c r="CC42" i="2"/>
  <c r="Y42" i="2"/>
  <c r="R42" i="2"/>
  <c r="CJ42" i="2"/>
  <c r="BJ40" i="2"/>
  <c r="Q42" i="2"/>
  <c r="BO48" i="2"/>
  <c r="BO51" i="2"/>
  <c r="AO51" i="2"/>
  <c r="BG30" i="2"/>
  <c r="BC9" i="2"/>
  <c r="BH51" i="2"/>
  <c r="AC53" i="2"/>
  <c r="BS42" i="2"/>
  <c r="AJ42" i="2"/>
  <c r="AQ42" i="2"/>
  <c r="CG42" i="2"/>
  <c r="AZ12" i="2"/>
  <c r="AS12" i="2"/>
  <c r="AL12" i="2"/>
  <c r="X12" i="2"/>
  <c r="Q12" i="2"/>
  <c r="AL19" i="2"/>
  <c r="AZ19" i="2"/>
  <c r="AE27" i="2"/>
  <c r="Q27" i="2"/>
  <c r="BC15" i="2"/>
  <c r="AA15" i="2"/>
  <c r="AH15" i="2"/>
  <c r="BC23" i="2"/>
  <c r="AH23" i="2"/>
  <c r="AV23" i="2"/>
  <c r="AL36" i="2"/>
  <c r="CI36" i="2"/>
  <c r="CB36" i="2"/>
  <c r="CP36" i="2"/>
  <c r="AZ36" i="2"/>
  <c r="X36" i="2"/>
  <c r="Q44" i="2"/>
  <c r="AZ44" i="2"/>
  <c r="AL44" i="2"/>
  <c r="CP44" i="2"/>
  <c r="AE44" i="2"/>
  <c r="BG44" i="2"/>
  <c r="CB44" i="2"/>
  <c r="BU44" i="2"/>
  <c r="BU51" i="2"/>
  <c r="BG51" i="2"/>
  <c r="AE51" i="2"/>
  <c r="AS51" i="2"/>
  <c r="Q51" i="2"/>
  <c r="X51" i="2"/>
  <c r="BV58" i="2"/>
  <c r="CQ58" i="2"/>
  <c r="AT58" i="2"/>
  <c r="BA58" i="2"/>
  <c r="AO34" i="2"/>
  <c r="BX34" i="2"/>
  <c r="AH34" i="2"/>
  <c r="AV34" i="2"/>
  <c r="CS34" i="2"/>
  <c r="T42" i="2"/>
  <c r="CL42" i="2"/>
  <c r="BC42" i="2"/>
  <c r="CS49" i="2"/>
  <c r="AO49" i="2"/>
  <c r="CE49" i="2"/>
  <c r="CL49" i="2"/>
  <c r="AA49" i="2"/>
  <c r="AV57" i="2"/>
  <c r="AH57" i="2"/>
  <c r="CS57" i="2"/>
  <c r="CE57" i="2"/>
  <c r="BJ42" i="2"/>
  <c r="BN51" i="2"/>
  <c r="AQ38" i="2"/>
  <c r="CL57" i="2"/>
  <c r="CL55" i="2"/>
  <c r="BJ49" i="2"/>
  <c r="CI42" i="2"/>
  <c r="AS36" i="2"/>
  <c r="CI34" i="2"/>
  <c r="T21" i="2"/>
  <c r="AE19" i="2"/>
  <c r="CN43" i="2"/>
  <c r="BE53" i="2"/>
  <c r="CC57" i="2"/>
  <c r="BV57" i="2"/>
  <c r="Y57" i="2"/>
  <c r="CQ57" i="2"/>
  <c r="BH57" i="2"/>
  <c r="R57" i="2"/>
  <c r="AT57" i="2"/>
  <c r="CJ57" i="2"/>
  <c r="BA57" i="2"/>
  <c r="AA34" i="2"/>
  <c r="AL49" i="2"/>
  <c r="CS42" i="2"/>
  <c r="R48" i="2"/>
  <c r="AT48" i="2"/>
  <c r="AF48" i="2"/>
  <c r="CC48" i="2"/>
  <c r="BV48" i="2"/>
  <c r="AM50" i="2"/>
  <c r="BH50" i="2"/>
  <c r="CQ51" i="2"/>
  <c r="AF51" i="2"/>
  <c r="Y51" i="2"/>
  <c r="Q21" i="2"/>
  <c r="AS21" i="2"/>
  <c r="AA9" i="2"/>
  <c r="T9" i="2"/>
  <c r="AV9" i="2"/>
  <c r="AH9" i="2"/>
  <c r="AO9" i="2"/>
  <c r="AH17" i="2"/>
  <c r="AO17" i="2"/>
  <c r="AA17" i="2"/>
  <c r="T25" i="2"/>
  <c r="BC25" i="2"/>
  <c r="AA25" i="2"/>
  <c r="AH25" i="2"/>
  <c r="AZ30" i="2"/>
  <c r="Q30" i="2"/>
  <c r="X30" i="2"/>
  <c r="CP30" i="2"/>
  <c r="AS30" i="2"/>
  <c r="BN30" i="2"/>
  <c r="CI30" i="2"/>
  <c r="AE30" i="2"/>
  <c r="Q38" i="2"/>
  <c r="AZ38" i="2"/>
  <c r="CP38" i="2"/>
  <c r="AE38" i="2"/>
  <c r="BN38" i="2"/>
  <c r="X38" i="2"/>
  <c r="BG38" i="2"/>
  <c r="CI38" i="2"/>
  <c r="BU38" i="2"/>
  <c r="BN53" i="2"/>
  <c r="AZ53" i="2"/>
  <c r="BG53" i="2"/>
  <c r="CB53" i="2"/>
  <c r="AL53" i="2"/>
  <c r="AE53" i="2"/>
  <c r="Q53" i="2"/>
  <c r="AS53" i="2"/>
  <c r="CE36" i="2"/>
  <c r="BQ36" i="2"/>
  <c r="AO36" i="2"/>
  <c r="BX36" i="2"/>
  <c r="CL36" i="2"/>
  <c r="BC36" i="2"/>
  <c r="BJ36" i="2"/>
  <c r="AH36" i="2"/>
  <c r="T36" i="2"/>
  <c r="AV36" i="2"/>
  <c r="AV44" i="2"/>
  <c r="AH44" i="2"/>
  <c r="AA44" i="2"/>
  <c r="AO44" i="2"/>
  <c r="BX44" i="2"/>
  <c r="CE44" i="2"/>
  <c r="CS44" i="2"/>
  <c r="BQ44" i="2"/>
  <c r="BJ44" i="2"/>
  <c r="CL51" i="2"/>
  <c r="CE51" i="2"/>
  <c r="T51" i="2"/>
  <c r="BJ51" i="2"/>
  <c r="CQ48" i="2"/>
  <c r="BS38" i="2"/>
  <c r="CC51" i="2"/>
  <c r="BQ51" i="2"/>
  <c r="CZ27" i="2"/>
  <c r="AM48" i="2"/>
  <c r="V42" i="2"/>
  <c r="AQ41" i="2"/>
  <c r="BZ41" i="2"/>
  <c r="CG41" i="2"/>
  <c r="CU41" i="2"/>
  <c r="V41" i="2"/>
  <c r="CN41" i="2"/>
  <c r="BL41" i="2"/>
  <c r="AC56" i="2"/>
  <c r="BL56" i="2"/>
  <c r="AX56" i="2"/>
  <c r="V56" i="2"/>
  <c r="BE56" i="2"/>
  <c r="CU56" i="2"/>
  <c r="AQ56" i="2"/>
  <c r="BU53" i="2"/>
  <c r="X53" i="2"/>
  <c r="CP53" i="2"/>
  <c r="CI51" i="2"/>
  <c r="AX41" i="2"/>
  <c r="BQ34" i="2"/>
  <c r="AS14" i="2"/>
  <c r="AV49" i="2"/>
  <c r="AO57" i="2"/>
  <c r="AO55" i="2"/>
  <c r="AV51" i="2"/>
  <c r="AA47" i="2"/>
  <c r="CI44" i="2"/>
  <c r="BG36" i="2"/>
  <c r="AV25" i="2"/>
  <c r="T23" i="2"/>
  <c r="X27" i="2"/>
  <c r="BZ40" i="2"/>
  <c r="CN56" i="2"/>
  <c r="AF37" i="2"/>
  <c r="BH46" i="2"/>
  <c r="Y46" i="2"/>
  <c r="AT46" i="2"/>
  <c r="AM46" i="2"/>
  <c r="AC32" i="2"/>
  <c r="BE32" i="2"/>
  <c r="BL32" i="2"/>
  <c r="BS32" i="2"/>
  <c r="V32" i="2"/>
  <c r="BZ32" i="2"/>
  <c r="BH35" i="2"/>
  <c r="CQ35" i="2"/>
  <c r="CC35" i="2"/>
  <c r="BA35" i="2"/>
  <c r="AF29" i="2"/>
  <c r="Y29" i="2"/>
  <c r="BV29" i="2"/>
  <c r="AT29" i="2"/>
  <c r="CJ29" i="2"/>
  <c r="BZ53" i="2"/>
  <c r="BL54" i="2"/>
  <c r="CN54" i="2"/>
  <c r="BS54" i="2"/>
  <c r="AQ54" i="2"/>
  <c r="AE12" i="2"/>
  <c r="BC44" i="2"/>
  <c r="CE32" i="2"/>
  <c r="CL44" i="2"/>
  <c r="AX48" i="2"/>
  <c r="AX49" i="2"/>
  <c r="CW48" i="2"/>
  <c r="BA44" i="2"/>
  <c r="AF44" i="2"/>
  <c r="Y38" i="2"/>
  <c r="BA38" i="2"/>
  <c r="CQ38" i="2"/>
  <c r="CJ38" i="2"/>
  <c r="AS11" i="2"/>
  <c r="AZ11" i="2"/>
  <c r="X26" i="2"/>
  <c r="AE26" i="2"/>
  <c r="AV14" i="2"/>
  <c r="AE43" i="2"/>
  <c r="X43" i="2"/>
  <c r="Q50" i="2"/>
  <c r="BN50" i="2"/>
  <c r="AZ50" i="2"/>
  <c r="AL50" i="2"/>
  <c r="BG58" i="2"/>
  <c r="AS58" i="2"/>
  <c r="AL58" i="2"/>
  <c r="AV33" i="2"/>
  <c r="AH33" i="2"/>
  <c r="T33" i="2"/>
  <c r="AA33" i="2"/>
  <c r="AJ48" i="2"/>
  <c r="AQ49" i="2"/>
  <c r="BS49" i="2"/>
  <c r="AX44" i="2"/>
  <c r="AQ47" i="2"/>
  <c r="CU47" i="2"/>
  <c r="BE47" i="2"/>
  <c r="AC47" i="2"/>
  <c r="CN47" i="2"/>
  <c r="BZ47" i="2"/>
  <c r="CC39" i="2"/>
  <c r="BL30" i="2"/>
  <c r="BS30" i="2"/>
  <c r="CN51" i="2"/>
  <c r="BS51" i="2"/>
  <c r="AL13" i="2"/>
  <c r="AZ13" i="2"/>
  <c r="X13" i="2"/>
  <c r="Q20" i="2"/>
  <c r="AA8" i="2"/>
  <c r="AH8" i="2"/>
  <c r="AV16" i="2"/>
  <c r="AL29" i="2"/>
  <c r="CI29" i="2"/>
  <c r="CP37" i="2"/>
  <c r="AE37" i="2"/>
  <c r="X37" i="2"/>
  <c r="Q52" i="2"/>
  <c r="CB52" i="2"/>
  <c r="BN52" i="2"/>
  <c r="BG52" i="2"/>
  <c r="AX58" i="2"/>
  <c r="BL58" i="2"/>
  <c r="AQ58" i="2"/>
  <c r="BQ35" i="2"/>
  <c r="AO35" i="2"/>
  <c r="CL35" i="2"/>
  <c r="BC35" i="2"/>
  <c r="AO43" i="2"/>
  <c r="BQ43" i="2"/>
  <c r="CL43" i="2"/>
  <c r="BJ50" i="2"/>
  <c r="T50" i="2"/>
  <c r="AV50" i="2"/>
  <c r="AA50" i="2"/>
  <c r="CS58" i="2"/>
  <c r="BC58" i="2"/>
  <c r="CZ58" i="2" s="1"/>
  <c r="V44" i="2"/>
  <c r="CN44" i="2"/>
  <c r="BZ44" i="2"/>
  <c r="BL48" i="2"/>
  <c r="BE48" i="2"/>
  <c r="AQ48" i="2"/>
  <c r="V48" i="2"/>
  <c r="AC48" i="2"/>
  <c r="CG50" i="2"/>
  <c r="BS50" i="2"/>
  <c r="AQ50" i="2"/>
  <c r="AT53" i="2"/>
  <c r="CC53" i="2"/>
  <c r="AF53" i="2"/>
  <c r="CQ56" i="2"/>
  <c r="AT56" i="2"/>
  <c r="BO56" i="2"/>
  <c r="BH56" i="2"/>
  <c r="BA56" i="2"/>
  <c r="CC56" i="2"/>
  <c r="AM56" i="2"/>
  <c r="DB37" i="2"/>
  <c r="BE50" i="2"/>
  <c r="CW32" i="2"/>
  <c r="BV53" i="2"/>
  <c r="Y53" i="2"/>
  <c r="CN48" i="2"/>
  <c r="BH34" i="2"/>
  <c r="BO34" i="2"/>
  <c r="BV34" i="2"/>
  <c r="CW33" i="2"/>
  <c r="CZ31" i="2"/>
  <c r="CW56" i="2"/>
  <c r="F52" i="1"/>
  <c r="I41" i="1" s="1"/>
  <c r="AX8" i="2"/>
  <c r="AQ8" i="2"/>
  <c r="D6" i="6"/>
  <c r="D38" i="6" s="1"/>
  <c r="D40" i="1"/>
  <c r="H38" i="6"/>
  <c r="M38" i="6"/>
  <c r="DB29" i="2"/>
  <c r="K6" i="6"/>
  <c r="K6" i="1"/>
  <c r="CY28" i="2"/>
  <c r="DC25" i="2"/>
  <c r="AJ23" i="2"/>
  <c r="AQ23" i="2"/>
  <c r="DC13" i="2"/>
  <c r="CZ46" i="2"/>
  <c r="CZ39" i="2"/>
  <c r="G40" i="1"/>
  <c r="G8" i="1"/>
  <c r="CZ38" i="2"/>
  <c r="CZ12" i="2"/>
  <c r="DB36" i="2"/>
  <c r="AL11" i="2"/>
  <c r="Q11" i="2"/>
  <c r="AE11" i="2"/>
  <c r="X11" i="2"/>
  <c r="BQ41" i="2"/>
  <c r="CE41" i="2"/>
  <c r="BJ41" i="2"/>
  <c r="CS41" i="2"/>
  <c r="CL41" i="2"/>
  <c r="BC41" i="2"/>
  <c r="AH41" i="2"/>
  <c r="BQ48" i="2"/>
  <c r="CS48" i="2"/>
  <c r="CE48" i="2"/>
  <c r="AO48" i="2"/>
  <c r="AH48" i="2"/>
  <c r="AA48" i="2"/>
  <c r="CL48" i="2"/>
  <c r="BX41" i="2"/>
  <c r="AA41" i="2"/>
  <c r="O16" i="6"/>
  <c r="V39" i="2"/>
  <c r="BL39" i="2"/>
  <c r="AC39" i="2"/>
  <c r="BE39" i="2"/>
  <c r="CG39" i="2"/>
  <c r="CU39" i="2"/>
  <c r="CN39" i="2"/>
  <c r="BZ39" i="2"/>
  <c r="BO41" i="2"/>
  <c r="CC41" i="2"/>
  <c r="CJ41" i="2"/>
  <c r="Y41" i="2"/>
  <c r="R41" i="2"/>
  <c r="AF41" i="2"/>
  <c r="BA41" i="2"/>
  <c r="BX56" i="2"/>
  <c r="AH56" i="2"/>
  <c r="AO56" i="2"/>
  <c r="BC56" i="2"/>
  <c r="CE56" i="2"/>
  <c r="CL56" i="2"/>
  <c r="CQ41" i="2"/>
  <c r="E6" i="1"/>
  <c r="AO41" i="2"/>
  <c r="BA54" i="2"/>
  <c r="Y54" i="2"/>
  <c r="BO54" i="2"/>
  <c r="AM54" i="2"/>
  <c r="BV54" i="2"/>
  <c r="BH54" i="2"/>
  <c r="CJ54" i="2"/>
  <c r="AT54" i="2"/>
  <c r="CC54" i="2"/>
  <c r="CS56" i="2"/>
  <c r="BQ56" i="2"/>
  <c r="T56" i="2"/>
  <c r="AV41" i="2"/>
  <c r="J38" i="1"/>
  <c r="J30" i="6"/>
  <c r="J36" i="6" s="1"/>
  <c r="M7" i="1"/>
  <c r="M7" i="6"/>
  <c r="M8" i="6" s="1"/>
  <c r="DC14" i="2"/>
  <c r="AM44" i="2"/>
  <c r="R44" i="2"/>
  <c r="Y44" i="2"/>
  <c r="BO44" i="2"/>
  <c r="BH44" i="2"/>
  <c r="CQ44" i="2"/>
  <c r="AT44" i="2"/>
  <c r="CJ44" i="2"/>
  <c r="BV44" i="2"/>
  <c r="BH52" i="2"/>
  <c r="AM52" i="2"/>
  <c r="BA52" i="2"/>
  <c r="BV52" i="2"/>
  <c r="BO52" i="2"/>
  <c r="Y52" i="2"/>
  <c r="R52" i="2"/>
  <c r="CC52" i="2"/>
  <c r="AF52" i="2"/>
  <c r="AV48" i="2"/>
  <c r="BJ48" i="2"/>
  <c r="F43" i="9"/>
  <c r="C32" i="1"/>
  <c r="DA28" i="2"/>
  <c r="DC9" i="2"/>
  <c r="CV28" i="2"/>
  <c r="AE21" i="2"/>
  <c r="AZ21" i="2"/>
  <c r="X21" i="2"/>
  <c r="AL21" i="2"/>
  <c r="BH41" i="2"/>
  <c r="T48" i="2"/>
  <c r="AM41" i="2"/>
  <c r="CQ54" i="2"/>
  <c r="CZ19" i="2"/>
  <c r="O25" i="6"/>
  <c r="BX48" i="2"/>
  <c r="CV59" i="2"/>
  <c r="BA46" i="2"/>
  <c r="CJ46" i="2"/>
  <c r="AF46" i="2"/>
  <c r="R36" i="2"/>
  <c r="BH36" i="2"/>
  <c r="CQ36" i="2"/>
  <c r="Y36" i="2"/>
  <c r="AS27" i="2"/>
  <c r="AL27" i="2"/>
  <c r="AZ27" i="2"/>
  <c r="AO15" i="2"/>
  <c r="BH58" i="2"/>
  <c r="BO58" i="2"/>
  <c r="R58" i="2"/>
  <c r="AF58" i="2"/>
  <c r="CC58" i="2"/>
  <c r="AM58" i="2"/>
  <c r="CJ58" i="2"/>
  <c r="AH42" i="2"/>
  <c r="AA42" i="2"/>
  <c r="BX42" i="2"/>
  <c r="F6" i="6"/>
  <c r="E7" i="6"/>
  <c r="E8" i="6" s="1"/>
  <c r="E7" i="1"/>
  <c r="E32" i="1" s="1"/>
  <c r="BV31" i="2"/>
  <c r="BA31" i="2"/>
  <c r="BH31" i="2"/>
  <c r="AF31" i="2"/>
  <c r="CJ31" i="2"/>
  <c r="AZ14" i="2"/>
  <c r="AE14" i="2"/>
  <c r="X14" i="2"/>
  <c r="T8" i="2"/>
  <c r="AO8" i="2"/>
  <c r="BC8" i="2"/>
  <c r="AH16" i="2"/>
  <c r="AA16" i="2"/>
  <c r="AO16" i="2"/>
  <c r="BC24" i="2"/>
  <c r="AV24" i="2"/>
  <c r="AO24" i="2"/>
  <c r="AS29" i="2"/>
  <c r="BN29" i="2"/>
  <c r="AZ29" i="2"/>
  <c r="BU29" i="2"/>
  <c r="BG29" i="2"/>
  <c r="X29" i="2"/>
  <c r="CP29" i="2"/>
  <c r="AE29" i="2"/>
  <c r="CI37" i="2"/>
  <c r="AL37" i="2"/>
  <c r="AS37" i="2"/>
  <c r="Q37" i="2"/>
  <c r="BN37" i="2"/>
  <c r="BU37" i="2"/>
  <c r="AZ37" i="2"/>
  <c r="CP45" i="2"/>
  <c r="CB45" i="2"/>
  <c r="BG45" i="2"/>
  <c r="AE45" i="2"/>
  <c r="X45" i="2"/>
  <c r="AS45" i="2"/>
  <c r="AC58" i="2"/>
  <c r="BZ58" i="2"/>
  <c r="BA45" i="2"/>
  <c r="BV45" i="2"/>
  <c r="BH45" i="2"/>
  <c r="BZ42" i="2"/>
  <c r="CN42" i="2"/>
  <c r="CU42" i="2"/>
  <c r="BE42" i="2"/>
  <c r="AX42" i="2"/>
  <c r="AC42" i="2"/>
  <c r="BL42" i="2"/>
  <c r="AC30" i="2"/>
  <c r="BZ30" i="2"/>
  <c r="Y49" i="2"/>
  <c r="AM49" i="2"/>
  <c r="BA49" i="2"/>
  <c r="CU51" i="2"/>
  <c r="AQ51" i="2"/>
  <c r="AC51" i="2"/>
  <c r="T52" i="2"/>
  <c r="BQ52" i="2"/>
  <c r="CL52" i="2"/>
  <c r="CE52" i="2"/>
  <c r="BJ52" i="2"/>
  <c r="BC52" i="2"/>
  <c r="AV52" i="2"/>
  <c r="AH52" i="2"/>
  <c r="BX52" i="2"/>
  <c r="BH29" i="2"/>
  <c r="BA29" i="2"/>
  <c r="R29" i="2"/>
  <c r="BO29" i="2"/>
  <c r="R50" i="2"/>
  <c r="BV50" i="2"/>
  <c r="Y50" i="2"/>
  <c r="AF50" i="2"/>
  <c r="AT50" i="2"/>
  <c r="CC50" i="2"/>
  <c r="CJ50" i="2"/>
  <c r="CQ50" i="2"/>
  <c r="BO50" i="2"/>
  <c r="BV51" i="2"/>
  <c r="CJ51" i="2"/>
  <c r="BA51" i="2"/>
  <c r="BZ54" i="2"/>
  <c r="BE54" i="2"/>
  <c r="AJ54" i="2"/>
  <c r="AX54" i="2"/>
  <c r="CG54" i="2"/>
  <c r="CU54" i="2"/>
  <c r="AL23" i="2"/>
  <c r="AO11" i="2"/>
  <c r="T11" i="2"/>
  <c r="AV11" i="2"/>
  <c r="BN47" i="2"/>
  <c r="AZ47" i="2"/>
  <c r="CB47" i="2"/>
  <c r="BG47" i="2"/>
  <c r="AS47" i="2"/>
  <c r="Q55" i="2"/>
  <c r="CP55" i="2"/>
  <c r="BG55" i="2"/>
  <c r="AE55" i="2"/>
  <c r="X55" i="2"/>
  <c r="L8" i="1"/>
  <c r="O33" i="6"/>
  <c r="E24" i="9" s="1"/>
  <c r="V45" i="2"/>
  <c r="AC45" i="2"/>
  <c r="CN45" i="2"/>
  <c r="AQ45" i="2"/>
  <c r="CU45" i="2"/>
  <c r="AJ45" i="2"/>
  <c r="Y39" i="2"/>
  <c r="BA39" i="2"/>
  <c r="BO39" i="2"/>
  <c r="CQ39" i="2"/>
  <c r="AT39" i="2"/>
  <c r="AF39" i="2"/>
  <c r="V49" i="2"/>
  <c r="BE49" i="2"/>
  <c r="CN50" i="2"/>
  <c r="BZ50" i="2"/>
  <c r="AJ50" i="2"/>
  <c r="CU50" i="2"/>
  <c r="CB29" i="2"/>
  <c r="T34" i="2"/>
  <c r="Q45" i="2"/>
  <c r="AZ17" i="2"/>
  <c r="AE17" i="2"/>
  <c r="F50" i="6"/>
  <c r="BS44" i="2"/>
  <c r="BE41" i="2"/>
  <c r="CC38" i="2"/>
  <c r="Y32" i="2"/>
  <c r="AX32" i="2"/>
  <c r="R56" i="2"/>
  <c r="BE44" i="2"/>
  <c r="BO38" i="2"/>
  <c r="CU32" i="2"/>
  <c r="AQ32" i="2"/>
  <c r="CU31" i="2"/>
  <c r="DB31" i="2" s="1"/>
  <c r="CG32" i="2"/>
  <c r="AQ57" i="2"/>
  <c r="AZ20" i="2"/>
  <c r="BE9" i="2"/>
  <c r="V9" i="2"/>
  <c r="AQ24" i="2"/>
  <c r="BE24" i="2"/>
  <c r="AC24" i="2"/>
  <c r="V24" i="2"/>
  <c r="V23" i="2"/>
  <c r="AC23" i="2"/>
  <c r="AC20" i="2"/>
  <c r="AC11" i="2"/>
  <c r="AJ27" i="2"/>
  <c r="AX27" i="2"/>
  <c r="BE27" i="2"/>
  <c r="AC27" i="2"/>
  <c r="AJ13" i="2"/>
  <c r="V13" i="2"/>
  <c r="BE13" i="2"/>
  <c r="AC13" i="2"/>
  <c r="V15" i="2"/>
  <c r="AJ15" i="2"/>
  <c r="AQ15" i="2"/>
  <c r="AC15" i="2"/>
  <c r="AX19" i="2"/>
  <c r="BE19" i="2"/>
  <c r="AC19" i="2"/>
  <c r="V19" i="2"/>
  <c r="AQ19" i="2"/>
  <c r="BE20" i="2"/>
  <c r="AC26" i="2"/>
  <c r="AX24" i="2"/>
  <c r="AX20" i="2"/>
  <c r="AQ16" i="2"/>
  <c r="AJ24" i="2"/>
  <c r="BE17" i="2"/>
  <c r="AC17" i="2"/>
  <c r="AJ17" i="2"/>
  <c r="V17" i="2"/>
  <c r="AJ25" i="2"/>
  <c r="AX25" i="2"/>
  <c r="AQ25" i="2"/>
  <c r="V25" i="2"/>
  <c r="AJ22" i="2"/>
  <c r="AX22" i="2"/>
  <c r="AC22" i="2"/>
  <c r="AQ22" i="2"/>
  <c r="AC25" i="2"/>
  <c r="AX17" i="2"/>
  <c r="AJ21" i="2"/>
  <c r="AC21" i="2"/>
  <c r="V21" i="2"/>
  <c r="AQ21" i="2"/>
  <c r="BE21" i="2"/>
  <c r="AQ12" i="2"/>
  <c r="AC12" i="2"/>
  <c r="BE12" i="2"/>
  <c r="AJ12" i="2"/>
  <c r="V18" i="2"/>
  <c r="AJ18" i="2"/>
  <c r="AX18" i="2"/>
  <c r="V12" i="2"/>
  <c r="AX12" i="2"/>
  <c r="AJ26" i="2"/>
  <c r="AQ26" i="2"/>
  <c r="V26" i="2"/>
  <c r="BE26" i="2"/>
  <c r="AX26" i="2"/>
  <c r="AJ20" i="2"/>
  <c r="V20" i="2"/>
  <c r="AJ16" i="2"/>
  <c r="V16" i="2"/>
  <c r="AX16" i="2"/>
  <c r="BE16" i="2"/>
  <c r="AC16" i="2"/>
  <c r="AX21" i="2"/>
  <c r="BE25" i="2"/>
  <c r="AX10" i="2"/>
  <c r="AJ10" i="2"/>
  <c r="V10" i="2"/>
  <c r="AC10" i="2"/>
  <c r="BE10" i="2"/>
  <c r="BE22" i="2"/>
  <c r="BE18" i="2"/>
  <c r="AQ18" i="2"/>
  <c r="AC18" i="2"/>
  <c r="AQ17" i="2"/>
  <c r="BE14" i="2"/>
  <c r="AQ14" i="2"/>
  <c r="AJ14" i="2"/>
  <c r="AX14" i="2"/>
  <c r="V14" i="2"/>
  <c r="AJ11" i="2"/>
  <c r="AQ11" i="2"/>
  <c r="V11" i="2"/>
  <c r="AX11" i="2"/>
  <c r="AQ27" i="2"/>
  <c r="AX15" i="2"/>
  <c r="BE23" i="2"/>
  <c r="AX23" i="2"/>
  <c r="V27" i="2"/>
  <c r="BE15" i="2"/>
  <c r="AJ19" i="2"/>
  <c r="AQ13" i="2"/>
  <c r="AX13" i="2"/>
  <c r="AQ9" i="2"/>
  <c r="AX9" i="2"/>
  <c r="AC9" i="2"/>
  <c r="AJ9" i="2"/>
  <c r="Y8" i="2"/>
  <c r="V8" i="2"/>
  <c r="AT8" i="2"/>
  <c r="BE8" i="2"/>
  <c r="AC8" i="2"/>
  <c r="AJ8" i="2"/>
  <c r="R8" i="2"/>
  <c r="BA8" i="2"/>
  <c r="AM8" i="2"/>
  <c r="AF8" i="2"/>
  <c r="CX55" i="2" l="1"/>
  <c r="CZ10" i="2"/>
  <c r="CX33" i="2"/>
  <c r="CX30" i="2"/>
  <c r="CW24" i="2"/>
  <c r="CZ26" i="2"/>
  <c r="CZ30" i="2"/>
  <c r="G38" i="6"/>
  <c r="CZ29" i="2"/>
  <c r="I39" i="6"/>
  <c r="CZ54" i="2"/>
  <c r="CW41" i="2"/>
  <c r="CZ18" i="2"/>
  <c r="G30" i="6"/>
  <c r="G36" i="6" s="1"/>
  <c r="DB35" i="2"/>
  <c r="DB55" i="2"/>
  <c r="DE55" i="2" s="1"/>
  <c r="CW16" i="2"/>
  <c r="CZ45" i="2"/>
  <c r="CW54" i="2"/>
  <c r="D38" i="1"/>
  <c r="CW31" i="2"/>
  <c r="C8" i="1"/>
  <c r="AM20" i="2"/>
  <c r="DG54" i="2"/>
  <c r="CZ35" i="2"/>
  <c r="DB33" i="2"/>
  <c r="CZ22" i="2"/>
  <c r="CZ21" i="2"/>
  <c r="DB46" i="2"/>
  <c r="CW9" i="2"/>
  <c r="CZ37" i="2"/>
  <c r="CW15" i="2"/>
  <c r="CX47" i="2"/>
  <c r="CW46" i="2"/>
  <c r="DI46" i="2" s="1"/>
  <c r="CW22" i="2"/>
  <c r="CW52" i="2"/>
  <c r="CW39" i="2"/>
  <c r="DG39" i="2" s="1"/>
  <c r="AF17" i="2"/>
  <c r="BA12" i="2"/>
  <c r="CP28" i="2"/>
  <c r="N12" i="1" s="1"/>
  <c r="CW8" i="2"/>
  <c r="AM21" i="2"/>
  <c r="AT18" i="2"/>
  <c r="AF16" i="2"/>
  <c r="AM16" i="2"/>
  <c r="AT21" i="2"/>
  <c r="Y21" i="2"/>
  <c r="AM17" i="2"/>
  <c r="Y24" i="2"/>
  <c r="R22" i="2"/>
  <c r="R17" i="2"/>
  <c r="AT16" i="2"/>
  <c r="AF18" i="2"/>
  <c r="R24" i="2"/>
  <c r="BA17" i="2"/>
  <c r="AF21" i="2"/>
  <c r="BA18" i="2"/>
  <c r="Y17" i="2"/>
  <c r="Y18" i="2"/>
  <c r="AM24" i="2"/>
  <c r="Y22" i="2"/>
  <c r="BA22" i="2"/>
  <c r="AF22" i="2"/>
  <c r="AT22" i="2"/>
  <c r="AM10" i="2"/>
  <c r="AF11" i="2"/>
  <c r="BA16" i="2"/>
  <c r="AF24" i="2"/>
  <c r="BA20" i="2"/>
  <c r="AT24" i="2"/>
  <c r="R18" i="2"/>
  <c r="AF15" i="2"/>
  <c r="Y26" i="2"/>
  <c r="R15" i="2"/>
  <c r="AM27" i="2"/>
  <c r="R27" i="2"/>
  <c r="R9" i="2"/>
  <c r="AF20" i="2"/>
  <c r="BA15" i="2"/>
  <c r="AF26" i="2"/>
  <c r="AT12" i="2"/>
  <c r="Y16" i="2"/>
  <c r="R12" i="2"/>
  <c r="BA21" i="2"/>
  <c r="R20" i="2"/>
  <c r="AT15" i="2"/>
  <c r="AM19" i="2"/>
  <c r="AT26" i="2"/>
  <c r="AM9" i="2"/>
  <c r="AT11" i="2"/>
  <c r="AM26" i="2"/>
  <c r="AT9" i="2"/>
  <c r="Y20" i="2"/>
  <c r="R11" i="2"/>
  <c r="BA26" i="2"/>
  <c r="BA11" i="2"/>
  <c r="AF23" i="2"/>
  <c r="AF14" i="2"/>
  <c r="BA27" i="2"/>
  <c r="R23" i="2"/>
  <c r="Y14" i="2"/>
  <c r="AT27" i="2"/>
  <c r="BA23" i="2"/>
  <c r="AM14" i="2"/>
  <c r="Y27" i="2"/>
  <c r="AM23" i="2"/>
  <c r="BA10" i="2"/>
  <c r="Y12" i="2"/>
  <c r="AT14" i="2"/>
  <c r="Y23" i="2"/>
  <c r="AF12" i="2"/>
  <c r="Y10" i="2"/>
  <c r="AF9" i="2"/>
  <c r="AM15" i="2"/>
  <c r="R14" i="2"/>
  <c r="AM13" i="2"/>
  <c r="Y11" i="2"/>
  <c r="Y9" i="2"/>
  <c r="AF10" i="2"/>
  <c r="AT13" i="2"/>
  <c r="BA19" i="2"/>
  <c r="R10" i="2"/>
  <c r="AF19" i="2"/>
  <c r="AT25" i="2"/>
  <c r="BA13" i="2"/>
  <c r="R25" i="2"/>
  <c r="Y13" i="2"/>
  <c r="CX37" i="2"/>
  <c r="DE37" i="2" s="1"/>
  <c r="CX43" i="2"/>
  <c r="DD14" i="2"/>
  <c r="AF13" i="2"/>
  <c r="CX34" i="2"/>
  <c r="CZ50" i="2"/>
  <c r="DB34" i="2"/>
  <c r="BA25" i="2"/>
  <c r="Y25" i="2"/>
  <c r="AT19" i="2"/>
  <c r="H30" i="6"/>
  <c r="H36" i="6" s="1"/>
  <c r="CX53" i="2"/>
  <c r="CW58" i="2"/>
  <c r="DI58" i="2" s="1"/>
  <c r="CW43" i="2"/>
  <c r="CZ44" i="2"/>
  <c r="CX40" i="2"/>
  <c r="CW18" i="2"/>
  <c r="Y19" i="2"/>
  <c r="DB53" i="2"/>
  <c r="F41" i="1"/>
  <c r="CW13" i="2"/>
  <c r="CW51" i="2"/>
  <c r="AF25" i="2"/>
  <c r="DB57" i="2"/>
  <c r="DD22" i="2"/>
  <c r="DB52" i="2"/>
  <c r="N41" i="1"/>
  <c r="I8" i="6"/>
  <c r="E25" i="9"/>
  <c r="DD25" i="2"/>
  <c r="D41" i="1"/>
  <c r="DD11" i="2"/>
  <c r="DD20" i="2"/>
  <c r="DD18" i="2"/>
  <c r="DD16" i="2"/>
  <c r="DD13" i="2"/>
  <c r="DD10" i="2"/>
  <c r="DD19" i="2"/>
  <c r="DD21" i="2"/>
  <c r="DD17" i="2"/>
  <c r="J41" i="1"/>
  <c r="L41" i="1"/>
  <c r="DD15" i="2"/>
  <c r="DD23" i="2"/>
  <c r="H41" i="1"/>
  <c r="H8" i="1"/>
  <c r="N8" i="6"/>
  <c r="J38" i="6"/>
  <c r="AT59" i="2"/>
  <c r="G25" i="1" s="1"/>
  <c r="G31" i="1" s="1"/>
  <c r="CW14" i="2"/>
  <c r="CX57" i="2"/>
  <c r="BU28" i="2"/>
  <c r="K12" i="1" s="1"/>
  <c r="DB40" i="2"/>
  <c r="DB47" i="2"/>
  <c r="CZ14" i="2"/>
  <c r="CW38" i="2"/>
  <c r="CZ23" i="2"/>
  <c r="AA59" i="2"/>
  <c r="D15" i="6" s="1"/>
  <c r="O7" i="1"/>
  <c r="D18" i="3" s="1"/>
  <c r="CZ55" i="2"/>
  <c r="CW19" i="2"/>
  <c r="DI19" i="2" s="1"/>
  <c r="CZ43" i="2"/>
  <c r="CE59" i="2"/>
  <c r="L15" i="6" s="1"/>
  <c r="CZ47" i="2"/>
  <c r="CZ32" i="2"/>
  <c r="DI32" i="2" s="1"/>
  <c r="CW57" i="2"/>
  <c r="AS28" i="2"/>
  <c r="G12" i="6" s="1"/>
  <c r="CW44" i="2"/>
  <c r="BL59" i="2"/>
  <c r="I24" i="6" s="1"/>
  <c r="CW50" i="2"/>
  <c r="CW26" i="2"/>
  <c r="DB41" i="2"/>
  <c r="CW30" i="2"/>
  <c r="DG30" i="2" s="1"/>
  <c r="CW35" i="2"/>
  <c r="CW36" i="2"/>
  <c r="DB49" i="2"/>
  <c r="BG59" i="2"/>
  <c r="I13" i="6" s="1"/>
  <c r="CZ16" i="2"/>
  <c r="CX36" i="2"/>
  <c r="DE36" i="2" s="1"/>
  <c r="CZ51" i="2"/>
  <c r="CW49" i="2"/>
  <c r="CZ40" i="2"/>
  <c r="DI40" i="2" s="1"/>
  <c r="CW10" i="2"/>
  <c r="CQ59" i="2"/>
  <c r="N25" i="1" s="1"/>
  <c r="N31" i="1" s="1"/>
  <c r="CC59" i="2"/>
  <c r="L23" i="6" s="1"/>
  <c r="V59" i="2"/>
  <c r="C24" i="6" s="1"/>
  <c r="DB48" i="2"/>
  <c r="CX35" i="2"/>
  <c r="DB56" i="2"/>
  <c r="CZ17" i="2"/>
  <c r="CW12" i="2"/>
  <c r="CZ13" i="2"/>
  <c r="DB58" i="2"/>
  <c r="AA28" i="2"/>
  <c r="D14" i="6" s="1"/>
  <c r="DD27" i="2"/>
  <c r="M41" i="1"/>
  <c r="CZ25" i="2"/>
  <c r="BS59" i="2"/>
  <c r="J24" i="6" s="1"/>
  <c r="CZ34" i="2"/>
  <c r="CX51" i="2"/>
  <c r="BZ59" i="2"/>
  <c r="K24" i="6" s="1"/>
  <c r="CZ24" i="2"/>
  <c r="DI24" i="2" s="1"/>
  <c r="BJ28" i="2"/>
  <c r="I14" i="6" s="1"/>
  <c r="CZ15" i="2"/>
  <c r="DI15" i="2" s="1"/>
  <c r="AV59" i="2"/>
  <c r="G15" i="6" s="1"/>
  <c r="CN59" i="2"/>
  <c r="M24" i="6" s="1"/>
  <c r="CZ36" i="2"/>
  <c r="CZ57" i="2"/>
  <c r="DB38" i="2"/>
  <c r="CX38" i="2"/>
  <c r="AV28" i="2"/>
  <c r="G14" i="6" s="1"/>
  <c r="AC59" i="2"/>
  <c r="D24" i="6" s="1"/>
  <c r="BU59" i="2"/>
  <c r="K13" i="1" s="1"/>
  <c r="AH28" i="2"/>
  <c r="E14" i="6" s="1"/>
  <c r="CE28" i="2"/>
  <c r="L14" i="6" s="1"/>
  <c r="BV59" i="2"/>
  <c r="K23" i="6" s="1"/>
  <c r="AM59" i="2"/>
  <c r="F25" i="1" s="1"/>
  <c r="F31" i="1" s="1"/>
  <c r="CX46" i="2"/>
  <c r="DE46" i="2" s="1"/>
  <c r="CL59" i="2"/>
  <c r="M15" i="6" s="1"/>
  <c r="X28" i="2"/>
  <c r="D12" i="1" s="1"/>
  <c r="CZ33" i="2"/>
  <c r="CZ49" i="2"/>
  <c r="CX42" i="2"/>
  <c r="CW42" i="2"/>
  <c r="CW20" i="2"/>
  <c r="CW17" i="2"/>
  <c r="AL59" i="2"/>
  <c r="F13" i="1" s="1"/>
  <c r="CW25" i="2"/>
  <c r="CX48" i="2"/>
  <c r="AX59" i="2"/>
  <c r="G24" i="6" s="1"/>
  <c r="DB50" i="2"/>
  <c r="BC59" i="2"/>
  <c r="H15" i="6" s="1"/>
  <c r="CI59" i="2"/>
  <c r="M13" i="6" s="1"/>
  <c r="AZ28" i="2"/>
  <c r="H12" i="6" s="1"/>
  <c r="DI38" i="2"/>
  <c r="CW34" i="2"/>
  <c r="CX56" i="2"/>
  <c r="CX45" i="2"/>
  <c r="BE59" i="2"/>
  <c r="H24" i="6" s="1"/>
  <c r="BJ59" i="2"/>
  <c r="I15" i="6" s="1"/>
  <c r="CZ9" i="2"/>
  <c r="CG59" i="2"/>
  <c r="L24" i="6" s="1"/>
  <c r="CS28" i="2"/>
  <c r="N14" i="6" s="1"/>
  <c r="CW21" i="2"/>
  <c r="CX54" i="2"/>
  <c r="BX59" i="2"/>
  <c r="K15" i="6" s="1"/>
  <c r="BQ59" i="2"/>
  <c r="J15" i="6" s="1"/>
  <c r="BN28" i="2"/>
  <c r="J12" i="1" s="1"/>
  <c r="CW53" i="2"/>
  <c r="DB43" i="2"/>
  <c r="DI54" i="2"/>
  <c r="G41" i="1"/>
  <c r="DD12" i="2"/>
  <c r="DD24" i="2"/>
  <c r="DD9" i="2"/>
  <c r="DD8" i="2"/>
  <c r="DD26" i="2"/>
  <c r="C41" i="1"/>
  <c r="N39" i="6"/>
  <c r="J39" i="6"/>
  <c r="K39" i="6"/>
  <c r="C39" i="6"/>
  <c r="D8" i="6"/>
  <c r="DB44" i="2"/>
  <c r="CB59" i="2"/>
  <c r="CZ52" i="2"/>
  <c r="DI52" i="2" s="1"/>
  <c r="M32" i="1"/>
  <c r="O32" i="1" s="1"/>
  <c r="D22" i="3" s="1"/>
  <c r="M8" i="1"/>
  <c r="AO59" i="2"/>
  <c r="F15" i="6" s="1"/>
  <c r="BG28" i="2"/>
  <c r="T59" i="2"/>
  <c r="C15" i="6" s="1"/>
  <c r="M39" i="6"/>
  <c r="CZ11" i="2"/>
  <c r="DB51" i="2"/>
  <c r="AZ59" i="2"/>
  <c r="BQ28" i="2"/>
  <c r="J14" i="6" s="1"/>
  <c r="E38" i="1"/>
  <c r="E30" i="6"/>
  <c r="E36" i="6" s="1"/>
  <c r="CW27" i="2"/>
  <c r="DB30" i="2"/>
  <c r="C38" i="1"/>
  <c r="C30" i="6"/>
  <c r="CZ56" i="2"/>
  <c r="AH59" i="2"/>
  <c r="E15" i="6" s="1"/>
  <c r="N12" i="6"/>
  <c r="CZ41" i="2"/>
  <c r="CW37" i="2"/>
  <c r="DI37" i="2" s="1"/>
  <c r="Q59" i="2"/>
  <c r="AL28" i="2"/>
  <c r="E39" i="6"/>
  <c r="CW55" i="2"/>
  <c r="CX50" i="2"/>
  <c r="DB42" i="2"/>
  <c r="BN59" i="2"/>
  <c r="BX28" i="2"/>
  <c r="K14" i="6" s="1"/>
  <c r="O7" i="6"/>
  <c r="D18" i="9" s="1"/>
  <c r="CB28" i="2"/>
  <c r="DB45" i="2"/>
  <c r="BO59" i="2"/>
  <c r="F38" i="6"/>
  <c r="F8" i="6"/>
  <c r="F39" i="6"/>
  <c r="H39" i="6"/>
  <c r="CX32" i="2"/>
  <c r="Y59" i="2"/>
  <c r="DB54" i="2"/>
  <c r="CX29" i="2"/>
  <c r="DE29" i="2" s="1"/>
  <c r="R59" i="2"/>
  <c r="AE59" i="2"/>
  <c r="AO28" i="2"/>
  <c r="F14" i="6" s="1"/>
  <c r="CJ59" i="2"/>
  <c r="CX41" i="2"/>
  <c r="DE41" i="2" s="1"/>
  <c r="CS59" i="2"/>
  <c r="N15" i="6" s="1"/>
  <c r="AE28" i="2"/>
  <c r="CW47" i="2"/>
  <c r="DI47" i="2" s="1"/>
  <c r="CX58" i="2"/>
  <c r="CX44" i="2"/>
  <c r="O6" i="6"/>
  <c r="L39" i="6"/>
  <c r="G39" i="6"/>
  <c r="CU59" i="2"/>
  <c r="N24" i="6" s="1"/>
  <c r="CX39" i="2"/>
  <c r="CW23" i="2"/>
  <c r="BA59" i="2"/>
  <c r="CP59" i="2"/>
  <c r="CZ8" i="2"/>
  <c r="T28" i="2"/>
  <c r="C14" i="6" s="1"/>
  <c r="AF59" i="2"/>
  <c r="CZ42" i="2"/>
  <c r="DG38" i="2"/>
  <c r="CX52" i="2"/>
  <c r="DE52" i="2" s="1"/>
  <c r="E8" i="1"/>
  <c r="E41" i="1"/>
  <c r="E40" i="1"/>
  <c r="CW11" i="2"/>
  <c r="Q28" i="2"/>
  <c r="K40" i="1"/>
  <c r="K41" i="1"/>
  <c r="K8" i="1"/>
  <c r="AS59" i="2"/>
  <c r="BC28" i="2"/>
  <c r="H14" i="6" s="1"/>
  <c r="D39" i="6"/>
  <c r="AQ59" i="2"/>
  <c r="F24" i="6" s="1"/>
  <c r="DB32" i="2"/>
  <c r="CW45" i="2"/>
  <c r="AJ59" i="2"/>
  <c r="E24" i="6" s="1"/>
  <c r="BH59" i="2"/>
  <c r="CX49" i="2"/>
  <c r="CW29" i="2"/>
  <c r="X59" i="2"/>
  <c r="CL28" i="2"/>
  <c r="M14" i="6" s="1"/>
  <c r="CZ48" i="2"/>
  <c r="DC28" i="2"/>
  <c r="DB39" i="2"/>
  <c r="CX31" i="2"/>
  <c r="DE31" i="2" s="1"/>
  <c r="CI28" i="2"/>
  <c r="O6" i="1"/>
  <c r="DI39" i="2"/>
  <c r="K8" i="6"/>
  <c r="K38" i="6"/>
  <c r="DB26" i="2"/>
  <c r="DB24" i="2"/>
  <c r="DB23" i="2"/>
  <c r="DB22" i="2"/>
  <c r="DB15" i="2"/>
  <c r="DB21" i="2"/>
  <c r="DB13" i="2"/>
  <c r="AQ28" i="2"/>
  <c r="F19" i="6" s="1"/>
  <c r="DB19" i="2"/>
  <c r="CG28" i="2"/>
  <c r="L19" i="6" s="1"/>
  <c r="BO28" i="2"/>
  <c r="J20" i="1" s="1"/>
  <c r="J24" i="1" s="1"/>
  <c r="AX28" i="2"/>
  <c r="G19" i="6" s="1"/>
  <c r="CU28" i="2"/>
  <c r="N19" i="6" s="1"/>
  <c r="BH28" i="2"/>
  <c r="I18" i="6" s="1"/>
  <c r="DB14" i="2"/>
  <c r="DB20" i="2"/>
  <c r="BE28" i="2"/>
  <c r="H19" i="6" s="1"/>
  <c r="DB12" i="2"/>
  <c r="DB10" i="2"/>
  <c r="DB16" i="2"/>
  <c r="DB18" i="2"/>
  <c r="BS28" i="2"/>
  <c r="J19" i="6" s="1"/>
  <c r="BL28" i="2"/>
  <c r="I19" i="6" s="1"/>
  <c r="BZ28" i="2"/>
  <c r="K19" i="6" s="1"/>
  <c r="DB25" i="2"/>
  <c r="DB17" i="2"/>
  <c r="DB27" i="2"/>
  <c r="DB11" i="2"/>
  <c r="DB9" i="2"/>
  <c r="AJ28" i="2"/>
  <c r="E19" i="6" s="1"/>
  <c r="CJ28" i="2"/>
  <c r="M18" i="6" s="1"/>
  <c r="CC28" i="2"/>
  <c r="L20" i="1" s="1"/>
  <c r="L24" i="1" s="1"/>
  <c r="CN28" i="2"/>
  <c r="M19" i="6" s="1"/>
  <c r="AC28" i="2"/>
  <c r="D19" i="6" s="1"/>
  <c r="BV28" i="2"/>
  <c r="K18" i="6" s="1"/>
  <c r="CQ28" i="2"/>
  <c r="N20" i="1" s="1"/>
  <c r="N24" i="1" s="1"/>
  <c r="V28" i="2"/>
  <c r="C19" i="6" s="1"/>
  <c r="DB8" i="2"/>
  <c r="CX8" i="2"/>
  <c r="DG44" i="2" l="1"/>
  <c r="DI41" i="2"/>
  <c r="DE33" i="2"/>
  <c r="DF33" i="2" s="1"/>
  <c r="DH33" i="2" s="1"/>
  <c r="DE30" i="2"/>
  <c r="DF30" i="2" s="1"/>
  <c r="DH30" i="2" s="1"/>
  <c r="DE40" i="2"/>
  <c r="DF40" i="2" s="1"/>
  <c r="DH40" i="2" s="1"/>
  <c r="DE51" i="2"/>
  <c r="DF51" i="2" s="1"/>
  <c r="DH51" i="2" s="1"/>
  <c r="DE43" i="2"/>
  <c r="DF43" i="2" s="1"/>
  <c r="DH43" i="2" s="1"/>
  <c r="DE47" i="2"/>
  <c r="M13" i="1"/>
  <c r="DE35" i="2"/>
  <c r="DF35" i="2" s="1"/>
  <c r="DH35" i="2" s="1"/>
  <c r="K13" i="6"/>
  <c r="DI34" i="2"/>
  <c r="DI36" i="2"/>
  <c r="DG22" i="2"/>
  <c r="DE34" i="2"/>
  <c r="DF34" i="2" s="1"/>
  <c r="DH34" i="2" s="1"/>
  <c r="DG50" i="2"/>
  <c r="DF31" i="2"/>
  <c r="DH31" i="2" s="1"/>
  <c r="DI31" i="2" s="1"/>
  <c r="DI22" i="2"/>
  <c r="DG43" i="2"/>
  <c r="DF46" i="2"/>
  <c r="DH46" i="2" s="1"/>
  <c r="DG46" i="2"/>
  <c r="DE49" i="2"/>
  <c r="DF49" i="2" s="1"/>
  <c r="DH49" i="2" s="1"/>
  <c r="F13" i="6"/>
  <c r="DI13" i="2"/>
  <c r="DE57" i="2"/>
  <c r="DF57" i="2" s="1"/>
  <c r="DH57" i="2" s="1"/>
  <c r="DE53" i="2"/>
  <c r="DF53" i="2" s="1"/>
  <c r="DH53" i="2" s="1"/>
  <c r="DG51" i="2"/>
  <c r="DI30" i="2"/>
  <c r="CX21" i="2"/>
  <c r="DE21" i="2" s="1"/>
  <c r="DF21" i="2" s="1"/>
  <c r="DH21" i="2" s="1"/>
  <c r="DI21" i="2" s="1"/>
  <c r="CX17" i="2"/>
  <c r="DE17" i="2" s="1"/>
  <c r="DF17" i="2" s="1"/>
  <c r="DH17" i="2" s="1"/>
  <c r="CX22" i="2"/>
  <c r="DE22" i="2" s="1"/>
  <c r="DF22" i="2" s="1"/>
  <c r="DH22" i="2" s="1"/>
  <c r="CX18" i="2"/>
  <c r="DE18" i="2" s="1"/>
  <c r="DF18" i="2" s="1"/>
  <c r="CX24" i="2"/>
  <c r="DE24" i="2" s="1"/>
  <c r="DF24" i="2" s="1"/>
  <c r="DH24" i="2" s="1"/>
  <c r="CX20" i="2"/>
  <c r="DE20" i="2" s="1"/>
  <c r="DF20" i="2" s="1"/>
  <c r="DH20" i="2" s="1"/>
  <c r="CX16" i="2"/>
  <c r="DE16" i="2" s="1"/>
  <c r="DF16" i="2" s="1"/>
  <c r="DH16" i="2" s="1"/>
  <c r="DI16" i="2" s="1"/>
  <c r="CX15" i="2"/>
  <c r="DE15" i="2" s="1"/>
  <c r="DF15" i="2" s="1"/>
  <c r="DH15" i="2" s="1"/>
  <c r="CX14" i="2"/>
  <c r="DE14" i="2" s="1"/>
  <c r="DF14" i="2" s="1"/>
  <c r="DH14" i="2" s="1"/>
  <c r="DI14" i="2" s="1"/>
  <c r="CX26" i="2"/>
  <c r="DE26" i="2" s="1"/>
  <c r="DF26" i="2" s="1"/>
  <c r="DH26" i="2" s="1"/>
  <c r="DI26" i="2" s="1"/>
  <c r="CX9" i="2"/>
  <c r="DE9" i="2" s="1"/>
  <c r="DF9" i="2" s="1"/>
  <c r="AM28" i="2"/>
  <c r="F20" i="1" s="1"/>
  <c r="F24" i="1" s="1"/>
  <c r="F39" i="1" s="1"/>
  <c r="F42" i="1" s="1"/>
  <c r="CX12" i="2"/>
  <c r="DE12" i="2" s="1"/>
  <c r="DF12" i="2" s="1"/>
  <c r="DH12" i="2" s="1"/>
  <c r="DI12" i="2" s="1"/>
  <c r="AT28" i="2"/>
  <c r="G18" i="6" s="1"/>
  <c r="G22" i="6" s="1"/>
  <c r="CX19" i="2"/>
  <c r="DE19" i="2" s="1"/>
  <c r="DF19" i="2" s="1"/>
  <c r="DH19" i="2" s="1"/>
  <c r="CX10" i="2"/>
  <c r="DE10" i="2" s="1"/>
  <c r="DF10" i="2" s="1"/>
  <c r="DH10" i="2" s="1"/>
  <c r="CX13" i="2"/>
  <c r="DE13" i="2" s="1"/>
  <c r="DF13" i="2" s="1"/>
  <c r="DH13" i="2" s="1"/>
  <c r="Y28" i="2"/>
  <c r="D18" i="6" s="1"/>
  <c r="D22" i="6" s="1"/>
  <c r="CX23" i="2"/>
  <c r="DE23" i="2" s="1"/>
  <c r="DF23" i="2" s="1"/>
  <c r="DH23" i="2" s="1"/>
  <c r="CX27" i="2"/>
  <c r="DE27" i="2" s="1"/>
  <c r="DF27" i="2" s="1"/>
  <c r="DH27" i="2" s="1"/>
  <c r="CX11" i="2"/>
  <c r="DE11" i="2" s="1"/>
  <c r="DF11" i="2" s="1"/>
  <c r="DH11" i="2" s="1"/>
  <c r="DI11" i="2" s="1"/>
  <c r="CX25" i="2"/>
  <c r="DE25" i="2" s="1"/>
  <c r="DF25" i="2" s="1"/>
  <c r="DH25" i="2" s="1"/>
  <c r="R28" i="2"/>
  <c r="C20" i="1" s="1"/>
  <c r="BA28" i="2"/>
  <c r="H20" i="1" s="1"/>
  <c r="H24" i="1" s="1"/>
  <c r="AF28" i="2"/>
  <c r="E18" i="6" s="1"/>
  <c r="E22" i="6" s="1"/>
  <c r="DI44" i="2"/>
  <c r="L25" i="1"/>
  <c r="L31" i="1" s="1"/>
  <c r="L39" i="1" s="1"/>
  <c r="L42" i="1" s="1"/>
  <c r="DG35" i="2"/>
  <c r="DG58" i="2"/>
  <c r="DI51" i="2"/>
  <c r="DI50" i="2"/>
  <c r="DG40" i="2"/>
  <c r="DG49" i="2"/>
  <c r="N23" i="6"/>
  <c r="N29" i="6" s="1"/>
  <c r="K29" i="6"/>
  <c r="DG32" i="2"/>
  <c r="DI43" i="2"/>
  <c r="D12" i="6"/>
  <c r="G23" i="6"/>
  <c r="G29" i="6" s="1"/>
  <c r="K25" i="1"/>
  <c r="K31" i="1" s="1"/>
  <c r="I13" i="1"/>
  <c r="G12" i="1"/>
  <c r="K12" i="6"/>
  <c r="K17" i="6" s="1"/>
  <c r="K43" i="6" s="1"/>
  <c r="DG15" i="2"/>
  <c r="J12" i="6"/>
  <c r="DG17" i="2"/>
  <c r="DG23" i="2"/>
  <c r="DI17" i="2"/>
  <c r="DG19" i="2"/>
  <c r="DE50" i="2"/>
  <c r="DF50" i="2" s="1"/>
  <c r="DH50" i="2" s="1"/>
  <c r="DI57" i="2"/>
  <c r="DI10" i="2"/>
  <c r="DI49" i="2"/>
  <c r="DI35" i="2"/>
  <c r="O24" i="6"/>
  <c r="DB59" i="2"/>
  <c r="DE54" i="2"/>
  <c r="DF54" i="2" s="1"/>
  <c r="DH54" i="2" s="1"/>
  <c r="DG34" i="2"/>
  <c r="DI25" i="2"/>
  <c r="F23" i="6"/>
  <c r="F29" i="6" s="1"/>
  <c r="DG53" i="2"/>
  <c r="K17" i="1"/>
  <c r="DE58" i="2"/>
  <c r="DF58" i="2" s="1"/>
  <c r="DH58" i="2" s="1"/>
  <c r="DI23" i="2"/>
  <c r="DE38" i="2"/>
  <c r="DF38" i="2" s="1"/>
  <c r="DH38" i="2" s="1"/>
  <c r="DI53" i="2"/>
  <c r="DG11" i="2"/>
  <c r="DE45" i="2"/>
  <c r="DF45" i="2" s="1"/>
  <c r="DH45" i="2" s="1"/>
  <c r="H12" i="1"/>
  <c r="DE56" i="2"/>
  <c r="DF56" i="2" s="1"/>
  <c r="DG57" i="2"/>
  <c r="DE42" i="2"/>
  <c r="DF42" i="2" s="1"/>
  <c r="DH42" i="2" s="1"/>
  <c r="L29" i="6"/>
  <c r="DG24" i="2"/>
  <c r="DI33" i="2"/>
  <c r="DG33" i="2"/>
  <c r="DE48" i="2"/>
  <c r="DF48" i="2" s="1"/>
  <c r="DH48" i="2" s="1"/>
  <c r="DG13" i="2"/>
  <c r="DG20" i="2"/>
  <c r="DI20" i="2"/>
  <c r="DE32" i="2"/>
  <c r="DF32" i="2" s="1"/>
  <c r="DH32" i="2" s="1"/>
  <c r="DF36" i="2"/>
  <c r="DH36" i="2" s="1"/>
  <c r="DG25" i="2"/>
  <c r="DG36" i="2"/>
  <c r="DD28" i="2"/>
  <c r="O39" i="6"/>
  <c r="E28" i="9" s="1"/>
  <c r="O41" i="1"/>
  <c r="D28" i="3" s="1"/>
  <c r="F41" i="3"/>
  <c r="J23" i="6"/>
  <c r="J29" i="6" s="1"/>
  <c r="J25" i="1"/>
  <c r="J31" i="1" s="1"/>
  <c r="J39" i="1" s="1"/>
  <c r="J42" i="1" s="1"/>
  <c r="H13" i="1"/>
  <c r="H13" i="6"/>
  <c r="H17" i="6" s="1"/>
  <c r="C23" i="6"/>
  <c r="C25" i="1"/>
  <c r="C36" i="6"/>
  <c r="L13" i="6"/>
  <c r="L13" i="1"/>
  <c r="M12" i="6"/>
  <c r="M17" i="6" s="1"/>
  <c r="M12" i="1"/>
  <c r="M17" i="1" s="1"/>
  <c r="E25" i="1"/>
  <c r="E31" i="1" s="1"/>
  <c r="E23" i="6"/>
  <c r="E29" i="6" s="1"/>
  <c r="CX59" i="2"/>
  <c r="DG41" i="2"/>
  <c r="F12" i="1"/>
  <c r="F17" i="1" s="1"/>
  <c r="F12" i="6"/>
  <c r="DE44" i="2"/>
  <c r="DF44" i="2" s="1"/>
  <c r="DH44" i="2" s="1"/>
  <c r="DG42" i="2"/>
  <c r="DI42" i="2"/>
  <c r="DF41" i="2"/>
  <c r="DH41" i="2" s="1"/>
  <c r="M30" i="6"/>
  <c r="M36" i="6" s="1"/>
  <c r="M38" i="1"/>
  <c r="O38" i="1" s="1"/>
  <c r="D11" i="6"/>
  <c r="O10" i="6"/>
  <c r="O11" i="6" s="1"/>
  <c r="DE39" i="2"/>
  <c r="DF39" i="2" s="1"/>
  <c r="DH39" i="2" s="1"/>
  <c r="D13" i="1"/>
  <c r="D17" i="1" s="1"/>
  <c r="D13" i="6"/>
  <c r="CZ28" i="2"/>
  <c r="D17" i="9"/>
  <c r="O8" i="6"/>
  <c r="E12" i="6"/>
  <c r="E12" i="1"/>
  <c r="D23" i="6"/>
  <c r="D29" i="6" s="1"/>
  <c r="D25" i="1"/>
  <c r="D31" i="1" s="1"/>
  <c r="J13" i="1"/>
  <c r="J17" i="1" s="1"/>
  <c r="J13" i="6"/>
  <c r="DG27" i="2"/>
  <c r="DI27" i="2"/>
  <c r="DF52" i="2"/>
  <c r="DH52" i="2" s="1"/>
  <c r="L12" i="1"/>
  <c r="L12" i="6"/>
  <c r="DG45" i="2"/>
  <c r="CZ59" i="2"/>
  <c r="O14" i="6"/>
  <c r="CW59" i="2"/>
  <c r="DF29" i="2"/>
  <c r="DG29" i="2" s="1"/>
  <c r="F40" i="9"/>
  <c r="C43" i="9"/>
  <c r="E43" i="9"/>
  <c r="N13" i="6"/>
  <c r="N17" i="6" s="1"/>
  <c r="N13" i="1"/>
  <c r="N17" i="1" s="1"/>
  <c r="O38" i="6"/>
  <c r="E27" i="9" s="1"/>
  <c r="O15" i="6"/>
  <c r="DG52" i="2"/>
  <c r="F41" i="9"/>
  <c r="DF47" i="2"/>
  <c r="DH47" i="2" s="1"/>
  <c r="DG47" i="2"/>
  <c r="N39" i="1"/>
  <c r="N42" i="1" s="1"/>
  <c r="O40" i="1"/>
  <c r="D27" i="3" s="1"/>
  <c r="C43" i="3"/>
  <c r="F40" i="3"/>
  <c r="E43" i="3"/>
  <c r="H25" i="1"/>
  <c r="H31" i="1" s="1"/>
  <c r="H23" i="6"/>
  <c r="H29" i="6" s="1"/>
  <c r="DI45" i="2"/>
  <c r="M25" i="1"/>
  <c r="M31" i="1" s="1"/>
  <c r="M23" i="6"/>
  <c r="M29" i="6" s="1"/>
  <c r="C13" i="1"/>
  <c r="C13" i="6"/>
  <c r="I12" i="6"/>
  <c r="I17" i="6" s="1"/>
  <c r="I12" i="1"/>
  <c r="E13" i="1"/>
  <c r="E13" i="6"/>
  <c r="D17" i="3"/>
  <c r="O8" i="1"/>
  <c r="G13" i="1"/>
  <c r="G13" i="6"/>
  <c r="G17" i="6" s="1"/>
  <c r="C12" i="1"/>
  <c r="C12" i="6"/>
  <c r="DI48" i="2"/>
  <c r="DG48" i="2"/>
  <c r="I23" i="6"/>
  <c r="I29" i="6" s="1"/>
  <c r="I25" i="1"/>
  <c r="I31" i="1" s="1"/>
  <c r="DG55" i="2"/>
  <c r="DF55" i="2"/>
  <c r="DH55" i="2" s="1"/>
  <c r="DI55" i="2"/>
  <c r="DF37" i="2"/>
  <c r="DH37" i="2" s="1"/>
  <c r="DG37" i="2"/>
  <c r="CW28" i="2"/>
  <c r="M22" i="6"/>
  <c r="L18" i="6"/>
  <c r="L22" i="6" s="1"/>
  <c r="J18" i="6"/>
  <c r="J22" i="6" s="1"/>
  <c r="M20" i="1"/>
  <c r="M24" i="1" s="1"/>
  <c r="I22" i="6"/>
  <c r="I20" i="1"/>
  <c r="I24" i="1" s="1"/>
  <c r="K22" i="6"/>
  <c r="O19" i="6"/>
  <c r="K20" i="1"/>
  <c r="K24" i="1" s="1"/>
  <c r="N18" i="6"/>
  <c r="N22" i="6" s="1"/>
  <c r="DE8" i="2"/>
  <c r="DB28" i="2"/>
  <c r="F17" i="6" l="1"/>
  <c r="N37" i="6"/>
  <c r="N40" i="6" s="1"/>
  <c r="N41" i="6" s="1"/>
  <c r="N45" i="6" s="1"/>
  <c r="K37" i="6"/>
  <c r="K40" i="6" s="1"/>
  <c r="K41" i="6" s="1"/>
  <c r="K45" i="6" s="1"/>
  <c r="DG31" i="2"/>
  <c r="DG16" i="2"/>
  <c r="DG10" i="2"/>
  <c r="K39" i="1"/>
  <c r="K42" i="1" s="1"/>
  <c r="H18" i="6"/>
  <c r="H22" i="6" s="1"/>
  <c r="H37" i="6" s="1"/>
  <c r="H40" i="6" s="1"/>
  <c r="H41" i="6" s="1"/>
  <c r="H45" i="6" s="1"/>
  <c r="F18" i="6"/>
  <c r="F22" i="6" s="1"/>
  <c r="F37" i="6" s="1"/>
  <c r="F40" i="6" s="1"/>
  <c r="F41" i="6" s="1"/>
  <c r="F45" i="6" s="1"/>
  <c r="G20" i="1"/>
  <c r="G24" i="1" s="1"/>
  <c r="G39" i="1" s="1"/>
  <c r="G42" i="1" s="1"/>
  <c r="D20" i="1"/>
  <c r="D24" i="1" s="1"/>
  <c r="D39" i="1" s="1"/>
  <c r="D42" i="1" s="1"/>
  <c r="H39" i="1"/>
  <c r="H42" i="1" s="1"/>
  <c r="CX28" i="2"/>
  <c r="E20" i="1"/>
  <c r="E24" i="1" s="1"/>
  <c r="E39" i="1" s="1"/>
  <c r="E42" i="1" s="1"/>
  <c r="C18" i="6"/>
  <c r="C22" i="6" s="1"/>
  <c r="D17" i="6"/>
  <c r="D44" i="6" s="1"/>
  <c r="L17" i="6"/>
  <c r="DG14" i="2"/>
  <c r="DG21" i="2"/>
  <c r="G17" i="1"/>
  <c r="G19" i="1" s="1"/>
  <c r="I17" i="1"/>
  <c r="I19" i="1" s="1"/>
  <c r="L37" i="6"/>
  <c r="L40" i="6" s="1"/>
  <c r="DH56" i="2"/>
  <c r="DI56" i="2" s="1"/>
  <c r="DG56" i="2"/>
  <c r="I37" i="6"/>
  <c r="I40" i="6" s="1"/>
  <c r="I41" i="6" s="1"/>
  <c r="I45" i="6" s="1"/>
  <c r="F43" i="6"/>
  <c r="F44" i="6"/>
  <c r="G43" i="6"/>
  <c r="G44" i="6"/>
  <c r="H17" i="1"/>
  <c r="H19" i="1" s="1"/>
  <c r="K44" i="6"/>
  <c r="K42" i="6"/>
  <c r="L43" i="6"/>
  <c r="L44" i="6"/>
  <c r="M43" i="6"/>
  <c r="M44" i="6"/>
  <c r="DG26" i="2"/>
  <c r="N43" i="6"/>
  <c r="N44" i="6"/>
  <c r="J17" i="6"/>
  <c r="J44" i="6" s="1"/>
  <c r="M39" i="1"/>
  <c r="M42" i="1" s="1"/>
  <c r="D37" i="6"/>
  <c r="D40" i="6" s="1"/>
  <c r="G37" i="6"/>
  <c r="G40" i="6" s="1"/>
  <c r="G41" i="6" s="1"/>
  <c r="G45" i="6" s="1"/>
  <c r="J37" i="6"/>
  <c r="J40" i="6" s="1"/>
  <c r="DG12" i="2"/>
  <c r="I43" i="6"/>
  <c r="I44" i="6"/>
  <c r="K19" i="1"/>
  <c r="O13" i="1"/>
  <c r="DH9" i="2"/>
  <c r="DI9" i="2" s="1"/>
  <c r="DG9" i="2"/>
  <c r="H43" i="6"/>
  <c r="H44" i="6"/>
  <c r="DH18" i="2"/>
  <c r="DI18" i="2" s="1"/>
  <c r="DG18" i="2"/>
  <c r="J19" i="1"/>
  <c r="N19" i="1"/>
  <c r="F19" i="1"/>
  <c r="O12" i="6"/>
  <c r="E37" i="6"/>
  <c r="E40" i="6" s="1"/>
  <c r="M37" i="6"/>
  <c r="M40" i="6" s="1"/>
  <c r="M41" i="6" s="1"/>
  <c r="M45" i="6" s="1"/>
  <c r="C17" i="1"/>
  <c r="O12" i="1"/>
  <c r="O30" i="6"/>
  <c r="E22" i="9" s="1"/>
  <c r="D19" i="1"/>
  <c r="DH29" i="2"/>
  <c r="DF59" i="2"/>
  <c r="DG59" i="2" s="1"/>
  <c r="L17" i="1"/>
  <c r="E17" i="1"/>
  <c r="O36" i="6"/>
  <c r="E17" i="6"/>
  <c r="DE59" i="2"/>
  <c r="M19" i="1"/>
  <c r="C31" i="1"/>
  <c r="O25" i="1"/>
  <c r="O31" i="1" s="1"/>
  <c r="D21" i="3" s="1"/>
  <c r="I39" i="1"/>
  <c r="I42" i="1" s="1"/>
  <c r="D19" i="3"/>
  <c r="O13" i="6"/>
  <c r="D19" i="9"/>
  <c r="C29" i="6"/>
  <c r="O23" i="6"/>
  <c r="O29" i="6" s="1"/>
  <c r="E21" i="9" s="1"/>
  <c r="DE28" i="2"/>
  <c r="DF8" i="2"/>
  <c r="DG8" i="2" s="1"/>
  <c r="C24" i="1"/>
  <c r="O17" i="1" l="1"/>
  <c r="D43" i="6"/>
  <c r="D41" i="6"/>
  <c r="D45" i="6" s="1"/>
  <c r="L41" i="6"/>
  <c r="O18" i="6"/>
  <c r="O22" i="6" s="1"/>
  <c r="E20" i="9" s="1"/>
  <c r="E26" i="9" s="1"/>
  <c r="O20" i="1"/>
  <c r="O24" i="1" s="1"/>
  <c r="D20" i="3" s="1"/>
  <c r="D26" i="3" s="1"/>
  <c r="M42" i="6"/>
  <c r="G42" i="6"/>
  <c r="E43" i="6"/>
  <c r="E44" i="6"/>
  <c r="F43" i="1"/>
  <c r="F44" i="1" s="1"/>
  <c r="F45" i="1"/>
  <c r="F46" i="1"/>
  <c r="F42" i="6"/>
  <c r="G43" i="1"/>
  <c r="G44" i="1" s="1"/>
  <c r="G45" i="1"/>
  <c r="G46" i="1"/>
  <c r="I43" i="1"/>
  <c r="I47" i="1" s="1"/>
  <c r="K43" i="1"/>
  <c r="K44" i="1" s="1"/>
  <c r="K45" i="1"/>
  <c r="K46" i="1"/>
  <c r="L42" i="6"/>
  <c r="L45" i="6"/>
  <c r="M45" i="1"/>
  <c r="M46" i="1"/>
  <c r="M43" i="1"/>
  <c r="M44" i="1" s="1"/>
  <c r="N42" i="6"/>
  <c r="N43" i="1"/>
  <c r="N44" i="1" s="1"/>
  <c r="N45" i="1"/>
  <c r="N46" i="1"/>
  <c r="J41" i="6"/>
  <c r="J45" i="6" s="1"/>
  <c r="J43" i="6"/>
  <c r="J43" i="1"/>
  <c r="J44" i="1" s="1"/>
  <c r="J45" i="1"/>
  <c r="J46" i="1"/>
  <c r="DH59" i="2"/>
  <c r="DI59" i="2" s="1"/>
  <c r="DI29" i="2"/>
  <c r="D43" i="1"/>
  <c r="I42" i="6"/>
  <c r="I45" i="1"/>
  <c r="I46" i="1"/>
  <c r="C39" i="1"/>
  <c r="O39" i="1" s="1"/>
  <c r="E41" i="6"/>
  <c r="E45" i="6" s="1"/>
  <c r="H43" i="1"/>
  <c r="H44" i="1" s="1"/>
  <c r="H45" i="1"/>
  <c r="H46" i="1"/>
  <c r="H42" i="6"/>
  <c r="D45" i="1"/>
  <c r="D46" i="1"/>
  <c r="E19" i="1"/>
  <c r="L19" i="1"/>
  <c r="C37" i="6"/>
  <c r="C40" i="6" s="1"/>
  <c r="C19" i="1"/>
  <c r="C17" i="6" s="1"/>
  <c r="C43" i="6" s="1"/>
  <c r="DH8" i="2"/>
  <c r="DF28" i="2"/>
  <c r="DG28" i="2" s="1"/>
  <c r="O17" i="6" l="1"/>
  <c r="C44" i="6"/>
  <c r="D42" i="6"/>
  <c r="E43" i="1"/>
  <c r="E45" i="1"/>
  <c r="E46" i="1"/>
  <c r="E42" i="6"/>
  <c r="D47" i="1"/>
  <c r="D44" i="1"/>
  <c r="C45" i="1"/>
  <c r="C46" i="1"/>
  <c r="O46" i="1"/>
  <c r="I44" i="1"/>
  <c r="F47" i="1"/>
  <c r="G47" i="1"/>
  <c r="K47" i="1"/>
  <c r="L43" i="1"/>
  <c r="L44" i="1" s="1"/>
  <c r="L45" i="1"/>
  <c r="L46" i="1"/>
  <c r="M47" i="1"/>
  <c r="N47" i="1"/>
  <c r="J42" i="6"/>
  <c r="DH28" i="2"/>
  <c r="DI28" i="2" s="1"/>
  <c r="DI8" i="2"/>
  <c r="J47" i="1"/>
  <c r="O45" i="1"/>
  <c r="C42" i="1"/>
  <c r="C43" i="1" s="1"/>
  <c r="O19" i="1"/>
  <c r="H10" i="3" s="1"/>
  <c r="H47" i="1"/>
  <c r="O43" i="6"/>
  <c r="O44" i="6"/>
  <c r="O37" i="6"/>
  <c r="H10" i="9"/>
  <c r="C41" i="6"/>
  <c r="O40" i="6"/>
  <c r="E29" i="9" s="1"/>
  <c r="H11" i="3" l="1"/>
  <c r="H12" i="9"/>
  <c r="J12" i="3"/>
  <c r="H13" i="3" s="1"/>
  <c r="J11" i="3"/>
  <c r="H11" i="9"/>
  <c r="J12" i="9" s="1"/>
  <c r="H13" i="9" s="1"/>
  <c r="E47" i="1"/>
  <c r="E44" i="1"/>
  <c r="O43" i="1"/>
  <c r="O44" i="1" s="1"/>
  <c r="C47" i="1"/>
  <c r="C44" i="1"/>
  <c r="O41" i="6"/>
  <c r="O45" i="6" s="1"/>
  <c r="C45" i="6"/>
  <c r="C42" i="6"/>
  <c r="L47" i="1"/>
  <c r="O42" i="1"/>
  <c r="D29" i="3" s="1"/>
  <c r="H12" i="3" s="1"/>
  <c r="O42" i="6" l="1"/>
  <c r="O47" i="1"/>
  <c r="J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Yamaoka</author>
    <author>山岡　政之</author>
  </authors>
  <commentList>
    <comment ref="C18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毎月固定額を精算する場合、ここに入力して下さい。
売上=0の月は　- (半角ﾊｲﾌﾝ）を入力して下さい。</t>
        </r>
      </text>
    </comment>
    <comment ref="B32" authorId="1" shapeId="0" xr:uid="{00000000-0006-0000-03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レンタル費は状況に応じて修正して下さい。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Yamaoka</author>
    <author>山岡</author>
  </authors>
  <commentList>
    <comment ref="F6" authorId="0" shapeId="0" xr:uid="{00000000-0006-0000-05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氏名を記入</t>
        </r>
      </text>
    </comment>
    <comment ref="M6" authorId="0" shapeId="0" xr:uid="{00000000-0006-0000-05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格を選択</t>
        </r>
      </text>
    </comment>
    <comment ref="F26" authorId="1" shapeId="0" xr:uid="{00000000-0006-0000-05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パートナーの名前に書き換えること</t>
        </r>
      </text>
    </comment>
  </commentList>
</comments>
</file>

<file path=xl/sharedStrings.xml><?xml version="1.0" encoding="utf-8"?>
<sst xmlns="http://schemas.openxmlformats.org/spreadsheetml/2006/main" count="570" uniqueCount="265">
  <si>
    <t>合計</t>
  </si>
  <si>
    <t>その他</t>
  </si>
  <si>
    <t>マシン使用料</t>
  </si>
  <si>
    <t>物販原価</t>
  </si>
  <si>
    <t>会議費接待費</t>
  </si>
  <si>
    <t>旅費交通費</t>
  </si>
  <si>
    <t>家賃</t>
  </si>
  <si>
    <t>工数</t>
  </si>
  <si>
    <t>人件費</t>
  </si>
  <si>
    <t>顧客名</t>
  </si>
  <si>
    <t>案件名</t>
  </si>
  <si>
    <t>開発</t>
  </si>
  <si>
    <t>開始</t>
  </si>
  <si>
    <t>期間</t>
  </si>
  <si>
    <t>終了</t>
  </si>
  <si>
    <t>合    計</t>
  </si>
  <si>
    <t>外注利用の理由</t>
  </si>
  <si>
    <t>工</t>
  </si>
  <si>
    <t>プロパー</t>
  </si>
  <si>
    <t>数</t>
  </si>
  <si>
    <t>外注</t>
  </si>
  <si>
    <t>計</t>
  </si>
  <si>
    <t>直</t>
  </si>
  <si>
    <t>外注費</t>
  </si>
  <si>
    <t>接</t>
  </si>
  <si>
    <t>原</t>
  </si>
  <si>
    <t>価</t>
  </si>
  <si>
    <t>合   計</t>
  </si>
  <si>
    <t>工程</t>
    <phoneticPr fontId="4"/>
  </si>
  <si>
    <t>その他</t>
    <phoneticPr fontId="4"/>
  </si>
  <si>
    <t>総原価</t>
    <phoneticPr fontId="4"/>
  </si>
  <si>
    <t>工程</t>
    <rPh sb="0" eb="2">
      <t>コウテイ</t>
    </rPh>
    <phoneticPr fontId="4"/>
  </si>
  <si>
    <t>●経費（原価）</t>
    <rPh sb="1" eb="3">
      <t>ケイヒ</t>
    </rPh>
    <rPh sb="4" eb="6">
      <t>ゲンカ</t>
    </rPh>
    <phoneticPr fontId="4"/>
  </si>
  <si>
    <t>その他原価内訳</t>
    <rPh sb="2" eb="3">
      <t>タ</t>
    </rPh>
    <rPh sb="3" eb="5">
      <t>ゲンカ</t>
    </rPh>
    <rPh sb="5" eb="7">
      <t>ウチワケ</t>
    </rPh>
    <phoneticPr fontId="4"/>
  </si>
  <si>
    <t>外注化内訳</t>
    <rPh sb="0" eb="2">
      <t>ガイチュウ</t>
    </rPh>
    <rPh sb="2" eb="3">
      <t>カ</t>
    </rPh>
    <rPh sb="3" eb="5">
      <t>ウチワケ</t>
    </rPh>
    <phoneticPr fontId="4"/>
  </si>
  <si>
    <t>内容（品目など）</t>
    <rPh sb="0" eb="2">
      <t>ナイヨウ</t>
    </rPh>
    <rPh sb="3" eb="5">
      <t>ヒンモク</t>
    </rPh>
    <phoneticPr fontId="4"/>
  </si>
  <si>
    <t>その他原価使用理由</t>
    <rPh sb="3" eb="5">
      <t>ゲンカ</t>
    </rPh>
    <rPh sb="5" eb="7">
      <t>シヨウ</t>
    </rPh>
    <rPh sb="7" eb="9">
      <t>リユウ</t>
    </rPh>
    <phoneticPr fontId="4"/>
  </si>
  <si>
    <t>工数</t>
    <phoneticPr fontId="4"/>
  </si>
  <si>
    <t>標準単価</t>
    <phoneticPr fontId="4"/>
  </si>
  <si>
    <t>標準金額</t>
    <rPh sb="3" eb="4">
      <t>ガク</t>
    </rPh>
    <phoneticPr fontId="4"/>
  </si>
  <si>
    <t>見積におけるコメント</t>
    <rPh sb="0" eb="2">
      <t>ミツモリ</t>
    </rPh>
    <phoneticPr fontId="4"/>
  </si>
  <si>
    <t>利益率</t>
    <phoneticPr fontId="4"/>
  </si>
  <si>
    <t>●標準金額</t>
    <rPh sb="1" eb="3">
      <t>ヒョウジュン</t>
    </rPh>
    <rPh sb="3" eb="5">
      <t>キンガク</t>
    </rPh>
    <phoneticPr fontId="4"/>
  </si>
  <si>
    <t>工数</t>
    <phoneticPr fontId="4"/>
  </si>
  <si>
    <t>金額</t>
    <rPh sb="0" eb="2">
      <t>キンガク</t>
    </rPh>
    <phoneticPr fontId="4"/>
  </si>
  <si>
    <t>レンタル費</t>
    <rPh sb="4" eb="5">
      <t>ヒ</t>
    </rPh>
    <phoneticPr fontId="4"/>
  </si>
  <si>
    <t>工数</t>
    <rPh sb="0" eb="2">
      <t>コウスウ</t>
    </rPh>
    <phoneticPr fontId="4"/>
  </si>
  <si>
    <t>人件費</t>
    <rPh sb="0" eb="3">
      <t>ジンケンヒ</t>
    </rPh>
    <phoneticPr fontId="4"/>
  </si>
  <si>
    <t>外注費</t>
    <rPh sb="0" eb="3">
      <t>ガイチュウヒ</t>
    </rPh>
    <phoneticPr fontId="4"/>
  </si>
  <si>
    <t>その他</t>
    <rPh sb="2" eb="3">
      <t>タ</t>
    </rPh>
    <phoneticPr fontId="4"/>
  </si>
  <si>
    <t>売上</t>
    <rPh sb="0" eb="2">
      <t>ウリアゲ</t>
    </rPh>
    <phoneticPr fontId="4"/>
  </si>
  <si>
    <t>案件名</t>
    <rPh sb="0" eb="2">
      <t>アンケン</t>
    </rPh>
    <rPh sb="2" eb="3">
      <t>メイ</t>
    </rPh>
    <phoneticPr fontId="4"/>
  </si>
  <si>
    <t>●工程別工数明細表</t>
    <rPh sb="1" eb="3">
      <t>コウテイ</t>
    </rPh>
    <rPh sb="3" eb="4">
      <t>ベツ</t>
    </rPh>
    <rPh sb="4" eb="6">
      <t>コウスウ</t>
    </rPh>
    <rPh sb="6" eb="8">
      <t>メイサイ</t>
    </rPh>
    <rPh sb="8" eb="9">
      <t>ヒョウ</t>
    </rPh>
    <phoneticPr fontId="4"/>
  </si>
  <si>
    <t>合計</t>
    <phoneticPr fontId="4"/>
  </si>
  <si>
    <t>合計</t>
    <rPh sb="0" eb="2">
      <t>ゴウケイ</t>
    </rPh>
    <phoneticPr fontId="4"/>
  </si>
  <si>
    <t>間接経費</t>
    <rPh sb="0" eb="2">
      <t>カンセツ</t>
    </rPh>
    <rPh sb="2" eb="4">
      <t>ケイヒ</t>
    </rPh>
    <phoneticPr fontId="4"/>
  </si>
  <si>
    <t>直接経費合計</t>
    <rPh sb="0" eb="2">
      <t>チョクセツ</t>
    </rPh>
    <rPh sb="2" eb="4">
      <t>ケイヒ</t>
    </rPh>
    <rPh sb="4" eb="6">
      <t>ゴウケイ</t>
    </rPh>
    <phoneticPr fontId="4"/>
  </si>
  <si>
    <t>総原価</t>
    <rPh sb="0" eb="1">
      <t>ソウ</t>
    </rPh>
    <rPh sb="1" eb="3">
      <t>ゲンカ</t>
    </rPh>
    <phoneticPr fontId="4"/>
  </si>
  <si>
    <t>　金額：千円</t>
    <rPh sb="1" eb="3">
      <t>キンガク</t>
    </rPh>
    <rPh sb="4" eb="6">
      <t>センエン</t>
    </rPh>
    <phoneticPr fontId="4"/>
  </si>
  <si>
    <t>　工数：人月</t>
    <rPh sb="1" eb="3">
      <t>コウスウ</t>
    </rPh>
    <rPh sb="4" eb="5">
      <t>ニン</t>
    </rPh>
    <rPh sb="5" eb="6">
      <t>ゲツ</t>
    </rPh>
    <phoneticPr fontId="4"/>
  </si>
  <si>
    <t>●配賦（１人月あたり）</t>
    <rPh sb="1" eb="3">
      <t>ハイフ</t>
    </rPh>
    <rPh sb="5" eb="6">
      <t>ニン</t>
    </rPh>
    <rPh sb="6" eb="7">
      <t>ゲツ</t>
    </rPh>
    <phoneticPr fontId="4"/>
  </si>
  <si>
    <t>区分</t>
    <rPh sb="0" eb="2">
      <t>クブン</t>
    </rPh>
    <phoneticPr fontId="4"/>
  </si>
  <si>
    <t>入力不要</t>
    <rPh sb="0" eb="2">
      <t>ニュウリョク</t>
    </rPh>
    <rPh sb="2" eb="4">
      <t>フヨウ</t>
    </rPh>
    <phoneticPr fontId="4"/>
  </si>
  <si>
    <t>項目</t>
    <rPh sb="0" eb="2">
      <t>コウモク</t>
    </rPh>
    <phoneticPr fontId="4"/>
  </si>
  <si>
    <t>本社費・間接費</t>
    <rPh sb="0" eb="2">
      <t>ホンシャ</t>
    </rPh>
    <rPh sb="2" eb="3">
      <t>ヒ</t>
    </rPh>
    <phoneticPr fontId="4"/>
  </si>
  <si>
    <t>※請負見積金額＝顧客提示予定金額</t>
    <rPh sb="1" eb="3">
      <t>ウケオイ</t>
    </rPh>
    <phoneticPr fontId="4"/>
  </si>
  <si>
    <t>基本</t>
    <rPh sb="0" eb="2">
      <t>キホン</t>
    </rPh>
    <phoneticPr fontId="4"/>
  </si>
  <si>
    <t>追加発生</t>
    <rPh sb="0" eb="2">
      <t>ツイカ</t>
    </rPh>
    <rPh sb="2" eb="4">
      <t>ハッセイ</t>
    </rPh>
    <phoneticPr fontId="4"/>
  </si>
  <si>
    <t>取消発生</t>
    <rPh sb="0" eb="2">
      <t>トリケシ</t>
    </rPh>
    <rPh sb="2" eb="4">
      <t>ハッセイ</t>
    </rPh>
    <phoneticPr fontId="4"/>
  </si>
  <si>
    <t>月間標準</t>
    <rPh sb="0" eb="2">
      <t>ゲッカン</t>
    </rPh>
    <rPh sb="2" eb="4">
      <t>ヒョウジュン</t>
    </rPh>
    <phoneticPr fontId="4"/>
  </si>
  <si>
    <t>追加</t>
    <rPh sb="0" eb="2">
      <t>ツイカ</t>
    </rPh>
    <phoneticPr fontId="4"/>
  </si>
  <si>
    <t>取消</t>
    <rPh sb="0" eb="2">
      <t>トリケ</t>
    </rPh>
    <phoneticPr fontId="4"/>
  </si>
  <si>
    <t>見積算定部門</t>
    <rPh sb="0" eb="2">
      <t>ミツモリ</t>
    </rPh>
    <phoneticPr fontId="4"/>
  </si>
  <si>
    <t>見積算定者</t>
    <rPh sb="0" eb="2">
      <t>ミツモリ</t>
    </rPh>
    <phoneticPr fontId="4"/>
  </si>
  <si>
    <t>●請負契約基本情報</t>
    <rPh sb="1" eb="3">
      <t>ウケオイ</t>
    </rPh>
    <rPh sb="3" eb="5">
      <t>ケイヤク</t>
    </rPh>
    <rPh sb="5" eb="7">
      <t>キホン</t>
    </rPh>
    <rPh sb="7" eb="9">
      <t>ジョウホウ</t>
    </rPh>
    <phoneticPr fontId="4"/>
  </si>
  <si>
    <t>グループ配賦</t>
    <rPh sb="4" eb="6">
      <t>ハイフ</t>
    </rPh>
    <phoneticPr fontId="4"/>
  </si>
  <si>
    <t>●損益明細表（基本契約ベース）</t>
    <rPh sb="1" eb="3">
      <t>ソンエキ</t>
    </rPh>
    <rPh sb="3" eb="5">
      <t>メイサイ</t>
    </rPh>
    <rPh sb="5" eb="6">
      <t>ヒョウ</t>
    </rPh>
    <rPh sb="7" eb="9">
      <t>キホン</t>
    </rPh>
    <rPh sb="9" eb="11">
      <t>ケイヤク</t>
    </rPh>
    <phoneticPr fontId="4"/>
  </si>
  <si>
    <t>配賦額</t>
    <rPh sb="0" eb="2">
      <t>ハイフ</t>
    </rPh>
    <rPh sb="2" eb="3">
      <t>ガク</t>
    </rPh>
    <phoneticPr fontId="4"/>
  </si>
  <si>
    <t>●本シートの入力手順及び注意事項について</t>
    <rPh sb="1" eb="2">
      <t>ホン</t>
    </rPh>
    <rPh sb="6" eb="8">
      <t>ニュウリョク</t>
    </rPh>
    <rPh sb="8" eb="10">
      <t>テジュン</t>
    </rPh>
    <rPh sb="10" eb="11">
      <t>オヨ</t>
    </rPh>
    <rPh sb="12" eb="14">
      <t>チュウイ</t>
    </rPh>
    <rPh sb="14" eb="16">
      <t>ジコウ</t>
    </rPh>
    <phoneticPr fontId="4"/>
  </si>
  <si>
    <t>・各工程毎に格別人数を入力</t>
    <rPh sb="1" eb="2">
      <t>カク</t>
    </rPh>
    <rPh sb="2" eb="4">
      <t>コウテイ</t>
    </rPh>
    <rPh sb="4" eb="5">
      <t>ゴト</t>
    </rPh>
    <rPh sb="6" eb="7">
      <t>カク</t>
    </rPh>
    <rPh sb="7" eb="8">
      <t>ベツ</t>
    </rPh>
    <rPh sb="8" eb="10">
      <t>ニンズウ</t>
    </rPh>
    <rPh sb="11" eb="13">
      <t>ニュウリョク</t>
    </rPh>
    <phoneticPr fontId="4"/>
  </si>
  <si>
    <t>（本シートの入力方法は基本的に受託のケースと同じです）</t>
    <rPh sb="1" eb="2">
      <t>ホン</t>
    </rPh>
    <rPh sb="6" eb="8">
      <t>ニュウリョク</t>
    </rPh>
    <rPh sb="8" eb="10">
      <t>ホウホウ</t>
    </rPh>
    <rPh sb="11" eb="14">
      <t>キホンテキ</t>
    </rPh>
    <rPh sb="15" eb="17">
      <t>ジュタク</t>
    </rPh>
    <rPh sb="22" eb="23">
      <t>オナ</t>
    </rPh>
    <phoneticPr fontId="4"/>
  </si>
  <si>
    <t>２．工数シートを入力します</t>
    <rPh sb="2" eb="4">
      <t>コウスウ</t>
    </rPh>
    <rPh sb="8" eb="10">
      <t>ニュウリョク</t>
    </rPh>
    <phoneticPr fontId="4"/>
  </si>
  <si>
    <t>１．基本情報シートを入力します（入力例参照）</t>
    <rPh sb="2" eb="4">
      <t>キホン</t>
    </rPh>
    <rPh sb="4" eb="6">
      <t>ジョウホウ</t>
    </rPh>
    <rPh sb="10" eb="12">
      <t>ニュウリョク</t>
    </rPh>
    <rPh sb="16" eb="18">
      <t>ニュウリョク</t>
    </rPh>
    <rPh sb="18" eb="19">
      <t>レイ</t>
    </rPh>
    <rPh sb="19" eb="21">
      <t>サンショウ</t>
    </rPh>
    <phoneticPr fontId="4"/>
  </si>
  <si>
    <t>３．基本シートにグループを入力します</t>
    <rPh sb="2" eb="4">
      <t>キホン</t>
    </rPh>
    <rPh sb="13" eb="15">
      <t>ニュウリョク</t>
    </rPh>
    <phoneticPr fontId="4"/>
  </si>
  <si>
    <t>４．損益の情報が算定書に表示されます</t>
    <rPh sb="2" eb="4">
      <t>ソンエキ</t>
    </rPh>
    <rPh sb="5" eb="7">
      <t>ジョウホウ</t>
    </rPh>
    <rPh sb="8" eb="10">
      <t>サンテイ</t>
    </rPh>
    <rPh sb="10" eb="11">
      <t>ショ</t>
    </rPh>
    <rPh sb="12" eb="14">
      <t>ヒョウジ</t>
    </rPh>
    <phoneticPr fontId="4"/>
  </si>
  <si>
    <t>・算定書シートに受注予定金額や利益額・利益率が表示されます</t>
    <rPh sb="1" eb="3">
      <t>サンテイ</t>
    </rPh>
    <rPh sb="3" eb="4">
      <t>ショ</t>
    </rPh>
    <rPh sb="8" eb="10">
      <t>ジュチュウ</t>
    </rPh>
    <rPh sb="10" eb="12">
      <t>ヨテイ</t>
    </rPh>
    <rPh sb="12" eb="14">
      <t>キンガク</t>
    </rPh>
    <rPh sb="15" eb="17">
      <t>リエキ</t>
    </rPh>
    <rPh sb="17" eb="18">
      <t>ガク</t>
    </rPh>
    <rPh sb="19" eb="21">
      <t>リエキ</t>
    </rPh>
    <rPh sb="21" eb="22">
      <t>リツ</t>
    </rPh>
    <rPh sb="23" eb="25">
      <t>ヒョウジ</t>
    </rPh>
    <phoneticPr fontId="4"/>
  </si>
  <si>
    <t>　※利益率が２０％を下回ると基準外として警告を表示します</t>
    <rPh sb="2" eb="4">
      <t>リエキ</t>
    </rPh>
    <rPh sb="4" eb="5">
      <t>リツ</t>
    </rPh>
    <rPh sb="10" eb="12">
      <t>シタマワ</t>
    </rPh>
    <rPh sb="14" eb="16">
      <t>キジュン</t>
    </rPh>
    <rPh sb="16" eb="17">
      <t>ガイ</t>
    </rPh>
    <rPh sb="20" eb="22">
      <t>ケイコク</t>
    </rPh>
    <rPh sb="23" eb="25">
      <t>ヒョウジ</t>
    </rPh>
    <phoneticPr fontId="4"/>
  </si>
  <si>
    <t>・基本シートに基本契約金額の損益が表示されています（追加・取消を含まず）</t>
    <rPh sb="1" eb="3">
      <t>キホン</t>
    </rPh>
    <rPh sb="7" eb="9">
      <t>キホン</t>
    </rPh>
    <rPh sb="9" eb="11">
      <t>ケイヤク</t>
    </rPh>
    <rPh sb="11" eb="13">
      <t>キンガク</t>
    </rPh>
    <rPh sb="14" eb="16">
      <t>ソンエキ</t>
    </rPh>
    <rPh sb="17" eb="19">
      <t>ヒョウジ</t>
    </rPh>
    <rPh sb="26" eb="28">
      <t>ツイカ</t>
    </rPh>
    <rPh sb="29" eb="31">
      <t>トリケシ</t>
    </rPh>
    <rPh sb="32" eb="33">
      <t>フク</t>
    </rPh>
    <phoneticPr fontId="4"/>
  </si>
  <si>
    <t>・稼動シートに追加・取消を含む損益が表示されています</t>
    <rPh sb="1" eb="3">
      <t>カドウ</t>
    </rPh>
    <rPh sb="7" eb="9">
      <t>ツイカ</t>
    </rPh>
    <rPh sb="10" eb="12">
      <t>トリケシ</t>
    </rPh>
    <rPh sb="13" eb="14">
      <t>フク</t>
    </rPh>
    <rPh sb="15" eb="17">
      <t>ソンエキ</t>
    </rPh>
    <rPh sb="18" eb="20">
      <t>ヒョウジ</t>
    </rPh>
    <phoneticPr fontId="4"/>
  </si>
  <si>
    <t>　　表示される金額はあくまでも基本金額ベースのものです。</t>
    <rPh sb="2" eb="4">
      <t>ヒョウジ</t>
    </rPh>
    <rPh sb="7" eb="9">
      <t>キンガク</t>
    </rPh>
    <rPh sb="15" eb="17">
      <t>キホン</t>
    </rPh>
    <rPh sb="17" eb="19">
      <t>キンガク</t>
    </rPh>
    <phoneticPr fontId="4"/>
  </si>
  <si>
    <t>請求用</t>
    <rPh sb="0" eb="3">
      <t>セイキュウヨウ</t>
    </rPh>
    <phoneticPr fontId="4"/>
  </si>
  <si>
    <t>超過時間</t>
    <rPh sb="0" eb="2">
      <t>チョウカ</t>
    </rPh>
    <rPh sb="2" eb="4">
      <t>ジカン</t>
    </rPh>
    <phoneticPr fontId="4"/>
  </si>
  <si>
    <t>　※選択したグループに応じた配賦額が設定されます</t>
    <rPh sb="2" eb="4">
      <t>センタク</t>
    </rPh>
    <rPh sb="11" eb="12">
      <t>オウ</t>
    </rPh>
    <rPh sb="14" eb="16">
      <t>ハイフ</t>
    </rPh>
    <rPh sb="16" eb="17">
      <t>ガク</t>
    </rPh>
    <rPh sb="18" eb="20">
      <t>セッテイ</t>
    </rPh>
    <phoneticPr fontId="4"/>
  </si>
  <si>
    <t>・超過時間（請求用）に追加・取消見込時間（１人あたり）を入力（稼動シートの売上に計上されます）</t>
    <rPh sb="1" eb="3">
      <t>チョウカ</t>
    </rPh>
    <rPh sb="3" eb="5">
      <t>ジカン</t>
    </rPh>
    <rPh sb="6" eb="9">
      <t>セイキュウヨウ</t>
    </rPh>
    <rPh sb="11" eb="13">
      <t>ツイカ</t>
    </rPh>
    <rPh sb="14" eb="16">
      <t>トリケシ</t>
    </rPh>
    <rPh sb="16" eb="18">
      <t>ミコ</t>
    </rPh>
    <rPh sb="18" eb="20">
      <t>ジカン</t>
    </rPh>
    <rPh sb="22" eb="23">
      <t>ニン</t>
    </rPh>
    <rPh sb="28" eb="30">
      <t>ニュウリョク</t>
    </rPh>
    <rPh sb="31" eb="33">
      <t>カドウ</t>
    </rPh>
    <rPh sb="37" eb="39">
      <t>ウリアゲ</t>
    </rPh>
    <rPh sb="40" eb="42">
      <t>ケイジョウ</t>
    </rPh>
    <phoneticPr fontId="4"/>
  </si>
  <si>
    <t>　　※基本情報シートに入力した時間は使用していません）</t>
    <rPh sb="3" eb="5">
      <t>キホン</t>
    </rPh>
    <rPh sb="5" eb="7">
      <t>ジョウホウ</t>
    </rPh>
    <rPh sb="11" eb="13">
      <t>ニュウリョク</t>
    </rPh>
    <rPh sb="15" eb="17">
      <t>ジカン</t>
    </rPh>
    <rPh sb="18" eb="20">
      <t>シヨウ</t>
    </rPh>
    <phoneticPr fontId="4"/>
  </si>
  <si>
    <t>　　※パートナーの場合のみ、控除（マイナス時間）の入力が経費に反映されます。</t>
    <rPh sb="9" eb="11">
      <t>バアイ</t>
    </rPh>
    <rPh sb="14" eb="16">
      <t>コウジョ</t>
    </rPh>
    <rPh sb="21" eb="23">
      <t>ジカン</t>
    </rPh>
    <rPh sb="25" eb="27">
      <t>ニュウリョク</t>
    </rPh>
    <rPh sb="28" eb="30">
      <t>ケイヒ</t>
    </rPh>
    <rPh sb="31" eb="33">
      <t>ハンエイ</t>
    </rPh>
    <phoneticPr fontId="4"/>
  </si>
  <si>
    <t>経費用</t>
    <rPh sb="0" eb="2">
      <t>ケイヒ</t>
    </rPh>
    <rPh sb="2" eb="3">
      <t>ヨウ</t>
    </rPh>
    <phoneticPr fontId="4"/>
  </si>
  <si>
    <t>・超過時間（経費用）にCSK勤怠の超過勤務時間を入力（人件費に計上されます）・・・入力は任意</t>
    <rPh sb="1" eb="3">
      <t>チョウカ</t>
    </rPh>
    <rPh sb="3" eb="5">
      <t>ジカン</t>
    </rPh>
    <rPh sb="6" eb="8">
      <t>ケイヒ</t>
    </rPh>
    <rPh sb="8" eb="9">
      <t>ヨウ</t>
    </rPh>
    <rPh sb="14" eb="16">
      <t>キンタイ</t>
    </rPh>
    <rPh sb="17" eb="19">
      <t>チョウカ</t>
    </rPh>
    <rPh sb="19" eb="21">
      <t>キンム</t>
    </rPh>
    <rPh sb="21" eb="23">
      <t>ジカン</t>
    </rPh>
    <rPh sb="24" eb="26">
      <t>ニュウリョク</t>
    </rPh>
    <rPh sb="27" eb="30">
      <t>ジンケンヒ</t>
    </rPh>
    <rPh sb="31" eb="33">
      <t>ケイジョウ</t>
    </rPh>
    <rPh sb="41" eb="43">
      <t>ニュウリョク</t>
    </rPh>
    <rPh sb="44" eb="46">
      <t>ニンイ</t>
    </rPh>
    <phoneticPr fontId="4"/>
  </si>
  <si>
    <t>その他</t>
    <phoneticPr fontId="4"/>
  </si>
  <si>
    <t>総原価</t>
    <phoneticPr fontId="4"/>
  </si>
  <si>
    <t>工程</t>
    <phoneticPr fontId="4"/>
  </si>
  <si>
    <t>工数</t>
    <phoneticPr fontId="4"/>
  </si>
  <si>
    <t>標準単価</t>
    <phoneticPr fontId="4"/>
  </si>
  <si>
    <t>工数</t>
    <phoneticPr fontId="4"/>
  </si>
  <si>
    <t>→　工程名称を任意に入力できるように変更しました（２００３／０９／０３）</t>
    <rPh sb="2" eb="4">
      <t>コウテイ</t>
    </rPh>
    <rPh sb="4" eb="6">
      <t>メイショウ</t>
    </rPh>
    <rPh sb="7" eb="9">
      <t>ニンイ</t>
    </rPh>
    <rPh sb="10" eb="12">
      <t>ニュウリョク</t>
    </rPh>
    <rPh sb="18" eb="20">
      <t>ヘンコウ</t>
    </rPh>
    <phoneticPr fontId="4"/>
  </si>
  <si>
    <t>↓</t>
    <phoneticPr fontId="4"/>
  </si>
  <si>
    <t>・算定書を基本ベースと稼動ベースの２通りを作成するように変更しました（２００３／０９／０３）</t>
    <rPh sb="1" eb="3">
      <t>サンテイ</t>
    </rPh>
    <rPh sb="3" eb="4">
      <t>ショ</t>
    </rPh>
    <rPh sb="5" eb="7">
      <t>キホン</t>
    </rPh>
    <rPh sb="11" eb="13">
      <t>カドウ</t>
    </rPh>
    <rPh sb="18" eb="19">
      <t>トオ</t>
    </rPh>
    <rPh sb="21" eb="23">
      <t>サクセイ</t>
    </rPh>
    <rPh sb="28" eb="30">
      <t>ヘンコウ</t>
    </rPh>
    <phoneticPr fontId="4"/>
  </si>
  <si>
    <t>　　　各シートの工程名称に反映されます</t>
    <rPh sb="3" eb="4">
      <t>カク</t>
    </rPh>
    <rPh sb="8" eb="10">
      <t>コウテイ</t>
    </rPh>
    <rPh sb="10" eb="12">
      <t>メイショウ</t>
    </rPh>
    <rPh sb="13" eb="15">
      <t>ハンエイ</t>
    </rPh>
    <phoneticPr fontId="4"/>
  </si>
  <si>
    <t>稼動ベース版</t>
    <rPh sb="0" eb="2">
      <t>カドウ</t>
    </rPh>
    <rPh sb="5" eb="6">
      <t>バン</t>
    </rPh>
    <phoneticPr fontId="4"/>
  </si>
  <si>
    <t>基本ベース版</t>
    <rPh sb="0" eb="2">
      <t>キホン</t>
    </rPh>
    <rPh sb="5" eb="6">
      <t>バン</t>
    </rPh>
    <phoneticPr fontId="4"/>
  </si>
  <si>
    <t>※Caution!!!　稼動ベース版の見積算定書における顧客名・案件名他の情報は基本ベース版の入力データを複写しています。</t>
    <rPh sb="12" eb="14">
      <t>カドウ</t>
    </rPh>
    <rPh sb="17" eb="18">
      <t>バン</t>
    </rPh>
    <rPh sb="19" eb="21">
      <t>ミツモリ</t>
    </rPh>
    <rPh sb="21" eb="23">
      <t>サンテイ</t>
    </rPh>
    <rPh sb="23" eb="24">
      <t>ショ</t>
    </rPh>
    <rPh sb="28" eb="30">
      <t>コキャク</t>
    </rPh>
    <rPh sb="30" eb="31">
      <t>メイ</t>
    </rPh>
    <rPh sb="32" eb="34">
      <t>アンケン</t>
    </rPh>
    <rPh sb="34" eb="35">
      <t>メイ</t>
    </rPh>
    <rPh sb="35" eb="36">
      <t>ホカ</t>
    </rPh>
    <rPh sb="37" eb="39">
      <t>ジョウホウ</t>
    </rPh>
    <rPh sb="40" eb="42">
      <t>キホン</t>
    </rPh>
    <rPh sb="45" eb="46">
      <t>バン</t>
    </rPh>
    <rPh sb="47" eb="49">
      <t>ニュウリョク</t>
    </rPh>
    <rPh sb="53" eb="55">
      <t>フクシャ</t>
    </rPh>
    <phoneticPr fontId="4"/>
  </si>
  <si>
    <t>顧客名</t>
    <rPh sb="0" eb="2">
      <t>コキャク</t>
    </rPh>
    <rPh sb="2" eb="3">
      <t>メイ</t>
    </rPh>
    <phoneticPr fontId="4"/>
  </si>
  <si>
    <t>作成日</t>
    <rPh sb="0" eb="3">
      <t>サクセイビ</t>
    </rPh>
    <phoneticPr fontId="4"/>
  </si>
  <si>
    <t>文書番号</t>
    <rPh sb="0" eb="2">
      <t>ブンショ</t>
    </rPh>
    <rPh sb="2" eb="4">
      <t>バンゴウ</t>
    </rPh>
    <phoneticPr fontId="4"/>
  </si>
  <si>
    <t>No.999999999999</t>
    <phoneticPr fontId="4"/>
  </si>
  <si>
    <t>山田太郎</t>
    <rPh sb="0" eb="2">
      <t>ヤマダ</t>
    </rPh>
    <rPh sb="2" eb="4">
      <t>タロウ</t>
    </rPh>
    <phoneticPr fontId="4"/>
  </si>
  <si>
    <t>●基礎データ</t>
    <rPh sb="1" eb="3">
      <t>キソ</t>
    </rPh>
    <phoneticPr fontId="4"/>
  </si>
  <si>
    <r>
      <t>あくまでも基本ベース版が基本情報となっています。</t>
    </r>
    <r>
      <rPr>
        <b/>
        <strike/>
        <sz val="11"/>
        <color indexed="10"/>
        <rFont val="ＭＳ Ｐゴシック"/>
        <family val="3"/>
        <charset val="128"/>
      </rPr>
      <t>必ずこちらに入力してください。</t>
    </r>
    <rPh sb="5" eb="7">
      <t>キホン</t>
    </rPh>
    <rPh sb="10" eb="11">
      <t>バン</t>
    </rPh>
    <rPh sb="12" eb="14">
      <t>キホン</t>
    </rPh>
    <rPh sb="14" eb="16">
      <t>ジョウホウ</t>
    </rPh>
    <rPh sb="24" eb="25">
      <t>カナラ</t>
    </rPh>
    <rPh sb="30" eb="32">
      <t>ニュウリョク</t>
    </rPh>
    <phoneticPr fontId="4"/>
  </si>
  <si>
    <t>これにより、算定書シートには入力不要となりました。</t>
    <rPh sb="6" eb="8">
      <t>サンテイ</t>
    </rPh>
    <rPh sb="8" eb="9">
      <t>ショ</t>
    </rPh>
    <rPh sb="14" eb="16">
      <t>ニュウリョク</t>
    </rPh>
    <rPh sb="16" eb="18">
      <t>フヨウ</t>
    </rPh>
    <phoneticPr fontId="4"/>
  </si>
  <si>
    <t>基本情報シートに共通データとして入力してください。（２００３／０９／０４）</t>
    <rPh sb="0" eb="2">
      <t>キホン</t>
    </rPh>
    <rPh sb="2" eb="4">
      <t>ジョウホウ</t>
    </rPh>
    <rPh sb="8" eb="10">
      <t>キョウツウ</t>
    </rPh>
    <rPh sb="16" eb="18">
      <t>ニュウリョク</t>
    </rPh>
    <phoneticPr fontId="4"/>
  </si>
  <si>
    <t>株式会社●●</t>
    <rPh sb="0" eb="2">
      <t>カブシキ</t>
    </rPh>
    <rPh sb="2" eb="4">
      <t>カイシャ</t>
    </rPh>
    <phoneticPr fontId="4"/>
  </si>
  <si>
    <t>××システム</t>
    <phoneticPr fontId="4"/>
  </si>
  <si>
    <t>●グループ区分(組込：１、ビジネス：２）</t>
    <rPh sb="5" eb="7">
      <t>クブン</t>
    </rPh>
    <rPh sb="8" eb="10">
      <t>クミコミ</t>
    </rPh>
    <phoneticPr fontId="4"/>
  </si>
  <si>
    <t>金額(千円)</t>
    <rPh sb="0" eb="2">
      <t>キンガク</t>
    </rPh>
    <rPh sb="3" eb="5">
      <t>センエン</t>
    </rPh>
    <phoneticPr fontId="4"/>
  </si>
  <si>
    <t>社員</t>
    <rPh sb="0" eb="2">
      <t>シャイン</t>
    </rPh>
    <phoneticPr fontId="4"/>
  </si>
  <si>
    <t>原価情報</t>
    <rPh sb="0" eb="2">
      <t>ゲンカ</t>
    </rPh>
    <rPh sb="2" eb="4">
      <t>ジョウホウ</t>
    </rPh>
    <phoneticPr fontId="4"/>
  </si>
  <si>
    <t>格</t>
    <rPh sb="0" eb="1">
      <t>カク</t>
    </rPh>
    <phoneticPr fontId="4"/>
  </si>
  <si>
    <t>取消</t>
    <rPh sb="0" eb="2">
      <t>トリケシ</t>
    </rPh>
    <phoneticPr fontId="4"/>
  </si>
  <si>
    <t>BP</t>
    <phoneticPr fontId="4"/>
  </si>
  <si>
    <t>※行、列の変更不可</t>
    <rPh sb="1" eb="2">
      <t>ギョウ</t>
    </rPh>
    <rPh sb="3" eb="4">
      <t>レツ</t>
    </rPh>
    <rPh sb="5" eb="7">
      <t>ヘンコウ</t>
    </rPh>
    <rPh sb="7" eb="9">
      <t>フカ</t>
    </rPh>
    <phoneticPr fontId="4"/>
  </si>
  <si>
    <t>4BP</t>
  </si>
  <si>
    <t>5BP</t>
  </si>
  <si>
    <t>6BP</t>
  </si>
  <si>
    <t>7BP</t>
  </si>
  <si>
    <t>8BP</t>
  </si>
  <si>
    <t>9BP</t>
  </si>
  <si>
    <t>11BP</t>
  </si>
  <si>
    <t>12BP</t>
  </si>
  <si>
    <t>13BP</t>
  </si>
  <si>
    <t>14BP</t>
  </si>
  <si>
    <t>15BP</t>
  </si>
  <si>
    <t>16BP</t>
  </si>
  <si>
    <t>17BP</t>
  </si>
  <si>
    <t>18BP</t>
  </si>
  <si>
    <t>19BP</t>
  </si>
  <si>
    <t>20BP</t>
  </si>
  <si>
    <t>要員名</t>
    <rPh sb="0" eb="2">
      <t>ヨウイン</t>
    </rPh>
    <rPh sb="2" eb="3">
      <t>メイ</t>
    </rPh>
    <phoneticPr fontId="4"/>
  </si>
  <si>
    <t>プロパー</t>
    <phoneticPr fontId="4"/>
  </si>
  <si>
    <t>契約情報（売上の情報）</t>
    <rPh sb="0" eb="2">
      <t>ケイヤク</t>
    </rPh>
    <rPh sb="2" eb="4">
      <t>ジョウホウ</t>
    </rPh>
    <rPh sb="5" eb="7">
      <t>ウリアゲ</t>
    </rPh>
    <rPh sb="8" eb="10">
      <t>ジョウホウ</t>
    </rPh>
    <phoneticPr fontId="4"/>
  </si>
  <si>
    <t>経費</t>
    <rPh sb="0" eb="2">
      <t>ケイヒ</t>
    </rPh>
    <phoneticPr fontId="4"/>
  </si>
  <si>
    <t>作業時間（時）</t>
    <rPh sb="0" eb="2">
      <t>サギョウ</t>
    </rPh>
    <rPh sb="2" eb="4">
      <t>ジカン</t>
    </rPh>
    <rPh sb="5" eb="6">
      <t>ジ</t>
    </rPh>
    <phoneticPr fontId="4"/>
  </si>
  <si>
    <t>経費金額</t>
    <rPh sb="0" eb="2">
      <t>ケイヒ</t>
    </rPh>
    <rPh sb="2" eb="4">
      <t>キンガク</t>
    </rPh>
    <phoneticPr fontId="4"/>
  </si>
  <si>
    <t>請求金額</t>
    <rPh sb="0" eb="2">
      <t>セイキュウ</t>
    </rPh>
    <rPh sb="2" eb="3">
      <t>キン</t>
    </rPh>
    <rPh sb="3" eb="4">
      <t>ガク</t>
    </rPh>
    <phoneticPr fontId="4"/>
  </si>
  <si>
    <t>BP</t>
    <phoneticPr fontId="4"/>
  </si>
  <si>
    <t>要員合計</t>
    <rPh sb="0" eb="2">
      <t>ヨウイン</t>
    </rPh>
    <rPh sb="2" eb="4">
      <t>ゴウケイ</t>
    </rPh>
    <phoneticPr fontId="4"/>
  </si>
  <si>
    <t>プロパー　（基本）</t>
    <rPh sb="6" eb="8">
      <t>キホン</t>
    </rPh>
    <phoneticPr fontId="4"/>
  </si>
  <si>
    <t>プロパー　（超過）</t>
    <rPh sb="6" eb="8">
      <t>チョウカ</t>
    </rPh>
    <phoneticPr fontId="4"/>
  </si>
  <si>
    <t>BP　　　　 （超過）</t>
    <rPh sb="8" eb="10">
      <t>チョウカ</t>
    </rPh>
    <phoneticPr fontId="4"/>
  </si>
  <si>
    <t>BP　　　　 （基本）</t>
    <rPh sb="8" eb="10">
      <t>キホン</t>
    </rPh>
    <phoneticPr fontId="4"/>
  </si>
  <si>
    <t>超過時間合計</t>
    <rPh sb="0" eb="2">
      <t>チョウカ</t>
    </rPh>
    <rPh sb="2" eb="4">
      <t>ジカン</t>
    </rPh>
    <phoneticPr fontId="4"/>
  </si>
  <si>
    <t>超過</t>
    <rPh sb="0" eb="2">
      <t>チョウカ</t>
    </rPh>
    <phoneticPr fontId="4"/>
  </si>
  <si>
    <t>その他経費</t>
    <rPh sb="2" eb="3">
      <t>タ</t>
    </rPh>
    <rPh sb="3" eb="5">
      <t>ケイヒ</t>
    </rPh>
    <phoneticPr fontId="4"/>
  </si>
  <si>
    <t>非表示</t>
    <rPh sb="0" eb="3">
      <t>ヒヒョウジ</t>
    </rPh>
    <phoneticPr fontId="4"/>
  </si>
  <si>
    <t>非表示</t>
    <phoneticPr fontId="4"/>
  </si>
  <si>
    <t>プロパー超過(H)</t>
    <rPh sb="4" eb="6">
      <t>チョウカ</t>
    </rPh>
    <phoneticPr fontId="4"/>
  </si>
  <si>
    <t>BP超過(H)</t>
    <rPh sb="2" eb="4">
      <t>チョウカ</t>
    </rPh>
    <phoneticPr fontId="4"/>
  </si>
  <si>
    <t>一人当り売上（B) BP含む</t>
    <rPh sb="0" eb="2">
      <t>ヒトリ</t>
    </rPh>
    <rPh sb="2" eb="3">
      <t>アタ</t>
    </rPh>
    <rPh sb="4" eb="6">
      <t>ウリアゲ</t>
    </rPh>
    <rPh sb="12" eb="13">
      <t>フク</t>
    </rPh>
    <phoneticPr fontId="4"/>
  </si>
  <si>
    <t>一人当り売上（A)　ﾌﾟﾛﾊﾟｰのみ</t>
    <rPh sb="0" eb="2">
      <t>ヒトリ</t>
    </rPh>
    <rPh sb="2" eb="3">
      <t>アタ</t>
    </rPh>
    <rPh sb="4" eb="6">
      <t>ウリアゲ</t>
    </rPh>
    <phoneticPr fontId="4"/>
  </si>
  <si>
    <t>一人当り利益（A)　ﾌﾟﾛﾊﾟｰのみ</t>
    <rPh sb="0" eb="2">
      <t>ヒトリ</t>
    </rPh>
    <rPh sb="2" eb="3">
      <t>アタ</t>
    </rPh>
    <rPh sb="4" eb="6">
      <t>リエキ</t>
    </rPh>
    <phoneticPr fontId="4"/>
  </si>
  <si>
    <t>本社間接費</t>
    <rPh sb="0" eb="2">
      <t>ホンシャ</t>
    </rPh>
    <phoneticPr fontId="4"/>
  </si>
  <si>
    <t>事業部配賦</t>
    <rPh sb="0" eb="2">
      <t>ジギョウ</t>
    </rPh>
    <rPh sb="2" eb="3">
      <t>ブ</t>
    </rPh>
    <rPh sb="3" eb="5">
      <t>ハイフ</t>
    </rPh>
    <phoneticPr fontId="4"/>
  </si>
  <si>
    <t>AVE</t>
    <phoneticPr fontId="4"/>
  </si>
  <si>
    <t>売上（固定額）</t>
    <rPh sb="0" eb="2">
      <t>ウリアゲ</t>
    </rPh>
    <rPh sb="3" eb="5">
      <t>コテイ</t>
    </rPh>
    <rPh sb="5" eb="6">
      <t>ガク</t>
    </rPh>
    <phoneticPr fontId="4"/>
  </si>
  <si>
    <t>&lt;=固定額精算の場合、ここに入力</t>
    <rPh sb="2" eb="4">
      <t>コテイ</t>
    </rPh>
    <rPh sb="4" eb="5">
      <t>ガク</t>
    </rPh>
    <rPh sb="5" eb="7">
      <t>セイサン</t>
    </rPh>
    <rPh sb="8" eb="10">
      <t>バアイ</t>
    </rPh>
    <rPh sb="14" eb="16">
      <t>ニュウリョク</t>
    </rPh>
    <phoneticPr fontId="4"/>
  </si>
  <si>
    <t>売上金額</t>
    <rPh sb="0" eb="2">
      <t>ウリアゲ</t>
    </rPh>
    <rPh sb="2" eb="4">
      <t>キンガク</t>
    </rPh>
    <phoneticPr fontId="4"/>
  </si>
  <si>
    <t>その他売上</t>
    <rPh sb="3" eb="5">
      <t>ウリアゲ</t>
    </rPh>
    <phoneticPr fontId="4"/>
  </si>
  <si>
    <t>本社間接</t>
    <rPh sb="0" eb="2">
      <t>ホンシャ</t>
    </rPh>
    <rPh sb="2" eb="4">
      <t>カンセツ</t>
    </rPh>
    <phoneticPr fontId="4"/>
  </si>
  <si>
    <t>人件費計</t>
    <rPh sb="0" eb="3">
      <t>ジンケンヒ</t>
    </rPh>
    <rPh sb="3" eb="4">
      <t>ケイ</t>
    </rPh>
    <phoneticPr fontId="4"/>
  </si>
  <si>
    <t>利益</t>
    <rPh sb="0" eb="2">
      <t>リエキ</t>
    </rPh>
    <phoneticPr fontId="4"/>
  </si>
  <si>
    <t>利益%</t>
    <rPh sb="0" eb="2">
      <t>リエキ</t>
    </rPh>
    <phoneticPr fontId="4"/>
  </si>
  <si>
    <t>控除前</t>
    <rPh sb="0" eb="2">
      <t>コウジョ</t>
    </rPh>
    <rPh sb="2" eb="3">
      <t>マエ</t>
    </rPh>
    <phoneticPr fontId="4"/>
  </si>
  <si>
    <t>控除後</t>
    <rPh sb="0" eb="2">
      <t>コウジョ</t>
    </rPh>
    <rPh sb="2" eb="3">
      <t>ゴ</t>
    </rPh>
    <phoneticPr fontId="4"/>
  </si>
  <si>
    <t>1BP</t>
    <phoneticPr fontId="4"/>
  </si>
  <si>
    <t>2BP</t>
    <phoneticPr fontId="4"/>
  </si>
  <si>
    <t>3BP</t>
    <phoneticPr fontId="4"/>
  </si>
  <si>
    <t>社員1</t>
    <rPh sb="0" eb="2">
      <t>シャイン</t>
    </rPh>
    <phoneticPr fontId="4"/>
  </si>
  <si>
    <t>社員2</t>
    <rPh sb="0" eb="2">
      <t>シャイン</t>
    </rPh>
    <phoneticPr fontId="4"/>
  </si>
  <si>
    <t>社員3</t>
    <rPh sb="0" eb="2">
      <t>シャイン</t>
    </rPh>
    <phoneticPr fontId="4"/>
  </si>
  <si>
    <t>社員4</t>
    <rPh sb="0" eb="2">
      <t>シャイン</t>
    </rPh>
    <phoneticPr fontId="4"/>
  </si>
  <si>
    <t>社員5</t>
    <rPh sb="0" eb="2">
      <t>シャイン</t>
    </rPh>
    <phoneticPr fontId="4"/>
  </si>
  <si>
    <t>社員6</t>
    <rPh sb="0" eb="2">
      <t>シャイン</t>
    </rPh>
    <phoneticPr fontId="4"/>
  </si>
  <si>
    <t>社員7</t>
    <rPh sb="0" eb="2">
      <t>シャイン</t>
    </rPh>
    <phoneticPr fontId="4"/>
  </si>
  <si>
    <t>社員8</t>
    <rPh sb="0" eb="2">
      <t>シャイン</t>
    </rPh>
    <phoneticPr fontId="4"/>
  </si>
  <si>
    <t>社員9</t>
    <rPh sb="0" eb="2">
      <t>シャイン</t>
    </rPh>
    <phoneticPr fontId="4"/>
  </si>
  <si>
    <t>社員10</t>
    <rPh sb="0" eb="2">
      <t>シャイン</t>
    </rPh>
    <phoneticPr fontId="4"/>
  </si>
  <si>
    <t>社員11</t>
    <rPh sb="0" eb="2">
      <t>シャイン</t>
    </rPh>
    <phoneticPr fontId="4"/>
  </si>
  <si>
    <t>社員12</t>
    <rPh sb="0" eb="2">
      <t>シャイン</t>
    </rPh>
    <phoneticPr fontId="4"/>
  </si>
  <si>
    <t>社員13</t>
    <rPh sb="0" eb="2">
      <t>シャイン</t>
    </rPh>
    <phoneticPr fontId="4"/>
  </si>
  <si>
    <t>社員14</t>
    <rPh sb="0" eb="2">
      <t>シャイン</t>
    </rPh>
    <phoneticPr fontId="4"/>
  </si>
  <si>
    <t>社員15</t>
    <rPh sb="0" eb="2">
      <t>シャイン</t>
    </rPh>
    <phoneticPr fontId="4"/>
  </si>
  <si>
    <t>社員16</t>
    <rPh sb="0" eb="2">
      <t>シャイン</t>
    </rPh>
    <phoneticPr fontId="4"/>
  </si>
  <si>
    <t>社員17</t>
    <rPh sb="0" eb="2">
      <t>シャイン</t>
    </rPh>
    <phoneticPr fontId="4"/>
  </si>
  <si>
    <t>社員18</t>
    <rPh sb="0" eb="2">
      <t>シャイン</t>
    </rPh>
    <phoneticPr fontId="4"/>
  </si>
  <si>
    <t>社員19</t>
    <rPh sb="0" eb="2">
      <t>シャイン</t>
    </rPh>
    <phoneticPr fontId="4"/>
  </si>
  <si>
    <t>社員20</t>
    <rPh sb="0" eb="2">
      <t>シャイン</t>
    </rPh>
    <phoneticPr fontId="4"/>
  </si>
  <si>
    <t>21BP</t>
  </si>
  <si>
    <t>22BP</t>
  </si>
  <si>
    <t>23BP</t>
  </si>
  <si>
    <t>24BP</t>
  </si>
  <si>
    <t>25BP</t>
  </si>
  <si>
    <t>27BP</t>
  </si>
  <si>
    <t>28BP</t>
  </si>
  <si>
    <t>29BP</t>
  </si>
  <si>
    <t>30BP</t>
  </si>
  <si>
    <t>10BP</t>
    <phoneticPr fontId="4"/>
  </si>
  <si>
    <t>26BP</t>
    <phoneticPr fontId="4"/>
  </si>
  <si>
    <t>契約単価（円）</t>
    <rPh sb="0" eb="2">
      <t>ケイヤク</t>
    </rPh>
    <rPh sb="2" eb="4">
      <t>タンカ</t>
    </rPh>
    <rPh sb="5" eb="6">
      <t>エン</t>
    </rPh>
    <phoneticPr fontId="4"/>
  </si>
  <si>
    <t>●グループ区分(固定：１）</t>
    <rPh sb="5" eb="7">
      <t>クブン</t>
    </rPh>
    <rPh sb="8" eb="10">
      <t>コテイ</t>
    </rPh>
    <phoneticPr fontId="4"/>
  </si>
  <si>
    <t>部門別　間接配賦</t>
    <rPh sb="0" eb="2">
      <t>ブモン</t>
    </rPh>
    <rPh sb="2" eb="3">
      <t>ベツ</t>
    </rPh>
    <rPh sb="4" eb="6">
      <t>カンセツ</t>
    </rPh>
    <rPh sb="6" eb="8">
      <t>ハイフ</t>
    </rPh>
    <phoneticPr fontId="4"/>
  </si>
  <si>
    <t>選択→</t>
    <rPh sb="0" eb="2">
      <t>センタク</t>
    </rPh>
    <phoneticPr fontId="4"/>
  </si>
  <si>
    <t>本社費</t>
    <rPh sb="0" eb="2">
      <t>ホンシャ</t>
    </rPh>
    <rPh sb="2" eb="3">
      <t>ヒ</t>
    </rPh>
    <phoneticPr fontId="4"/>
  </si>
  <si>
    <t>間接配賦</t>
    <rPh sb="0" eb="2">
      <t>カンセツ</t>
    </rPh>
    <rPh sb="2" eb="4">
      <t>ハイフ</t>
    </rPh>
    <phoneticPr fontId="4"/>
  </si>
  <si>
    <t>１等級</t>
    <rPh sb="1" eb="3">
      <t>トウキュウ</t>
    </rPh>
    <phoneticPr fontId="4"/>
  </si>
  <si>
    <t>２等級</t>
    <rPh sb="1" eb="3">
      <t>トウキュウ</t>
    </rPh>
    <phoneticPr fontId="4"/>
  </si>
  <si>
    <t>３等級</t>
    <rPh sb="1" eb="3">
      <t>トウキュウ</t>
    </rPh>
    <phoneticPr fontId="4"/>
  </si>
  <si>
    <t>４等級</t>
    <rPh sb="1" eb="3">
      <t>トウキュウ</t>
    </rPh>
    <phoneticPr fontId="4"/>
  </si>
  <si>
    <t>５等級</t>
    <rPh sb="1" eb="3">
      <t>トウキュウ</t>
    </rPh>
    <phoneticPr fontId="4"/>
  </si>
  <si>
    <t>６等級</t>
    <rPh sb="1" eb="3">
      <t>トウキュウ</t>
    </rPh>
    <phoneticPr fontId="4"/>
  </si>
  <si>
    <t>管理Ｍ</t>
    <rPh sb="0" eb="2">
      <t>カンリ</t>
    </rPh>
    <phoneticPr fontId="4"/>
  </si>
  <si>
    <t>管理１</t>
    <rPh sb="0" eb="2">
      <t>カンリ</t>
    </rPh>
    <phoneticPr fontId="4"/>
  </si>
  <si>
    <t>上期</t>
    <rPh sb="0" eb="2">
      <t>カミキ</t>
    </rPh>
    <phoneticPr fontId="4"/>
  </si>
  <si>
    <t>下期</t>
    <rPh sb="0" eb="2">
      <t>シモキ</t>
    </rPh>
    <phoneticPr fontId="4"/>
  </si>
  <si>
    <t>追加</t>
  </si>
  <si>
    <t>取消</t>
  </si>
  <si>
    <t xml:space="preserve"> 請負見積金額</t>
    <rPh sb="1" eb="3">
      <t>ウケオイ</t>
    </rPh>
    <phoneticPr fontId="4"/>
  </si>
  <si>
    <t xml:space="preserve"> 利益率判定</t>
    <rPh sb="1" eb="3">
      <t>リエキ</t>
    </rPh>
    <rPh sb="3" eb="4">
      <t>リツ</t>
    </rPh>
    <rPh sb="4" eb="6">
      <t>ハンテイ</t>
    </rPh>
    <phoneticPr fontId="4"/>
  </si>
  <si>
    <t>利益率</t>
    <rPh sb="0" eb="2">
      <t>リエキ</t>
    </rPh>
    <rPh sb="2" eb="3">
      <t>リツ</t>
    </rPh>
    <phoneticPr fontId="4"/>
  </si>
  <si>
    <t>※6等級以上は超過経費は発生しません。</t>
    <rPh sb="2" eb="4">
      <t>トウキュウ</t>
    </rPh>
    <rPh sb="4" eb="6">
      <t>イジョウ</t>
    </rPh>
    <rPh sb="7" eb="9">
      <t>チョウカ</t>
    </rPh>
    <rPh sb="9" eb="11">
      <t>ケイヒ</t>
    </rPh>
    <rPh sb="12" eb="14">
      <t>ハッセイ</t>
    </rPh>
    <phoneticPr fontId="4"/>
  </si>
  <si>
    <t>ビジネスシステム部</t>
    <rPh sb="8" eb="9">
      <t>ブ</t>
    </rPh>
    <phoneticPr fontId="4"/>
  </si>
  <si>
    <t>継続雇用2等級</t>
    <rPh sb="0" eb="4">
      <t>ケイゾクコヨウ</t>
    </rPh>
    <rPh sb="5" eb="7">
      <t>トウキュウ</t>
    </rPh>
    <phoneticPr fontId="4"/>
  </si>
  <si>
    <t>継続雇用3等級</t>
    <rPh sb="0" eb="4">
      <t>ケイゾクコヨウ</t>
    </rPh>
    <rPh sb="5" eb="7">
      <t>トウキュウ</t>
    </rPh>
    <phoneticPr fontId="4"/>
  </si>
  <si>
    <t>継続雇用4等級</t>
    <rPh sb="0" eb="4">
      <t>ケイゾクコヨウ</t>
    </rPh>
    <rPh sb="5" eb="7">
      <t>トウキュウ</t>
    </rPh>
    <phoneticPr fontId="4"/>
  </si>
  <si>
    <t>継続雇用5等級</t>
    <rPh sb="0" eb="4">
      <t>ケイゾクコヨウ</t>
    </rPh>
    <rPh sb="5" eb="7">
      <t>トウキュウ</t>
    </rPh>
    <phoneticPr fontId="4"/>
  </si>
  <si>
    <t>７等級</t>
    <rPh sb="1" eb="3">
      <t>トウキュウ</t>
    </rPh>
    <phoneticPr fontId="4"/>
  </si>
  <si>
    <t>８等級</t>
    <rPh sb="1" eb="3">
      <t>トウキュウ</t>
    </rPh>
    <phoneticPr fontId="4"/>
  </si>
  <si>
    <t>管理２</t>
    <rPh sb="0" eb="2">
      <t>カンリ</t>
    </rPh>
    <phoneticPr fontId="4"/>
  </si>
  <si>
    <t>継続雇用1等級</t>
    <rPh sb="0" eb="4">
      <t>ケイゾクコヨウ</t>
    </rPh>
    <rPh sb="5" eb="7">
      <t>トウキュウ</t>
    </rPh>
    <phoneticPr fontId="4"/>
  </si>
  <si>
    <t>ファクトリーソリューション部</t>
    <rPh sb="13" eb="14">
      <t>ブ</t>
    </rPh>
    <phoneticPr fontId="4"/>
  </si>
  <si>
    <t>AI推進プロジェクト</t>
    <rPh sb="2" eb="4">
      <t>スイシン</t>
    </rPh>
    <phoneticPr fontId="4"/>
  </si>
  <si>
    <t>その他</t>
    <rPh sb="2" eb="3">
      <t>タ</t>
    </rPh>
    <phoneticPr fontId="4"/>
  </si>
  <si>
    <t>サービスソリューション部</t>
    <rPh sb="11" eb="12">
      <t>ブ</t>
    </rPh>
    <phoneticPr fontId="4"/>
  </si>
  <si>
    <t xml:space="preserve"> 粗利益金額</t>
    <rPh sb="1" eb="2">
      <t>アラ</t>
    </rPh>
    <rPh sb="4" eb="6">
      <t>キンガク</t>
    </rPh>
    <phoneticPr fontId="4"/>
  </si>
  <si>
    <t xml:space="preserve"> 営業利益金額</t>
    <rPh sb="1" eb="3">
      <t>エイギョウ</t>
    </rPh>
    <rPh sb="5" eb="7">
      <t>キンガク</t>
    </rPh>
    <phoneticPr fontId="4"/>
  </si>
  <si>
    <t>ＳＣＳＫ九州　２０２３年度　作業請負見積算定書　超過含む</t>
    <rPh sb="4" eb="6">
      <t>キュウシュウ</t>
    </rPh>
    <rPh sb="11" eb="13">
      <t>ネンド</t>
    </rPh>
    <rPh sb="14" eb="16">
      <t>サギョウ</t>
    </rPh>
    <rPh sb="16" eb="18">
      <t>ウケオイ</t>
    </rPh>
    <rPh sb="24" eb="26">
      <t>チョウカ</t>
    </rPh>
    <rPh sb="26" eb="27">
      <t>フク</t>
    </rPh>
    <phoneticPr fontId="4"/>
  </si>
  <si>
    <t>ＳＣＳＫ九州　２０２３年度　作業請負見積算定書　基本のみ</t>
    <rPh sb="4" eb="6">
      <t>キュウシュウ</t>
    </rPh>
    <rPh sb="11" eb="13">
      <t>ネンド</t>
    </rPh>
    <rPh sb="14" eb="16">
      <t>サギョウ</t>
    </rPh>
    <rPh sb="16" eb="18">
      <t>ウケオイ</t>
    </rPh>
    <rPh sb="24" eb="26">
      <t>キホン</t>
    </rPh>
    <phoneticPr fontId="4"/>
  </si>
  <si>
    <t>2023年度　標準人件費</t>
    <rPh sb="4" eb="6">
      <t>ネンド</t>
    </rPh>
    <rPh sb="7" eb="9">
      <t>ヒョウジュン</t>
    </rPh>
    <rPh sb="9" eb="12">
      <t>ジンケンヒ</t>
    </rPh>
    <phoneticPr fontId="4"/>
  </si>
  <si>
    <t>契約１</t>
    <rPh sb="0" eb="2">
      <t>ケイヤク</t>
    </rPh>
    <phoneticPr fontId="3"/>
  </si>
  <si>
    <t>契約２</t>
    <rPh sb="0" eb="2">
      <t>ケイヤク</t>
    </rPh>
    <phoneticPr fontId="3"/>
  </si>
  <si>
    <t>プロセスデザイン部</t>
    <rPh sb="8" eb="9">
      <t>ブ</t>
    </rPh>
    <phoneticPr fontId="4"/>
  </si>
  <si>
    <t>.enhancプロジェクト</t>
  </si>
  <si>
    <t>経営企画室</t>
    <rPh sb="0" eb="2">
      <t>ケイエイ</t>
    </rPh>
    <rPh sb="2" eb="5">
      <t>キカクシツ</t>
    </rPh>
    <phoneticPr fontId="4"/>
  </si>
  <si>
    <t>営業推進室</t>
    <rPh sb="0" eb="2">
      <t>エイギョウ</t>
    </rPh>
    <rPh sb="2" eb="5">
      <t>スイシンシツ</t>
    </rPh>
    <phoneticPr fontId="4"/>
  </si>
  <si>
    <t>新規事業開発部</t>
    <rPh sb="0" eb="4">
      <t>シンキジギョウ</t>
    </rPh>
    <rPh sb="4" eb="7">
      <t>カイハツブ</t>
    </rPh>
    <phoneticPr fontId="4"/>
  </si>
  <si>
    <t>経営管理部</t>
    <rPh sb="0" eb="5">
      <t>ケイエイカンリブ</t>
    </rPh>
    <phoneticPr fontId="4"/>
  </si>
  <si>
    <t>Ver 2023-02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</si>
</sst>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6" formatCode="&quot;¥&quot;#,##0;[Red]&quot;¥&quot;\-#,##0"/>
    <numFmt numFmtId="176" formatCode="0_ "/>
    <numFmt numFmtId="177" formatCode="0.0_ "/>
    <numFmt numFmtId="178" formatCode="0.0%"/>
    <numFmt numFmtId="179" formatCode="0.0"/>
    <numFmt numFmtId="180" formatCode="##,###&quot;千円&quot;"/>
    <numFmt numFmtId="181" formatCode="0_);[Red]\(0\)"/>
    <numFmt numFmtId="182" formatCode="0;0;"/>
    <numFmt numFmtId="183" formatCode="#,##0.0;[Red]\-#,##0.0"/>
    <numFmt numFmtId="184" formatCode="0.00_);[Red]\(0.00\)"/>
    <numFmt numFmtId="185" formatCode="##.00&quot;人月&quot;"/>
    <numFmt numFmtId="186" formatCode="#,##0;[Red]&quot;▲&quot;#,##0"/>
    <numFmt numFmtId="187" formatCode="yyyy&quot;年&quot;m&quot;月&quot;d&quot;日&quot;;@"/>
    <numFmt numFmtId="188" formatCode="0.00;;#"/>
    <numFmt numFmtId="189" formatCode="#,##0.00;[Red]&quot;▲&quot;#,##0.00;#"/>
    <numFmt numFmtId="190" formatCode="#"/>
    <numFmt numFmtId="191" formatCode="0.00_ "/>
  </numFmts>
  <fonts count="3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7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trike/>
      <sz val="11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7"/>
      <color indexed="10"/>
      <name val="ＭＳ Ｐゴシック"/>
      <family val="3"/>
      <charset val="128"/>
    </font>
    <font>
      <sz val="6"/>
      <color indexed="1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darkGray"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</fills>
  <borders count="2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medium">
        <color indexed="64"/>
      </right>
      <top style="dotted">
        <color indexed="64"/>
      </top>
      <bottom/>
      <diagonal/>
    </border>
    <border>
      <left style="double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4"/>
      </top>
      <bottom style="thin">
        <color indexed="64"/>
      </bottom>
      <diagonal/>
    </border>
    <border>
      <left style="thick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4"/>
      </left>
      <right style="thin">
        <color indexed="64"/>
      </right>
      <top style="thin">
        <color indexed="64"/>
      </top>
      <bottom style="thick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4"/>
      </bottom>
      <diagonal/>
    </border>
    <border>
      <left/>
      <right style="thick">
        <color indexed="14"/>
      </right>
      <top style="thick">
        <color indexed="14"/>
      </top>
      <bottom style="dotted">
        <color indexed="64"/>
      </bottom>
      <diagonal/>
    </border>
    <border>
      <left/>
      <right style="thick">
        <color indexed="14"/>
      </right>
      <top/>
      <bottom style="dotted">
        <color indexed="64"/>
      </bottom>
      <diagonal/>
    </border>
    <border>
      <left/>
      <right style="thick">
        <color indexed="14"/>
      </right>
      <top/>
      <bottom style="thick">
        <color indexed="14"/>
      </bottom>
      <diagonal/>
    </border>
    <border>
      <left/>
      <right style="thick">
        <color indexed="33"/>
      </right>
      <top style="thick">
        <color indexed="33"/>
      </top>
      <bottom style="dotted">
        <color indexed="64"/>
      </bottom>
      <diagonal/>
    </border>
    <border>
      <left/>
      <right style="thick">
        <color indexed="33"/>
      </right>
      <top/>
      <bottom style="dotted">
        <color indexed="64"/>
      </bottom>
      <diagonal/>
    </border>
    <border>
      <left/>
      <right style="thick">
        <color indexed="33"/>
      </right>
      <top/>
      <bottom style="thick">
        <color indexed="3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14"/>
      </left>
      <right style="thin">
        <color indexed="64"/>
      </right>
      <top style="medium">
        <color indexed="1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14"/>
      </top>
      <bottom style="dotted">
        <color indexed="64"/>
      </bottom>
      <diagonal/>
    </border>
    <border>
      <left style="thin">
        <color indexed="64"/>
      </left>
      <right style="medium">
        <color indexed="14"/>
      </right>
      <top style="medium">
        <color indexed="14"/>
      </top>
      <bottom style="dotted">
        <color indexed="64"/>
      </bottom>
      <diagonal/>
    </border>
    <border>
      <left style="medium">
        <color indexed="1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14"/>
      </right>
      <top style="dotted">
        <color indexed="64"/>
      </top>
      <bottom style="dotted">
        <color indexed="64"/>
      </bottom>
      <diagonal/>
    </border>
    <border>
      <left style="medium">
        <color indexed="14"/>
      </left>
      <right style="thin">
        <color indexed="64"/>
      </right>
      <top style="dotted">
        <color indexed="64"/>
      </top>
      <bottom style="medium">
        <color indexed="1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14"/>
      </bottom>
      <diagonal/>
    </border>
    <border>
      <left style="thin">
        <color indexed="64"/>
      </left>
      <right style="medium">
        <color indexed="14"/>
      </right>
      <top style="dotted">
        <color indexed="64"/>
      </top>
      <bottom style="medium">
        <color indexed="1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uble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14"/>
      </left>
      <right style="thin">
        <color indexed="64"/>
      </right>
      <top style="medium">
        <color indexed="14"/>
      </top>
      <bottom style="medium">
        <color indexed="14"/>
      </bottom>
      <diagonal/>
    </border>
    <border>
      <left style="thin">
        <color indexed="64"/>
      </left>
      <right style="thin">
        <color indexed="64"/>
      </right>
      <top style="medium">
        <color indexed="14"/>
      </top>
      <bottom style="medium">
        <color indexed="14"/>
      </bottom>
      <diagonal/>
    </border>
    <border>
      <left style="thin">
        <color indexed="6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64"/>
      </left>
      <right style="medium">
        <color indexed="1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1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n">
        <color indexed="64"/>
      </bottom>
      <diagonal/>
    </border>
    <border>
      <left style="thin">
        <color indexed="64"/>
      </left>
      <right style="thick">
        <color indexed="1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4"/>
      </right>
      <top style="thin">
        <color indexed="64"/>
      </top>
      <bottom style="thick">
        <color indexed="14"/>
      </bottom>
      <diagonal/>
    </border>
    <border>
      <left/>
      <right/>
      <top style="thick">
        <color indexed="14"/>
      </top>
      <bottom style="thin">
        <color indexed="64"/>
      </bottom>
      <diagonal/>
    </border>
    <border>
      <left style="dashed">
        <color indexed="64"/>
      </left>
      <right/>
      <top style="thick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 style="double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thick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ck">
        <color indexed="64"/>
      </bottom>
      <diagonal/>
    </border>
    <border>
      <left style="hair">
        <color indexed="64"/>
      </left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dashed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33"/>
      </left>
      <right style="thin">
        <color indexed="64"/>
      </right>
      <top style="thick">
        <color indexed="3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33"/>
      </top>
      <bottom style="thin">
        <color indexed="64"/>
      </bottom>
      <diagonal/>
    </border>
    <border>
      <left style="thin">
        <color indexed="64"/>
      </left>
      <right style="thick">
        <color indexed="33"/>
      </right>
      <top style="thick">
        <color indexed="33"/>
      </top>
      <bottom style="thin">
        <color indexed="64"/>
      </bottom>
      <diagonal/>
    </border>
    <border>
      <left style="thick">
        <color indexed="3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33"/>
      </right>
      <top style="thin">
        <color indexed="64"/>
      </top>
      <bottom style="thin">
        <color indexed="64"/>
      </bottom>
      <diagonal/>
    </border>
    <border>
      <left style="thick">
        <color indexed="33"/>
      </left>
      <right style="thin">
        <color indexed="64"/>
      </right>
      <top style="thin">
        <color indexed="64"/>
      </top>
      <bottom style="thick">
        <color indexed="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33"/>
      </bottom>
      <diagonal/>
    </border>
    <border>
      <left style="thin">
        <color indexed="64"/>
      </left>
      <right style="thick">
        <color indexed="33"/>
      </right>
      <top style="thin">
        <color indexed="64"/>
      </top>
      <bottom style="thick">
        <color indexed="33"/>
      </bottom>
      <diagonal/>
    </border>
    <border>
      <left style="thick">
        <color indexed="3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33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1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14"/>
      </bottom>
      <diagonal/>
    </border>
    <border>
      <left style="thin">
        <color indexed="64"/>
      </left>
      <right style="thin">
        <color indexed="64"/>
      </right>
      <top style="thick">
        <color indexed="14"/>
      </top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double">
        <color indexed="64"/>
      </left>
      <right style="dotted">
        <color indexed="64"/>
      </right>
      <top/>
      <bottom style="hair">
        <color indexed="64"/>
      </bottom>
      <diagonal/>
    </border>
    <border>
      <left style="double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/>
      <bottom style="thick">
        <color indexed="64"/>
      </bottom>
      <diagonal/>
    </border>
    <border>
      <left style="double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/>
      <bottom/>
      <diagonal/>
    </border>
    <border>
      <left style="thick">
        <color indexed="64"/>
      </left>
      <right style="dotted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/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dotted">
        <color indexed="64"/>
      </right>
      <top/>
      <bottom style="thick">
        <color indexed="64"/>
      </bottom>
      <diagonal/>
    </border>
    <border>
      <left style="thick">
        <color indexed="14"/>
      </left>
      <right/>
      <top style="thick">
        <color indexed="14"/>
      </top>
      <bottom style="thick">
        <color indexed="14"/>
      </bottom>
      <diagonal/>
    </border>
    <border>
      <left/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ck">
        <color indexed="33"/>
      </left>
      <right/>
      <top style="thick">
        <color indexed="33"/>
      </top>
      <bottom/>
      <diagonal/>
    </border>
    <border>
      <left/>
      <right style="thick">
        <color indexed="33"/>
      </right>
      <top/>
      <bottom/>
      <diagonal/>
    </border>
    <border>
      <left style="thick">
        <color indexed="33"/>
      </left>
      <right/>
      <top/>
      <bottom/>
      <diagonal/>
    </border>
    <border>
      <left style="thick">
        <color indexed="33"/>
      </left>
      <right/>
      <top/>
      <bottom style="thick">
        <color indexed="33"/>
      </bottom>
      <diagonal/>
    </border>
    <border>
      <left/>
      <right/>
      <top/>
      <bottom style="thick">
        <color indexed="33"/>
      </bottom>
      <diagonal/>
    </border>
    <border>
      <left style="thick">
        <color indexed="14"/>
      </left>
      <right/>
      <top style="thick">
        <color indexed="14"/>
      </top>
      <bottom/>
      <diagonal/>
    </border>
    <border>
      <left/>
      <right style="thick">
        <color indexed="14"/>
      </right>
      <top/>
      <bottom/>
      <diagonal/>
    </border>
    <border>
      <left style="thick">
        <color indexed="14"/>
      </left>
      <right/>
      <top/>
      <bottom/>
      <diagonal/>
    </border>
    <border>
      <left style="thick">
        <color indexed="14"/>
      </left>
      <right/>
      <top/>
      <bottom style="thick">
        <color indexed="14"/>
      </bottom>
      <diagonal/>
    </border>
    <border>
      <left/>
      <right/>
      <top/>
      <bottom style="thick">
        <color indexed="14"/>
      </bottom>
      <diagonal/>
    </border>
    <border>
      <left/>
      <right/>
      <top style="thick">
        <color indexed="14"/>
      </top>
      <bottom/>
      <diagonal/>
    </border>
    <border>
      <left/>
      <right style="thick">
        <color indexed="14"/>
      </right>
      <top style="thick">
        <color indexed="14"/>
      </top>
      <bottom/>
      <diagonal/>
    </border>
    <border>
      <left style="thick">
        <color indexed="14"/>
      </left>
      <right/>
      <top style="thick">
        <color indexed="14"/>
      </top>
      <bottom style="dotted">
        <color indexed="64"/>
      </bottom>
      <diagonal/>
    </border>
    <border>
      <left/>
      <right style="thin">
        <color indexed="64"/>
      </right>
      <top style="thick">
        <color indexed="14"/>
      </top>
      <bottom style="dotted">
        <color indexed="64"/>
      </bottom>
      <diagonal/>
    </border>
    <border>
      <left style="thick">
        <color indexed="14"/>
      </left>
      <right/>
      <top style="dotted">
        <color indexed="64"/>
      </top>
      <bottom style="dotted">
        <color indexed="64"/>
      </bottom>
      <diagonal/>
    </border>
    <border>
      <left style="thick">
        <color indexed="14"/>
      </left>
      <right/>
      <top style="dotted">
        <color indexed="64"/>
      </top>
      <bottom style="thick">
        <color indexed="14"/>
      </bottom>
      <diagonal/>
    </border>
    <border>
      <left/>
      <right style="thin">
        <color indexed="64"/>
      </right>
      <top style="dotted">
        <color indexed="64"/>
      </top>
      <bottom style="thick">
        <color indexed="14"/>
      </bottom>
      <diagonal/>
    </border>
    <border>
      <left/>
      <right/>
      <top style="thick">
        <color indexed="33"/>
      </top>
      <bottom/>
      <diagonal/>
    </border>
    <border>
      <left/>
      <right style="thick">
        <color indexed="33"/>
      </right>
      <top style="thick">
        <color indexed="33"/>
      </top>
      <bottom/>
      <diagonal/>
    </border>
    <border>
      <left style="thick">
        <color indexed="33"/>
      </left>
      <right/>
      <top style="dotted">
        <color indexed="64"/>
      </top>
      <bottom style="dotted">
        <color indexed="64"/>
      </bottom>
      <diagonal/>
    </border>
    <border>
      <left style="thick">
        <color indexed="33"/>
      </left>
      <right/>
      <top style="dotted">
        <color indexed="64"/>
      </top>
      <bottom style="thick">
        <color indexed="33"/>
      </bottom>
      <diagonal/>
    </border>
    <border>
      <left/>
      <right style="thin">
        <color indexed="64"/>
      </right>
      <top style="dotted">
        <color indexed="64"/>
      </top>
      <bottom style="thick">
        <color indexed="33"/>
      </bottom>
      <diagonal/>
    </border>
    <border>
      <left style="thick">
        <color indexed="33"/>
      </left>
      <right/>
      <top style="thick">
        <color indexed="33"/>
      </top>
      <bottom style="dotted">
        <color indexed="64"/>
      </bottom>
      <diagonal/>
    </border>
    <border>
      <left/>
      <right style="thin">
        <color indexed="64"/>
      </right>
      <top style="thick">
        <color indexed="33"/>
      </top>
      <bottom style="dotted">
        <color indexed="64"/>
      </bottom>
      <diagonal/>
    </border>
    <border>
      <left/>
      <right/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rgb="FFFF00FF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3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3"/>
      </bottom>
      <diagonal/>
    </border>
    <border>
      <left/>
      <right style="thin">
        <color indexed="64"/>
      </right>
      <top style="thick">
        <color indexed="3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33"/>
      </bottom>
      <diagonal/>
    </border>
    <border>
      <left style="thick">
        <color rgb="FFFF00FF"/>
      </left>
      <right style="thin">
        <color indexed="64"/>
      </right>
      <top style="thick">
        <color indexed="33"/>
      </top>
      <bottom style="thin">
        <color indexed="64"/>
      </bottom>
      <diagonal/>
    </border>
    <border>
      <left style="thin">
        <color indexed="64"/>
      </left>
      <right style="thick">
        <color rgb="FFFF00FF"/>
      </right>
      <top style="thick">
        <color indexed="33"/>
      </top>
      <bottom style="thin">
        <color indexed="64"/>
      </bottom>
      <diagonal/>
    </border>
    <border>
      <left style="thick">
        <color rgb="FFFF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FF"/>
      </right>
      <top style="thin">
        <color indexed="64"/>
      </top>
      <bottom style="thin">
        <color indexed="64"/>
      </bottom>
      <diagonal/>
    </border>
    <border>
      <left style="thick">
        <color rgb="FFFF00FF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ck">
        <color rgb="FFFF00FF"/>
      </right>
      <top style="thin">
        <color indexed="64"/>
      </top>
      <bottom style="thin">
        <color theme="1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833">
    <xf numFmtId="0" fontId="0" fillId="0" borderId="0" xfId="0"/>
    <xf numFmtId="182" fontId="0" fillId="0" borderId="0" xfId="0" applyNumberFormat="1"/>
    <xf numFmtId="181" fontId="0" fillId="0" borderId="0" xfId="0" applyNumberFormat="1"/>
    <xf numFmtId="0" fontId="5" fillId="0" borderId="0" xfId="0" applyFont="1"/>
    <xf numFmtId="0" fontId="11" fillId="0" borderId="0" xfId="0" applyFont="1"/>
    <xf numFmtId="0" fontId="15" fillId="0" borderId="0" xfId="0" applyFont="1"/>
    <xf numFmtId="0" fontId="13" fillId="0" borderId="0" xfId="0" applyFont="1"/>
    <xf numFmtId="0" fontId="11" fillId="0" borderId="0" xfId="0" applyFont="1" applyBorder="1"/>
    <xf numFmtId="3" fontId="14" fillId="0" borderId="0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2" xfId="0" applyBorder="1"/>
    <xf numFmtId="177" fontId="0" fillId="0" borderId="2" xfId="0" applyNumberFormat="1" applyBorder="1"/>
    <xf numFmtId="0" fontId="0" fillId="2" borderId="3" xfId="0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6" fillId="2" borderId="6" xfId="0" applyFont="1" applyFill="1" applyBorder="1" applyAlignment="1">
      <alignment horizontal="centerContinuous"/>
    </xf>
    <xf numFmtId="0" fontId="11" fillId="2" borderId="7" xfId="0" applyFont="1" applyFill="1" applyBorder="1" applyAlignment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Continuous"/>
    </xf>
    <xf numFmtId="0" fontId="11" fillId="2" borderId="10" xfId="0" applyFont="1" applyFill="1" applyBorder="1" applyAlignment="1">
      <alignment horizontal="centerContinuous"/>
    </xf>
    <xf numFmtId="0" fontId="2" fillId="0" borderId="0" xfId="0" applyFont="1"/>
    <xf numFmtId="38" fontId="0" fillId="3" borderId="11" xfId="2" applyFont="1" applyFill="1" applyBorder="1"/>
    <xf numFmtId="0" fontId="0" fillId="4" borderId="11" xfId="0" applyFill="1" applyBorder="1"/>
    <xf numFmtId="38" fontId="5" fillId="4" borderId="12" xfId="0" applyNumberFormat="1" applyFont="1" applyFill="1" applyBorder="1"/>
    <xf numFmtId="38" fontId="5" fillId="4" borderId="13" xfId="0" applyNumberFormat="1" applyFont="1" applyFill="1" applyBorder="1"/>
    <xf numFmtId="0" fontId="5" fillId="4" borderId="14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Fill="1" applyBorder="1" applyAlignment="1">
      <alignment horizontal="left" vertical="center"/>
    </xf>
    <xf numFmtId="0" fontId="11" fillId="0" borderId="0" xfId="0" applyFont="1" applyFill="1"/>
    <xf numFmtId="0" fontId="19" fillId="0" borderId="0" xfId="0" applyFont="1"/>
    <xf numFmtId="0" fontId="2" fillId="0" borderId="0" xfId="0" applyFont="1" applyProtection="1"/>
    <xf numFmtId="0" fontId="0" fillId="0" borderId="0" xfId="0" applyProtection="1"/>
    <xf numFmtId="0" fontId="0" fillId="4" borderId="17" xfId="0" applyFill="1" applyBorder="1" applyProtection="1"/>
    <xf numFmtId="0" fontId="2" fillId="2" borderId="18" xfId="0" applyFont="1" applyFill="1" applyBorder="1" applyAlignment="1" applyProtection="1">
      <alignment horizontal="center"/>
    </xf>
    <xf numFmtId="0" fontId="0" fillId="4" borderId="19" xfId="0" applyFill="1" applyBorder="1" applyProtection="1"/>
    <xf numFmtId="0" fontId="0" fillId="4" borderId="15" xfId="0" applyFill="1" applyBorder="1" applyProtection="1"/>
    <xf numFmtId="38" fontId="0" fillId="0" borderId="20" xfId="2" applyFont="1" applyBorder="1" applyProtection="1"/>
    <xf numFmtId="0" fontId="0" fillId="4" borderId="21" xfId="0" applyFill="1" applyBorder="1" applyProtection="1"/>
    <xf numFmtId="38" fontId="0" fillId="0" borderId="1" xfId="2" applyFont="1" applyBorder="1" applyProtection="1"/>
    <xf numFmtId="0" fontId="2" fillId="2" borderId="3" xfId="0" quotePrefix="1" applyFont="1" applyFill="1" applyBorder="1" applyAlignment="1" applyProtection="1">
      <alignment horizontal="left" vertical="center"/>
    </xf>
    <xf numFmtId="0" fontId="2" fillId="2" borderId="22" xfId="0" quotePrefix="1" applyFont="1" applyFill="1" applyBorder="1" applyAlignment="1" applyProtection="1">
      <alignment horizontal="left" vertical="center"/>
    </xf>
    <xf numFmtId="0" fontId="2" fillId="2" borderId="23" xfId="0" applyFont="1" applyFill="1" applyBorder="1" applyAlignment="1" applyProtection="1">
      <alignment horizontal="left"/>
    </xf>
    <xf numFmtId="0" fontId="13" fillId="2" borderId="24" xfId="0" applyFont="1" applyFill="1" applyBorder="1" applyProtection="1"/>
    <xf numFmtId="0" fontId="11" fillId="0" borderId="0" xfId="0" applyFont="1" applyProtection="1"/>
    <xf numFmtId="0" fontId="2" fillId="2" borderId="22" xfId="0" quotePrefix="1" applyFont="1" applyFill="1" applyBorder="1" applyAlignment="1" applyProtection="1">
      <alignment horizontal="centerContinuous" vertical="center"/>
    </xf>
    <xf numFmtId="0" fontId="2" fillId="2" borderId="25" xfId="0" applyFont="1" applyFill="1" applyBorder="1" applyAlignment="1" applyProtection="1">
      <alignment horizontal="centerContinuous" vertical="center" wrapText="1"/>
    </xf>
    <xf numFmtId="0" fontId="2" fillId="2" borderId="3" xfId="0" quotePrefix="1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alignment vertical="center"/>
    </xf>
    <xf numFmtId="0" fontId="2" fillId="2" borderId="27" xfId="0" applyFont="1" applyFill="1" applyBorder="1" applyProtection="1"/>
    <xf numFmtId="0" fontId="2" fillId="2" borderId="25" xfId="0" applyFont="1" applyFill="1" applyBorder="1" applyProtection="1"/>
    <xf numFmtId="0" fontId="11" fillId="2" borderId="28" xfId="0" applyFont="1" applyFill="1" applyBorder="1" applyProtection="1"/>
    <xf numFmtId="0" fontId="12" fillId="5" borderId="3" xfId="0" applyFont="1" applyFill="1" applyBorder="1" applyProtection="1"/>
    <xf numFmtId="0" fontId="11" fillId="0" borderId="0" xfId="0" quotePrefix="1" applyFont="1" applyAlignment="1" applyProtection="1">
      <alignment horizontal="left"/>
    </xf>
    <xf numFmtId="0" fontId="11" fillId="0" borderId="0" xfId="0" applyFont="1" applyBorder="1" applyProtection="1"/>
    <xf numFmtId="38" fontId="0" fillId="0" borderId="29" xfId="2" applyFont="1" applyBorder="1" applyProtection="1"/>
    <xf numFmtId="0" fontId="6" fillId="2" borderId="9" xfId="0" applyFont="1" applyFill="1" applyBorder="1" applyAlignment="1">
      <alignment horizontal="centerContinuous"/>
    </xf>
    <xf numFmtId="0" fontId="11" fillId="2" borderId="30" xfId="0" applyFont="1" applyFill="1" applyBorder="1" applyAlignment="1">
      <alignment horizontal="centerContinuous"/>
    </xf>
    <xf numFmtId="38" fontId="0" fillId="3" borderId="18" xfId="0" applyNumberFormat="1" applyFill="1" applyBorder="1" applyProtection="1"/>
    <xf numFmtId="0" fontId="0" fillId="4" borderId="19" xfId="0" applyFill="1" applyBorder="1"/>
    <xf numFmtId="0" fontId="0" fillId="4" borderId="21" xfId="0" applyFill="1" applyBorder="1"/>
    <xf numFmtId="0" fontId="2" fillId="2" borderId="31" xfId="0" applyFont="1" applyFill="1" applyBorder="1" applyAlignment="1" applyProtection="1">
      <alignment horizontal="center"/>
    </xf>
    <xf numFmtId="38" fontId="0" fillId="0" borderId="32" xfId="2" applyFont="1" applyBorder="1" applyProtection="1"/>
    <xf numFmtId="38" fontId="0" fillId="0" borderId="33" xfId="2" applyFont="1" applyBorder="1" applyProtection="1"/>
    <xf numFmtId="38" fontId="0" fillId="0" borderId="34" xfId="2" applyFont="1" applyBorder="1" applyProtection="1"/>
    <xf numFmtId="38" fontId="0" fillId="3" borderId="31" xfId="0" applyNumberFormat="1" applyFill="1" applyBorder="1" applyProtection="1"/>
    <xf numFmtId="0" fontId="3" fillId="2" borderId="35" xfId="0" applyFont="1" applyFill="1" applyBorder="1" applyAlignment="1" applyProtection="1">
      <alignment horizontal="center"/>
    </xf>
    <xf numFmtId="38" fontId="0" fillId="0" borderId="36" xfId="2" applyFont="1" applyBorder="1" applyProtection="1"/>
    <xf numFmtId="38" fontId="0" fillId="3" borderId="37" xfId="2" applyFont="1" applyFill="1" applyBorder="1" applyProtection="1"/>
    <xf numFmtId="0" fontId="0" fillId="3" borderId="38" xfId="0" applyNumberFormat="1" applyFill="1" applyBorder="1"/>
    <xf numFmtId="38" fontId="0" fillId="3" borderId="35" xfId="0" applyNumberFormat="1" applyFill="1" applyBorder="1"/>
    <xf numFmtId="38" fontId="0" fillId="3" borderId="35" xfId="2" applyFont="1" applyFill="1" applyBorder="1"/>
    <xf numFmtId="179" fontId="0" fillId="0" borderId="3" xfId="0" applyNumberFormat="1" applyBorder="1" applyProtection="1">
      <protection locked="0"/>
    </xf>
    <xf numFmtId="0" fontId="20" fillId="0" borderId="0" xfId="0" applyFont="1"/>
    <xf numFmtId="0" fontId="5" fillId="2" borderId="39" xfId="0" applyFont="1" applyFill="1" applyBorder="1" applyAlignment="1"/>
    <xf numFmtId="0" fontId="5" fillId="2" borderId="0" xfId="0" applyFont="1" applyFill="1" applyBorder="1" applyAlignment="1"/>
    <xf numFmtId="0" fontId="5" fillId="0" borderId="0" xfId="0" applyFont="1" applyAlignment="1"/>
    <xf numFmtId="0" fontId="5" fillId="2" borderId="4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Fill="1"/>
    <xf numFmtId="0" fontId="1" fillId="4" borderId="3" xfId="0" applyFont="1" applyFill="1" applyBorder="1"/>
    <xf numFmtId="0" fontId="1" fillId="0" borderId="0" xfId="0" applyFont="1" applyProtection="1"/>
    <xf numFmtId="0" fontId="1" fillId="2" borderId="24" xfId="0" applyFont="1" applyFill="1" applyBorder="1" applyProtection="1"/>
    <xf numFmtId="0" fontId="1" fillId="2" borderId="28" xfId="0" applyFont="1" applyFill="1" applyBorder="1" applyProtection="1"/>
    <xf numFmtId="0" fontId="1" fillId="0" borderId="0" xfId="0" quotePrefix="1" applyFont="1" applyAlignment="1" applyProtection="1">
      <alignment horizontal="left"/>
    </xf>
    <xf numFmtId="0" fontId="1" fillId="0" borderId="0" xfId="0" applyFont="1" applyBorder="1" applyProtection="1"/>
    <xf numFmtId="0" fontId="21" fillId="0" borderId="0" xfId="0" applyFont="1"/>
    <xf numFmtId="0" fontId="21" fillId="0" borderId="0" xfId="0" applyFont="1" applyAlignment="1">
      <alignment horizontal="center"/>
    </xf>
    <xf numFmtId="177" fontId="2" fillId="2" borderId="25" xfId="0" applyNumberFormat="1" applyFont="1" applyFill="1" applyBorder="1" applyAlignment="1" applyProtection="1">
      <alignment horizontal="center"/>
    </xf>
    <xf numFmtId="0" fontId="2" fillId="6" borderId="22" xfId="0" quotePrefix="1" applyFont="1" applyFill="1" applyBorder="1" applyAlignment="1" applyProtection="1">
      <alignment vertical="center"/>
    </xf>
    <xf numFmtId="0" fontId="1" fillId="6" borderId="42" xfId="0" applyFont="1" applyFill="1" applyBorder="1" applyProtection="1"/>
    <xf numFmtId="0" fontId="2" fillId="6" borderId="3" xfId="0" applyFont="1" applyFill="1" applyBorder="1" applyAlignment="1" applyProtection="1">
      <alignment horizontal="centerContinuous" vertical="center"/>
    </xf>
    <xf numFmtId="0" fontId="2" fillId="6" borderId="23" xfId="0" applyFont="1" applyFill="1" applyBorder="1" applyProtection="1"/>
    <xf numFmtId="0" fontId="1" fillId="6" borderId="23" xfId="0" applyFont="1" applyFill="1" applyBorder="1" applyProtection="1"/>
    <xf numFmtId="0" fontId="1" fillId="6" borderId="24" xfId="0" applyFont="1" applyFill="1" applyBorder="1" applyProtection="1"/>
    <xf numFmtId="0" fontId="2" fillId="2" borderId="3" xfId="0" applyFont="1" applyFill="1" applyBorder="1" applyAlignment="1" applyProtection="1">
      <alignment horizontal="left"/>
    </xf>
    <xf numFmtId="0" fontId="2" fillId="2" borderId="3" xfId="0" applyFont="1" applyFill="1" applyBorder="1" applyAlignment="1" applyProtection="1">
      <alignment horizontal="left" vertical="top"/>
    </xf>
    <xf numFmtId="0" fontId="22" fillId="0" borderId="0" xfId="0" applyFont="1"/>
    <xf numFmtId="0" fontId="0" fillId="0" borderId="0" xfId="0" applyBorder="1" applyAlignment="1">
      <alignment horizontal="center"/>
    </xf>
    <xf numFmtId="0" fontId="11" fillId="0" borderId="0" xfId="0" applyFont="1" applyBorder="1" applyAlignment="1" applyProtection="1">
      <alignment horizontal="centerContinuous" vertical="center"/>
      <protection locked="0"/>
    </xf>
    <xf numFmtId="49" fontId="11" fillId="0" borderId="0" xfId="0" applyNumberFormat="1" applyFont="1" applyBorder="1" applyAlignment="1" applyProtection="1">
      <alignment horizontal="centerContinuous" vertical="center"/>
      <protection locked="0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0" fillId="0" borderId="0" xfId="0" applyBorder="1"/>
    <xf numFmtId="0" fontId="2" fillId="2" borderId="43" xfId="0" applyFont="1" applyFill="1" applyBorder="1" applyAlignment="1" applyProtection="1">
      <alignment horizontal="left"/>
    </xf>
    <xf numFmtId="0" fontId="13" fillId="2" borderId="44" xfId="0" applyFont="1" applyFill="1" applyBorder="1" applyProtection="1"/>
    <xf numFmtId="0" fontId="2" fillId="2" borderId="42" xfId="0" applyFont="1" applyFill="1" applyBorder="1" applyAlignment="1">
      <alignment horizontal="center" vertical="top"/>
    </xf>
    <xf numFmtId="0" fontId="2" fillId="2" borderId="42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185" fontId="12" fillId="4" borderId="47" xfId="0" applyNumberFormat="1" applyFont="1" applyFill="1" applyBorder="1" applyProtection="1"/>
    <xf numFmtId="180" fontId="12" fillId="4" borderId="47" xfId="0" applyNumberFormat="1" applyFont="1" applyFill="1" applyBorder="1" applyProtection="1"/>
    <xf numFmtId="180" fontId="12" fillId="4" borderId="48" xfId="0" applyNumberFormat="1" applyFont="1" applyFill="1" applyBorder="1" applyProtection="1"/>
    <xf numFmtId="185" fontId="12" fillId="4" borderId="1" xfId="0" applyNumberFormat="1" applyFont="1" applyFill="1" applyBorder="1" applyProtection="1"/>
    <xf numFmtId="180" fontId="12" fillId="4" borderId="1" xfId="0" applyNumberFormat="1" applyFont="1" applyFill="1" applyBorder="1" applyProtection="1"/>
    <xf numFmtId="180" fontId="12" fillId="4" borderId="49" xfId="0" applyNumberFormat="1" applyFont="1" applyFill="1" applyBorder="1" applyProtection="1"/>
    <xf numFmtId="2" fontId="12" fillId="4" borderId="50" xfId="0" applyNumberFormat="1" applyFont="1" applyFill="1" applyBorder="1" applyAlignment="1" applyProtection="1">
      <alignment horizontal="center"/>
    </xf>
    <xf numFmtId="3" fontId="12" fillId="4" borderId="50" xfId="0" applyNumberFormat="1" applyFont="1" applyFill="1" applyBorder="1" applyAlignment="1" applyProtection="1">
      <alignment horizontal="center"/>
    </xf>
    <xf numFmtId="0" fontId="12" fillId="4" borderId="51" xfId="0" applyFont="1" applyFill="1" applyBorder="1" applyAlignment="1" applyProtection="1">
      <alignment horizontal="center"/>
    </xf>
    <xf numFmtId="2" fontId="12" fillId="4" borderId="1" xfId="0" applyNumberFormat="1" applyFont="1" applyFill="1" applyBorder="1" applyAlignment="1" applyProtection="1">
      <alignment horizontal="center"/>
    </xf>
    <xf numFmtId="3" fontId="12" fillId="4" borderId="1" xfId="0" applyNumberFormat="1" applyFont="1" applyFill="1" applyBorder="1" applyAlignment="1" applyProtection="1">
      <alignment horizontal="center"/>
    </xf>
    <xf numFmtId="0" fontId="12" fillId="4" borderId="49" xfId="0" applyFont="1" applyFill="1" applyBorder="1" applyAlignment="1" applyProtection="1">
      <alignment horizontal="center"/>
    </xf>
    <xf numFmtId="185" fontId="12" fillId="4" borderId="3" xfId="0" applyNumberFormat="1" applyFont="1" applyFill="1" applyBorder="1" applyProtection="1"/>
    <xf numFmtId="180" fontId="12" fillId="4" borderId="3" xfId="0" applyNumberFormat="1" applyFont="1" applyFill="1" applyBorder="1" applyProtection="1"/>
    <xf numFmtId="0" fontId="11" fillId="0" borderId="54" xfId="0" applyFont="1" applyBorder="1" applyProtection="1"/>
    <xf numFmtId="0" fontId="10" fillId="0" borderId="54" xfId="0" applyFont="1" applyBorder="1" applyAlignment="1" applyProtection="1">
      <alignment horizontal="left"/>
    </xf>
    <xf numFmtId="3" fontId="14" fillId="0" borderId="0" xfId="0" applyNumberFormat="1" applyFont="1" applyBorder="1" applyProtection="1"/>
    <xf numFmtId="0" fontId="2" fillId="2" borderId="22" xfId="0" applyFont="1" applyFill="1" applyBorder="1" applyAlignment="1" applyProtection="1">
      <alignment horizontal="fill" vertical="center" wrapText="1"/>
    </xf>
    <xf numFmtId="0" fontId="11" fillId="0" borderId="43" xfId="0" applyFont="1" applyBorder="1" applyProtection="1"/>
    <xf numFmtId="0" fontId="2" fillId="2" borderId="46" xfId="0" quotePrefix="1" applyFont="1" applyFill="1" applyBorder="1" applyAlignment="1" applyProtection="1">
      <alignment horizontal="centerContinuous" vertical="center"/>
    </xf>
    <xf numFmtId="0" fontId="2" fillId="2" borderId="42" xfId="0" quotePrefix="1" applyFont="1" applyFill="1" applyBorder="1" applyAlignment="1" applyProtection="1">
      <alignment horizontal="centerContinuous" vertical="center"/>
    </xf>
    <xf numFmtId="0" fontId="2" fillId="2" borderId="43" xfId="0" applyFont="1" applyFill="1" applyBorder="1" applyAlignment="1" applyProtection="1">
      <alignment horizontal="centerContinuous" vertical="center"/>
    </xf>
    <xf numFmtId="0" fontId="2" fillId="2" borderId="42" xfId="0" applyFont="1" applyFill="1" applyBorder="1" applyAlignment="1" applyProtection="1">
      <alignment horizontal="centerContinuous" vertical="center"/>
    </xf>
    <xf numFmtId="0" fontId="2" fillId="2" borderId="25" xfId="0" applyFont="1" applyFill="1" applyBorder="1" applyAlignment="1" applyProtection="1">
      <alignment horizontal="centerContinuous" vertical="center"/>
    </xf>
    <xf numFmtId="0" fontId="17" fillId="0" borderId="0" xfId="0" applyFont="1" applyProtection="1"/>
    <xf numFmtId="0" fontId="2" fillId="0" borderId="0" xfId="0" quotePrefix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Continuous" vertical="center"/>
    </xf>
    <xf numFmtId="0" fontId="11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/>
    </xf>
    <xf numFmtId="0" fontId="11" fillId="0" borderId="0" xfId="0" applyFont="1" applyFill="1" applyProtection="1"/>
    <xf numFmtId="0" fontId="11" fillId="0" borderId="0" xfId="0" applyFont="1" applyFill="1" applyBorder="1" applyProtection="1"/>
    <xf numFmtId="0" fontId="15" fillId="0" borderId="0" xfId="0" applyFont="1" applyFill="1" applyBorder="1" applyAlignment="1" applyProtection="1">
      <alignment horizontal="center" vertical="center"/>
    </xf>
    <xf numFmtId="178" fontId="14" fillId="0" borderId="0" xfId="0" applyNumberFormat="1" applyFont="1" applyFill="1" applyBorder="1" applyAlignment="1" applyProtection="1">
      <alignment horizontal="right"/>
    </xf>
    <xf numFmtId="0" fontId="11" fillId="0" borderId="0" xfId="0" applyFont="1" applyAlignment="1" applyProtection="1">
      <alignment horizontal="left"/>
    </xf>
    <xf numFmtId="0" fontId="15" fillId="6" borderId="22" xfId="0" applyFont="1" applyFill="1" applyBorder="1" applyProtection="1"/>
    <xf numFmtId="0" fontId="15" fillId="6" borderId="28" xfId="0" applyFont="1" applyFill="1" applyBorder="1" applyProtection="1"/>
    <xf numFmtId="0" fontId="15" fillId="6" borderId="25" xfId="0" applyFont="1" applyFill="1" applyBorder="1" applyProtection="1"/>
    <xf numFmtId="0" fontId="2" fillId="6" borderId="28" xfId="0" applyFont="1" applyFill="1" applyBorder="1" applyAlignment="1" applyProtection="1">
      <alignment horizontal="centerContinuous" vertical="center"/>
    </xf>
    <xf numFmtId="0" fontId="2" fillId="6" borderId="25" xfId="0" applyFont="1" applyFill="1" applyBorder="1" applyAlignment="1" applyProtection="1">
      <alignment horizontal="centerContinuous"/>
    </xf>
    <xf numFmtId="0" fontId="2" fillId="6" borderId="46" xfId="0" applyFont="1" applyFill="1" applyBorder="1" applyProtection="1"/>
    <xf numFmtId="0" fontId="2" fillId="6" borderId="22" xfId="0" applyFont="1" applyFill="1" applyBorder="1" applyAlignment="1" applyProtection="1">
      <alignment vertical="center"/>
    </xf>
    <xf numFmtId="0" fontId="2" fillId="6" borderId="25" xfId="0" applyFont="1" applyFill="1" applyBorder="1" applyProtection="1"/>
    <xf numFmtId="0" fontId="14" fillId="4" borderId="55" xfId="0" applyFont="1" applyFill="1" applyBorder="1" applyProtection="1"/>
    <xf numFmtId="0" fontId="13" fillId="0" borderId="0" xfId="0" applyFont="1" applyProtection="1"/>
    <xf numFmtId="0" fontId="2" fillId="6" borderId="43" xfId="0" applyFont="1" applyFill="1" applyBorder="1" applyProtection="1"/>
    <xf numFmtId="0" fontId="2" fillId="6" borderId="56" xfId="0" applyFont="1" applyFill="1" applyBorder="1" applyAlignment="1" applyProtection="1">
      <alignment vertical="center"/>
    </xf>
    <xf numFmtId="0" fontId="2" fillId="6" borderId="57" xfId="0" applyFont="1" applyFill="1" applyBorder="1" applyProtection="1"/>
    <xf numFmtId="0" fontId="2" fillId="6" borderId="44" xfId="0" applyFont="1" applyFill="1" applyBorder="1" applyProtection="1"/>
    <xf numFmtId="0" fontId="2" fillId="6" borderId="28" xfId="0" applyFont="1" applyFill="1" applyBorder="1" applyAlignment="1" applyProtection="1">
      <alignment vertical="center"/>
    </xf>
    <xf numFmtId="0" fontId="14" fillId="4" borderId="28" xfId="0" applyFont="1" applyFill="1" applyBorder="1" applyProtection="1"/>
    <xf numFmtId="180" fontId="12" fillId="4" borderId="53" xfId="0" applyNumberFormat="1" applyFont="1" applyFill="1" applyBorder="1" applyAlignment="1" applyProtection="1">
      <alignment horizontal="right"/>
    </xf>
    <xf numFmtId="0" fontId="13" fillId="6" borderId="42" xfId="0" applyFont="1" applyFill="1" applyBorder="1" applyProtection="1"/>
    <xf numFmtId="0" fontId="14" fillId="4" borderId="59" xfId="0" applyFont="1" applyFill="1" applyBorder="1" applyProtection="1"/>
    <xf numFmtId="180" fontId="12" fillId="4" borderId="49" xfId="0" applyNumberFormat="1" applyFont="1" applyFill="1" applyBorder="1" applyAlignment="1" applyProtection="1">
      <alignment horizontal="right"/>
    </xf>
    <xf numFmtId="185" fontId="11" fillId="4" borderId="60" xfId="0" applyNumberFormat="1" applyFont="1" applyFill="1" applyBorder="1" applyProtection="1"/>
    <xf numFmtId="0" fontId="13" fillId="6" borderId="23" xfId="0" applyFont="1" applyFill="1" applyBorder="1" applyProtection="1"/>
    <xf numFmtId="0" fontId="13" fillId="6" borderId="24" xfId="0" applyFont="1" applyFill="1" applyBorder="1" applyProtection="1"/>
    <xf numFmtId="185" fontId="13" fillId="4" borderId="61" xfId="0" applyNumberFormat="1" applyFont="1" applyFill="1" applyBorder="1" applyProtection="1"/>
    <xf numFmtId="0" fontId="2" fillId="6" borderId="22" xfId="0" quotePrefix="1" applyFont="1" applyFill="1" applyBorder="1" applyAlignment="1" applyProtection="1">
      <alignment horizontal="left" vertical="center"/>
    </xf>
    <xf numFmtId="0" fontId="14" fillId="4" borderId="62" xfId="0" applyFont="1" applyFill="1" applyBorder="1" applyProtection="1"/>
    <xf numFmtId="180" fontId="12" fillId="4" borderId="57" xfId="0" applyNumberFormat="1" applyFont="1" applyFill="1" applyBorder="1" applyAlignment="1" applyProtection="1">
      <alignment horizontal="right"/>
    </xf>
    <xf numFmtId="0" fontId="2" fillId="6" borderId="63" xfId="0" applyFont="1" applyFill="1" applyBorder="1" applyProtection="1"/>
    <xf numFmtId="0" fontId="2" fillId="6" borderId="64" xfId="0" applyFont="1" applyFill="1" applyBorder="1" applyAlignment="1" applyProtection="1">
      <alignment vertical="center"/>
    </xf>
    <xf numFmtId="0" fontId="2" fillId="6" borderId="65" xfId="0" applyFont="1" applyFill="1" applyBorder="1" applyProtection="1"/>
    <xf numFmtId="0" fontId="14" fillId="4" borderId="64" xfId="0" applyFont="1" applyFill="1" applyBorder="1" applyProtection="1"/>
    <xf numFmtId="0" fontId="2" fillId="6" borderId="22" xfId="0" applyFont="1" applyFill="1" applyBorder="1" applyProtection="1"/>
    <xf numFmtId="0" fontId="2" fillId="6" borderId="54" xfId="0" quotePrefix="1" applyFont="1" applyFill="1" applyBorder="1" applyAlignment="1" applyProtection="1">
      <alignment horizontal="left" vertical="center"/>
    </xf>
    <xf numFmtId="0" fontId="2" fillId="6" borderId="61" xfId="0" applyFont="1" applyFill="1" applyBorder="1" applyProtection="1"/>
    <xf numFmtId="0" fontId="14" fillId="4" borderId="54" xfId="0" applyFont="1" applyFill="1" applyBorder="1" applyProtection="1"/>
    <xf numFmtId="180" fontId="12" fillId="4" borderId="25" xfId="0" applyNumberFormat="1" applyFont="1" applyFill="1" applyBorder="1" applyAlignment="1" applyProtection="1">
      <alignment horizontal="right"/>
    </xf>
    <xf numFmtId="0" fontId="14" fillId="0" borderId="0" xfId="0" applyFont="1" applyBorder="1" applyProtection="1"/>
    <xf numFmtId="180" fontId="12" fillId="0" borderId="0" xfId="0" applyNumberFormat="1" applyFont="1" applyBorder="1" applyAlignment="1" applyProtection="1">
      <alignment horizontal="right"/>
    </xf>
    <xf numFmtId="180" fontId="11" fillId="4" borderId="60" xfId="0" applyNumberFormat="1" applyFont="1" applyFill="1" applyBorder="1" applyProtection="1"/>
    <xf numFmtId="180" fontId="13" fillId="4" borderId="61" xfId="0" applyNumberFormat="1" applyFont="1" applyFill="1" applyBorder="1" applyProtection="1"/>
    <xf numFmtId="0" fontId="0" fillId="0" borderId="43" xfId="0" applyBorder="1" applyAlignment="1" applyProtection="1">
      <alignment horizontal="center"/>
    </xf>
    <xf numFmtId="3" fontId="14" fillId="0" borderId="43" xfId="0" applyNumberFormat="1" applyFont="1" applyBorder="1" applyProtection="1"/>
    <xf numFmtId="0" fontId="1" fillId="4" borderId="28" xfId="0" applyFont="1" applyFill="1" applyBorder="1" applyAlignment="1" applyProtection="1">
      <alignment horizontal="centerContinuous" vertical="center"/>
    </xf>
    <xf numFmtId="0" fontId="1" fillId="4" borderId="25" xfId="0" applyFont="1" applyFill="1" applyBorder="1" applyAlignment="1" applyProtection="1">
      <alignment horizontal="centerContinuous" vertical="center"/>
    </xf>
    <xf numFmtId="49" fontId="1" fillId="4" borderId="28" xfId="0" applyNumberFormat="1" applyFont="1" applyFill="1" applyBorder="1" applyAlignment="1" applyProtection="1">
      <alignment horizontal="centerContinuous" vertical="center"/>
    </xf>
    <xf numFmtId="49" fontId="1" fillId="4" borderId="25" xfId="0" applyNumberFormat="1" applyFont="1" applyFill="1" applyBorder="1" applyAlignment="1" applyProtection="1">
      <alignment horizontal="centerContinuous" vertical="center"/>
    </xf>
    <xf numFmtId="185" fontId="1" fillId="4" borderId="60" xfId="0" applyNumberFormat="1" applyFont="1" applyFill="1" applyBorder="1" applyProtection="1"/>
    <xf numFmtId="185" fontId="1" fillId="4" borderId="61" xfId="0" applyNumberFormat="1" applyFont="1" applyFill="1" applyBorder="1" applyProtection="1"/>
    <xf numFmtId="180" fontId="1" fillId="4" borderId="60" xfId="0" applyNumberFormat="1" applyFont="1" applyFill="1" applyBorder="1" applyProtection="1"/>
    <xf numFmtId="180" fontId="1" fillId="4" borderId="61" xfId="0" applyNumberFormat="1" applyFont="1" applyFill="1" applyBorder="1" applyProtection="1"/>
    <xf numFmtId="0" fontId="1" fillId="0" borderId="54" xfId="0" applyFont="1" applyBorder="1" applyProtection="1"/>
    <xf numFmtId="0" fontId="1" fillId="0" borderId="43" xfId="0" applyFont="1" applyBorder="1" applyProtection="1"/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Protection="1"/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1" fillId="6" borderId="22" xfId="0" applyFont="1" applyFill="1" applyBorder="1" applyProtection="1"/>
    <xf numFmtId="0" fontId="1" fillId="6" borderId="28" xfId="0" applyFont="1" applyFill="1" applyBorder="1" applyProtection="1"/>
    <xf numFmtId="0" fontId="1" fillId="6" borderId="25" xfId="0" applyFont="1" applyFill="1" applyBorder="1" applyProtection="1"/>
    <xf numFmtId="0" fontId="2" fillId="2" borderId="22" xfId="0" applyFont="1" applyFill="1" applyBorder="1" applyProtection="1"/>
    <xf numFmtId="0" fontId="2" fillId="2" borderId="22" xfId="0" applyFont="1" applyFill="1" applyBorder="1" applyAlignment="1" applyProtection="1">
      <alignment horizontal="left" vertical="center" wrapText="1"/>
    </xf>
    <xf numFmtId="0" fontId="2" fillId="2" borderId="46" xfId="0" applyFont="1" applyFill="1" applyBorder="1" applyAlignment="1" applyProtection="1">
      <alignment horizontal="centerContinuous" vertical="center"/>
    </xf>
    <xf numFmtId="0" fontId="2" fillId="2" borderId="28" xfId="0" applyFont="1" applyFill="1" applyBorder="1" applyAlignment="1" applyProtection="1">
      <alignment horizontal="centerContinuous" vertical="center"/>
    </xf>
    <xf numFmtId="0" fontId="2" fillId="6" borderId="23" xfId="0" applyFont="1" applyFill="1" applyBorder="1" applyAlignment="1" applyProtection="1">
      <alignment horizontal="centerContinuous" vertical="center"/>
    </xf>
    <xf numFmtId="0" fontId="13" fillId="6" borderId="43" xfId="0" applyFont="1" applyFill="1" applyBorder="1" applyProtection="1"/>
    <xf numFmtId="0" fontId="13" fillId="6" borderId="44" xfId="0" applyFont="1" applyFill="1" applyBorder="1" applyProtection="1"/>
    <xf numFmtId="0" fontId="2" fillId="0" borderId="66" xfId="0" applyFont="1" applyFill="1" applyBorder="1" applyProtection="1">
      <protection locked="0"/>
    </xf>
    <xf numFmtId="179" fontId="0" fillId="0" borderId="67" xfId="0" applyNumberFormat="1" applyBorder="1" applyProtection="1">
      <protection locked="0"/>
    </xf>
    <xf numFmtId="0" fontId="2" fillId="0" borderId="68" xfId="0" applyFont="1" applyFill="1" applyBorder="1" applyProtection="1">
      <protection locked="0"/>
    </xf>
    <xf numFmtId="0" fontId="2" fillId="0" borderId="69" xfId="0" applyFont="1" applyFill="1" applyBorder="1" applyProtection="1">
      <protection locked="0"/>
    </xf>
    <xf numFmtId="179" fontId="0" fillId="0" borderId="70" xfId="0" applyNumberFormat="1" applyBorder="1" applyProtection="1">
      <protection locked="0"/>
    </xf>
    <xf numFmtId="0" fontId="0" fillId="2" borderId="22" xfId="0" applyFill="1" applyBorder="1"/>
    <xf numFmtId="0" fontId="0" fillId="2" borderId="24" xfId="0" applyFill="1" applyBorder="1"/>
    <xf numFmtId="0" fontId="2" fillId="6" borderId="46" xfId="0" quotePrefix="1" applyFont="1" applyFill="1" applyBorder="1" applyAlignment="1" applyProtection="1">
      <alignment vertical="center"/>
    </xf>
    <xf numFmtId="185" fontId="11" fillId="0" borderId="71" xfId="0" applyNumberFormat="1" applyFont="1" applyBorder="1" applyProtection="1">
      <protection locked="0"/>
    </xf>
    <xf numFmtId="185" fontId="11" fillId="0" borderId="72" xfId="0" applyNumberFormat="1" applyFont="1" applyBorder="1" applyProtection="1">
      <protection locked="0"/>
    </xf>
    <xf numFmtId="185" fontId="13" fillId="0" borderId="73" xfId="0" applyNumberFormat="1" applyFont="1" applyBorder="1" applyProtection="1">
      <protection locked="0"/>
    </xf>
    <xf numFmtId="180" fontId="11" fillId="0" borderId="74" xfId="0" applyNumberFormat="1" applyFont="1" applyBorder="1" applyProtection="1">
      <protection locked="0"/>
    </xf>
    <xf numFmtId="180" fontId="11" fillId="0" borderId="75" xfId="0" applyNumberFormat="1" applyFont="1" applyBorder="1" applyProtection="1">
      <protection locked="0"/>
    </xf>
    <xf numFmtId="180" fontId="13" fillId="0" borderId="76" xfId="0" applyNumberFormat="1" applyFont="1" applyBorder="1" applyProtection="1">
      <protection locked="0"/>
    </xf>
    <xf numFmtId="0" fontId="23" fillId="2" borderId="46" xfId="0" applyFont="1" applyFill="1" applyBorder="1" applyAlignment="1" applyProtection="1">
      <alignment horizontal="left"/>
    </xf>
    <xf numFmtId="0" fontId="23" fillId="2" borderId="46" xfId="0" applyFont="1" applyFill="1" applyBorder="1" applyAlignment="1" applyProtection="1">
      <alignment horizontal="left" vertical="top"/>
    </xf>
    <xf numFmtId="187" fontId="1" fillId="4" borderId="22" xfId="0" applyNumberFormat="1" applyFont="1" applyFill="1" applyBorder="1" applyAlignment="1" applyProtection="1">
      <alignment horizontal="centerContinuous" vertical="center"/>
    </xf>
    <xf numFmtId="0" fontId="23" fillId="2" borderId="3" xfId="0" applyFont="1" applyFill="1" applyBorder="1" applyAlignment="1" applyProtection="1">
      <alignment horizontal="center" vertical="center"/>
    </xf>
    <xf numFmtId="0" fontId="22" fillId="2" borderId="3" xfId="0" quotePrefix="1" applyFont="1" applyFill="1" applyBorder="1" applyAlignment="1" applyProtection="1">
      <alignment horizontal="left" vertical="center"/>
    </xf>
    <xf numFmtId="176" fontId="0" fillId="0" borderId="3" xfId="0" applyNumberFormat="1" applyFill="1" applyBorder="1" applyProtection="1">
      <protection locked="0"/>
    </xf>
    <xf numFmtId="0" fontId="5" fillId="2" borderId="52" xfId="0" applyFont="1" applyFill="1" applyBorder="1" applyAlignment="1">
      <alignment horizontal="center"/>
    </xf>
    <xf numFmtId="0" fontId="0" fillId="4" borderId="77" xfId="0" applyFill="1" applyBorder="1" applyAlignment="1"/>
    <xf numFmtId="0" fontId="5" fillId="2" borderId="53" xfId="0" applyFont="1" applyFill="1" applyBorder="1" applyAlignment="1">
      <alignment horizontal="center"/>
    </xf>
    <xf numFmtId="38" fontId="5" fillId="4" borderId="78" xfId="0" applyNumberFormat="1" applyFont="1" applyFill="1" applyBorder="1"/>
    <xf numFmtId="38" fontId="5" fillId="4" borderId="14" xfId="0" applyNumberFormat="1" applyFont="1" applyFill="1" applyBorder="1"/>
    <xf numFmtId="0" fontId="5" fillId="2" borderId="52" xfId="0" applyFont="1" applyFill="1" applyBorder="1" applyAlignment="1">
      <alignment horizontal="center" vertical="top"/>
    </xf>
    <xf numFmtId="38" fontId="5" fillId="4" borderId="79" xfId="0" applyNumberFormat="1" applyFont="1" applyFill="1" applyBorder="1"/>
    <xf numFmtId="0" fontId="5" fillId="4" borderId="80" xfId="0" applyFont="1" applyFill="1" applyBorder="1"/>
    <xf numFmtId="38" fontId="5" fillId="4" borderId="47" xfId="0" applyNumberFormat="1" applyFont="1" applyFill="1" applyBorder="1"/>
    <xf numFmtId="0" fontId="5" fillId="4" borderId="81" xfId="0" applyFont="1" applyFill="1" applyBorder="1"/>
    <xf numFmtId="0" fontId="5" fillId="4" borderId="82" xfId="0" applyFont="1" applyFill="1" applyBorder="1"/>
    <xf numFmtId="0" fontId="5" fillId="4" borderId="83" xfId="0" applyFont="1" applyFill="1" applyBorder="1"/>
    <xf numFmtId="183" fontId="5" fillId="4" borderId="12" xfId="2" applyNumberFormat="1" applyFont="1" applyFill="1" applyBorder="1"/>
    <xf numFmtId="183" fontId="5" fillId="4" borderId="13" xfId="2" applyNumberFormat="1" applyFont="1" applyFill="1" applyBorder="1"/>
    <xf numFmtId="183" fontId="5" fillId="4" borderId="79" xfId="2" applyNumberFormat="1" applyFont="1" applyFill="1" applyBorder="1"/>
    <xf numFmtId="0" fontId="5" fillId="4" borderId="84" xfId="0" applyFont="1" applyFill="1" applyBorder="1"/>
    <xf numFmtId="183" fontId="5" fillId="4" borderId="78" xfId="2" applyNumberFormat="1" applyFont="1" applyFill="1" applyBorder="1"/>
    <xf numFmtId="183" fontId="5" fillId="4" borderId="14" xfId="2" applyNumberFormat="1" applyFont="1" applyFill="1" applyBorder="1"/>
    <xf numFmtId="183" fontId="5" fillId="4" borderId="47" xfId="2" applyNumberFormat="1" applyFont="1" applyFill="1" applyBorder="1"/>
    <xf numFmtId="0" fontId="4" fillId="2" borderId="41" xfId="0" applyFont="1" applyFill="1" applyBorder="1" applyAlignment="1">
      <alignment horizontal="center"/>
    </xf>
    <xf numFmtId="38" fontId="0" fillId="0" borderId="86" xfId="2" applyFont="1" applyBorder="1" applyProtection="1"/>
    <xf numFmtId="38" fontId="0" fillId="0" borderId="87" xfId="2" applyFont="1" applyBorder="1" applyProtection="1"/>
    <xf numFmtId="38" fontId="0" fillId="0" borderId="37" xfId="2" applyFont="1" applyBorder="1" applyProtection="1"/>
    <xf numFmtId="0" fontId="0" fillId="4" borderId="0" xfId="0" applyFill="1" applyBorder="1" applyAlignment="1"/>
    <xf numFmtId="186" fontId="0" fillId="0" borderId="0" xfId="0" applyNumberFormat="1" applyBorder="1"/>
    <xf numFmtId="0" fontId="0" fillId="0" borderId="0" xfId="0" applyFill="1" applyBorder="1" applyAlignment="1"/>
    <xf numFmtId="38" fontId="0" fillId="0" borderId="0" xfId="2" applyFont="1" applyBorder="1"/>
    <xf numFmtId="0" fontId="0" fillId="0" borderId="88" xfId="0" applyNumberFormat="1" applyBorder="1"/>
    <xf numFmtId="38" fontId="0" fillId="3" borderId="89" xfId="0" applyNumberFormat="1" applyFill="1" applyBorder="1" applyProtection="1">
      <protection locked="0"/>
    </xf>
    <xf numFmtId="38" fontId="0" fillId="3" borderId="90" xfId="0" applyNumberFormat="1" applyFill="1" applyBorder="1" applyProtection="1">
      <protection locked="0"/>
    </xf>
    <xf numFmtId="0" fontId="0" fillId="0" borderId="91" xfId="0" applyNumberFormat="1" applyBorder="1" applyProtection="1">
      <protection locked="0"/>
    </xf>
    <xf numFmtId="0" fontId="0" fillId="0" borderId="92" xfId="0" applyNumberFormat="1" applyBorder="1" applyProtection="1">
      <protection locked="0"/>
    </xf>
    <xf numFmtId="0" fontId="0" fillId="0" borderId="93" xfId="0" applyNumberFormat="1" applyBorder="1" applyProtection="1">
      <protection locked="0"/>
    </xf>
    <xf numFmtId="0" fontId="0" fillId="0" borderId="94" xfId="0" applyNumberFormat="1" applyBorder="1" applyProtection="1">
      <protection locked="0"/>
    </xf>
    <xf numFmtId="0" fontId="0" fillId="0" borderId="95" xfId="0" applyNumberFormat="1" applyBorder="1" applyProtection="1">
      <protection locked="0"/>
    </xf>
    <xf numFmtId="0" fontId="0" fillId="0" borderId="96" xfId="0" applyNumberFormat="1" applyBorder="1" applyProtection="1">
      <protection locked="0"/>
    </xf>
    <xf numFmtId="0" fontId="0" fillId="0" borderId="97" xfId="0" applyNumberFormat="1" applyBorder="1" applyProtection="1">
      <protection locked="0"/>
    </xf>
    <xf numFmtId="0" fontId="0" fillId="0" borderId="98" xfId="0" applyNumberFormat="1" applyBorder="1" applyProtection="1">
      <protection locked="0"/>
    </xf>
    <xf numFmtId="0" fontId="0" fillId="3" borderId="3" xfId="0" applyFill="1" applyBorder="1" applyProtection="1"/>
    <xf numFmtId="0" fontId="0" fillId="3" borderId="53" xfId="0" applyFill="1" applyBorder="1" applyProtection="1"/>
    <xf numFmtId="0" fontId="0" fillId="3" borderId="0" xfId="0" applyFill="1" applyProtection="1"/>
    <xf numFmtId="0" fontId="0" fillId="3" borderId="99" xfId="0" applyFill="1" applyBorder="1" applyProtection="1"/>
    <xf numFmtId="0" fontId="0" fillId="3" borderId="99" xfId="0" applyFill="1" applyBorder="1"/>
    <xf numFmtId="0" fontId="26" fillId="2" borderId="100" xfId="0" applyFont="1" applyFill="1" applyBorder="1" applyAlignment="1">
      <alignment horizontal="center"/>
    </xf>
    <xf numFmtId="0" fontId="5" fillId="2" borderId="101" xfId="0" applyFont="1" applyFill="1" applyBorder="1" applyAlignment="1">
      <alignment horizontal="center"/>
    </xf>
    <xf numFmtId="0" fontId="4" fillId="2" borderId="101" xfId="0" applyFont="1" applyFill="1" applyBorder="1" applyAlignment="1">
      <alignment horizontal="center"/>
    </xf>
    <xf numFmtId="0" fontId="26" fillId="2" borderId="41" xfId="0" applyFont="1" applyFill="1" applyBorder="1" applyAlignment="1">
      <alignment vertical="top"/>
    </xf>
    <xf numFmtId="0" fontId="26" fillId="2" borderId="102" xfId="0" applyFont="1" applyFill="1" applyBorder="1" applyAlignment="1">
      <alignment vertical="top"/>
    </xf>
    <xf numFmtId="2" fontId="5" fillId="7" borderId="103" xfId="0" applyNumberFormat="1" applyFont="1" applyFill="1" applyBorder="1" applyProtection="1"/>
    <xf numFmtId="2" fontId="5" fillId="7" borderId="104" xfId="0" applyNumberFormat="1" applyFont="1" applyFill="1" applyBorder="1" applyProtection="1"/>
    <xf numFmtId="2" fontId="5" fillId="7" borderId="105" xfId="0" applyNumberFormat="1" applyFont="1" applyFill="1" applyBorder="1" applyProtection="1"/>
    <xf numFmtId="2" fontId="5" fillId="7" borderId="106" xfId="0" applyNumberFormat="1" applyFont="1" applyFill="1" applyBorder="1" applyProtection="1"/>
    <xf numFmtId="2" fontId="5" fillId="7" borderId="107" xfId="0" applyNumberFormat="1" applyFont="1" applyFill="1" applyBorder="1" applyProtection="1"/>
    <xf numFmtId="2" fontId="5" fillId="7" borderId="108" xfId="0" applyNumberFormat="1" applyFont="1" applyFill="1" applyBorder="1" applyProtection="1"/>
    <xf numFmtId="2" fontId="5" fillId="7" borderId="109" xfId="0" applyNumberFormat="1" applyFont="1" applyFill="1" applyBorder="1" applyProtection="1"/>
    <xf numFmtId="2" fontId="5" fillId="7" borderId="62" xfId="0" applyNumberFormat="1" applyFont="1" applyFill="1" applyBorder="1" applyProtection="1"/>
    <xf numFmtId="2" fontId="5" fillId="7" borderId="110" xfId="0" applyNumberFormat="1" applyFont="1" applyFill="1" applyBorder="1" applyProtection="1"/>
    <xf numFmtId="2" fontId="5" fillId="7" borderId="111" xfId="0" applyNumberFormat="1" applyFont="1" applyFill="1" applyBorder="1" applyProtection="1"/>
    <xf numFmtId="2" fontId="5" fillId="4" borderId="112" xfId="0" applyNumberFormat="1" applyFont="1" applyFill="1" applyBorder="1" applyProtection="1"/>
    <xf numFmtId="2" fontId="5" fillId="4" borderId="85" xfId="0" applyNumberFormat="1" applyFont="1" applyFill="1" applyBorder="1" applyProtection="1"/>
    <xf numFmtId="0" fontId="5" fillId="4" borderId="113" xfId="0" applyFont="1" applyFill="1" applyBorder="1"/>
    <xf numFmtId="183" fontId="5" fillId="4" borderId="114" xfId="0" applyNumberFormat="1" applyFont="1" applyFill="1" applyBorder="1"/>
    <xf numFmtId="183" fontId="5" fillId="4" borderId="80" xfId="0" applyNumberFormat="1" applyFont="1" applyFill="1" applyBorder="1"/>
    <xf numFmtId="183" fontId="5" fillId="4" borderId="115" xfId="0" applyNumberFormat="1" applyFont="1" applyFill="1" applyBorder="1"/>
    <xf numFmtId="183" fontId="5" fillId="4" borderId="116" xfId="0" applyNumberFormat="1" applyFont="1" applyFill="1" applyBorder="1"/>
    <xf numFmtId="183" fontId="5" fillId="4" borderId="14" xfId="0" applyNumberFormat="1" applyFont="1" applyFill="1" applyBorder="1"/>
    <xf numFmtId="183" fontId="5" fillId="4" borderId="117" xfId="0" applyNumberFormat="1" applyFont="1" applyFill="1" applyBorder="1"/>
    <xf numFmtId="183" fontId="5" fillId="4" borderId="27" xfId="0" applyNumberFormat="1" applyFont="1" applyFill="1" applyBorder="1"/>
    <xf numFmtId="183" fontId="5" fillId="4" borderId="118" xfId="0" applyNumberFormat="1" applyFont="1" applyFill="1" applyBorder="1"/>
    <xf numFmtId="183" fontId="5" fillId="4" borderId="119" xfId="0" applyNumberFormat="1" applyFont="1" applyFill="1" applyBorder="1"/>
    <xf numFmtId="0" fontId="11" fillId="2" borderId="100" xfId="0" applyFont="1" applyFill="1" applyBorder="1" applyAlignment="1">
      <alignment horizontal="centerContinuous"/>
    </xf>
    <xf numFmtId="0" fontId="0" fillId="4" borderId="20" xfId="0" applyFill="1" applyBorder="1" applyProtection="1"/>
    <xf numFmtId="38" fontId="0" fillId="0" borderId="120" xfId="2" applyFont="1" applyBorder="1" applyProtection="1"/>
    <xf numFmtId="38" fontId="0" fillId="4" borderId="1" xfId="0" applyNumberFormat="1" applyFill="1" applyBorder="1" applyProtection="1"/>
    <xf numFmtId="0" fontId="0" fillId="4" borderId="1" xfId="0" applyFill="1" applyBorder="1" applyProtection="1"/>
    <xf numFmtId="38" fontId="0" fillId="4" borderId="121" xfId="0" applyNumberFormat="1" applyFill="1" applyBorder="1" applyProtection="1"/>
    <xf numFmtId="38" fontId="0" fillId="0" borderId="88" xfId="2" applyFont="1" applyBorder="1" applyProtection="1"/>
    <xf numFmtId="38" fontId="0" fillId="3" borderId="23" xfId="2" applyFont="1" applyFill="1" applyBorder="1" applyProtection="1"/>
    <xf numFmtId="38" fontId="0" fillId="0" borderId="122" xfId="2" applyFont="1" applyBorder="1" applyProtection="1">
      <protection locked="0"/>
    </xf>
    <xf numFmtId="38" fontId="0" fillId="0" borderId="123" xfId="2" applyFont="1" applyBorder="1" applyProtection="1">
      <protection locked="0"/>
    </xf>
    <xf numFmtId="38" fontId="0" fillId="0" borderId="124" xfId="2" applyFont="1" applyBorder="1" applyProtection="1">
      <protection locked="0"/>
    </xf>
    <xf numFmtId="184" fontId="0" fillId="0" borderId="20" xfId="0" applyNumberFormat="1" applyFill="1" applyBorder="1" applyProtection="1"/>
    <xf numFmtId="184" fontId="0" fillId="0" borderId="32" xfId="0" applyNumberFormat="1" applyFill="1" applyBorder="1" applyProtection="1"/>
    <xf numFmtId="184" fontId="0" fillId="0" borderId="120" xfId="0" applyNumberFormat="1" applyFill="1" applyBorder="1" applyProtection="1"/>
    <xf numFmtId="0" fontId="0" fillId="4" borderId="86" xfId="0" applyFill="1" applyBorder="1" applyProtection="1"/>
    <xf numFmtId="184" fontId="0" fillId="0" borderId="86" xfId="0" applyNumberFormat="1" applyFill="1" applyBorder="1" applyProtection="1"/>
    <xf numFmtId="184" fontId="0" fillId="0" borderId="87" xfId="0" applyNumberFormat="1" applyFill="1" applyBorder="1" applyProtection="1"/>
    <xf numFmtId="184" fontId="0" fillId="0" borderId="37" xfId="0" applyNumberFormat="1" applyFill="1" applyBorder="1" applyProtection="1"/>
    <xf numFmtId="0" fontId="0" fillId="4" borderId="33" xfId="0" applyFill="1" applyBorder="1" applyProtection="1"/>
    <xf numFmtId="0" fontId="0" fillId="4" borderId="125" xfId="0" applyFill="1" applyBorder="1"/>
    <xf numFmtId="0" fontId="0" fillId="4" borderId="95" xfId="0" applyFill="1" applyBorder="1"/>
    <xf numFmtId="0" fontId="0" fillId="4" borderId="126" xfId="0" applyFill="1" applyBorder="1"/>
    <xf numFmtId="38" fontId="0" fillId="4" borderId="86" xfId="0" applyNumberFormat="1" applyFill="1" applyBorder="1" applyProtection="1"/>
    <xf numFmtId="0" fontId="0" fillId="4" borderId="29" xfId="0" applyFill="1" applyBorder="1" applyProtection="1"/>
    <xf numFmtId="184" fontId="0" fillId="0" borderId="29" xfId="0" applyNumberFormat="1" applyFill="1" applyBorder="1" applyProtection="1"/>
    <xf numFmtId="184" fontId="0" fillId="0" borderId="34" xfId="0" applyNumberFormat="1" applyFill="1" applyBorder="1" applyProtection="1"/>
    <xf numFmtId="184" fontId="0" fillId="0" borderId="127" xfId="0" applyNumberFormat="1" applyFill="1" applyBorder="1" applyProtection="1"/>
    <xf numFmtId="184" fontId="0" fillId="3" borderId="3" xfId="0" applyNumberFormat="1" applyFill="1" applyBorder="1" applyProtection="1"/>
    <xf numFmtId="184" fontId="0" fillId="3" borderId="128" xfId="0" applyNumberFormat="1" applyFill="1" applyBorder="1" applyProtection="1"/>
    <xf numFmtId="0" fontId="0" fillId="3" borderId="129" xfId="0" applyFill="1" applyBorder="1" applyProtection="1"/>
    <xf numFmtId="184" fontId="0" fillId="3" borderId="129" xfId="0" applyNumberFormat="1" applyFill="1" applyBorder="1" applyProtection="1"/>
    <xf numFmtId="184" fontId="0" fillId="3" borderId="130" xfId="0" applyNumberFormat="1" applyFill="1" applyBorder="1" applyProtection="1"/>
    <xf numFmtId="38" fontId="0" fillId="4" borderId="131" xfId="0" applyNumberFormat="1" applyFill="1" applyBorder="1" applyProtection="1"/>
    <xf numFmtId="0" fontId="0" fillId="3" borderId="42" xfId="0" applyFill="1" applyBorder="1" applyProtection="1"/>
    <xf numFmtId="38" fontId="0" fillId="3" borderId="42" xfId="2" applyFont="1" applyFill="1" applyBorder="1" applyProtection="1"/>
    <xf numFmtId="38" fontId="0" fillId="3" borderId="46" xfId="2" applyFont="1" applyFill="1" applyBorder="1" applyProtection="1"/>
    <xf numFmtId="38" fontId="0" fillId="3" borderId="132" xfId="2" applyFont="1" applyFill="1" applyBorder="1" applyProtection="1"/>
    <xf numFmtId="38" fontId="0" fillId="3" borderId="129" xfId="2" applyFont="1" applyFill="1" applyBorder="1" applyProtection="1"/>
    <xf numFmtId="38" fontId="0" fillId="3" borderId="133" xfId="2" applyFont="1" applyFill="1" applyBorder="1" applyProtection="1"/>
    <xf numFmtId="38" fontId="0" fillId="3" borderId="134" xfId="2" applyFont="1" applyFill="1" applyBorder="1" applyProtection="1"/>
    <xf numFmtId="0" fontId="0" fillId="4" borderId="135" xfId="0" applyFill="1" applyBorder="1"/>
    <xf numFmtId="38" fontId="0" fillId="0" borderId="135" xfId="2" applyFont="1" applyBorder="1"/>
    <xf numFmtId="38" fontId="0" fillId="0" borderId="136" xfId="2" applyFont="1" applyBorder="1"/>
    <xf numFmtId="0" fontId="0" fillId="4" borderId="137" xfId="0" applyFill="1" applyBorder="1"/>
    <xf numFmtId="38" fontId="11" fillId="0" borderId="137" xfId="2" applyFont="1" applyBorder="1"/>
    <xf numFmtId="38" fontId="0" fillId="0" borderId="138" xfId="2" applyFont="1" applyBorder="1"/>
    <xf numFmtId="186" fontId="0" fillId="0" borderId="139" xfId="0" applyNumberFormat="1" applyBorder="1"/>
    <xf numFmtId="186" fontId="0" fillId="0" borderId="140" xfId="0" applyNumberFormat="1" applyBorder="1"/>
    <xf numFmtId="178" fontId="0" fillId="0" borderId="3" xfId="1" applyNumberFormat="1" applyFont="1" applyBorder="1"/>
    <xf numFmtId="186" fontId="0" fillId="0" borderId="141" xfId="0" applyNumberFormat="1" applyBorder="1"/>
    <xf numFmtId="186" fontId="0" fillId="0" borderId="134" xfId="0" applyNumberFormat="1" applyBorder="1"/>
    <xf numFmtId="0" fontId="2" fillId="6" borderId="28" xfId="0" applyFont="1" applyFill="1" applyBorder="1" applyAlignment="1" applyProtection="1">
      <alignment horizontal="left" vertical="center"/>
    </xf>
    <xf numFmtId="0" fontId="0" fillId="0" borderId="142" xfId="0" applyNumberFormat="1" applyFill="1" applyBorder="1"/>
    <xf numFmtId="0" fontId="0" fillId="0" borderId="88" xfId="0" applyNumberFormat="1" applyFill="1" applyBorder="1"/>
    <xf numFmtId="0" fontId="18" fillId="4" borderId="143" xfId="0" applyFont="1" applyFill="1" applyBorder="1"/>
    <xf numFmtId="0" fontId="18" fillId="4" borderId="144" xfId="0" applyFont="1" applyFill="1" applyBorder="1"/>
    <xf numFmtId="0" fontId="18" fillId="4" borderId="145" xfId="0" applyFont="1" applyFill="1" applyBorder="1"/>
    <xf numFmtId="0" fontId="5" fillId="4" borderId="146" xfId="0" applyFont="1" applyFill="1" applyBorder="1"/>
    <xf numFmtId="38" fontId="18" fillId="4" borderId="147" xfId="0" applyNumberFormat="1" applyFont="1" applyFill="1" applyBorder="1"/>
    <xf numFmtId="38" fontId="18" fillId="4" borderId="144" xfId="0" applyNumberFormat="1" applyFont="1" applyFill="1" applyBorder="1"/>
    <xf numFmtId="183" fontId="18" fillId="4" borderId="144" xfId="0" applyNumberFormat="1" applyFont="1" applyFill="1" applyBorder="1"/>
    <xf numFmtId="0" fontId="5" fillId="4" borderId="118" xfId="0" applyFont="1" applyFill="1" applyBorder="1"/>
    <xf numFmtId="186" fontId="0" fillId="0" borderId="3" xfId="2" applyNumberFormat="1" applyFont="1" applyBorder="1"/>
    <xf numFmtId="186" fontId="0" fillId="0" borderId="129" xfId="2" applyNumberFormat="1" applyFont="1" applyBorder="1"/>
    <xf numFmtId="186" fontId="0" fillId="0" borderId="148" xfId="0" applyNumberFormat="1" applyBorder="1"/>
    <xf numFmtId="178" fontId="0" fillId="0" borderId="22" xfId="1" applyNumberFormat="1" applyFont="1" applyBorder="1"/>
    <xf numFmtId="186" fontId="0" fillId="0" borderId="22" xfId="2" applyNumberFormat="1" applyFont="1" applyBorder="1"/>
    <xf numFmtId="186" fontId="0" fillId="0" borderId="133" xfId="2" applyNumberFormat="1" applyFont="1" applyBorder="1"/>
    <xf numFmtId="178" fontId="0" fillId="0" borderId="141" xfId="1" applyNumberFormat="1" applyFont="1" applyBorder="1"/>
    <xf numFmtId="184" fontId="0" fillId="3" borderId="22" xfId="0" applyNumberFormat="1" applyFill="1" applyBorder="1" applyProtection="1"/>
    <xf numFmtId="184" fontId="0" fillId="3" borderId="133" xfId="0" applyNumberFormat="1" applyFill="1" applyBorder="1" applyProtection="1"/>
    <xf numFmtId="184" fontId="0" fillId="3" borderId="141" xfId="0" applyNumberFormat="1" applyFill="1" applyBorder="1" applyProtection="1"/>
    <xf numFmtId="184" fontId="0" fillId="3" borderId="134" xfId="0" applyNumberFormat="1" applyFill="1" applyBorder="1" applyProtection="1"/>
    <xf numFmtId="176" fontId="0" fillId="7" borderId="3" xfId="0" applyNumberFormat="1" applyFill="1" applyBorder="1" applyProtection="1"/>
    <xf numFmtId="38" fontId="0" fillId="0" borderId="121" xfId="2" applyFont="1" applyBorder="1" applyProtection="1"/>
    <xf numFmtId="38" fontId="0" fillId="0" borderId="56" xfId="2" applyFont="1" applyBorder="1" applyProtection="1"/>
    <xf numFmtId="0" fontId="0" fillId="4" borderId="32" xfId="0" applyFill="1" applyBorder="1" applyProtection="1"/>
    <xf numFmtId="183" fontId="0" fillId="0" borderId="48" xfId="0" applyNumberFormat="1" applyBorder="1" applyProtection="1"/>
    <xf numFmtId="0" fontId="0" fillId="0" borderId="48" xfId="0" applyNumberFormat="1" applyBorder="1" applyProtection="1"/>
    <xf numFmtId="0" fontId="0" fillId="0" borderId="149" xfId="0" applyNumberFormat="1" applyBorder="1" applyProtection="1"/>
    <xf numFmtId="0" fontId="0" fillId="0" borderId="120" xfId="0" applyNumberFormat="1" applyBorder="1" applyProtection="1"/>
    <xf numFmtId="0" fontId="0" fillId="0" borderId="1" xfId="0" applyNumberFormat="1" applyBorder="1" applyProtection="1"/>
    <xf numFmtId="0" fontId="0" fillId="0" borderId="33" xfId="0" applyNumberFormat="1" applyBorder="1" applyProtection="1"/>
    <xf numFmtId="0" fontId="0" fillId="0" borderId="36" xfId="0" applyNumberFormat="1" applyBorder="1" applyProtection="1"/>
    <xf numFmtId="0" fontId="0" fillId="4" borderId="56" xfId="0" applyFill="1" applyBorder="1" applyProtection="1"/>
    <xf numFmtId="0" fontId="0" fillId="0" borderId="121" xfId="0" applyNumberFormat="1" applyBorder="1" applyProtection="1"/>
    <xf numFmtId="0" fontId="0" fillId="0" borderId="56" xfId="0" applyNumberFormat="1" applyBorder="1" applyProtection="1"/>
    <xf numFmtId="38" fontId="0" fillId="3" borderId="89" xfId="0" applyNumberFormat="1" applyFill="1" applyBorder="1" applyProtection="1"/>
    <xf numFmtId="38" fontId="0" fillId="3" borderId="90" xfId="0" applyNumberFormat="1" applyFill="1" applyBorder="1" applyProtection="1"/>
    <xf numFmtId="0" fontId="0" fillId="3" borderId="38" xfId="0" applyNumberFormat="1" applyFill="1" applyBorder="1" applyProtection="1"/>
    <xf numFmtId="0" fontId="0" fillId="4" borderId="16" xfId="0" applyFill="1" applyBorder="1" applyProtection="1"/>
    <xf numFmtId="0" fontId="0" fillId="4" borderId="11" xfId="0" applyFill="1" applyBorder="1" applyProtection="1"/>
    <xf numFmtId="38" fontId="0" fillId="3" borderId="35" xfId="0" applyNumberFormat="1" applyFill="1" applyBorder="1" applyProtection="1"/>
    <xf numFmtId="0" fontId="0" fillId="4" borderId="135" xfId="0" applyFill="1" applyBorder="1" applyProtection="1"/>
    <xf numFmtId="38" fontId="0" fillId="0" borderId="135" xfId="2" applyFont="1" applyBorder="1" applyProtection="1"/>
    <xf numFmtId="38" fontId="0" fillId="0" borderId="136" xfId="2" applyFont="1" applyBorder="1" applyProtection="1"/>
    <xf numFmtId="0" fontId="0" fillId="4" borderId="137" xfId="0" applyFill="1" applyBorder="1" applyProtection="1"/>
    <xf numFmtId="38" fontId="11" fillId="0" borderId="137" xfId="2" applyFont="1" applyBorder="1" applyProtection="1"/>
    <xf numFmtId="38" fontId="0" fillId="0" borderId="138" xfId="2" applyFont="1" applyBorder="1" applyProtection="1"/>
    <xf numFmtId="38" fontId="0" fillId="3" borderId="11" xfId="2" applyFont="1" applyFill="1" applyBorder="1" applyProtection="1"/>
    <xf numFmtId="38" fontId="0" fillId="3" borderId="35" xfId="2" applyFont="1" applyFill="1" applyBorder="1" applyProtection="1"/>
    <xf numFmtId="186" fontId="0" fillId="0" borderId="139" xfId="0" applyNumberFormat="1" applyBorder="1" applyProtection="1"/>
    <xf numFmtId="186" fontId="0" fillId="0" borderId="140" xfId="0" applyNumberFormat="1" applyBorder="1" applyProtection="1"/>
    <xf numFmtId="178" fontId="0" fillId="0" borderId="3" xfId="1" applyNumberFormat="1" applyFont="1" applyBorder="1" applyProtection="1"/>
    <xf numFmtId="178" fontId="0" fillId="0" borderId="22" xfId="1" applyNumberFormat="1" applyFont="1" applyBorder="1" applyProtection="1"/>
    <xf numFmtId="178" fontId="0" fillId="0" borderId="141" xfId="1" applyNumberFormat="1" applyFont="1" applyBorder="1" applyProtection="1"/>
    <xf numFmtId="186" fontId="0" fillId="0" borderId="3" xfId="2" applyNumberFormat="1" applyFont="1" applyBorder="1" applyProtection="1"/>
    <xf numFmtId="186" fontId="0" fillId="0" borderId="141" xfId="0" applyNumberFormat="1" applyBorder="1" applyProtection="1"/>
    <xf numFmtId="186" fontId="0" fillId="0" borderId="129" xfId="2" applyNumberFormat="1" applyFont="1" applyBorder="1" applyProtection="1"/>
    <xf numFmtId="186" fontId="0" fillId="0" borderId="134" xfId="0" applyNumberFormat="1" applyBorder="1" applyProtection="1"/>
    <xf numFmtId="0" fontId="0" fillId="4" borderId="0" xfId="0" applyFill="1" applyBorder="1" applyAlignment="1" applyProtection="1"/>
    <xf numFmtId="38" fontId="0" fillId="0" borderId="0" xfId="2" applyFont="1" applyBorder="1" applyProtection="1"/>
    <xf numFmtId="186" fontId="0" fillId="0" borderId="0" xfId="0" applyNumberFormat="1" applyBorder="1" applyProtection="1"/>
    <xf numFmtId="0" fontId="0" fillId="0" borderId="0" xfId="0" applyFill="1" applyBorder="1" applyAlignment="1" applyProtection="1"/>
    <xf numFmtId="0" fontId="0" fillId="2" borderId="3" xfId="0" applyFill="1" applyBorder="1" applyProtection="1"/>
    <xf numFmtId="0" fontId="0" fillId="2" borderId="22" xfId="0" applyFill="1" applyBorder="1" applyProtection="1"/>
    <xf numFmtId="182" fontId="0" fillId="0" borderId="0" xfId="0" applyNumberFormat="1" applyProtection="1"/>
    <xf numFmtId="0" fontId="0" fillId="2" borderId="24" xfId="0" applyFill="1" applyBorder="1" applyProtection="1"/>
    <xf numFmtId="0" fontId="0" fillId="0" borderId="2" xfId="0" applyBorder="1" applyProtection="1"/>
    <xf numFmtId="177" fontId="0" fillId="0" borderId="2" xfId="0" applyNumberFormat="1" applyBorder="1" applyProtection="1"/>
    <xf numFmtId="0" fontId="0" fillId="0" borderId="0" xfId="0" applyBorder="1" applyProtection="1"/>
    <xf numFmtId="181" fontId="0" fillId="0" borderId="0" xfId="0" applyNumberFormat="1" applyProtection="1"/>
    <xf numFmtId="0" fontId="0" fillId="3" borderId="45" xfId="0" applyFill="1" applyBorder="1" applyProtection="1"/>
    <xf numFmtId="38" fontId="0" fillId="3" borderId="43" xfId="2" applyFont="1" applyFill="1" applyBorder="1" applyProtection="1"/>
    <xf numFmtId="38" fontId="0" fillId="3" borderId="150" xfId="2" applyFont="1" applyFill="1" applyBorder="1" applyProtection="1"/>
    <xf numFmtId="0" fontId="0" fillId="3" borderId="95" xfId="0" applyFill="1" applyBorder="1" applyProtection="1"/>
    <xf numFmtId="0" fontId="0" fillId="2" borderId="44" xfId="0" applyFill="1" applyBorder="1"/>
    <xf numFmtId="0" fontId="0" fillId="2" borderId="54" xfId="0" applyFill="1" applyBorder="1"/>
    <xf numFmtId="0" fontId="0" fillId="2" borderId="61" xfId="0" applyFill="1" applyBorder="1"/>
    <xf numFmtId="0" fontId="0" fillId="7" borderId="25" xfId="0" applyFill="1" applyBorder="1"/>
    <xf numFmtId="179" fontId="0" fillId="0" borderId="151" xfId="0" applyNumberFormat="1" applyBorder="1" applyProtection="1">
      <protection locked="0"/>
    </xf>
    <xf numFmtId="179" fontId="0" fillId="0" borderId="152" xfId="0" applyNumberFormat="1" applyBorder="1" applyProtection="1">
      <protection locked="0"/>
    </xf>
    <xf numFmtId="179" fontId="0" fillId="0" borderId="153" xfId="0" applyNumberFormat="1" applyBorder="1" applyProtection="1">
      <protection locked="0"/>
    </xf>
    <xf numFmtId="38" fontId="0" fillId="0" borderId="122" xfId="2" applyFont="1" applyFill="1" applyBorder="1" applyProtection="1">
      <protection locked="0"/>
    </xf>
    <xf numFmtId="38" fontId="0" fillId="0" borderId="123" xfId="2" applyFont="1" applyFill="1" applyBorder="1" applyProtection="1">
      <protection locked="0"/>
    </xf>
    <xf numFmtId="38" fontId="0" fillId="0" borderId="124" xfId="2" applyFont="1" applyFill="1" applyBorder="1" applyProtection="1">
      <protection locked="0"/>
    </xf>
    <xf numFmtId="2" fontId="5" fillId="7" borderId="155" xfId="0" applyNumberFormat="1" applyFont="1" applyFill="1" applyBorder="1" applyProtection="1"/>
    <xf numFmtId="2" fontId="5" fillId="7" borderId="156" xfId="0" applyNumberFormat="1" applyFont="1" applyFill="1" applyBorder="1" applyProtection="1"/>
    <xf numFmtId="2" fontId="5" fillId="7" borderId="157" xfId="0" applyNumberFormat="1" applyFont="1" applyFill="1" applyBorder="1" applyProtection="1"/>
    <xf numFmtId="2" fontId="5" fillId="4" borderId="158" xfId="0" applyNumberFormat="1" applyFont="1" applyFill="1" applyBorder="1" applyProtection="1"/>
    <xf numFmtId="0" fontId="26" fillId="2" borderId="41" xfId="0" applyFont="1" applyFill="1" applyBorder="1" applyAlignment="1" applyProtection="1">
      <alignment horizontal="center"/>
    </xf>
    <xf numFmtId="2" fontId="5" fillId="7" borderId="159" xfId="0" applyNumberFormat="1" applyFont="1" applyFill="1" applyBorder="1" applyProtection="1"/>
    <xf numFmtId="0" fontId="27" fillId="2" borderId="160" xfId="0" applyFont="1" applyFill="1" applyBorder="1" applyAlignment="1" applyProtection="1">
      <alignment horizontal="center"/>
    </xf>
    <xf numFmtId="2" fontId="5" fillId="7" borderId="161" xfId="0" applyNumberFormat="1" applyFont="1" applyFill="1" applyBorder="1" applyProtection="1"/>
    <xf numFmtId="2" fontId="5" fillId="7" borderId="162" xfId="0" applyNumberFormat="1" applyFont="1" applyFill="1" applyBorder="1" applyProtection="1"/>
    <xf numFmtId="2" fontId="5" fillId="7" borderId="163" xfId="0" applyNumberFormat="1" applyFont="1" applyFill="1" applyBorder="1" applyProtection="1"/>
    <xf numFmtId="2" fontId="5" fillId="7" borderId="164" xfId="0" applyNumberFormat="1" applyFont="1" applyFill="1" applyBorder="1" applyProtection="1"/>
    <xf numFmtId="2" fontId="5" fillId="4" borderId="165" xfId="0" applyNumberFormat="1" applyFont="1" applyFill="1" applyBorder="1" applyProtection="1"/>
    <xf numFmtId="0" fontId="26" fillId="2" borderId="101" xfId="0" applyFont="1" applyFill="1" applyBorder="1" applyAlignment="1" applyProtection="1">
      <alignment vertical="top"/>
    </xf>
    <xf numFmtId="2" fontId="5" fillId="7" borderId="166" xfId="0" applyNumberFormat="1" applyFont="1" applyFill="1" applyBorder="1" applyProtection="1"/>
    <xf numFmtId="0" fontId="26" fillId="2" borderId="101" xfId="0" applyFont="1" applyFill="1" applyBorder="1" applyAlignment="1" applyProtection="1">
      <alignment horizontal="center"/>
    </xf>
    <xf numFmtId="0" fontId="27" fillId="2" borderId="167" xfId="0" applyFont="1" applyFill="1" applyBorder="1" applyAlignment="1" applyProtection="1">
      <alignment horizontal="center"/>
    </xf>
    <xf numFmtId="2" fontId="5" fillId="4" borderId="168" xfId="0" applyNumberFormat="1" applyFont="1" applyFill="1" applyBorder="1" applyProtection="1"/>
    <xf numFmtId="2" fontId="5" fillId="7" borderId="169" xfId="0" applyNumberFormat="1" applyFont="1" applyFill="1" applyBorder="1" applyProtection="1"/>
    <xf numFmtId="2" fontId="5" fillId="7" borderId="170" xfId="0" applyNumberFormat="1" applyFont="1" applyFill="1" applyBorder="1" applyProtection="1"/>
    <xf numFmtId="2" fontId="5" fillId="4" borderId="171" xfId="0" applyNumberFormat="1" applyFont="1" applyFill="1" applyBorder="1" applyProtection="1"/>
    <xf numFmtId="0" fontId="27" fillId="2" borderId="172" xfId="0" applyFont="1" applyFill="1" applyBorder="1" applyAlignment="1" applyProtection="1">
      <alignment horizontal="center"/>
    </xf>
    <xf numFmtId="2" fontId="5" fillId="4" borderId="173" xfId="0" applyNumberFormat="1" applyFont="1" applyFill="1" applyBorder="1" applyProtection="1"/>
    <xf numFmtId="0" fontId="5" fillId="2" borderId="0" xfId="0" applyFont="1" applyFill="1" applyBorder="1" applyAlignment="1" applyProtection="1">
      <alignment horizontal="center" vertical="top"/>
    </xf>
    <xf numFmtId="0" fontId="5" fillId="2" borderId="0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/>
    <xf numFmtId="0" fontId="5" fillId="2" borderId="174" xfId="0" applyFont="1" applyFill="1" applyBorder="1" applyAlignment="1" applyProtection="1"/>
    <xf numFmtId="0" fontId="5" fillId="2" borderId="40" xfId="0" applyFont="1" applyFill="1" applyBorder="1" applyAlignment="1" applyProtection="1">
      <alignment horizontal="center"/>
    </xf>
    <xf numFmtId="0" fontId="4" fillId="2" borderId="40" xfId="0" applyFont="1" applyFill="1" applyBorder="1" applyAlignment="1" applyProtection="1">
      <alignment horizontal="center"/>
    </xf>
    <xf numFmtId="0" fontId="5" fillId="2" borderId="175" xfId="0" applyFont="1" applyFill="1" applyBorder="1" applyProtection="1"/>
    <xf numFmtId="0" fontId="5" fillId="2" borderId="176" xfId="0" applyFont="1" applyFill="1" applyBorder="1" applyProtection="1"/>
    <xf numFmtId="2" fontId="5" fillId="4" borderId="177" xfId="0" applyNumberFormat="1" applyFont="1" applyFill="1" applyBorder="1" applyProtection="1"/>
    <xf numFmtId="2" fontId="5" fillId="4" borderId="166" xfId="0" applyNumberFormat="1" applyFont="1" applyFill="1" applyBorder="1" applyProtection="1"/>
    <xf numFmtId="2" fontId="5" fillId="4" borderId="178" xfId="0" applyNumberFormat="1" applyFont="1" applyFill="1" applyBorder="1" applyProtection="1"/>
    <xf numFmtId="0" fontId="5" fillId="4" borderId="179" xfId="0" applyFont="1" applyFill="1" applyBorder="1" applyProtection="1"/>
    <xf numFmtId="2" fontId="5" fillId="4" borderId="179" xfId="0" applyNumberFormat="1" applyFont="1" applyFill="1" applyBorder="1" applyProtection="1"/>
    <xf numFmtId="40" fontId="5" fillId="4" borderId="179" xfId="0" applyNumberFormat="1" applyFont="1" applyFill="1" applyBorder="1" applyProtection="1"/>
    <xf numFmtId="178" fontId="5" fillId="4" borderId="179" xfId="1" applyNumberFormat="1" applyFont="1" applyFill="1" applyBorder="1" applyProtection="1"/>
    <xf numFmtId="178" fontId="5" fillId="4" borderId="180" xfId="1" applyNumberFormat="1" applyFont="1" applyFill="1" applyBorder="1" applyProtection="1"/>
    <xf numFmtId="2" fontId="5" fillId="4" borderId="181" xfId="0" applyNumberFormat="1" applyFont="1" applyFill="1" applyBorder="1" applyProtection="1"/>
    <xf numFmtId="2" fontId="5" fillId="4" borderId="104" xfId="0" applyNumberFormat="1" applyFont="1" applyFill="1" applyBorder="1" applyProtection="1"/>
    <xf numFmtId="2" fontId="5" fillId="4" borderId="182" xfId="0" applyNumberFormat="1" applyFont="1" applyFill="1" applyBorder="1" applyProtection="1"/>
    <xf numFmtId="0" fontId="5" fillId="4" borderId="104" xfId="0" applyFont="1" applyFill="1" applyBorder="1" applyProtection="1"/>
    <xf numFmtId="40" fontId="5" fillId="4" borderId="104" xfId="0" applyNumberFormat="1" applyFont="1" applyFill="1" applyBorder="1" applyProtection="1"/>
    <xf numFmtId="178" fontId="5" fillId="4" borderId="104" xfId="1" applyNumberFormat="1" applyFont="1" applyFill="1" applyBorder="1" applyProtection="1"/>
    <xf numFmtId="178" fontId="5" fillId="4" borderId="183" xfId="1" applyNumberFormat="1" applyFont="1" applyFill="1" applyBorder="1" applyProtection="1"/>
    <xf numFmtId="2" fontId="5" fillId="4" borderId="184" xfId="0" applyNumberFormat="1" applyFont="1" applyFill="1" applyBorder="1" applyProtection="1"/>
    <xf numFmtId="2" fontId="5" fillId="4" borderId="105" xfId="0" applyNumberFormat="1" applyFont="1" applyFill="1" applyBorder="1" applyProtection="1"/>
    <xf numFmtId="2" fontId="5" fillId="4" borderId="185" xfId="0" applyNumberFormat="1" applyFont="1" applyFill="1" applyBorder="1" applyProtection="1"/>
    <xf numFmtId="0" fontId="5" fillId="4" borderId="105" xfId="0" applyFont="1" applyFill="1" applyBorder="1" applyProtection="1"/>
    <xf numFmtId="40" fontId="5" fillId="4" borderId="105" xfId="0" applyNumberFormat="1" applyFont="1" applyFill="1" applyBorder="1" applyProtection="1"/>
    <xf numFmtId="178" fontId="5" fillId="4" borderId="105" xfId="1" applyNumberFormat="1" applyFont="1" applyFill="1" applyBorder="1" applyProtection="1"/>
    <xf numFmtId="178" fontId="5" fillId="4" borderId="186" xfId="1" applyNumberFormat="1" applyFont="1" applyFill="1" applyBorder="1" applyProtection="1"/>
    <xf numFmtId="2" fontId="5" fillId="4" borderId="187" xfId="0" applyNumberFormat="1" applyFont="1" applyFill="1" applyBorder="1" applyProtection="1"/>
    <xf numFmtId="40" fontId="5" fillId="4" borderId="165" xfId="0" applyNumberFormat="1" applyFont="1" applyFill="1" applyBorder="1" applyProtection="1"/>
    <xf numFmtId="178" fontId="5" fillId="4" borderId="188" xfId="1" applyNumberFormat="1" applyFont="1" applyFill="1" applyBorder="1" applyProtection="1"/>
    <xf numFmtId="178" fontId="5" fillId="4" borderId="189" xfId="1" applyNumberFormat="1" applyFont="1" applyFill="1" applyBorder="1" applyProtection="1"/>
    <xf numFmtId="2" fontId="5" fillId="4" borderId="190" xfId="0" applyNumberFormat="1" applyFont="1" applyFill="1" applyBorder="1" applyProtection="1"/>
    <xf numFmtId="2" fontId="5" fillId="4" borderId="191" xfId="0" applyNumberFormat="1" applyFont="1" applyFill="1" applyBorder="1" applyProtection="1"/>
    <xf numFmtId="2" fontId="5" fillId="4" borderId="192" xfId="0" applyNumberFormat="1" applyFont="1" applyFill="1" applyBorder="1" applyProtection="1"/>
    <xf numFmtId="2" fontId="5" fillId="4" borderId="193" xfId="0" applyNumberFormat="1" applyFont="1" applyFill="1" applyBorder="1" applyProtection="1"/>
    <xf numFmtId="0" fontId="5" fillId="4" borderId="192" xfId="0" applyFont="1" applyFill="1" applyBorder="1" applyProtection="1"/>
    <xf numFmtId="40" fontId="5" fillId="4" borderId="192" xfId="0" applyNumberFormat="1" applyFont="1" applyFill="1" applyBorder="1" applyProtection="1"/>
    <xf numFmtId="178" fontId="5" fillId="4" borderId="192" xfId="1" applyNumberFormat="1" applyFont="1" applyFill="1" applyBorder="1" applyProtection="1"/>
    <xf numFmtId="178" fontId="5" fillId="4" borderId="194" xfId="1" applyNumberFormat="1" applyFont="1" applyFill="1" applyBorder="1" applyProtection="1"/>
    <xf numFmtId="2" fontId="5" fillId="4" borderId="195" xfId="0" applyNumberFormat="1" applyFont="1" applyFill="1" applyBorder="1" applyProtection="1"/>
    <xf numFmtId="2" fontId="5" fillId="4" borderId="188" xfId="0" applyNumberFormat="1" applyFont="1" applyFill="1" applyBorder="1" applyProtection="1"/>
    <xf numFmtId="40" fontId="5" fillId="4" borderId="188" xfId="0" applyNumberFormat="1" applyFont="1" applyFill="1" applyBorder="1" applyProtection="1"/>
    <xf numFmtId="0" fontId="0" fillId="0" borderId="196" xfId="0" applyBorder="1" applyProtection="1">
      <protection locked="0"/>
    </xf>
    <xf numFmtId="0" fontId="0" fillId="0" borderId="197" xfId="0" applyBorder="1" applyProtection="1">
      <protection locked="0"/>
    </xf>
    <xf numFmtId="0" fontId="0" fillId="0" borderId="198" xfId="0" applyBorder="1" applyProtection="1">
      <protection locked="0"/>
    </xf>
    <xf numFmtId="0" fontId="0" fillId="0" borderId="199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00" xfId="0" applyBorder="1" applyProtection="1">
      <protection locked="0"/>
    </xf>
    <xf numFmtId="0" fontId="0" fillId="0" borderId="201" xfId="0" applyBorder="1" applyProtection="1">
      <protection locked="0"/>
    </xf>
    <xf numFmtId="0" fontId="0" fillId="0" borderId="202" xfId="0" applyBorder="1" applyProtection="1">
      <protection locked="0"/>
    </xf>
    <xf numFmtId="0" fontId="0" fillId="0" borderId="203" xfId="0" applyBorder="1" applyProtection="1">
      <protection locked="0"/>
    </xf>
    <xf numFmtId="0" fontId="0" fillId="0" borderId="204" xfId="0" applyBorder="1" applyProtection="1">
      <protection locked="0"/>
    </xf>
    <xf numFmtId="0" fontId="0" fillId="0" borderId="42" xfId="0" applyBorder="1" applyProtection="1">
      <protection locked="0"/>
    </xf>
    <xf numFmtId="0" fontId="0" fillId="0" borderId="205" xfId="0" applyBorder="1" applyProtection="1">
      <protection locked="0"/>
    </xf>
    <xf numFmtId="38" fontId="0" fillId="0" borderId="67" xfId="2" applyNumberFormat="1" applyFont="1" applyBorder="1" applyAlignment="1" applyProtection="1">
      <alignment horizontal="right"/>
      <protection locked="0"/>
    </xf>
    <xf numFmtId="38" fontId="0" fillId="0" borderId="67" xfId="2" applyNumberFormat="1" applyFont="1" applyBorder="1" applyProtection="1">
      <protection locked="0"/>
    </xf>
    <xf numFmtId="38" fontId="0" fillId="0" borderId="206" xfId="2" applyNumberFormat="1" applyFont="1" applyBorder="1" applyProtection="1">
      <protection locked="0"/>
    </xf>
    <xf numFmtId="38" fontId="0" fillId="0" borderId="3" xfId="2" applyNumberFormat="1" applyFont="1" applyBorder="1" applyAlignment="1" applyProtection="1">
      <alignment horizontal="right"/>
      <protection locked="0"/>
    </xf>
    <xf numFmtId="38" fontId="0" fillId="0" borderId="3" xfId="2" applyNumberFormat="1" applyFont="1" applyBorder="1" applyProtection="1">
      <protection locked="0"/>
    </xf>
    <xf numFmtId="38" fontId="0" fillId="0" borderId="22" xfId="2" applyNumberFormat="1" applyFont="1" applyBorder="1" applyProtection="1">
      <protection locked="0"/>
    </xf>
    <xf numFmtId="38" fontId="0" fillId="0" borderId="70" xfId="2" applyNumberFormat="1" applyFont="1" applyBorder="1" applyAlignment="1" applyProtection="1">
      <alignment horizontal="right"/>
      <protection locked="0"/>
    </xf>
    <xf numFmtId="38" fontId="0" fillId="0" borderId="70" xfId="2" applyNumberFormat="1" applyFont="1" applyBorder="1" applyProtection="1">
      <protection locked="0"/>
    </xf>
    <xf numFmtId="38" fontId="0" fillId="0" borderId="207" xfId="2" applyNumberFormat="1" applyFont="1" applyBorder="1" applyProtection="1">
      <protection locked="0"/>
    </xf>
    <xf numFmtId="38" fontId="0" fillId="0" borderId="208" xfId="2" applyNumberFormat="1" applyFont="1" applyBorder="1" applyAlignment="1" applyProtection="1">
      <alignment horizontal="right"/>
      <protection locked="0"/>
    </xf>
    <xf numFmtId="38" fontId="0" fillId="0" borderId="208" xfId="2" applyNumberFormat="1" applyFont="1" applyBorder="1" applyProtection="1">
      <protection locked="0"/>
    </xf>
    <xf numFmtId="38" fontId="0" fillId="0" borderId="42" xfId="2" applyNumberFormat="1" applyFont="1" applyBorder="1" applyAlignment="1" applyProtection="1">
      <alignment horizontal="right"/>
      <protection locked="0"/>
    </xf>
    <xf numFmtId="38" fontId="0" fillId="0" borderId="42" xfId="2" applyNumberFormat="1" applyFont="1" applyBorder="1" applyProtection="1">
      <protection locked="0"/>
    </xf>
    <xf numFmtId="38" fontId="5" fillId="4" borderId="209" xfId="2" applyFont="1" applyFill="1" applyBorder="1"/>
    <xf numFmtId="38" fontId="5" fillId="4" borderId="13" xfId="2" applyFont="1" applyFill="1" applyBorder="1"/>
    <xf numFmtId="38" fontId="5" fillId="4" borderId="26" xfId="2" applyFont="1" applyFill="1" applyBorder="1"/>
    <xf numFmtId="177" fontId="0" fillId="0" borderId="0" xfId="0" applyNumberFormat="1"/>
    <xf numFmtId="188" fontId="4" fillId="2" borderId="40" xfId="0" applyNumberFormat="1" applyFont="1" applyFill="1" applyBorder="1" applyAlignment="1">
      <alignment horizontal="center"/>
    </xf>
    <xf numFmtId="0" fontId="28" fillId="0" borderId="0" xfId="0" applyFont="1"/>
    <xf numFmtId="189" fontId="5" fillId="0" borderId="159" xfId="0" applyNumberFormat="1" applyFont="1" applyBorder="1" applyProtection="1">
      <protection locked="0"/>
    </xf>
    <xf numFmtId="189" fontId="5" fillId="0" borderId="110" xfId="0" applyNumberFormat="1" applyFont="1" applyBorder="1" applyProtection="1">
      <protection locked="0"/>
    </xf>
    <xf numFmtId="189" fontId="5" fillId="0" borderId="157" xfId="0" applyNumberFormat="1" applyFont="1" applyBorder="1" applyProtection="1">
      <protection locked="0"/>
    </xf>
    <xf numFmtId="189" fontId="5" fillId="4" borderId="85" xfId="0" applyNumberFormat="1" applyFont="1" applyFill="1" applyBorder="1"/>
    <xf numFmtId="189" fontId="5" fillId="8" borderId="109" xfId="0" applyNumberFormat="1" applyFont="1" applyFill="1" applyBorder="1" applyProtection="1">
      <protection locked="0"/>
    </xf>
    <xf numFmtId="189" fontId="5" fillId="8" borderId="110" xfId="0" applyNumberFormat="1" applyFont="1" applyFill="1" applyBorder="1" applyProtection="1">
      <protection locked="0"/>
    </xf>
    <xf numFmtId="189" fontId="5" fillId="0" borderId="103" xfId="0" applyNumberFormat="1" applyFont="1" applyBorder="1" applyProtection="1">
      <protection locked="0"/>
    </xf>
    <xf numFmtId="189" fontId="5" fillId="0" borderId="104" xfId="0" applyNumberFormat="1" applyFont="1" applyBorder="1" applyProtection="1">
      <protection locked="0"/>
    </xf>
    <xf numFmtId="189" fontId="5" fillId="0" borderId="105" xfId="0" applyNumberFormat="1" applyFont="1" applyBorder="1" applyProtection="1">
      <protection locked="0"/>
    </xf>
    <xf numFmtId="189" fontId="5" fillId="8" borderId="166" xfId="2" applyNumberFormat="1" applyFont="1" applyFill="1" applyBorder="1" applyProtection="1">
      <protection locked="0"/>
    </xf>
    <xf numFmtId="189" fontId="5" fillId="8" borderId="104" xfId="2" applyNumberFormat="1" applyFont="1" applyFill="1" applyBorder="1" applyProtection="1">
      <protection locked="0"/>
    </xf>
    <xf numFmtId="189" fontId="5" fillId="0" borderId="156" xfId="0" applyNumberFormat="1" applyFont="1" applyBorder="1" applyProtection="1">
      <protection locked="0"/>
    </xf>
    <xf numFmtId="189" fontId="5" fillId="4" borderId="158" xfId="0" applyNumberFormat="1" applyFont="1" applyFill="1" applyBorder="1"/>
    <xf numFmtId="189" fontId="5" fillId="8" borderId="156" xfId="0" applyNumberFormat="1" applyFont="1" applyFill="1" applyBorder="1" applyProtection="1">
      <protection locked="0"/>
    </xf>
    <xf numFmtId="189" fontId="5" fillId="0" borderId="210" xfId="0" applyNumberFormat="1" applyFont="1" applyBorder="1" applyProtection="1">
      <protection locked="0"/>
    </xf>
    <xf numFmtId="189" fontId="5" fillId="0" borderId="211" xfId="0" applyNumberFormat="1" applyFont="1" applyBorder="1" applyProtection="1">
      <protection locked="0"/>
    </xf>
    <xf numFmtId="189" fontId="5" fillId="0" borderId="212" xfId="0" applyNumberFormat="1" applyFont="1" applyBorder="1" applyProtection="1">
      <protection locked="0"/>
    </xf>
    <xf numFmtId="189" fontId="5" fillId="4" borderId="213" xfId="0" applyNumberFormat="1" applyFont="1" applyFill="1" applyBorder="1"/>
    <xf numFmtId="189" fontId="5" fillId="0" borderId="214" xfId="0" applyNumberFormat="1" applyFont="1" applyBorder="1" applyProtection="1">
      <protection locked="0"/>
    </xf>
    <xf numFmtId="189" fontId="5" fillId="0" borderId="215" xfId="0" applyNumberFormat="1" applyFont="1" applyBorder="1" applyProtection="1">
      <protection locked="0"/>
    </xf>
    <xf numFmtId="189" fontId="5" fillId="0" borderId="216" xfId="0" applyNumberFormat="1" applyFont="1" applyBorder="1" applyProtection="1">
      <protection locked="0"/>
    </xf>
    <xf numFmtId="189" fontId="5" fillId="4" borderId="217" xfId="0" applyNumberFormat="1" applyFont="1" applyFill="1" applyBorder="1"/>
    <xf numFmtId="189" fontId="5" fillId="0" borderId="12" xfId="0" applyNumberFormat="1" applyFont="1" applyBorder="1" applyProtection="1">
      <protection locked="0"/>
    </xf>
    <xf numFmtId="189" fontId="5" fillId="0" borderId="13" xfId="0" applyNumberFormat="1" applyFont="1" applyBorder="1" applyProtection="1">
      <protection locked="0"/>
    </xf>
    <xf numFmtId="189" fontId="5" fillId="4" borderId="218" xfId="0" applyNumberFormat="1" applyFont="1" applyFill="1" applyBorder="1"/>
    <xf numFmtId="189" fontId="5" fillId="0" borderId="209" xfId="0" applyNumberFormat="1" applyFont="1" applyBorder="1" applyProtection="1">
      <protection locked="0"/>
    </xf>
    <xf numFmtId="189" fontId="5" fillId="4" borderId="219" xfId="0" applyNumberFormat="1" applyFont="1" applyFill="1" applyBorder="1"/>
    <xf numFmtId="189" fontId="5" fillId="4" borderId="220" xfId="0" applyNumberFormat="1" applyFont="1" applyFill="1" applyBorder="1"/>
    <xf numFmtId="0" fontId="0" fillId="9" borderId="0" xfId="0" applyFill="1"/>
    <xf numFmtId="0" fontId="29" fillId="2" borderId="28" xfId="0" applyFont="1" applyFill="1" applyBorder="1" applyAlignment="1" applyProtection="1">
      <alignment horizontal="centerContinuous" vertical="center"/>
    </xf>
    <xf numFmtId="0" fontId="0" fillId="9" borderId="3" xfId="0" applyFill="1" applyBorder="1" applyProtection="1"/>
    <xf numFmtId="176" fontId="0" fillId="11" borderId="3" xfId="0" applyNumberFormat="1" applyFill="1" applyBorder="1"/>
    <xf numFmtId="38" fontId="5" fillId="11" borderId="78" xfId="0" applyNumberFormat="1" applyFont="1" applyFill="1" applyBorder="1"/>
    <xf numFmtId="183" fontId="5" fillId="11" borderId="78" xfId="2" applyNumberFormat="1" applyFont="1" applyFill="1" applyBorder="1"/>
    <xf numFmtId="183" fontId="5" fillId="11" borderId="12" xfId="2" applyNumberFormat="1" applyFont="1" applyFill="1" applyBorder="1"/>
    <xf numFmtId="38" fontId="5" fillId="11" borderId="14" xfId="0" applyNumberFormat="1" applyFont="1" applyFill="1" applyBorder="1"/>
    <xf numFmtId="183" fontId="5" fillId="11" borderId="14" xfId="2" applyNumberFormat="1" applyFont="1" applyFill="1" applyBorder="1"/>
    <xf numFmtId="183" fontId="5" fillId="11" borderId="13" xfId="2" applyNumberFormat="1" applyFont="1" applyFill="1" applyBorder="1"/>
    <xf numFmtId="38" fontId="5" fillId="11" borderId="47" xfId="0" applyNumberFormat="1" applyFont="1" applyFill="1" applyBorder="1"/>
    <xf numFmtId="183" fontId="5" fillId="11" borderId="47" xfId="2" applyNumberFormat="1" applyFont="1" applyFill="1" applyBorder="1"/>
    <xf numFmtId="183" fontId="5" fillId="11" borderId="79" xfId="2" applyNumberFormat="1" applyFont="1" applyFill="1" applyBorder="1"/>
    <xf numFmtId="0" fontId="5" fillId="11" borderId="84" xfId="0" applyFont="1" applyFill="1" applyBorder="1"/>
    <xf numFmtId="0" fontId="5" fillId="11" borderId="83" xfId="0" applyFont="1" applyFill="1" applyBorder="1"/>
    <xf numFmtId="189" fontId="5" fillId="4" borderId="165" xfId="0" applyNumberFormat="1" applyFont="1" applyFill="1" applyBorder="1"/>
    <xf numFmtId="2" fontId="5" fillId="4" borderId="84" xfId="0" applyNumberFormat="1" applyFont="1" applyFill="1" applyBorder="1" applyProtection="1"/>
    <xf numFmtId="189" fontId="5" fillId="4" borderId="275" xfId="0" applyNumberFormat="1" applyFont="1" applyFill="1" applyBorder="1"/>
    <xf numFmtId="38" fontId="5" fillId="11" borderId="272" xfId="2" applyFont="1" applyFill="1" applyBorder="1"/>
    <xf numFmtId="183" fontId="5" fillId="11" borderId="80" xfId="0" applyNumberFormat="1" applyFont="1" applyFill="1" applyBorder="1"/>
    <xf numFmtId="183" fontId="5" fillId="11" borderId="115" xfId="0" applyNumberFormat="1" applyFont="1" applyFill="1" applyBorder="1"/>
    <xf numFmtId="38" fontId="5" fillId="11" borderId="273" xfId="2" applyFont="1" applyFill="1" applyBorder="1"/>
    <xf numFmtId="183" fontId="5" fillId="11" borderId="14" xfId="0" applyNumberFormat="1" applyFont="1" applyFill="1" applyBorder="1"/>
    <xf numFmtId="183" fontId="5" fillId="11" borderId="117" xfId="0" applyNumberFormat="1" applyFont="1" applyFill="1" applyBorder="1"/>
    <xf numFmtId="38" fontId="5" fillId="11" borderId="274" xfId="2" applyFont="1" applyFill="1" applyBorder="1"/>
    <xf numFmtId="183" fontId="5" fillId="11" borderId="118" xfId="0" applyNumberFormat="1" applyFont="1" applyFill="1" applyBorder="1"/>
    <xf numFmtId="183" fontId="5" fillId="11" borderId="119" xfId="0" applyNumberFormat="1" applyFont="1" applyFill="1" applyBorder="1"/>
    <xf numFmtId="180" fontId="30" fillId="4" borderId="22" xfId="0" applyNumberFormat="1" applyFont="1" applyFill="1" applyBorder="1" applyAlignment="1" applyProtection="1">
      <alignment horizontal="right" vertical="center"/>
    </xf>
    <xf numFmtId="178" fontId="30" fillId="4" borderId="3" xfId="0" applyNumberFormat="1" applyFont="1" applyFill="1" applyBorder="1" applyAlignment="1" applyProtection="1">
      <alignment horizontal="right" vertical="center"/>
    </xf>
    <xf numFmtId="0" fontId="0" fillId="2" borderId="22" xfId="0" quotePrefix="1" applyFont="1" applyFill="1" applyBorder="1" applyAlignment="1" applyProtection="1">
      <alignment horizontal="left" vertical="center"/>
    </xf>
    <xf numFmtId="0" fontId="0" fillId="0" borderId="278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79" xfId="0" applyBorder="1" applyProtection="1">
      <protection locked="0"/>
    </xf>
    <xf numFmtId="177" fontId="0" fillId="12" borderId="280" xfId="0" applyNumberFormat="1" applyFill="1" applyBorder="1" applyProtection="1"/>
    <xf numFmtId="177" fontId="0" fillId="12" borderId="197" xfId="0" applyNumberFormat="1" applyFill="1" applyBorder="1" applyProtection="1"/>
    <xf numFmtId="177" fontId="0" fillId="12" borderId="281" xfId="0" applyNumberFormat="1" applyFill="1" applyBorder="1" applyProtection="1"/>
    <xf numFmtId="177" fontId="0" fillId="12" borderId="282" xfId="0" applyNumberFormat="1" applyFill="1" applyBorder="1" applyProtection="1"/>
    <xf numFmtId="177" fontId="0" fillId="12" borderId="3" xfId="0" applyNumberFormat="1" applyFill="1" applyBorder="1" applyProtection="1"/>
    <xf numFmtId="177" fontId="0" fillId="12" borderId="283" xfId="0" applyNumberFormat="1" applyFill="1" applyBorder="1" applyProtection="1"/>
    <xf numFmtId="177" fontId="0" fillId="12" borderId="284" xfId="0" applyNumberFormat="1" applyFill="1" applyBorder="1" applyProtection="1"/>
    <xf numFmtId="177" fontId="0" fillId="12" borderId="285" xfId="0" applyNumberFormat="1" applyFill="1" applyBorder="1" applyProtection="1"/>
    <xf numFmtId="177" fontId="0" fillId="12" borderId="286" xfId="0" applyNumberFormat="1" applyFill="1" applyBorder="1" applyProtection="1"/>
    <xf numFmtId="0" fontId="0" fillId="10" borderId="28" xfId="0" applyFill="1" applyBorder="1"/>
    <xf numFmtId="0" fontId="12" fillId="10" borderId="154" xfId="0" applyFont="1" applyFill="1" applyBorder="1" applyAlignment="1">
      <alignment horizontal="center"/>
    </xf>
    <xf numFmtId="0" fontId="0" fillId="0" borderId="271" xfId="0" applyBorder="1" applyAlignment="1" applyProtection="1">
      <alignment horizontal="center"/>
      <protection locked="0"/>
    </xf>
    <xf numFmtId="0" fontId="0" fillId="0" borderId="152" xfId="0" applyBorder="1" applyAlignment="1" applyProtection="1">
      <alignment horizontal="center"/>
      <protection locked="0"/>
    </xf>
    <xf numFmtId="0" fontId="29" fillId="9" borderId="0" xfId="0" applyFont="1" applyFill="1"/>
    <xf numFmtId="177" fontId="0" fillId="2" borderId="45" xfId="0" applyNumberFormat="1" applyFont="1" applyFill="1" applyBorder="1" applyAlignment="1" applyProtection="1">
      <alignment horizontal="center"/>
    </xf>
    <xf numFmtId="3" fontId="0" fillId="0" borderId="0" xfId="0" applyNumberFormat="1"/>
    <xf numFmtId="191" fontId="0" fillId="0" borderId="0" xfId="0" applyNumberFormat="1"/>
    <xf numFmtId="0" fontId="0" fillId="0" borderId="0" xfId="0" applyFont="1" applyProtection="1"/>
    <xf numFmtId="0" fontId="0" fillId="0" borderId="0" xfId="0" applyFont="1"/>
    <xf numFmtId="2" fontId="0" fillId="7" borderId="25" xfId="0" applyNumberFormat="1" applyFill="1" applyBorder="1"/>
    <xf numFmtId="191" fontId="0" fillId="7" borderId="22" xfId="0" applyNumberFormat="1" applyFill="1" applyBorder="1"/>
    <xf numFmtId="191" fontId="0" fillId="11" borderId="3" xfId="0" applyNumberFormat="1" applyFill="1" applyBorder="1"/>
    <xf numFmtId="191" fontId="0" fillId="11" borderId="200" xfId="0" applyNumberFormat="1" applyFill="1" applyBorder="1"/>
    <xf numFmtId="191" fontId="0" fillId="0" borderId="197" xfId="0" applyNumberFormat="1" applyBorder="1" applyProtection="1">
      <protection locked="0"/>
    </xf>
    <xf numFmtId="191" fontId="0" fillId="0" borderId="276" xfId="0" applyNumberFormat="1" applyBorder="1" applyProtection="1">
      <protection locked="0"/>
    </xf>
    <xf numFmtId="191" fontId="0" fillId="0" borderId="3" xfId="0" applyNumberFormat="1" applyBorder="1" applyProtection="1">
      <protection locked="0"/>
    </xf>
    <xf numFmtId="191" fontId="0" fillId="0" borderId="22" xfId="0" applyNumberFormat="1" applyBorder="1" applyProtection="1">
      <protection locked="0"/>
    </xf>
    <xf numFmtId="191" fontId="0" fillId="0" borderId="202" xfId="0" applyNumberFormat="1" applyBorder="1" applyProtection="1">
      <protection locked="0"/>
    </xf>
    <xf numFmtId="191" fontId="0" fillId="0" borderId="277" xfId="0" applyNumberFormat="1" applyBorder="1" applyProtection="1">
      <protection locked="0"/>
    </xf>
    <xf numFmtId="0" fontId="7" fillId="0" borderId="221" xfId="0" applyFont="1" applyBorder="1" applyAlignment="1" applyProtection="1">
      <alignment horizontal="center"/>
    </xf>
    <xf numFmtId="0" fontId="7" fillId="0" borderId="222" xfId="0" applyFont="1" applyBorder="1" applyAlignment="1" applyProtection="1">
      <alignment horizontal="center"/>
    </xf>
    <xf numFmtId="0" fontId="2" fillId="6" borderId="22" xfId="0" applyFont="1" applyFill="1" applyBorder="1" applyAlignment="1" applyProtection="1">
      <alignment horizontal="center" vertical="center"/>
    </xf>
    <xf numFmtId="0" fontId="2" fillId="6" borderId="25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/>
    <xf numFmtId="0" fontId="1" fillId="4" borderId="49" xfId="0" applyFont="1" applyFill="1" applyBorder="1" applyAlignment="1" applyProtection="1"/>
    <xf numFmtId="0" fontId="9" fillId="13" borderId="287" xfId="0" applyFont="1" applyFill="1" applyBorder="1" applyAlignment="1">
      <alignment horizontal="center"/>
    </xf>
    <xf numFmtId="0" fontId="9" fillId="13" borderId="288" xfId="0" applyFont="1" applyFill="1" applyBorder="1" applyAlignment="1">
      <alignment horizontal="center"/>
    </xf>
    <xf numFmtId="0" fontId="9" fillId="13" borderId="289" xfId="0" applyFont="1" applyFill="1" applyBorder="1" applyAlignment="1">
      <alignment horizontal="center"/>
    </xf>
    <xf numFmtId="0" fontId="0" fillId="4" borderId="22" xfId="0" applyFont="1" applyFill="1" applyBorder="1" applyAlignment="1" applyProtection="1">
      <alignment horizontal="center" vertical="center"/>
    </xf>
    <xf numFmtId="0" fontId="0" fillId="4" borderId="28" xfId="0" applyFont="1" applyFill="1" applyBorder="1" applyAlignment="1" applyProtection="1">
      <alignment horizontal="center" vertical="center"/>
    </xf>
    <xf numFmtId="0" fontId="0" fillId="4" borderId="25" xfId="0" applyFont="1" applyFill="1" applyBorder="1" applyAlignment="1" applyProtection="1">
      <alignment horizontal="center" vertical="center"/>
    </xf>
    <xf numFmtId="187" fontId="1" fillId="0" borderId="54" xfId="0" applyNumberFormat="1" applyFont="1" applyBorder="1" applyAlignment="1" applyProtection="1">
      <alignment horizontal="left"/>
    </xf>
    <xf numFmtId="190" fontId="1" fillId="4" borderId="43" xfId="0" applyNumberFormat="1" applyFont="1" applyFill="1" applyBorder="1" applyAlignment="1" applyProtection="1">
      <alignment vertical="top" wrapText="1"/>
    </xf>
    <xf numFmtId="190" fontId="0" fillId="4" borderId="0" xfId="0" applyNumberFormat="1" applyFill="1" applyProtection="1"/>
    <xf numFmtId="190" fontId="0" fillId="4" borderId="45" xfId="0" applyNumberFormat="1" applyFill="1" applyBorder="1" applyProtection="1"/>
    <xf numFmtId="190" fontId="0" fillId="4" borderId="43" xfId="0" applyNumberFormat="1" applyFill="1" applyBorder="1" applyProtection="1"/>
    <xf numFmtId="190" fontId="0" fillId="4" borderId="44" xfId="0" applyNumberFormat="1" applyFill="1" applyBorder="1" applyProtection="1"/>
    <xf numFmtId="190" fontId="0" fillId="4" borderId="54" xfId="0" applyNumberFormat="1" applyFill="1" applyBorder="1" applyProtection="1"/>
    <xf numFmtId="190" fontId="0" fillId="4" borderId="61" xfId="0" applyNumberFormat="1" applyFill="1" applyBorder="1" applyProtection="1"/>
    <xf numFmtId="0" fontId="1" fillId="4" borderId="149" xfId="0" applyFont="1" applyFill="1" applyBorder="1" applyAlignment="1" applyProtection="1"/>
    <xf numFmtId="0" fontId="1" fillId="4" borderId="58" xfId="0" applyFont="1" applyFill="1" applyBorder="1" applyAlignment="1" applyProtection="1"/>
    <xf numFmtId="38" fontId="1" fillId="4" borderId="22" xfId="0" applyNumberFormat="1" applyFont="1" applyFill="1" applyBorder="1" applyAlignment="1" applyProtection="1">
      <alignment horizontal="left" vertical="center"/>
    </xf>
    <xf numFmtId="0" fontId="0" fillId="4" borderId="28" xfId="0" applyFill="1" applyBorder="1" applyAlignment="1" applyProtection="1"/>
    <xf numFmtId="0" fontId="0" fillId="4" borderId="25" xfId="0" applyFill="1" applyBorder="1" applyAlignment="1" applyProtection="1"/>
    <xf numFmtId="0" fontId="2" fillId="2" borderId="22" xfId="0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/>
    </xf>
    <xf numFmtId="0" fontId="1" fillId="4" borderId="56" xfId="0" applyFont="1" applyFill="1" applyBorder="1" applyAlignment="1" applyProtection="1"/>
    <xf numFmtId="0" fontId="1" fillId="4" borderId="57" xfId="0" applyFont="1" applyFill="1" applyBorder="1" applyAlignment="1" applyProtection="1"/>
    <xf numFmtId="180" fontId="1" fillId="4" borderId="22" xfId="0" applyNumberFormat="1" applyFont="1" applyFill="1" applyBorder="1" applyAlignment="1" applyProtection="1">
      <alignment horizontal="center" vertical="center"/>
    </xf>
    <xf numFmtId="180" fontId="1" fillId="4" borderId="28" xfId="0" applyNumberFormat="1" applyFont="1" applyFill="1" applyBorder="1" applyAlignment="1" applyProtection="1">
      <alignment horizontal="center" vertical="center"/>
    </xf>
    <xf numFmtId="180" fontId="1" fillId="4" borderId="25" xfId="0" applyNumberFormat="1" applyFont="1" applyFill="1" applyBorder="1" applyAlignment="1" applyProtection="1">
      <alignment horizontal="center" vertical="center"/>
    </xf>
    <xf numFmtId="180" fontId="31" fillId="4" borderId="22" xfId="0" applyNumberFormat="1" applyFont="1" applyFill="1" applyBorder="1" applyAlignment="1" applyProtection="1">
      <alignment horizontal="center" vertical="center"/>
    </xf>
    <xf numFmtId="180" fontId="31" fillId="4" borderId="28" xfId="0" applyNumberFormat="1" applyFont="1" applyFill="1" applyBorder="1" applyAlignment="1" applyProtection="1">
      <alignment horizontal="center" vertical="center"/>
    </xf>
    <xf numFmtId="180" fontId="31" fillId="4" borderId="25" xfId="0" applyNumberFormat="1" applyFont="1" applyFill="1" applyBorder="1" applyAlignment="1" applyProtection="1">
      <alignment horizontal="center" vertical="center"/>
    </xf>
    <xf numFmtId="190" fontId="1" fillId="4" borderId="46" xfId="0" applyNumberFormat="1" applyFont="1" applyFill="1" applyBorder="1" applyAlignment="1" applyProtection="1">
      <alignment horizontal="left"/>
    </xf>
    <xf numFmtId="190" fontId="1" fillId="4" borderId="52" xfId="0" applyNumberFormat="1" applyFont="1" applyFill="1" applyBorder="1" applyAlignment="1" applyProtection="1">
      <alignment horizontal="left"/>
    </xf>
    <xf numFmtId="190" fontId="1" fillId="4" borderId="53" xfId="0" applyNumberFormat="1" applyFont="1" applyFill="1" applyBorder="1" applyAlignment="1" applyProtection="1">
      <alignment horizontal="left"/>
    </xf>
    <xf numFmtId="190" fontId="0" fillId="4" borderId="46" xfId="0" quotePrefix="1" applyNumberFormat="1" applyFont="1" applyFill="1" applyBorder="1" applyAlignment="1" applyProtection="1">
      <alignment horizontal="left" vertical="center"/>
    </xf>
    <xf numFmtId="190" fontId="0" fillId="4" borderId="52" xfId="0" quotePrefix="1" applyNumberFormat="1" applyFont="1" applyFill="1" applyBorder="1" applyAlignment="1" applyProtection="1">
      <alignment horizontal="left" vertical="center"/>
    </xf>
    <xf numFmtId="190" fontId="0" fillId="4" borderId="53" xfId="0" quotePrefix="1" applyNumberFormat="1" applyFont="1" applyFill="1" applyBorder="1" applyAlignment="1" applyProtection="1">
      <alignment horizontal="left" vertical="center"/>
    </xf>
    <xf numFmtId="185" fontId="12" fillId="4" borderId="149" xfId="0" applyNumberFormat="1" applyFont="1" applyFill="1" applyBorder="1" applyAlignment="1" applyProtection="1">
      <alignment horizontal="right"/>
    </xf>
    <xf numFmtId="185" fontId="12" fillId="4" borderId="58" xfId="0" applyNumberFormat="1" applyFont="1" applyFill="1" applyBorder="1" applyAlignment="1" applyProtection="1">
      <alignment horizontal="right"/>
    </xf>
    <xf numFmtId="185" fontId="12" fillId="4" borderId="56" xfId="0" applyNumberFormat="1" applyFont="1" applyFill="1" applyBorder="1" applyAlignment="1" applyProtection="1">
      <alignment horizontal="right"/>
    </xf>
    <xf numFmtId="185" fontId="12" fillId="4" borderId="57" xfId="0" applyNumberFormat="1" applyFont="1" applyFill="1" applyBorder="1" applyAlignment="1" applyProtection="1">
      <alignment horizontal="right"/>
    </xf>
    <xf numFmtId="185" fontId="12" fillId="4" borderId="22" xfId="0" applyNumberFormat="1" applyFont="1" applyFill="1" applyBorder="1" applyAlignment="1" applyProtection="1">
      <alignment horizontal="right"/>
    </xf>
    <xf numFmtId="185" fontId="12" fillId="4" borderId="25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horizontal="center" vertical="center"/>
    </xf>
    <xf numFmtId="0" fontId="1" fillId="2" borderId="25" xfId="0" applyFont="1" applyFill="1" applyBorder="1" applyAlignment="1" applyProtection="1">
      <alignment horizontal="center" vertical="center"/>
    </xf>
    <xf numFmtId="190" fontId="1" fillId="4" borderId="46" xfId="0" quotePrefix="1" applyNumberFormat="1" applyFont="1" applyFill="1" applyBorder="1" applyAlignment="1" applyProtection="1">
      <alignment horizontal="left" vertical="top"/>
    </xf>
    <xf numFmtId="190" fontId="1" fillId="4" borderId="52" xfId="0" quotePrefix="1" applyNumberFormat="1" applyFont="1" applyFill="1" applyBorder="1" applyAlignment="1" applyProtection="1">
      <alignment horizontal="left" vertical="top"/>
    </xf>
    <xf numFmtId="190" fontId="1" fillId="4" borderId="53" xfId="0" quotePrefix="1" applyNumberFormat="1" applyFont="1" applyFill="1" applyBorder="1" applyAlignment="1" applyProtection="1">
      <alignment horizontal="left" vertical="top"/>
    </xf>
    <xf numFmtId="187" fontId="11" fillId="0" borderId="54" xfId="0" applyNumberFormat="1" applyFont="1" applyBorder="1" applyAlignment="1" applyProtection="1">
      <alignment horizontal="left"/>
    </xf>
    <xf numFmtId="190" fontId="13" fillId="4" borderId="43" xfId="0" applyNumberFormat="1" applyFont="1" applyFill="1" applyBorder="1" applyAlignment="1" applyProtection="1">
      <alignment vertical="top" wrapText="1"/>
    </xf>
    <xf numFmtId="0" fontId="11" fillId="4" borderId="149" xfId="0" applyFont="1" applyFill="1" applyBorder="1" applyAlignment="1" applyProtection="1"/>
    <xf numFmtId="0" fontId="11" fillId="4" borderId="58" xfId="0" applyFont="1" applyFill="1" applyBorder="1" applyAlignment="1" applyProtection="1"/>
    <xf numFmtId="0" fontId="11" fillId="4" borderId="22" xfId="0" applyFont="1" applyFill="1" applyBorder="1" applyAlignment="1" applyProtection="1">
      <alignment horizontal="left" vertical="center"/>
    </xf>
    <xf numFmtId="0" fontId="11" fillId="4" borderId="22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187" fontId="11" fillId="4" borderId="22" xfId="0" applyNumberFormat="1" applyFont="1" applyFill="1" applyBorder="1" applyAlignment="1" applyProtection="1">
      <alignment horizontal="center" vertical="center"/>
    </xf>
    <xf numFmtId="187" fontId="0" fillId="4" borderId="28" xfId="0" applyNumberFormat="1" applyFill="1" applyBorder="1" applyAlignment="1" applyProtection="1">
      <alignment horizontal="center" vertical="center"/>
    </xf>
    <xf numFmtId="187" fontId="0" fillId="4" borderId="25" xfId="0" applyNumberFormat="1" applyFill="1" applyBorder="1" applyAlignment="1" applyProtection="1">
      <alignment horizontal="center" vertical="center"/>
    </xf>
    <xf numFmtId="180" fontId="11" fillId="4" borderId="22" xfId="0" applyNumberFormat="1" applyFont="1" applyFill="1" applyBorder="1" applyAlignment="1" applyProtection="1">
      <alignment horizontal="center" vertical="center"/>
    </xf>
    <xf numFmtId="180" fontId="11" fillId="4" borderId="28" xfId="0" applyNumberFormat="1" applyFont="1" applyFill="1" applyBorder="1" applyAlignment="1" applyProtection="1">
      <alignment horizontal="center" vertical="center"/>
    </xf>
    <xf numFmtId="180" fontId="11" fillId="4" borderId="25" xfId="0" applyNumberFormat="1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center" vertical="center"/>
    </xf>
    <xf numFmtId="0" fontId="11" fillId="2" borderId="25" xfId="0" applyFont="1" applyFill="1" applyBorder="1" applyAlignment="1" applyProtection="1">
      <alignment horizontal="center" vertical="center"/>
    </xf>
    <xf numFmtId="190" fontId="11" fillId="4" borderId="43" xfId="0" applyNumberFormat="1" applyFont="1" applyFill="1" applyBorder="1" applyAlignment="1" applyProtection="1">
      <alignment vertical="top" wrapText="1"/>
    </xf>
    <xf numFmtId="0" fontId="13" fillId="4" borderId="56" xfId="0" applyFont="1" applyFill="1" applyBorder="1" applyAlignment="1" applyProtection="1"/>
    <xf numFmtId="0" fontId="13" fillId="4" borderId="57" xfId="0" applyFont="1" applyFill="1" applyBorder="1" applyAlignment="1" applyProtection="1"/>
    <xf numFmtId="0" fontId="11" fillId="4" borderId="33" xfId="0" applyFont="1" applyFill="1" applyBorder="1" applyAlignment="1" applyProtection="1"/>
    <xf numFmtId="0" fontId="11" fillId="4" borderId="49" xfId="0" applyFont="1" applyFill="1" applyBorder="1" applyAlignment="1" applyProtection="1"/>
    <xf numFmtId="0" fontId="11" fillId="4" borderId="34" xfId="0" applyFont="1" applyFill="1" applyBorder="1" applyAlignment="1" applyProtection="1"/>
    <xf numFmtId="0" fontId="11" fillId="4" borderId="60" xfId="0" applyFont="1" applyFill="1" applyBorder="1" applyAlignment="1" applyProtection="1"/>
    <xf numFmtId="190" fontId="11" fillId="4" borderId="46" xfId="0" applyNumberFormat="1" applyFont="1" applyFill="1" applyBorder="1" applyAlignment="1" applyProtection="1">
      <alignment horizontal="left"/>
    </xf>
    <xf numFmtId="190" fontId="11" fillId="4" borderId="52" xfId="0" applyNumberFormat="1" applyFont="1" applyFill="1" applyBorder="1" applyAlignment="1" applyProtection="1">
      <alignment horizontal="left"/>
    </xf>
    <xf numFmtId="190" fontId="11" fillId="4" borderId="53" xfId="0" applyNumberFormat="1" applyFont="1" applyFill="1" applyBorder="1" applyAlignment="1" applyProtection="1">
      <alignment horizontal="left"/>
    </xf>
    <xf numFmtId="190" fontId="11" fillId="4" borderId="46" xfId="0" quotePrefix="1" applyNumberFormat="1" applyFont="1" applyFill="1" applyBorder="1" applyAlignment="1" applyProtection="1">
      <alignment horizontal="left" vertical="top"/>
    </xf>
    <xf numFmtId="190" fontId="11" fillId="4" borderId="52" xfId="0" quotePrefix="1" applyNumberFormat="1" applyFont="1" applyFill="1" applyBorder="1" applyAlignment="1" applyProtection="1">
      <alignment horizontal="left" vertical="top"/>
    </xf>
    <xf numFmtId="190" fontId="11" fillId="4" borderId="53" xfId="0" quotePrefix="1" applyNumberFormat="1" applyFont="1" applyFill="1" applyBorder="1" applyAlignment="1" applyProtection="1">
      <alignment horizontal="left" vertical="top"/>
    </xf>
    <xf numFmtId="0" fontId="11" fillId="4" borderId="28" xfId="0" applyFont="1" applyFill="1" applyBorder="1" applyAlignment="1" applyProtection="1">
      <alignment horizontal="center" vertical="center"/>
    </xf>
    <xf numFmtId="0" fontId="11" fillId="4" borderId="25" xfId="0" applyFont="1" applyFill="1" applyBorder="1" applyAlignment="1" applyProtection="1">
      <alignment horizontal="center" vertical="center"/>
    </xf>
    <xf numFmtId="180" fontId="12" fillId="4" borderId="149" xfId="0" applyNumberFormat="1" applyFont="1" applyFill="1" applyBorder="1" applyAlignment="1" applyProtection="1">
      <alignment horizontal="right"/>
    </xf>
    <xf numFmtId="180" fontId="12" fillId="4" borderId="58" xfId="0" applyNumberFormat="1" applyFont="1" applyFill="1" applyBorder="1" applyAlignment="1" applyProtection="1">
      <alignment horizontal="right"/>
    </xf>
    <xf numFmtId="180" fontId="12" fillId="4" borderId="33" xfId="0" applyNumberFormat="1" applyFont="1" applyFill="1" applyBorder="1" applyAlignment="1" applyProtection="1">
      <alignment horizontal="right"/>
    </xf>
    <xf numFmtId="180" fontId="12" fillId="4" borderId="49" xfId="0" applyNumberFormat="1" applyFont="1" applyFill="1" applyBorder="1" applyAlignment="1" applyProtection="1">
      <alignment horizontal="right"/>
    </xf>
    <xf numFmtId="180" fontId="12" fillId="4" borderId="56" xfId="0" applyNumberFormat="1" applyFont="1" applyFill="1" applyBorder="1" applyAlignment="1" applyProtection="1">
      <alignment horizontal="right"/>
    </xf>
    <xf numFmtId="180" fontId="12" fillId="4" borderId="57" xfId="0" applyNumberFormat="1" applyFont="1" applyFill="1" applyBorder="1" applyAlignment="1" applyProtection="1">
      <alignment horizontal="right"/>
    </xf>
    <xf numFmtId="180" fontId="12" fillId="4" borderId="22" xfId="0" applyNumberFormat="1" applyFont="1" applyFill="1" applyBorder="1" applyAlignment="1" applyProtection="1">
      <alignment horizontal="right"/>
    </xf>
    <xf numFmtId="180" fontId="12" fillId="4" borderId="25" xfId="0" applyNumberFormat="1" applyFont="1" applyFill="1" applyBorder="1" applyAlignment="1" applyProtection="1">
      <alignment horizontal="right"/>
    </xf>
    <xf numFmtId="0" fontId="0" fillId="4" borderId="221" xfId="0" applyFill="1" applyBorder="1" applyAlignment="1" applyProtection="1"/>
    <xf numFmtId="0" fontId="0" fillId="4" borderId="77" xfId="0" applyFill="1" applyBorder="1" applyAlignment="1" applyProtection="1"/>
    <xf numFmtId="0" fontId="0" fillId="4" borderId="222" xfId="0" applyFill="1" applyBorder="1" applyAlignment="1" applyProtection="1"/>
    <xf numFmtId="0" fontId="0" fillId="4" borderId="223" xfId="0" applyFill="1" applyBorder="1" applyAlignment="1" applyProtection="1"/>
    <xf numFmtId="0" fontId="0" fillId="4" borderId="99" xfId="0" applyFill="1" applyBorder="1" applyAlignment="1" applyProtection="1"/>
    <xf numFmtId="0" fontId="0" fillId="2" borderId="221" xfId="0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4" borderId="11" xfId="0" applyFill="1" applyBorder="1" applyAlignment="1" applyProtection="1"/>
    <xf numFmtId="0" fontId="0" fillId="4" borderId="224" xfId="0" applyFill="1" applyBorder="1" applyAlignment="1" applyProtection="1"/>
    <xf numFmtId="0" fontId="0" fillId="4" borderId="225" xfId="0" applyFill="1" applyBorder="1" applyAlignment="1" applyProtection="1"/>
    <xf numFmtId="0" fontId="0" fillId="4" borderId="226" xfId="0" applyFill="1" applyBorder="1" applyAlignment="1" applyProtection="1"/>
    <xf numFmtId="0" fontId="0" fillId="2" borderId="22" xfId="0" applyFill="1" applyBorder="1" applyAlignment="1" applyProtection="1"/>
    <xf numFmtId="0" fontId="0" fillId="0" borderId="25" xfId="0" applyBorder="1" applyAlignment="1" applyProtection="1"/>
    <xf numFmtId="0" fontId="0" fillId="2" borderId="22" xfId="0" applyFill="1" applyBorder="1" applyAlignment="1"/>
    <xf numFmtId="0" fontId="0" fillId="2" borderId="25" xfId="0" applyFill="1" applyBorder="1" applyAlignment="1"/>
    <xf numFmtId="0" fontId="0" fillId="0" borderId="25" xfId="0" applyBorder="1" applyAlignment="1"/>
    <xf numFmtId="0" fontId="0" fillId="4" borderId="221" xfId="0" applyFill="1" applyBorder="1" applyAlignment="1"/>
    <xf numFmtId="0" fontId="0" fillId="4" borderId="11" xfId="0" applyFill="1" applyBorder="1" applyAlignment="1"/>
    <xf numFmtId="0" fontId="0" fillId="4" borderId="224" xfId="0" applyFill="1" applyBorder="1" applyAlignment="1"/>
    <xf numFmtId="0" fontId="0" fillId="4" borderId="225" xfId="0" applyFill="1" applyBorder="1" applyAlignment="1"/>
    <xf numFmtId="0" fontId="0" fillId="4" borderId="226" xfId="0" applyFill="1" applyBorder="1" applyAlignment="1"/>
    <xf numFmtId="0" fontId="0" fillId="4" borderId="25" xfId="0" applyFill="1" applyBorder="1" applyAlignment="1"/>
    <xf numFmtId="0" fontId="0" fillId="4" borderId="223" xfId="0" applyFill="1" applyBorder="1" applyAlignment="1"/>
    <xf numFmtId="0" fontId="0" fillId="4" borderId="99" xfId="0" applyFill="1" applyBorder="1" applyAlignment="1"/>
    <xf numFmtId="0" fontId="6" fillId="2" borderId="227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5" fillId="2" borderId="52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/>
    </xf>
    <xf numFmtId="0" fontId="5" fillId="2" borderId="55" xfId="0" applyFont="1" applyFill="1" applyBorder="1" applyAlignment="1" applyProtection="1">
      <alignment horizontal="center"/>
    </xf>
    <xf numFmtId="0" fontId="5" fillId="2" borderId="231" xfId="0" applyFont="1" applyFill="1" applyBorder="1" applyAlignment="1" applyProtection="1">
      <alignment horizontal="center" vertical="top"/>
    </xf>
    <xf numFmtId="0" fontId="0" fillId="0" borderId="232" xfId="0" applyBorder="1" applyAlignment="1" applyProtection="1">
      <alignment vertical="top"/>
    </xf>
    <xf numFmtId="0" fontId="5" fillId="2" borderId="228" xfId="0" applyFont="1" applyFill="1" applyBorder="1" applyAlignment="1">
      <alignment horizontal="center" vertical="top"/>
    </xf>
    <xf numFmtId="0" fontId="0" fillId="0" borderId="229" xfId="0" applyBorder="1" applyAlignment="1">
      <alignment vertical="top"/>
    </xf>
    <xf numFmtId="0" fontId="5" fillId="2" borderId="234" xfId="0" applyFont="1" applyFill="1" applyBorder="1" applyAlignment="1">
      <alignment horizontal="center" vertical="top"/>
    </xf>
    <xf numFmtId="0" fontId="0" fillId="0" borderId="235" xfId="0" applyBorder="1" applyAlignment="1">
      <alignment vertical="top"/>
    </xf>
    <xf numFmtId="0" fontId="5" fillId="7" borderId="236" xfId="0" applyFont="1" applyFill="1" applyBorder="1" applyAlignment="1">
      <alignment horizontal="center" vertical="center" textRotation="255"/>
    </xf>
    <xf numFmtId="0" fontId="5" fillId="7" borderId="237" xfId="0" applyFont="1" applyFill="1" applyBorder="1" applyAlignment="1">
      <alignment horizontal="center" vertical="center" textRotation="255"/>
    </xf>
    <xf numFmtId="0" fontId="5" fillId="7" borderId="238" xfId="0" applyFont="1" applyFill="1" applyBorder="1" applyAlignment="1">
      <alignment horizontal="center" vertical="center" textRotation="255"/>
    </xf>
    <xf numFmtId="0" fontId="0" fillId="0" borderId="233" xfId="0" applyBorder="1" applyAlignment="1">
      <alignment vertical="top"/>
    </xf>
    <xf numFmtId="0" fontId="5" fillId="2" borderId="229" xfId="0" applyFont="1" applyFill="1" applyBorder="1" applyAlignment="1">
      <alignment horizontal="center" vertical="top"/>
    </xf>
    <xf numFmtId="0" fontId="5" fillId="2" borderId="230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11" fillId="4" borderId="221" xfId="0" applyFont="1" applyFill="1" applyBorder="1" applyAlignment="1"/>
    <xf numFmtId="0" fontId="0" fillId="4" borderId="222" xfId="0" applyFill="1" applyBorder="1" applyAlignment="1"/>
    <xf numFmtId="0" fontId="0" fillId="4" borderId="77" xfId="0" applyFill="1" applyBorder="1" applyAlignment="1"/>
    <xf numFmtId="0" fontId="0" fillId="0" borderId="241" xfId="0" applyBorder="1" applyAlignment="1">
      <alignment vertical="top"/>
    </xf>
    <xf numFmtId="0" fontId="5" fillId="2" borderId="239" xfId="0" applyFont="1" applyFill="1" applyBorder="1" applyAlignment="1">
      <alignment horizontal="center"/>
    </xf>
    <xf numFmtId="0" fontId="5" fillId="2" borderId="100" xfId="0" applyFont="1" applyFill="1" applyBorder="1" applyAlignment="1">
      <alignment horizontal="center"/>
    </xf>
    <xf numFmtId="0" fontId="5" fillId="2" borderId="240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187" fontId="0" fillId="0" borderId="242" xfId="0" applyNumberFormat="1" applyBorder="1" applyAlignment="1" applyProtection="1">
      <alignment horizontal="center"/>
      <protection locked="0"/>
    </xf>
    <xf numFmtId="187" fontId="0" fillId="0" borderId="243" xfId="0" applyNumberFormat="1" applyBorder="1" applyAlignment="1" applyProtection="1">
      <alignment horizontal="center"/>
      <protection locked="0"/>
    </xf>
    <xf numFmtId="0" fontId="0" fillId="0" borderId="244" xfId="0" applyBorder="1" applyAlignment="1" applyProtection="1">
      <protection locked="0"/>
    </xf>
    <xf numFmtId="0" fontId="0" fillId="0" borderId="245" xfId="0" applyBorder="1" applyAlignment="1" applyProtection="1">
      <protection locked="0"/>
    </xf>
    <xf numFmtId="0" fontId="11" fillId="0" borderId="246" xfId="0" applyFont="1" applyBorder="1" applyAlignment="1" applyProtection="1">
      <alignment vertical="top" wrapText="1"/>
      <protection locked="0"/>
    </xf>
    <xf numFmtId="0" fontId="0" fillId="0" borderId="0" xfId="0" applyBorder="1" applyProtection="1">
      <protection locked="0"/>
    </xf>
    <xf numFmtId="0" fontId="0" fillId="0" borderId="247" xfId="0" applyBorder="1" applyProtection="1">
      <protection locked="0"/>
    </xf>
    <xf numFmtId="0" fontId="0" fillId="0" borderId="248" xfId="0" applyBorder="1" applyProtection="1">
      <protection locked="0"/>
    </xf>
    <xf numFmtId="0" fontId="0" fillId="0" borderId="249" xfId="0" applyBorder="1" applyProtection="1">
      <protection locked="0"/>
    </xf>
    <xf numFmtId="0" fontId="0" fillId="0" borderId="250" xfId="0" applyBorder="1" applyProtection="1">
      <protection locked="0"/>
    </xf>
    <xf numFmtId="0" fontId="0" fillId="0" borderId="76" xfId="0" applyBorder="1" applyProtection="1">
      <protection locked="0"/>
    </xf>
    <xf numFmtId="0" fontId="13" fillId="0" borderId="251" xfId="0" applyFont="1" applyBorder="1" applyAlignment="1" applyProtection="1">
      <alignment vertical="top" wrapText="1"/>
      <protection locked="0"/>
    </xf>
    <xf numFmtId="0" fontId="0" fillId="0" borderId="252" xfId="0" applyBorder="1" applyProtection="1">
      <protection locked="0"/>
    </xf>
    <xf numFmtId="0" fontId="0" fillId="0" borderId="253" xfId="0" applyBorder="1" applyProtection="1">
      <protection locked="0"/>
    </xf>
    <xf numFmtId="0" fontId="0" fillId="0" borderId="254" xfId="0" applyBorder="1" applyProtection="1">
      <protection locked="0"/>
    </xf>
    <xf numFmtId="0" fontId="0" fillId="0" borderId="255" xfId="0" applyBorder="1" applyProtection="1">
      <protection locked="0"/>
    </xf>
    <xf numFmtId="0" fontId="0" fillId="0" borderId="73" xfId="0" applyBorder="1" applyProtection="1">
      <protection locked="0"/>
    </xf>
    <xf numFmtId="0" fontId="2" fillId="6" borderId="43" xfId="0" applyFont="1" applyFill="1" applyBorder="1" applyAlignment="1" applyProtection="1">
      <alignment horizontal="center" vertical="center"/>
    </xf>
    <xf numFmtId="0" fontId="2" fillId="6" borderId="45" xfId="0" applyFont="1" applyFill="1" applyBorder="1" applyAlignment="1" applyProtection="1">
      <alignment horizontal="center" vertical="center"/>
    </xf>
    <xf numFmtId="0" fontId="0" fillId="0" borderId="251" xfId="0" quotePrefix="1" applyFont="1" applyFill="1" applyBorder="1" applyAlignment="1" applyProtection="1">
      <alignment horizontal="left" vertical="center"/>
      <protection locked="0"/>
    </xf>
    <xf numFmtId="0" fontId="0" fillId="0" borderId="256" xfId="0" applyFont="1" applyBorder="1" applyAlignment="1" applyProtection="1">
      <alignment horizontal="left"/>
      <protection locked="0"/>
    </xf>
    <xf numFmtId="0" fontId="0" fillId="0" borderId="257" xfId="0" applyFont="1" applyBorder="1" applyAlignment="1" applyProtection="1">
      <alignment horizontal="left"/>
      <protection locked="0"/>
    </xf>
    <xf numFmtId="0" fontId="11" fillId="0" borderId="258" xfId="0" applyFont="1" applyBorder="1" applyAlignment="1" applyProtection="1">
      <protection locked="0"/>
    </xf>
    <xf numFmtId="0" fontId="11" fillId="0" borderId="259" xfId="0" applyFont="1" applyBorder="1" applyAlignment="1" applyProtection="1">
      <protection locked="0"/>
    </xf>
    <xf numFmtId="0" fontId="11" fillId="0" borderId="260" xfId="0" applyFont="1" applyBorder="1" applyAlignment="1" applyProtection="1">
      <protection locked="0"/>
    </xf>
    <xf numFmtId="0" fontId="11" fillId="0" borderId="49" xfId="0" applyFont="1" applyBorder="1" applyAlignment="1" applyProtection="1">
      <protection locked="0"/>
    </xf>
    <xf numFmtId="0" fontId="13" fillId="0" borderId="261" xfId="0" applyFont="1" applyBorder="1" applyAlignment="1" applyProtection="1">
      <protection locked="0"/>
    </xf>
    <xf numFmtId="0" fontId="13" fillId="0" borderId="262" xfId="0" applyFont="1" applyBorder="1" applyAlignment="1" applyProtection="1">
      <protection locked="0"/>
    </xf>
    <xf numFmtId="0" fontId="0" fillId="0" borderId="251" xfId="0" applyFont="1" applyBorder="1" applyAlignment="1" applyProtection="1">
      <alignment vertical="top" wrapText="1"/>
      <protection locked="0"/>
    </xf>
    <xf numFmtId="31" fontId="11" fillId="0" borderId="242" xfId="0" applyNumberFormat="1" applyFont="1" applyBorder="1" applyAlignment="1" applyProtection="1">
      <alignment horizontal="center" vertical="center"/>
      <protection locked="0"/>
    </xf>
    <xf numFmtId="31" fontId="11" fillId="0" borderId="243" xfId="0" applyNumberFormat="1" applyFont="1" applyBorder="1" applyAlignment="1" applyProtection="1">
      <alignment horizontal="center" vertical="center"/>
      <protection locked="0"/>
    </xf>
    <xf numFmtId="0" fontId="0" fillId="0" borderId="251" xfId="0" applyFont="1" applyFill="1" applyBorder="1" applyAlignment="1" applyProtection="1">
      <alignment horizontal="left"/>
      <protection locked="0"/>
    </xf>
    <xf numFmtId="0" fontId="11" fillId="0" borderId="256" xfId="0" applyFont="1" applyFill="1" applyBorder="1" applyAlignment="1" applyProtection="1">
      <alignment horizontal="left"/>
      <protection locked="0"/>
    </xf>
    <xf numFmtId="0" fontId="11" fillId="0" borderId="257" xfId="0" applyFont="1" applyFill="1" applyBorder="1" applyAlignment="1" applyProtection="1">
      <alignment horizontal="left"/>
      <protection locked="0"/>
    </xf>
    <xf numFmtId="0" fontId="0" fillId="0" borderId="246" xfId="0" quotePrefix="1" applyFont="1" applyFill="1" applyBorder="1" applyAlignment="1" applyProtection="1">
      <alignment horizontal="left" vertical="top"/>
      <protection locked="0"/>
    </xf>
    <xf numFmtId="0" fontId="11" fillId="0" borderId="263" xfId="0" quotePrefix="1" applyFont="1" applyFill="1" applyBorder="1" applyAlignment="1" applyProtection="1">
      <alignment horizontal="left" vertical="top"/>
      <protection locked="0"/>
    </xf>
    <xf numFmtId="0" fontId="11" fillId="0" borderId="264" xfId="0" quotePrefix="1" applyFont="1" applyFill="1" applyBorder="1" applyAlignment="1" applyProtection="1">
      <alignment horizontal="left" vertical="top"/>
      <protection locked="0"/>
    </xf>
    <xf numFmtId="0" fontId="11" fillId="0" borderId="265" xfId="0" applyFont="1" applyBorder="1" applyAlignment="1" applyProtection="1">
      <protection locked="0"/>
    </xf>
    <xf numFmtId="0" fontId="13" fillId="0" borderId="266" xfId="0" applyFont="1" applyBorder="1" applyAlignment="1" applyProtection="1">
      <protection locked="0"/>
    </xf>
    <xf numFmtId="0" fontId="13" fillId="0" borderId="267" xfId="0" applyFont="1" applyBorder="1" applyAlignment="1" applyProtection="1">
      <protection locked="0"/>
    </xf>
    <xf numFmtId="0" fontId="11" fillId="0" borderId="268" xfId="0" applyFont="1" applyBorder="1" applyAlignment="1" applyProtection="1">
      <protection locked="0"/>
    </xf>
    <xf numFmtId="0" fontId="11" fillId="0" borderId="269" xfId="0" applyFont="1" applyBorder="1" applyAlignment="1" applyProtection="1">
      <protection locked="0"/>
    </xf>
    <xf numFmtId="0" fontId="2" fillId="2" borderId="22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6" fontId="2" fillId="2" borderId="22" xfId="3" applyFont="1" applyFill="1" applyBorder="1" applyAlignment="1">
      <alignment horizontal="center"/>
    </xf>
    <xf numFmtId="6" fontId="2" fillId="2" borderId="28" xfId="3" applyFont="1" applyFill="1" applyBorder="1" applyAlignment="1">
      <alignment horizontal="center"/>
    </xf>
    <xf numFmtId="6" fontId="2" fillId="2" borderId="25" xfId="3" applyFont="1" applyFill="1" applyBorder="1" applyAlignment="1">
      <alignment horizontal="center"/>
    </xf>
    <xf numFmtId="0" fontId="11" fillId="0" borderId="242" xfId="0" applyFont="1" applyBorder="1" applyAlignment="1" applyProtection="1">
      <alignment horizontal="left" vertical="center"/>
      <protection locked="0"/>
    </xf>
    <xf numFmtId="0" fontId="0" fillId="0" borderId="270" xfId="0" applyBorder="1" applyAlignment="1" applyProtection="1">
      <protection locked="0"/>
    </xf>
    <xf numFmtId="0" fontId="0" fillId="0" borderId="243" xfId="0" applyBorder="1" applyAlignment="1" applyProtection="1">
      <protection locked="0"/>
    </xf>
    <xf numFmtId="0" fontId="8" fillId="2" borderId="2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6" fillId="0" borderId="242" xfId="0" applyFont="1" applyBorder="1" applyAlignment="1" applyProtection="1">
      <alignment horizontal="left" vertical="center"/>
      <protection locked="0"/>
    </xf>
    <xf numFmtId="0" fontId="16" fillId="0" borderId="243" xfId="0" applyFont="1" applyBorder="1" applyAlignment="1" applyProtection="1">
      <alignment horizontal="left" vertical="center"/>
      <protection locked="0"/>
    </xf>
    <xf numFmtId="0" fontId="11" fillId="0" borderId="243" xfId="0" applyFont="1" applyBorder="1" applyAlignment="1" applyProtection="1">
      <alignment horizontal="left" vertical="center"/>
      <protection locked="0"/>
    </xf>
    <xf numFmtId="0" fontId="0" fillId="2" borderId="43" xfId="0" applyFont="1" applyFill="1" applyBorder="1" applyAlignment="1" applyProtection="1">
      <alignment horizontal="center"/>
    </xf>
    <xf numFmtId="0" fontId="0" fillId="2" borderId="45" xfId="0" applyFont="1" applyFill="1" applyBorder="1" applyAlignment="1" applyProtection="1">
      <alignment horizontal="center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1" defaultTableStyle="TableStyleMedium9" defaultPivotStyle="PivotStyleLight16">
    <tableStyle name="MySqlDefault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215265</xdr:colOff>
      <xdr:row>29</xdr:row>
      <xdr:rowOff>0</xdr:rowOff>
    </xdr:from>
    <xdr:to>
      <xdr:col>6</xdr:col>
      <xdr:colOff>30397</xdr:colOff>
      <xdr:row>29</xdr:row>
      <xdr:rowOff>0</xdr:rowOff>
    </xdr:to>
    <xdr:sp macro="" textlink="">
      <xdr:nvSpPr>
        <xdr:cNvPr id="5122" name="テキスト 25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 txBox="1">
          <a:spLocks noChangeArrowheads="1"/>
        </xdr:cNvSpPr>
      </xdr:nvSpPr>
      <xdr:spPr bwMode="auto">
        <a:xfrm>
          <a:off x="2752725" y="7077075"/>
          <a:ext cx="647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ja-JP" altLang="en-US" sz="12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事業部門</a:t>
          </a:r>
        </a:p>
        <a:p>
          <a:pPr algn="ctr" rtl="0">
            <a:defRPr sz="1000"/>
          </a:pPr>
          <a:r>
            <a:rPr lang="ja-JP" altLang="en-US" sz="12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確　認　印</a:t>
          </a:r>
        </a:p>
      </xdr:txBody>
    </xdr:sp>
    <xdr:clientData/>
  </xdr:twoCellAnchor>
  <xdr:twoCellAnchor>
    <xdr:from>
      <xdr:col>6</xdr:col>
      <xdr:colOff>30480</xdr:colOff>
      <xdr:row>28</xdr:row>
      <xdr:rowOff>0</xdr:rowOff>
    </xdr:from>
    <xdr:to>
      <xdr:col>7</xdr:col>
      <xdr:colOff>23</xdr:colOff>
      <xdr:row>28</xdr:row>
      <xdr:rowOff>0</xdr:rowOff>
    </xdr:to>
    <xdr:sp macro="" textlink="">
      <xdr:nvSpPr>
        <xdr:cNvPr id="5123" name="テキスト 35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SpPr txBox="1">
          <a:spLocks noChangeArrowheads="1"/>
        </xdr:cNvSpPr>
      </xdr:nvSpPr>
      <xdr:spPr bwMode="auto">
        <a:xfrm>
          <a:off x="3400425" y="6848475"/>
          <a:ext cx="1447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Ｐ明朝"/>
              <a:ea typeface="ＭＳ Ｐ明朝"/>
            </a:rPr>
            <a:t>事業部長</a:t>
          </a: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5124" name="テキスト 36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5781675" y="68484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Ｐ明朝"/>
              <a:ea typeface="ＭＳ Ｐ明朝"/>
            </a:rPr>
            <a:t>部　門  長</a:t>
          </a:r>
        </a:p>
      </xdr:txBody>
    </xdr:sp>
    <xdr:clientData/>
  </xdr:twoCellAnchor>
  <xdr:oneCellAnchor>
    <xdr:from>
      <xdr:col>4</xdr:col>
      <xdr:colOff>512445</xdr:colOff>
      <xdr:row>12</xdr:row>
      <xdr:rowOff>57150</xdr:rowOff>
    </xdr:from>
    <xdr:ext cx="159531" cy="201850"/>
    <xdr:sp macro="" textlink="">
      <xdr:nvSpPr>
        <xdr:cNvPr id="5125" name="テキスト 34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3046095" y="3152775"/>
          <a:ext cx="159531" cy="201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印</a:t>
          </a:r>
        </a:p>
      </xdr:txBody>
    </xdr:sp>
    <xdr:clientData/>
  </xdr:oneCellAnchor>
  <xdr:twoCellAnchor>
    <xdr:from>
      <xdr:col>2</xdr:col>
      <xdr:colOff>9525</xdr:colOff>
      <xdr:row>32</xdr:row>
      <xdr:rowOff>9525</xdr:rowOff>
    </xdr:from>
    <xdr:to>
      <xdr:col>4</xdr:col>
      <xdr:colOff>733425</xdr:colOff>
      <xdr:row>43</xdr:row>
      <xdr:rowOff>0</xdr:rowOff>
    </xdr:to>
    <xdr:sp macro="" textlink="">
      <xdr:nvSpPr>
        <xdr:cNvPr id="5842" name="Line 24">
          <a:extLst>
            <a:ext uri="{FF2B5EF4-FFF2-40B4-BE49-F238E27FC236}">
              <a16:creationId xmlns:a16="http://schemas.microsoft.com/office/drawing/2014/main" id="{00000000-0008-0000-0000-0000D2160000}"/>
            </a:ext>
          </a:extLst>
        </xdr:cNvPr>
        <xdr:cNvSpPr>
          <a:spLocks noChangeShapeType="1"/>
        </xdr:cNvSpPr>
      </xdr:nvSpPr>
      <xdr:spPr bwMode="auto">
        <a:xfrm flipV="1">
          <a:off x="1219200" y="7772400"/>
          <a:ext cx="2047875" cy="250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32</xdr:row>
      <xdr:rowOff>0</xdr:rowOff>
    </xdr:from>
    <xdr:to>
      <xdr:col>4</xdr:col>
      <xdr:colOff>733425</xdr:colOff>
      <xdr:row>43</xdr:row>
      <xdr:rowOff>0</xdr:rowOff>
    </xdr:to>
    <xdr:sp macro="" textlink="">
      <xdr:nvSpPr>
        <xdr:cNvPr id="5843" name="Line 25">
          <a:extLst>
            <a:ext uri="{FF2B5EF4-FFF2-40B4-BE49-F238E27FC236}">
              <a16:creationId xmlns:a16="http://schemas.microsoft.com/office/drawing/2014/main" id="{00000000-0008-0000-0000-0000D3160000}"/>
            </a:ext>
          </a:extLst>
        </xdr:cNvPr>
        <xdr:cNvSpPr>
          <a:spLocks noChangeShapeType="1"/>
        </xdr:cNvSpPr>
      </xdr:nvSpPr>
      <xdr:spPr bwMode="auto">
        <a:xfrm flipH="1" flipV="1">
          <a:off x="1209675" y="7762875"/>
          <a:ext cx="2057400" cy="2514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215265</xdr:colOff>
      <xdr:row>29</xdr:row>
      <xdr:rowOff>0</xdr:rowOff>
    </xdr:from>
    <xdr:to>
      <xdr:col>6</xdr:col>
      <xdr:colOff>30397</xdr:colOff>
      <xdr:row>29</xdr:row>
      <xdr:rowOff>0</xdr:rowOff>
    </xdr:to>
    <xdr:sp macro="" textlink="">
      <xdr:nvSpPr>
        <xdr:cNvPr id="1047" name="テキスト 25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>
          <a:spLocks noChangeArrowheads="1"/>
        </xdr:cNvSpPr>
      </xdr:nvSpPr>
      <xdr:spPr bwMode="auto">
        <a:xfrm>
          <a:off x="2752725" y="7077075"/>
          <a:ext cx="647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ja-JP" altLang="en-US" sz="12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事業部門</a:t>
          </a:r>
        </a:p>
        <a:p>
          <a:pPr algn="ctr" rtl="0">
            <a:defRPr sz="1000"/>
          </a:pPr>
          <a:r>
            <a:rPr lang="ja-JP" altLang="en-US" sz="12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確　認　印</a:t>
          </a:r>
        </a:p>
      </xdr:txBody>
    </xdr:sp>
    <xdr:clientData/>
  </xdr:twoCellAnchor>
  <xdr:twoCellAnchor>
    <xdr:from>
      <xdr:col>6</xdr:col>
      <xdr:colOff>30480</xdr:colOff>
      <xdr:row>28</xdr:row>
      <xdr:rowOff>0</xdr:rowOff>
    </xdr:from>
    <xdr:to>
      <xdr:col>7</xdr:col>
      <xdr:colOff>23</xdr:colOff>
      <xdr:row>28</xdr:row>
      <xdr:rowOff>0</xdr:rowOff>
    </xdr:to>
    <xdr:sp macro="" textlink="">
      <xdr:nvSpPr>
        <xdr:cNvPr id="1055" name="テキスト 35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>
          <a:spLocks noChangeArrowheads="1"/>
        </xdr:cNvSpPr>
      </xdr:nvSpPr>
      <xdr:spPr bwMode="auto">
        <a:xfrm>
          <a:off x="3400425" y="6848475"/>
          <a:ext cx="1447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Ｐ明朝"/>
              <a:ea typeface="ＭＳ Ｐ明朝"/>
            </a:rPr>
            <a:t>事業部長</a:t>
          </a: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056" name="テキスト 36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>
          <a:spLocks noChangeArrowheads="1"/>
        </xdr:cNvSpPr>
      </xdr:nvSpPr>
      <xdr:spPr bwMode="auto">
        <a:xfrm>
          <a:off x="5781675" y="68484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Ｐ明朝"/>
              <a:ea typeface="ＭＳ Ｐ明朝"/>
            </a:rPr>
            <a:t>部　門  長</a:t>
          </a:r>
        </a:p>
      </xdr:txBody>
    </xdr:sp>
    <xdr:clientData/>
  </xdr:twoCellAnchor>
  <xdr:oneCellAnchor>
    <xdr:from>
      <xdr:col>4</xdr:col>
      <xdr:colOff>512445</xdr:colOff>
      <xdr:row>12</xdr:row>
      <xdr:rowOff>57150</xdr:rowOff>
    </xdr:from>
    <xdr:ext cx="159531" cy="201850"/>
    <xdr:sp macro="" textlink="">
      <xdr:nvSpPr>
        <xdr:cNvPr id="1058" name="テキスト 34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>
          <a:spLocks noChangeArrowheads="1"/>
        </xdr:cNvSpPr>
      </xdr:nvSpPr>
      <xdr:spPr bwMode="auto">
        <a:xfrm>
          <a:off x="3046095" y="3152775"/>
          <a:ext cx="159531" cy="201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印</a:t>
          </a:r>
        </a:p>
      </xdr:txBody>
    </xdr:sp>
    <xdr:clientData/>
  </xdr:oneCellAnchor>
  <xdr:twoCellAnchor>
    <xdr:from>
      <xdr:col>2</xdr:col>
      <xdr:colOff>0</xdr:colOff>
      <xdr:row>32</xdr:row>
      <xdr:rowOff>9525</xdr:rowOff>
    </xdr:from>
    <xdr:to>
      <xdr:col>4</xdr:col>
      <xdr:colOff>742950</xdr:colOff>
      <xdr:row>43</xdr:row>
      <xdr:rowOff>0</xdr:rowOff>
    </xdr:to>
    <xdr:sp macro="" textlink="">
      <xdr:nvSpPr>
        <xdr:cNvPr id="1782" name="Line 60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>
          <a:spLocks noChangeShapeType="1"/>
        </xdr:cNvSpPr>
      </xdr:nvSpPr>
      <xdr:spPr bwMode="auto">
        <a:xfrm flipV="1">
          <a:off x="1209675" y="7772400"/>
          <a:ext cx="2066925" cy="250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31</xdr:row>
      <xdr:rowOff>219075</xdr:rowOff>
    </xdr:from>
    <xdr:to>
      <xdr:col>5</xdr:col>
      <xdr:colOff>0</xdr:colOff>
      <xdr:row>42</xdr:row>
      <xdr:rowOff>219075</xdr:rowOff>
    </xdr:to>
    <xdr:sp macro="" textlink="">
      <xdr:nvSpPr>
        <xdr:cNvPr id="1783" name="Line 61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>
          <a:spLocks noChangeShapeType="1"/>
        </xdr:cNvSpPr>
      </xdr:nvSpPr>
      <xdr:spPr bwMode="auto">
        <a:xfrm>
          <a:off x="1219200" y="7753350"/>
          <a:ext cx="2066925" cy="2514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indexed="11"/>
  </sheetPr>
  <dimension ref="A1:M46"/>
  <sheetViews>
    <sheetView workbookViewId="0">
      <selection activeCell="I2" sqref="I2"/>
    </sheetView>
  </sheetViews>
  <sheetFormatPr defaultRowHeight="13.5" x14ac:dyDescent="0.15"/>
  <cols>
    <col min="1" max="1" width="8.5" style="81" customWidth="1"/>
    <col min="2" max="2" width="7.375" style="81" customWidth="1"/>
    <col min="3" max="3" width="8.25" style="81" customWidth="1"/>
    <col min="4" max="4" width="9.125" style="81" customWidth="1"/>
    <col min="5" max="5" width="9.875" style="81" customWidth="1"/>
    <col min="6" max="6" width="1.125" style="81" customWidth="1"/>
    <col min="7" max="7" width="19.375" style="81" customWidth="1"/>
    <col min="8" max="8" width="12.25" style="81" customWidth="1"/>
    <col min="9" max="9" width="9.625" style="81" customWidth="1"/>
    <col min="10" max="10" width="12.375" style="81" customWidth="1"/>
    <col min="11" max="11" width="2.75" style="81" customWidth="1"/>
    <col min="12" max="16384" width="9" style="81"/>
  </cols>
  <sheetData>
    <row r="1" spans="1:13" ht="15" thickBot="1" x14ac:dyDescent="0.2">
      <c r="A1" s="629" t="s">
        <v>108</v>
      </c>
      <c r="B1" s="630"/>
      <c r="C1" s="85"/>
      <c r="D1" s="85"/>
      <c r="E1" s="85"/>
      <c r="F1" s="85"/>
      <c r="G1" s="85"/>
      <c r="H1" s="85"/>
      <c r="I1" s="641">
        <f>基本情報!B2</f>
        <v>45017</v>
      </c>
      <c r="J1" s="641"/>
    </row>
    <row r="2" spans="1:13" ht="14.25" x14ac:dyDescent="0.15">
      <c r="A2" s="85"/>
      <c r="B2" s="85"/>
      <c r="C2" s="617"/>
      <c r="D2" s="85"/>
      <c r="E2" s="85"/>
      <c r="F2" s="85"/>
      <c r="G2" s="85"/>
      <c r="H2" s="85"/>
      <c r="I2" s="129" t="str">
        <f>基本情報!B3</f>
        <v>No.999999999999</v>
      </c>
      <c r="J2" s="198"/>
    </row>
    <row r="3" spans="1:13" ht="11.25" customHeight="1" thickBo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</row>
    <row r="4" spans="1:13" ht="21.75" customHeight="1" thickBot="1" x14ac:dyDescent="0.25">
      <c r="A4" s="635" t="s">
        <v>253</v>
      </c>
      <c r="B4" s="636"/>
      <c r="C4" s="636"/>
      <c r="D4" s="636"/>
      <c r="E4" s="636"/>
      <c r="F4" s="636"/>
      <c r="G4" s="636"/>
      <c r="H4" s="636"/>
      <c r="I4" s="636"/>
      <c r="J4" s="637"/>
    </row>
    <row r="5" spans="1:13" ht="11.25" customHeight="1" x14ac:dyDescent="0.15">
      <c r="A5" s="85"/>
      <c r="B5" s="85"/>
      <c r="C5" s="85"/>
      <c r="D5" s="85"/>
      <c r="E5" s="85"/>
      <c r="F5" s="85"/>
      <c r="G5" s="85"/>
      <c r="H5" s="85"/>
      <c r="I5" s="85"/>
      <c r="J5" s="85"/>
    </row>
    <row r="6" spans="1:13" ht="18" customHeight="1" x14ac:dyDescent="0.2">
      <c r="A6" s="85"/>
      <c r="B6" s="85"/>
      <c r="C6" s="85"/>
      <c r="D6" s="85"/>
      <c r="E6" s="89"/>
      <c r="F6" s="130"/>
      <c r="G6" s="85"/>
      <c r="H6" s="85"/>
      <c r="I6" s="85"/>
      <c r="J6" s="85"/>
    </row>
    <row r="7" spans="1:13" ht="30" customHeight="1" x14ac:dyDescent="0.15">
      <c r="A7" s="131" t="s">
        <v>9</v>
      </c>
      <c r="B7" s="651" t="str">
        <f>IF(算定書基本!B7&lt;&gt;"",算定書基本!B7,"")</f>
        <v>株式会社●●</v>
      </c>
      <c r="C7" s="652"/>
      <c r="D7" s="652"/>
      <c r="E7" s="653"/>
      <c r="F7" s="199"/>
      <c r="G7" s="85"/>
      <c r="H7" s="85"/>
      <c r="I7" s="85"/>
      <c r="J7" s="85"/>
    </row>
    <row r="8" spans="1:13" ht="30" customHeight="1" x14ac:dyDescent="0.15">
      <c r="A8" s="131" t="s">
        <v>10</v>
      </c>
      <c r="B8" s="651" t="str">
        <f>IF(算定書基本!B8&lt;&gt;"",算定書基本!B8,"")</f>
        <v>××システム</v>
      </c>
      <c r="C8" s="652"/>
      <c r="D8" s="652"/>
      <c r="E8" s="653"/>
      <c r="F8" s="199"/>
      <c r="G8" s="85"/>
      <c r="H8" s="85"/>
      <c r="I8" s="85"/>
      <c r="J8" s="85"/>
    </row>
    <row r="9" spans="1:13" ht="18.600000000000001" customHeight="1" x14ac:dyDescent="0.15">
      <c r="A9" s="85"/>
      <c r="B9" s="85"/>
      <c r="C9" s="85"/>
      <c r="D9" s="85"/>
      <c r="E9" s="85"/>
      <c r="F9" s="85"/>
      <c r="G9" s="85"/>
      <c r="H9" s="85"/>
      <c r="I9" s="85"/>
      <c r="J9" s="85"/>
    </row>
    <row r="10" spans="1:13" ht="25.15" customHeight="1" x14ac:dyDescent="0.15">
      <c r="A10" s="133" t="s">
        <v>11</v>
      </c>
      <c r="B10" s="134" t="s">
        <v>12</v>
      </c>
      <c r="C10" s="231">
        <f>算定書基本!C10</f>
        <v>45048</v>
      </c>
      <c r="D10" s="190"/>
      <c r="E10" s="191"/>
      <c r="F10" s="85"/>
      <c r="G10" s="233" t="s">
        <v>234</v>
      </c>
      <c r="H10" s="661">
        <f>稼動!O17</f>
        <v>0</v>
      </c>
      <c r="I10" s="662"/>
      <c r="J10" s="663"/>
      <c r="K10" s="83"/>
      <c r="L10" s="84"/>
      <c r="M10" s="81" t="s">
        <v>62</v>
      </c>
    </row>
    <row r="11" spans="1:13" ht="25.15" customHeight="1" x14ac:dyDescent="0.15">
      <c r="A11" s="135" t="s">
        <v>13</v>
      </c>
      <c r="B11" s="136" t="s">
        <v>14</v>
      </c>
      <c r="C11" s="231">
        <f>算定書基本!C11</f>
        <v>45199</v>
      </c>
      <c r="D11" s="192"/>
      <c r="E11" s="193"/>
      <c r="F11" s="85"/>
      <c r="G11" s="41" t="s">
        <v>251</v>
      </c>
      <c r="H11" s="594">
        <f>H10-E26</f>
        <v>0</v>
      </c>
      <c r="I11" s="232" t="s">
        <v>41</v>
      </c>
      <c r="J11" s="595" t="str">
        <f>IF(H10&lt;&gt;0,H11/H10,"")</f>
        <v/>
      </c>
    </row>
    <row r="12" spans="1:13" ht="25.15" customHeight="1" x14ac:dyDescent="0.15">
      <c r="A12" s="40" t="s">
        <v>72</v>
      </c>
      <c r="B12" s="137"/>
      <c r="C12" s="638" t="str">
        <f>IF(算定書基本!C12&lt;&gt;"",算定書基本!C12,"")</f>
        <v>ファクトリーソリューション部</v>
      </c>
      <c r="D12" s="639"/>
      <c r="E12" s="640"/>
      <c r="F12" s="85"/>
      <c r="G12" s="41" t="s">
        <v>252</v>
      </c>
      <c r="H12" s="594">
        <f>H10-E29</f>
        <v>0</v>
      </c>
      <c r="I12" s="232" t="s">
        <v>41</v>
      </c>
      <c r="J12" s="595" t="str">
        <f>IF(H10&lt;&gt;0,H12/H10,"")</f>
        <v/>
      </c>
    </row>
    <row r="13" spans="1:13" ht="25.15" customHeight="1" x14ac:dyDescent="0.15">
      <c r="A13" s="40" t="s">
        <v>73</v>
      </c>
      <c r="B13" s="137"/>
      <c r="C13" s="638" t="str">
        <f>IF(算定書基本!C13&lt;&gt;"",算定書基本!C13,"")</f>
        <v>山田太郎</v>
      </c>
      <c r="D13" s="639"/>
      <c r="E13" s="640"/>
      <c r="F13" s="85"/>
      <c r="G13" s="596" t="s">
        <v>235</v>
      </c>
      <c r="H13" s="658" t="str">
        <f>IF(H10&lt;&gt;0,IF(J12&lt;0.1,"利益率が下限値（10%）を下回っています","基準内"),"")</f>
        <v/>
      </c>
      <c r="I13" s="659"/>
      <c r="J13" s="660"/>
    </row>
    <row r="14" spans="1:13" s="83" customFormat="1" ht="18.75" customHeight="1" x14ac:dyDescent="0.2">
      <c r="A14" s="139"/>
      <c r="B14" s="140"/>
      <c r="C14" s="200"/>
      <c r="D14" s="142"/>
      <c r="E14" s="142"/>
      <c r="F14" s="201"/>
      <c r="G14" s="202" t="s">
        <v>65</v>
      </c>
      <c r="H14" s="201"/>
      <c r="I14" s="203"/>
      <c r="J14" s="146"/>
    </row>
    <row r="15" spans="1:13" ht="18.600000000000001" customHeight="1" x14ac:dyDescent="0.15">
      <c r="A15" s="204" t="s">
        <v>32</v>
      </c>
      <c r="B15" s="85"/>
      <c r="C15" s="85"/>
      <c r="D15" s="85"/>
      <c r="E15" s="85"/>
      <c r="F15" s="85"/>
      <c r="G15" s="85"/>
      <c r="H15" s="85"/>
      <c r="I15" s="85"/>
      <c r="J15" s="85"/>
    </row>
    <row r="16" spans="1:13" ht="18" customHeight="1" x14ac:dyDescent="0.15">
      <c r="A16" s="205"/>
      <c r="B16" s="206"/>
      <c r="C16" s="207"/>
      <c r="D16" s="151" t="s">
        <v>15</v>
      </c>
      <c r="E16" s="152"/>
      <c r="F16" s="85"/>
      <c r="G16" s="93" t="s">
        <v>16</v>
      </c>
      <c r="H16" s="667">
        <f>基本情報!B13</f>
        <v>0</v>
      </c>
      <c r="I16" s="668"/>
      <c r="J16" s="669"/>
    </row>
    <row r="17" spans="1:10" ht="18" customHeight="1" x14ac:dyDescent="0.15">
      <c r="A17" s="153" t="s">
        <v>17</v>
      </c>
      <c r="B17" s="154" t="s">
        <v>18</v>
      </c>
      <c r="C17" s="155"/>
      <c r="D17" s="670">
        <f>稼動!O6</f>
        <v>0</v>
      </c>
      <c r="E17" s="671"/>
      <c r="F17" s="85"/>
      <c r="G17" s="642">
        <f>IF(算定書基本!G17&lt;&gt;"",算定書基本!G17,"")</f>
        <v>0</v>
      </c>
      <c r="H17" s="643"/>
      <c r="I17" s="643"/>
      <c r="J17" s="644"/>
    </row>
    <row r="18" spans="1:10" ht="18" customHeight="1" x14ac:dyDescent="0.15">
      <c r="A18" s="158" t="s">
        <v>19</v>
      </c>
      <c r="B18" s="159" t="s">
        <v>20</v>
      </c>
      <c r="C18" s="160"/>
      <c r="D18" s="672">
        <f>稼動!O7</f>
        <v>0</v>
      </c>
      <c r="E18" s="673"/>
      <c r="F18" s="85"/>
      <c r="G18" s="645"/>
      <c r="H18" s="643"/>
      <c r="I18" s="643"/>
      <c r="J18" s="644"/>
    </row>
    <row r="19" spans="1:10" ht="18" customHeight="1" x14ac:dyDescent="0.15">
      <c r="A19" s="161"/>
      <c r="B19" s="162" t="s">
        <v>21</v>
      </c>
      <c r="C19" s="155"/>
      <c r="D19" s="674">
        <f>稼動!O8</f>
        <v>0</v>
      </c>
      <c r="E19" s="675"/>
      <c r="F19" s="85"/>
      <c r="G19" s="646"/>
      <c r="H19" s="647"/>
      <c r="I19" s="647"/>
      <c r="J19" s="648"/>
    </row>
    <row r="20" spans="1:10" ht="18" customHeight="1" x14ac:dyDescent="0.2">
      <c r="A20" s="158"/>
      <c r="B20" s="154" t="s">
        <v>8</v>
      </c>
      <c r="C20" s="155"/>
      <c r="D20" s="156"/>
      <c r="E20" s="164">
        <f>稼動!O22</f>
        <v>0</v>
      </c>
      <c r="F20" s="85"/>
      <c r="G20" s="94"/>
      <c r="H20" s="631" t="s">
        <v>31</v>
      </c>
      <c r="I20" s="632"/>
      <c r="J20" s="95" t="s">
        <v>103</v>
      </c>
    </row>
    <row r="21" spans="1:10" ht="18" customHeight="1" x14ac:dyDescent="0.2">
      <c r="A21" s="158" t="s">
        <v>22</v>
      </c>
      <c r="B21" s="154" t="s">
        <v>23</v>
      </c>
      <c r="C21" s="155"/>
      <c r="D21" s="166"/>
      <c r="E21" s="167">
        <f>稼動!O29</f>
        <v>0</v>
      </c>
      <c r="F21" s="85"/>
      <c r="G21" s="96" t="s">
        <v>34</v>
      </c>
      <c r="H21" s="649">
        <f>IF(算定書基本!H21&lt;&gt;"",算定書基本!H21,"")</f>
        <v>0</v>
      </c>
      <c r="I21" s="650"/>
      <c r="J21" s="194">
        <f>IF(算定書基本!J21&lt;&gt;"",算定書基本!J21,"")</f>
        <v>0</v>
      </c>
    </row>
    <row r="22" spans="1:10" ht="18" customHeight="1" x14ac:dyDescent="0.2">
      <c r="A22" s="158" t="s">
        <v>24</v>
      </c>
      <c r="B22" s="154" t="s">
        <v>2</v>
      </c>
      <c r="C22" s="155"/>
      <c r="D22" s="166"/>
      <c r="E22" s="167">
        <f>稼動!O30</f>
        <v>0</v>
      </c>
      <c r="F22" s="85"/>
      <c r="G22" s="97"/>
      <c r="H22" s="633">
        <f>IF(算定書基本!H22&lt;&gt;"",算定書基本!H22,"")</f>
        <v>0</v>
      </c>
      <c r="I22" s="634"/>
      <c r="J22" s="194">
        <f>IF(算定書基本!J22&lt;&gt;"",算定書基本!J22,"")</f>
        <v>0</v>
      </c>
    </row>
    <row r="23" spans="1:10" ht="18" customHeight="1" x14ac:dyDescent="0.2">
      <c r="A23" s="158" t="s">
        <v>25</v>
      </c>
      <c r="B23" s="154" t="s">
        <v>4</v>
      </c>
      <c r="C23" s="155"/>
      <c r="D23" s="166"/>
      <c r="E23" s="167">
        <f>稼動!O32</f>
        <v>0</v>
      </c>
      <c r="F23" s="85"/>
      <c r="G23" s="98"/>
      <c r="H23" s="656">
        <f>IF(算定書基本!H23&lt;&gt;"",算定書基本!H23,"")</f>
        <v>0</v>
      </c>
      <c r="I23" s="657"/>
      <c r="J23" s="195">
        <f>IF(算定書基本!J23&lt;&gt;"",算定書基本!J23,"")</f>
        <v>0</v>
      </c>
    </row>
    <row r="24" spans="1:10" ht="18" customHeight="1" x14ac:dyDescent="0.2">
      <c r="A24" s="158" t="s">
        <v>26</v>
      </c>
      <c r="B24" s="154" t="s">
        <v>5</v>
      </c>
      <c r="C24" s="155"/>
      <c r="D24" s="166"/>
      <c r="E24" s="167">
        <f>稼動!O33</f>
        <v>0</v>
      </c>
      <c r="F24" s="85"/>
      <c r="G24" s="85"/>
      <c r="H24" s="85"/>
      <c r="I24" s="85"/>
      <c r="J24" s="85"/>
    </row>
    <row r="25" spans="1:10" ht="18" customHeight="1" x14ac:dyDescent="0.2">
      <c r="A25" s="158"/>
      <c r="B25" s="172" t="s">
        <v>98</v>
      </c>
      <c r="C25" s="155"/>
      <c r="D25" s="173"/>
      <c r="E25" s="174">
        <f>稼動!O31+稼動!O34+稼動!O35</f>
        <v>0</v>
      </c>
      <c r="F25" s="85"/>
      <c r="G25" s="99" t="s">
        <v>36</v>
      </c>
      <c r="H25" s="664">
        <f>基本情報!B22</f>
        <v>0</v>
      </c>
      <c r="I25" s="665"/>
      <c r="J25" s="666"/>
    </row>
    <row r="26" spans="1:10" ht="18" customHeight="1" x14ac:dyDescent="0.2">
      <c r="A26" s="175"/>
      <c r="B26" s="176" t="s">
        <v>21</v>
      </c>
      <c r="C26" s="177"/>
      <c r="D26" s="178"/>
      <c r="E26" s="174">
        <f>SUM(E20:E25)</f>
        <v>0</v>
      </c>
      <c r="F26" s="85"/>
      <c r="G26" s="642">
        <f>IF(算定書基本!G26&lt;&gt;"",算定書基本!G26,"")</f>
        <v>0</v>
      </c>
      <c r="H26" s="643"/>
      <c r="I26" s="643"/>
      <c r="J26" s="644"/>
    </row>
    <row r="27" spans="1:10" ht="18" customHeight="1" x14ac:dyDescent="0.2">
      <c r="A27" s="179"/>
      <c r="B27" s="356" t="s">
        <v>169</v>
      </c>
      <c r="C27" s="155"/>
      <c r="D27" s="163"/>
      <c r="E27" s="164">
        <f>稼動!O38</f>
        <v>0</v>
      </c>
      <c r="F27" s="85"/>
      <c r="G27" s="645"/>
      <c r="H27" s="643"/>
      <c r="I27" s="643"/>
      <c r="J27" s="644"/>
    </row>
    <row r="28" spans="1:10" ht="18" customHeight="1" x14ac:dyDescent="0.2">
      <c r="A28" s="179"/>
      <c r="B28" s="162" t="s">
        <v>170</v>
      </c>
      <c r="C28" s="155"/>
      <c r="D28" s="163"/>
      <c r="E28" s="164">
        <f>稼動!O39</f>
        <v>0</v>
      </c>
      <c r="F28" s="85"/>
      <c r="G28" s="646"/>
      <c r="H28" s="647"/>
      <c r="I28" s="647"/>
      <c r="J28" s="648"/>
    </row>
    <row r="29" spans="1:10" ht="18" customHeight="1" x14ac:dyDescent="0.2">
      <c r="A29" s="161"/>
      <c r="B29" s="180" t="s">
        <v>99</v>
      </c>
      <c r="C29" s="181"/>
      <c r="D29" s="182"/>
      <c r="E29" s="183">
        <f>稼動!O40</f>
        <v>0</v>
      </c>
      <c r="F29" s="85"/>
      <c r="G29" s="42"/>
      <c r="H29" s="654" t="s">
        <v>35</v>
      </c>
      <c r="I29" s="655"/>
      <c r="J29" s="92" t="s">
        <v>44</v>
      </c>
    </row>
    <row r="30" spans="1:10" ht="18" customHeight="1" x14ac:dyDescent="0.2">
      <c r="A30" s="184"/>
      <c r="B30" s="184"/>
      <c r="C30" s="184"/>
      <c r="D30" s="184"/>
      <c r="E30" s="185"/>
      <c r="F30" s="85"/>
      <c r="G30" s="42" t="s">
        <v>33</v>
      </c>
      <c r="H30" s="649">
        <f>IF(算定書基本!H30&lt;&gt;"",算定書基本!H30,"")</f>
        <v>0</v>
      </c>
      <c r="I30" s="650"/>
      <c r="J30" s="196">
        <f>IF(算定書基本!J30&lt;&gt;"",算定書基本!J30,"")</f>
        <v>0</v>
      </c>
    </row>
    <row r="31" spans="1:10" ht="18" customHeight="1" x14ac:dyDescent="0.15">
      <c r="A31" s="85" t="s">
        <v>42</v>
      </c>
      <c r="B31" s="85"/>
      <c r="C31" s="85"/>
      <c r="D31" s="85"/>
      <c r="E31" s="85"/>
      <c r="F31" s="85"/>
      <c r="G31" s="42"/>
      <c r="H31" s="633">
        <f>IF(算定書基本!H31&lt;&gt;"",算定書基本!H31,"")</f>
        <v>0</v>
      </c>
      <c r="I31" s="634"/>
      <c r="J31" s="196">
        <f>IF(算定書基本!J31&lt;&gt;"",算定書基本!J31,"")</f>
        <v>0</v>
      </c>
    </row>
    <row r="32" spans="1:10" ht="18" customHeight="1" x14ac:dyDescent="0.15">
      <c r="A32" s="45" t="s">
        <v>100</v>
      </c>
      <c r="B32" s="46"/>
      <c r="C32" s="47" t="s">
        <v>101</v>
      </c>
      <c r="D32" s="47" t="s">
        <v>102</v>
      </c>
      <c r="E32" s="48" t="s">
        <v>39</v>
      </c>
      <c r="F32" s="85"/>
      <c r="G32" s="86"/>
      <c r="H32" s="656">
        <f>IF(算定書基本!H32&lt;&gt;"",算定書基本!H32,"")</f>
        <v>0</v>
      </c>
      <c r="I32" s="657"/>
      <c r="J32" s="197">
        <f>IF(算定書基本!J32&lt;&gt;"",算定書基本!J32,"")</f>
        <v>0</v>
      </c>
    </row>
    <row r="33" spans="1:10" ht="18" customHeight="1" x14ac:dyDescent="0.15">
      <c r="A33" s="49"/>
      <c r="B33" s="50"/>
      <c r="C33" s="114"/>
      <c r="D33" s="115"/>
      <c r="E33" s="116"/>
      <c r="F33" s="85"/>
      <c r="G33" s="85"/>
      <c r="H33" s="85"/>
      <c r="I33" s="85"/>
      <c r="J33" s="85"/>
    </row>
    <row r="34" spans="1:10" ht="18" customHeight="1" x14ac:dyDescent="0.15">
      <c r="A34" s="49"/>
      <c r="B34" s="51"/>
      <c r="C34" s="117"/>
      <c r="D34" s="118"/>
      <c r="E34" s="119"/>
      <c r="F34" s="85"/>
      <c r="G34" s="100" t="s">
        <v>40</v>
      </c>
      <c r="H34" s="678">
        <f>基本情報!B31</f>
        <v>0</v>
      </c>
      <c r="I34" s="679"/>
      <c r="J34" s="680"/>
    </row>
    <row r="35" spans="1:10" ht="18" customHeight="1" x14ac:dyDescent="0.15">
      <c r="A35" s="49"/>
      <c r="B35" s="51"/>
      <c r="C35" s="117"/>
      <c r="D35" s="118"/>
      <c r="E35" s="119"/>
      <c r="F35" s="85"/>
      <c r="G35" s="642">
        <f>IF(算定書基本!G35&lt;&gt;"",算定書基本!G35,"")</f>
        <v>0</v>
      </c>
      <c r="H35" s="643"/>
      <c r="I35" s="643"/>
      <c r="J35" s="644"/>
    </row>
    <row r="36" spans="1:10" ht="18" customHeight="1" x14ac:dyDescent="0.15">
      <c r="A36" s="49"/>
      <c r="B36" s="51"/>
      <c r="C36" s="117"/>
      <c r="D36" s="118"/>
      <c r="E36" s="119"/>
      <c r="F36" s="85"/>
      <c r="G36" s="645"/>
      <c r="H36" s="643"/>
      <c r="I36" s="643"/>
      <c r="J36" s="644"/>
    </row>
    <row r="37" spans="1:10" ht="18" customHeight="1" x14ac:dyDescent="0.15">
      <c r="A37" s="49"/>
      <c r="B37" s="51"/>
      <c r="C37" s="117"/>
      <c r="D37" s="118"/>
      <c r="E37" s="119"/>
      <c r="F37" s="85"/>
      <c r="G37" s="645"/>
      <c r="H37" s="643"/>
      <c r="I37" s="643"/>
      <c r="J37" s="644"/>
    </row>
    <row r="38" spans="1:10" ht="18" customHeight="1" x14ac:dyDescent="0.15">
      <c r="A38" s="49"/>
      <c r="B38" s="51"/>
      <c r="C38" s="117"/>
      <c r="D38" s="118"/>
      <c r="E38" s="119"/>
      <c r="F38" s="85"/>
      <c r="G38" s="645" t="str">
        <f>IF(算定書基本!G38&lt;&gt;"",算定書基本!G38,"")</f>
        <v/>
      </c>
      <c r="H38" s="643"/>
      <c r="I38" s="643"/>
      <c r="J38" s="644"/>
    </row>
    <row r="39" spans="1:10" ht="18" customHeight="1" x14ac:dyDescent="0.15">
      <c r="A39" s="676"/>
      <c r="B39" s="677"/>
      <c r="C39" s="120"/>
      <c r="D39" s="121"/>
      <c r="E39" s="122"/>
      <c r="F39" s="188"/>
      <c r="G39" s="645"/>
      <c r="H39" s="643"/>
      <c r="I39" s="643"/>
      <c r="J39" s="644"/>
    </row>
    <row r="40" spans="1:10" ht="18" customHeight="1" x14ac:dyDescent="0.2">
      <c r="A40" s="676"/>
      <c r="B40" s="677"/>
      <c r="C40" s="120"/>
      <c r="D40" s="121"/>
      <c r="E40" s="122"/>
      <c r="F40" s="189" t="str">
        <f t="shared" ref="F40:F45" si="0">IF(D33*C33=0,"",D33*C33)</f>
        <v/>
      </c>
      <c r="G40" s="645"/>
      <c r="H40" s="643"/>
      <c r="I40" s="643"/>
      <c r="J40" s="644"/>
    </row>
    <row r="41" spans="1:10" ht="18" customHeight="1" x14ac:dyDescent="0.2">
      <c r="A41" s="676"/>
      <c r="B41" s="677"/>
      <c r="C41" s="123"/>
      <c r="D41" s="124"/>
      <c r="E41" s="125"/>
      <c r="F41" s="189" t="str">
        <f t="shared" si="0"/>
        <v/>
      </c>
      <c r="G41" s="645" t="str">
        <f>IF(算定書基本!G41&lt;&gt;"",算定書基本!G41,"")</f>
        <v/>
      </c>
      <c r="H41" s="643"/>
      <c r="I41" s="643"/>
      <c r="J41" s="644"/>
    </row>
    <row r="42" spans="1:10" ht="18" customHeight="1" x14ac:dyDescent="0.2">
      <c r="A42" s="676"/>
      <c r="B42" s="677"/>
      <c r="C42" s="123"/>
      <c r="D42" s="124"/>
      <c r="E42" s="125"/>
      <c r="F42" s="189" t="str">
        <f t="shared" si="0"/>
        <v/>
      </c>
      <c r="G42" s="645"/>
      <c r="H42" s="643"/>
      <c r="I42" s="643"/>
      <c r="J42" s="644"/>
    </row>
    <row r="43" spans="1:10" ht="18" customHeight="1" x14ac:dyDescent="0.2">
      <c r="A43" s="41" t="s">
        <v>27</v>
      </c>
      <c r="B43" s="87"/>
      <c r="C43" s="126">
        <f>SUM(C33:C40)</f>
        <v>0</v>
      </c>
      <c r="D43" s="53"/>
      <c r="E43" s="127">
        <f>SUM(E33:E40)</f>
        <v>0</v>
      </c>
      <c r="F43" s="130" t="str">
        <f t="shared" si="0"/>
        <v/>
      </c>
      <c r="G43" s="646"/>
      <c r="H43" s="647"/>
      <c r="I43" s="647"/>
      <c r="J43" s="648"/>
    </row>
    <row r="44" spans="1:10" ht="18" customHeight="1" x14ac:dyDescent="0.2">
      <c r="A44" s="88"/>
      <c r="B44" s="85"/>
      <c r="C44" s="85"/>
      <c r="D44" s="85"/>
      <c r="E44" s="89"/>
      <c r="F44" s="130" t="str">
        <f t="shared" si="0"/>
        <v/>
      </c>
      <c r="G44" s="85"/>
      <c r="H44" s="85"/>
      <c r="I44" s="85"/>
      <c r="J44" s="85"/>
    </row>
    <row r="45" spans="1:10" ht="18" customHeight="1" x14ac:dyDescent="0.2">
      <c r="E45" s="82"/>
      <c r="F45" s="8" t="str">
        <f t="shared" si="0"/>
        <v/>
      </c>
    </row>
    <row r="46" spans="1:10" ht="18" customHeight="1" x14ac:dyDescent="0.2">
      <c r="E46" s="82"/>
      <c r="F46" s="8" t="str">
        <f>IF(D40*C40=0,"",D40*C40)</f>
        <v/>
      </c>
    </row>
  </sheetData>
  <sheetProtection password="E561" sheet="1" objects="1" scenarios="1"/>
  <mergeCells count="30">
    <mergeCell ref="H32:I32"/>
    <mergeCell ref="A41:B41"/>
    <mergeCell ref="A42:B42"/>
    <mergeCell ref="A40:B40"/>
    <mergeCell ref="A39:B39"/>
    <mergeCell ref="G35:J43"/>
    <mergeCell ref="H34:J34"/>
    <mergeCell ref="H31:I31"/>
    <mergeCell ref="H30:I30"/>
    <mergeCell ref="B7:E7"/>
    <mergeCell ref="B8:E8"/>
    <mergeCell ref="H29:I29"/>
    <mergeCell ref="H23:I23"/>
    <mergeCell ref="G26:J28"/>
    <mergeCell ref="H13:J13"/>
    <mergeCell ref="H10:J10"/>
    <mergeCell ref="H25:J25"/>
    <mergeCell ref="H16:J16"/>
    <mergeCell ref="C13:E13"/>
    <mergeCell ref="D17:E17"/>
    <mergeCell ref="D18:E18"/>
    <mergeCell ref="D19:E19"/>
    <mergeCell ref="A1:B1"/>
    <mergeCell ref="H20:I20"/>
    <mergeCell ref="H22:I22"/>
    <mergeCell ref="A4:J4"/>
    <mergeCell ref="C12:E12"/>
    <mergeCell ref="I1:J1"/>
    <mergeCell ref="G17:J19"/>
    <mergeCell ref="H21:I21"/>
  </mergeCells>
  <phoneticPr fontId="4"/>
  <pageMargins left="0.39370078740157483" right="0.19685039370078741" top="0.59055118110236227" bottom="0.19685039370078741" header="0.35433070866141736" footer="0.15748031496062992"/>
  <pageSetup paperSize="9" orientation="portrait" horizontalDpi="300" verticalDpi="300" r:id="rId1"/>
  <headerFooter alignWithMargins="0">
    <oddFooter xml:space="preserve">&amp;R福岡CSK第2期請負契約見積算定書（２／６）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indexed="11"/>
  </sheetPr>
  <dimension ref="A1:M46"/>
  <sheetViews>
    <sheetView workbookViewId="0">
      <selection sqref="A1:B1"/>
    </sheetView>
  </sheetViews>
  <sheetFormatPr defaultRowHeight="13.5" x14ac:dyDescent="0.15"/>
  <cols>
    <col min="1" max="1" width="8.5" style="4" customWidth="1"/>
    <col min="2" max="2" width="7.375" style="4" customWidth="1"/>
    <col min="3" max="3" width="8.25" style="4" customWidth="1"/>
    <col min="4" max="4" width="9.125" style="4" customWidth="1"/>
    <col min="5" max="5" width="9.875" style="4" customWidth="1"/>
    <col min="6" max="6" width="1.125" style="4" customWidth="1"/>
    <col min="7" max="7" width="19.375" style="4" customWidth="1"/>
    <col min="8" max="8" width="12.25" style="4" customWidth="1"/>
    <col min="9" max="9" width="9.625" style="4" customWidth="1"/>
    <col min="10" max="10" width="12.375" style="4" customWidth="1"/>
    <col min="11" max="11" width="2.75" style="4" customWidth="1"/>
    <col min="12" max="16384" width="9" style="4"/>
  </cols>
  <sheetData>
    <row r="1" spans="1:13" ht="15" thickBot="1" x14ac:dyDescent="0.2">
      <c r="A1" s="629" t="s">
        <v>109</v>
      </c>
      <c r="B1" s="630"/>
      <c r="C1" s="44"/>
      <c r="D1" s="44"/>
      <c r="E1" s="44"/>
      <c r="F1" s="44"/>
      <c r="G1" s="617"/>
      <c r="H1" s="44"/>
      <c r="I1" s="681">
        <f>基本情報!B2</f>
        <v>45017</v>
      </c>
      <c r="J1" s="681"/>
    </row>
    <row r="2" spans="1:13" ht="14.25" x14ac:dyDescent="0.15">
      <c r="A2" s="44"/>
      <c r="B2" s="44"/>
      <c r="C2" s="44"/>
      <c r="D2" s="44"/>
      <c r="E2" s="44"/>
      <c r="F2" s="44"/>
      <c r="G2" s="44"/>
      <c r="H2" s="44"/>
      <c r="I2" s="129" t="str">
        <f>基本情報!B3</f>
        <v>No.999999999999</v>
      </c>
      <c r="J2" s="128"/>
    </row>
    <row r="3" spans="1:13" ht="11.25" customHeight="1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</row>
    <row r="4" spans="1:13" ht="21.75" customHeight="1" thickBot="1" x14ac:dyDescent="0.25">
      <c r="A4" s="635" t="s">
        <v>254</v>
      </c>
      <c r="B4" s="636"/>
      <c r="C4" s="636"/>
      <c r="D4" s="636"/>
      <c r="E4" s="636"/>
      <c r="F4" s="636"/>
      <c r="G4" s="636"/>
      <c r="H4" s="636"/>
      <c r="I4" s="636"/>
      <c r="J4" s="637"/>
    </row>
    <row r="5" spans="1:13" ht="11.25" customHeight="1" x14ac:dyDescent="0.15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3" ht="18" customHeight="1" x14ac:dyDescent="0.2">
      <c r="A6" s="44"/>
      <c r="B6" s="44"/>
      <c r="C6" s="44"/>
      <c r="D6" s="44"/>
      <c r="E6" s="55"/>
      <c r="F6" s="130"/>
      <c r="G6" s="44"/>
      <c r="H6" s="44"/>
      <c r="I6" s="44"/>
      <c r="J6" s="44"/>
    </row>
    <row r="7" spans="1:13" ht="30" customHeight="1" x14ac:dyDescent="0.15">
      <c r="A7" s="131" t="s">
        <v>9</v>
      </c>
      <c r="B7" s="685" t="str">
        <f>IF(基本情報!B5&lt;&gt;"",基本情報!B5,"")</f>
        <v>株式会社●●</v>
      </c>
      <c r="C7" s="652"/>
      <c r="D7" s="652"/>
      <c r="E7" s="653"/>
      <c r="F7" s="132"/>
      <c r="G7" s="44"/>
      <c r="H7" s="44"/>
      <c r="I7" s="44"/>
      <c r="J7" s="44"/>
    </row>
    <row r="8" spans="1:13" ht="30" customHeight="1" x14ac:dyDescent="0.15">
      <c r="A8" s="131" t="s">
        <v>10</v>
      </c>
      <c r="B8" s="685" t="str">
        <f>IF(基本情報!B6&lt;&gt;"",基本情報!B6,"")</f>
        <v>××システム</v>
      </c>
      <c r="C8" s="652"/>
      <c r="D8" s="652"/>
      <c r="E8" s="653"/>
      <c r="F8" s="132"/>
      <c r="G8" s="44"/>
      <c r="H8" s="44"/>
      <c r="I8" s="44"/>
      <c r="J8" s="44"/>
    </row>
    <row r="9" spans="1:13" ht="18.600000000000001" customHeight="1" x14ac:dyDescent="0.15">
      <c r="A9" s="44"/>
      <c r="B9" s="44"/>
      <c r="C9" s="44"/>
      <c r="D9" s="44"/>
      <c r="E9" s="44"/>
      <c r="F9" s="44"/>
      <c r="G9" s="44"/>
      <c r="H9" s="44"/>
      <c r="I9" s="44"/>
      <c r="J9" s="44"/>
    </row>
    <row r="10" spans="1:13" s="5" customFormat="1" ht="25.15" customHeight="1" x14ac:dyDescent="0.15">
      <c r="A10" s="133" t="s">
        <v>11</v>
      </c>
      <c r="B10" s="134" t="s">
        <v>12</v>
      </c>
      <c r="C10" s="689">
        <f>基本情報!C8</f>
        <v>45048</v>
      </c>
      <c r="D10" s="690"/>
      <c r="E10" s="691"/>
      <c r="F10" s="44"/>
      <c r="G10" s="233" t="s">
        <v>234</v>
      </c>
      <c r="H10" s="661">
        <f>基本!O19</f>
        <v>0</v>
      </c>
      <c r="I10" s="662"/>
      <c r="J10" s="663"/>
      <c r="K10" s="29"/>
      <c r="L10" s="84"/>
      <c r="M10" s="81" t="s">
        <v>62</v>
      </c>
    </row>
    <row r="11" spans="1:13" s="5" customFormat="1" ht="25.15" customHeight="1" x14ac:dyDescent="0.15">
      <c r="A11" s="135" t="s">
        <v>13</v>
      </c>
      <c r="B11" s="136" t="s">
        <v>14</v>
      </c>
      <c r="C11" s="689">
        <f>基本情報!C9</f>
        <v>45199</v>
      </c>
      <c r="D11" s="690"/>
      <c r="E11" s="691"/>
      <c r="F11" s="44"/>
      <c r="G11" s="41" t="s">
        <v>251</v>
      </c>
      <c r="H11" s="594">
        <f>H10-D26</f>
        <v>0</v>
      </c>
      <c r="I11" s="232" t="s">
        <v>41</v>
      </c>
      <c r="J11" s="595" t="str">
        <f>IF(H10&lt;&gt;0,H11/H10,"")</f>
        <v/>
      </c>
      <c r="L11" s="4"/>
      <c r="M11" s="4"/>
    </row>
    <row r="12" spans="1:13" s="5" customFormat="1" ht="25.15" customHeight="1" x14ac:dyDescent="0.15">
      <c r="A12" s="40" t="s">
        <v>72</v>
      </c>
      <c r="B12" s="137"/>
      <c r="C12" s="686" t="str">
        <f>IF(基本情報!C10&lt;&gt;"",基本情報!C10,"")</f>
        <v>ファクトリーソリューション部</v>
      </c>
      <c r="D12" s="687"/>
      <c r="E12" s="688"/>
      <c r="F12" s="138"/>
      <c r="G12" s="41" t="s">
        <v>252</v>
      </c>
      <c r="H12" s="594">
        <f>H10-D29</f>
        <v>0</v>
      </c>
      <c r="I12" s="232" t="s">
        <v>41</v>
      </c>
      <c r="J12" s="595" t="str">
        <f>IF(H10&lt;&gt;0,H12/H10,"")</f>
        <v/>
      </c>
    </row>
    <row r="13" spans="1:13" ht="25.15" customHeight="1" x14ac:dyDescent="0.15">
      <c r="A13" s="40" t="s">
        <v>73</v>
      </c>
      <c r="B13" s="137"/>
      <c r="C13" s="686" t="str">
        <f>IF(基本情報!C11&lt;&gt;"",基本情報!C11,"")</f>
        <v>山田太郎</v>
      </c>
      <c r="D13" s="710"/>
      <c r="E13" s="711"/>
      <c r="F13" s="44"/>
      <c r="G13" s="596" t="s">
        <v>235</v>
      </c>
      <c r="H13" s="692" t="str">
        <f>IF(H10&lt;&gt;0,IF(J12&lt;0.1,"利益率が下限値（10%）を下回っています","基準内"),"")</f>
        <v/>
      </c>
      <c r="I13" s="693"/>
      <c r="J13" s="694"/>
    </row>
    <row r="14" spans="1:13" s="29" customFormat="1" ht="18.75" customHeight="1" x14ac:dyDescent="0.2">
      <c r="A14" s="139"/>
      <c r="B14" s="140"/>
      <c r="C14" s="141"/>
      <c r="D14" s="142"/>
      <c r="E14" s="142"/>
      <c r="F14" s="143"/>
      <c r="G14" s="144" t="s">
        <v>65</v>
      </c>
      <c r="H14" s="143"/>
      <c r="I14" s="145"/>
      <c r="J14" s="146"/>
    </row>
    <row r="15" spans="1:13" ht="18.600000000000001" customHeight="1" x14ac:dyDescent="0.15">
      <c r="A15" s="147" t="s">
        <v>32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13" ht="18" customHeight="1" x14ac:dyDescent="0.15">
      <c r="A16" s="148"/>
      <c r="B16" s="149"/>
      <c r="C16" s="150"/>
      <c r="D16" s="151" t="s">
        <v>15</v>
      </c>
      <c r="E16" s="152"/>
      <c r="F16" s="44"/>
      <c r="G16" s="93" t="s">
        <v>16</v>
      </c>
      <c r="H16" s="667">
        <f>基本情報!B13</f>
        <v>0</v>
      </c>
      <c r="I16" s="668"/>
      <c r="J16" s="669"/>
    </row>
    <row r="17" spans="1:10" s="6" customFormat="1" ht="18" customHeight="1" x14ac:dyDescent="0.15">
      <c r="A17" s="153" t="s">
        <v>17</v>
      </c>
      <c r="B17" s="154" t="s">
        <v>18</v>
      </c>
      <c r="C17" s="155"/>
      <c r="D17" s="670">
        <f>基本!O6</f>
        <v>0</v>
      </c>
      <c r="E17" s="671"/>
      <c r="F17" s="157"/>
      <c r="G17" s="682">
        <f>基本情報!A14</f>
        <v>0</v>
      </c>
      <c r="H17" s="643"/>
      <c r="I17" s="643"/>
      <c r="J17" s="644"/>
    </row>
    <row r="18" spans="1:10" s="6" customFormat="1" ht="18" customHeight="1" x14ac:dyDescent="0.15">
      <c r="A18" s="158" t="s">
        <v>19</v>
      </c>
      <c r="B18" s="159" t="s">
        <v>20</v>
      </c>
      <c r="C18" s="160"/>
      <c r="D18" s="672">
        <f>基本!O7</f>
        <v>0</v>
      </c>
      <c r="E18" s="673"/>
      <c r="F18" s="157"/>
      <c r="G18" s="645"/>
      <c r="H18" s="643"/>
      <c r="I18" s="643"/>
      <c r="J18" s="644"/>
    </row>
    <row r="19" spans="1:10" s="6" customFormat="1" ht="18" customHeight="1" x14ac:dyDescent="0.15">
      <c r="A19" s="161"/>
      <c r="B19" s="162" t="s">
        <v>21</v>
      </c>
      <c r="C19" s="155"/>
      <c r="D19" s="674">
        <f>基本!O8</f>
        <v>0</v>
      </c>
      <c r="E19" s="675"/>
      <c r="F19" s="157"/>
      <c r="G19" s="646"/>
      <c r="H19" s="647"/>
      <c r="I19" s="647"/>
      <c r="J19" s="648"/>
    </row>
    <row r="20" spans="1:10" s="6" customFormat="1" ht="18" customHeight="1" x14ac:dyDescent="0.15">
      <c r="A20" s="158"/>
      <c r="B20" s="154" t="s">
        <v>8</v>
      </c>
      <c r="C20" s="155"/>
      <c r="D20" s="712">
        <f>IF(基本!O24="","0千円",基本!O24)</f>
        <v>0</v>
      </c>
      <c r="E20" s="713"/>
      <c r="F20" s="157"/>
      <c r="G20" s="165"/>
      <c r="H20" s="631" t="s">
        <v>31</v>
      </c>
      <c r="I20" s="632"/>
      <c r="J20" s="95" t="s">
        <v>43</v>
      </c>
    </row>
    <row r="21" spans="1:10" ht="18" customHeight="1" x14ac:dyDescent="0.15">
      <c r="A21" s="158" t="s">
        <v>22</v>
      </c>
      <c r="B21" s="154" t="s">
        <v>23</v>
      </c>
      <c r="C21" s="155"/>
      <c r="D21" s="714">
        <f>IF(基本!O31="","0千円",基本!O31)</f>
        <v>0</v>
      </c>
      <c r="E21" s="715"/>
      <c r="F21" s="157"/>
      <c r="G21" s="96" t="s">
        <v>34</v>
      </c>
      <c r="H21" s="683">
        <f>基本情報!B18</f>
        <v>0</v>
      </c>
      <c r="I21" s="684"/>
      <c r="J21" s="168">
        <f>基本情報!D18</f>
        <v>0</v>
      </c>
    </row>
    <row r="22" spans="1:10" ht="18" customHeight="1" x14ac:dyDescent="0.15">
      <c r="A22" s="158" t="s">
        <v>24</v>
      </c>
      <c r="B22" s="154" t="s">
        <v>2</v>
      </c>
      <c r="C22" s="155"/>
      <c r="D22" s="714">
        <f>IF(基本!O32="","0千円",基本!O32)</f>
        <v>0</v>
      </c>
      <c r="E22" s="715"/>
      <c r="F22" s="157"/>
      <c r="G22" s="169"/>
      <c r="H22" s="700">
        <f>基本情報!B19</f>
        <v>0</v>
      </c>
      <c r="I22" s="701"/>
      <c r="J22" s="168">
        <f>基本情報!D19</f>
        <v>0</v>
      </c>
    </row>
    <row r="23" spans="1:10" ht="18" customHeight="1" x14ac:dyDescent="0.15">
      <c r="A23" s="158" t="s">
        <v>25</v>
      </c>
      <c r="B23" s="154" t="s">
        <v>4</v>
      </c>
      <c r="C23" s="155"/>
      <c r="D23" s="714">
        <f>IF(基本!O34="","0千円",基本!O34)</f>
        <v>0</v>
      </c>
      <c r="E23" s="715"/>
      <c r="F23" s="157"/>
      <c r="G23" s="170"/>
      <c r="H23" s="698">
        <f>基本情報!B20</f>
        <v>0</v>
      </c>
      <c r="I23" s="699"/>
      <c r="J23" s="171">
        <f>基本情報!D20</f>
        <v>0</v>
      </c>
    </row>
    <row r="24" spans="1:10" s="6" customFormat="1" ht="18" customHeight="1" x14ac:dyDescent="0.15">
      <c r="A24" s="158" t="s">
        <v>26</v>
      </c>
      <c r="B24" s="154" t="s">
        <v>5</v>
      </c>
      <c r="C24" s="155"/>
      <c r="D24" s="714">
        <f>IF(基本!O35="","0千円",基本!O35)</f>
        <v>0</v>
      </c>
      <c r="E24" s="715"/>
      <c r="F24" s="157"/>
      <c r="G24" s="157"/>
      <c r="H24" s="157"/>
      <c r="I24" s="157"/>
      <c r="J24" s="157"/>
    </row>
    <row r="25" spans="1:10" s="6" customFormat="1" ht="18" customHeight="1" x14ac:dyDescent="0.15">
      <c r="A25" s="158"/>
      <c r="B25" s="172" t="s">
        <v>29</v>
      </c>
      <c r="C25" s="155"/>
      <c r="D25" s="716" t="str">
        <f>IF( (IF(基本!O33="",0,基本!O33)+IF(基本!O36="",0,基本!O36)+IF(基本!O37="",0,基本!O37))=0,"0千円",IF(基本!O33="",0,基本!O33)+IF(基本!O36="",0,基本!O36)+IF(基本!O37="",0,基本!O37))</f>
        <v>0千円</v>
      </c>
      <c r="E25" s="717"/>
      <c r="F25" s="157"/>
      <c r="G25" s="99" t="s">
        <v>36</v>
      </c>
      <c r="H25" s="704">
        <f>基本情報!B22</f>
        <v>0</v>
      </c>
      <c r="I25" s="705"/>
      <c r="J25" s="706"/>
    </row>
    <row r="26" spans="1:10" ht="18" customHeight="1" x14ac:dyDescent="0.15">
      <c r="A26" s="175"/>
      <c r="B26" s="176" t="s">
        <v>21</v>
      </c>
      <c r="C26" s="177"/>
      <c r="D26" s="718">
        <f>SUM(D20:D25)</f>
        <v>0</v>
      </c>
      <c r="E26" s="719"/>
      <c r="F26" s="157"/>
      <c r="G26" s="682">
        <f>基本情報!A23</f>
        <v>0</v>
      </c>
      <c r="H26" s="643"/>
      <c r="I26" s="643"/>
      <c r="J26" s="644"/>
    </row>
    <row r="27" spans="1:10" s="6" customFormat="1" ht="18" customHeight="1" x14ac:dyDescent="0.15">
      <c r="A27" s="179"/>
      <c r="B27" s="356" t="s">
        <v>169</v>
      </c>
      <c r="C27" s="155"/>
      <c r="D27" s="718">
        <f>IF(基本!O40="","0千円",基本!O40)</f>
        <v>0</v>
      </c>
      <c r="E27" s="719"/>
      <c r="F27" s="157"/>
      <c r="G27" s="645"/>
      <c r="H27" s="643"/>
      <c r="I27" s="643"/>
      <c r="J27" s="644"/>
    </row>
    <row r="28" spans="1:10" s="6" customFormat="1" ht="18" customHeight="1" x14ac:dyDescent="0.15">
      <c r="A28" s="179"/>
      <c r="B28" s="162" t="s">
        <v>170</v>
      </c>
      <c r="C28" s="155"/>
      <c r="D28" s="718">
        <f>IF(基本!O41="","0千円",基本!O41)</f>
        <v>0</v>
      </c>
      <c r="E28" s="719"/>
      <c r="F28" s="157"/>
      <c r="G28" s="646"/>
      <c r="H28" s="647"/>
      <c r="I28" s="647"/>
      <c r="J28" s="648"/>
    </row>
    <row r="29" spans="1:10" s="6" customFormat="1" ht="18" customHeight="1" x14ac:dyDescent="0.15">
      <c r="A29" s="161"/>
      <c r="B29" s="180" t="s">
        <v>30</v>
      </c>
      <c r="C29" s="181"/>
      <c r="D29" s="718">
        <f>IF(基本!O42="","0千円",基本!O42)</f>
        <v>0</v>
      </c>
      <c r="E29" s="719"/>
      <c r="F29" s="157"/>
      <c r="G29" s="42"/>
      <c r="H29" s="654" t="s">
        <v>35</v>
      </c>
      <c r="I29" s="655"/>
      <c r="J29" s="92" t="s">
        <v>44</v>
      </c>
    </row>
    <row r="30" spans="1:10" s="6" customFormat="1" ht="18" customHeight="1" x14ac:dyDescent="0.2">
      <c r="A30" s="184"/>
      <c r="B30" s="184"/>
      <c r="C30" s="184"/>
      <c r="D30" s="184"/>
      <c r="E30" s="185"/>
      <c r="F30" s="157"/>
      <c r="G30" s="42" t="s">
        <v>33</v>
      </c>
      <c r="H30" s="702">
        <f>基本情報!B27</f>
        <v>0</v>
      </c>
      <c r="I30" s="703"/>
      <c r="J30" s="186">
        <f>基本情報!D27</f>
        <v>0</v>
      </c>
    </row>
    <row r="31" spans="1:10" s="6" customFormat="1" ht="18" customHeight="1" x14ac:dyDescent="0.15">
      <c r="A31" s="44" t="s">
        <v>42</v>
      </c>
      <c r="B31" s="44"/>
      <c r="C31" s="44"/>
      <c r="D31" s="44"/>
      <c r="E31" s="44"/>
      <c r="F31" s="157"/>
      <c r="G31" s="42"/>
      <c r="H31" s="700">
        <f>基本情報!B28</f>
        <v>0</v>
      </c>
      <c r="I31" s="701"/>
      <c r="J31" s="186">
        <f>基本情報!D28</f>
        <v>0</v>
      </c>
    </row>
    <row r="32" spans="1:10" s="6" customFormat="1" ht="18" customHeight="1" x14ac:dyDescent="0.15">
      <c r="A32" s="45" t="s">
        <v>28</v>
      </c>
      <c r="B32" s="46"/>
      <c r="C32" s="47" t="s">
        <v>37</v>
      </c>
      <c r="D32" s="47" t="s">
        <v>38</v>
      </c>
      <c r="E32" s="48" t="s">
        <v>39</v>
      </c>
      <c r="F32" s="157"/>
      <c r="G32" s="43"/>
      <c r="H32" s="698">
        <f>基本情報!B29</f>
        <v>0</v>
      </c>
      <c r="I32" s="699"/>
      <c r="J32" s="187">
        <f>基本情報!D29</f>
        <v>0</v>
      </c>
    </row>
    <row r="33" spans="1:10" s="6" customFormat="1" ht="18" customHeight="1" x14ac:dyDescent="0.15">
      <c r="A33" s="49"/>
      <c r="B33" s="50"/>
      <c r="C33" s="114"/>
      <c r="D33" s="115"/>
      <c r="E33" s="116"/>
      <c r="F33" s="157"/>
      <c r="G33" s="157"/>
      <c r="H33" s="157"/>
      <c r="I33" s="157"/>
      <c r="J33" s="157"/>
    </row>
    <row r="34" spans="1:10" s="6" customFormat="1" ht="18" customHeight="1" x14ac:dyDescent="0.15">
      <c r="A34" s="49"/>
      <c r="B34" s="51"/>
      <c r="C34" s="117"/>
      <c r="D34" s="118"/>
      <c r="E34" s="119"/>
      <c r="F34" s="157"/>
      <c r="G34" s="100" t="s">
        <v>40</v>
      </c>
      <c r="H34" s="707">
        <f>基本情報!B31</f>
        <v>0</v>
      </c>
      <c r="I34" s="708"/>
      <c r="J34" s="709"/>
    </row>
    <row r="35" spans="1:10" s="6" customFormat="1" ht="18" customHeight="1" x14ac:dyDescent="0.15">
      <c r="A35" s="49"/>
      <c r="B35" s="51"/>
      <c r="C35" s="117"/>
      <c r="D35" s="118"/>
      <c r="E35" s="119"/>
      <c r="F35" s="157"/>
      <c r="G35" s="697">
        <f>基本情報!A32</f>
        <v>0</v>
      </c>
      <c r="H35" s="643"/>
      <c r="I35" s="643"/>
      <c r="J35" s="644"/>
    </row>
    <row r="36" spans="1:10" s="6" customFormat="1" ht="18" customHeight="1" x14ac:dyDescent="0.15">
      <c r="A36" s="49"/>
      <c r="B36" s="51"/>
      <c r="C36" s="117"/>
      <c r="D36" s="118"/>
      <c r="E36" s="119"/>
      <c r="F36" s="157"/>
      <c r="G36" s="645"/>
      <c r="H36" s="643"/>
      <c r="I36" s="643"/>
      <c r="J36" s="644"/>
    </row>
    <row r="37" spans="1:10" s="6" customFormat="1" ht="18" customHeight="1" x14ac:dyDescent="0.15">
      <c r="A37" s="49"/>
      <c r="B37" s="51"/>
      <c r="C37" s="117"/>
      <c r="D37" s="118"/>
      <c r="E37" s="119"/>
      <c r="F37" s="157"/>
      <c r="G37" s="645"/>
      <c r="H37" s="643"/>
      <c r="I37" s="643"/>
      <c r="J37" s="644"/>
    </row>
    <row r="38" spans="1:10" ht="18" customHeight="1" x14ac:dyDescent="0.15">
      <c r="A38" s="49"/>
      <c r="B38" s="51"/>
      <c r="C38" s="117"/>
      <c r="D38" s="118"/>
      <c r="E38" s="119"/>
      <c r="F38" s="44"/>
      <c r="G38" s="645"/>
      <c r="H38" s="643"/>
      <c r="I38" s="643"/>
      <c r="J38" s="644"/>
    </row>
    <row r="39" spans="1:10" ht="18" customHeight="1" x14ac:dyDescent="0.15">
      <c r="A39" s="695"/>
      <c r="B39" s="696"/>
      <c r="C39" s="120"/>
      <c r="D39" s="121"/>
      <c r="E39" s="122"/>
      <c r="F39" s="188"/>
      <c r="G39" s="645"/>
      <c r="H39" s="643"/>
      <c r="I39" s="643"/>
      <c r="J39" s="644"/>
    </row>
    <row r="40" spans="1:10" ht="18" customHeight="1" x14ac:dyDescent="0.2">
      <c r="A40" s="695"/>
      <c r="B40" s="696"/>
      <c r="C40" s="120"/>
      <c r="D40" s="121"/>
      <c r="E40" s="122"/>
      <c r="F40" s="189" t="str">
        <f t="shared" ref="F40:F45" si="0">IF(D33*C33=0,"",D33*C33)</f>
        <v/>
      </c>
      <c r="G40" s="645"/>
      <c r="H40" s="643"/>
      <c r="I40" s="643"/>
      <c r="J40" s="644"/>
    </row>
    <row r="41" spans="1:10" ht="18" customHeight="1" x14ac:dyDescent="0.2">
      <c r="A41" s="695"/>
      <c r="B41" s="696"/>
      <c r="C41" s="123"/>
      <c r="D41" s="124"/>
      <c r="E41" s="125"/>
      <c r="F41" s="189" t="str">
        <f t="shared" si="0"/>
        <v/>
      </c>
      <c r="G41" s="645"/>
      <c r="H41" s="643"/>
      <c r="I41" s="643"/>
      <c r="J41" s="644"/>
    </row>
    <row r="42" spans="1:10" ht="18" customHeight="1" x14ac:dyDescent="0.2">
      <c r="A42" s="695"/>
      <c r="B42" s="696"/>
      <c r="C42" s="123"/>
      <c r="D42" s="124"/>
      <c r="E42" s="125"/>
      <c r="F42" s="189" t="str">
        <f t="shared" si="0"/>
        <v/>
      </c>
      <c r="G42" s="645"/>
      <c r="H42" s="643"/>
      <c r="I42" s="643"/>
      <c r="J42" s="644"/>
    </row>
    <row r="43" spans="1:10" ht="18" customHeight="1" x14ac:dyDescent="0.2">
      <c r="A43" s="41" t="s">
        <v>27</v>
      </c>
      <c r="B43" s="52"/>
      <c r="C43" s="126">
        <f>SUM(C33:C40)</f>
        <v>0</v>
      </c>
      <c r="D43" s="53"/>
      <c r="E43" s="127">
        <f>SUM(E33:E40)</f>
        <v>0</v>
      </c>
      <c r="F43" s="130" t="str">
        <f t="shared" si="0"/>
        <v/>
      </c>
      <c r="G43" s="646"/>
      <c r="H43" s="647"/>
      <c r="I43" s="647"/>
      <c r="J43" s="648"/>
    </row>
    <row r="44" spans="1:10" ht="18" customHeight="1" x14ac:dyDescent="0.2">
      <c r="A44" s="54"/>
      <c r="B44" s="44"/>
      <c r="C44" s="44"/>
      <c r="D44" s="44"/>
      <c r="E44" s="55"/>
      <c r="F44" s="130" t="str">
        <f t="shared" si="0"/>
        <v/>
      </c>
      <c r="G44" s="44"/>
      <c r="H44" s="44"/>
      <c r="I44" s="44"/>
      <c r="J44" s="44"/>
    </row>
    <row r="45" spans="1:10" ht="18" customHeight="1" x14ac:dyDescent="0.2">
      <c r="E45" s="7"/>
      <c r="F45" s="8" t="str">
        <f t="shared" si="0"/>
        <v/>
      </c>
    </row>
    <row r="46" spans="1:10" ht="18" customHeight="1" x14ac:dyDescent="0.2">
      <c r="E46" s="7"/>
      <c r="F46" s="8" t="str">
        <f>IF(D40*C40=0,"",D40*C40)</f>
        <v/>
      </c>
    </row>
  </sheetData>
  <sheetProtection password="E561" sheet="1" objects="1" scenarios="1"/>
  <mergeCells count="42">
    <mergeCell ref="H34:J34"/>
    <mergeCell ref="H16:J16"/>
    <mergeCell ref="C13:E13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H32:I32"/>
    <mergeCell ref="H31:I31"/>
    <mergeCell ref="H30:I30"/>
    <mergeCell ref="H22:I22"/>
    <mergeCell ref="H29:I29"/>
    <mergeCell ref="H23:I23"/>
    <mergeCell ref="G26:J28"/>
    <mergeCell ref="H25:J25"/>
    <mergeCell ref="A41:B41"/>
    <mergeCell ref="A42:B42"/>
    <mergeCell ref="A40:B40"/>
    <mergeCell ref="A39:B39"/>
    <mergeCell ref="G35:J43"/>
    <mergeCell ref="I1:J1"/>
    <mergeCell ref="A1:B1"/>
    <mergeCell ref="G17:J19"/>
    <mergeCell ref="H21:I21"/>
    <mergeCell ref="A4:J4"/>
    <mergeCell ref="B7:E7"/>
    <mergeCell ref="B8:E8"/>
    <mergeCell ref="C12:E12"/>
    <mergeCell ref="C10:E10"/>
    <mergeCell ref="C11:E11"/>
    <mergeCell ref="H20:I20"/>
    <mergeCell ref="H10:J10"/>
    <mergeCell ref="H13:J13"/>
  </mergeCells>
  <phoneticPr fontId="4"/>
  <pageMargins left="0.39370078740157483" right="0.19685039370078741" top="0.59055118110236227" bottom="0.19685039370078741" header="0.35433070866141736" footer="0.15748031496062992"/>
  <pageSetup paperSize="9" orientation="portrait" horizontalDpi="300" verticalDpi="300" r:id="rId1"/>
  <headerFooter alignWithMargins="0">
    <oddFooter xml:space="preserve">&amp;R福岡CSK第2期請負契約見積算定書（１／６）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indexed="51"/>
    <pageSetUpPr fitToPage="1"/>
  </sheetPr>
  <dimension ref="A1:P60"/>
  <sheetViews>
    <sheetView showZeros="0" workbookViewId="0">
      <pane xSplit="2" ySplit="5" topLeftCell="C6" activePane="bottomRight" state="frozen"/>
      <selection activeCell="L17" sqref="L17"/>
      <selection pane="topRight" activeCell="L17" sqref="L17"/>
      <selection pane="bottomLeft" activeCell="L17" sqref="L17"/>
      <selection pane="bottomRight" activeCell="B38" sqref="B38"/>
    </sheetView>
  </sheetViews>
  <sheetFormatPr defaultRowHeight="13.5" x14ac:dyDescent="0.15"/>
  <cols>
    <col min="1" max="1" width="8.5" style="32" customWidth="1"/>
    <col min="2" max="2" width="16.125" style="32" bestFit="1" customWidth="1"/>
    <col min="3" max="15" width="9" style="32"/>
    <col min="16" max="16" width="3" style="32" customWidth="1"/>
    <col min="17" max="17" width="9.875" style="32" bestFit="1" customWidth="1"/>
    <col min="18" max="18" width="8" style="32" customWidth="1"/>
    <col min="19" max="16384" width="9" style="32"/>
  </cols>
  <sheetData>
    <row r="1" spans="1:16" x14ac:dyDescent="0.15">
      <c r="A1" s="31" t="s">
        <v>76</v>
      </c>
      <c r="N1" s="275"/>
    </row>
    <row r="2" spans="1:16" ht="6" customHeight="1" thickBot="1" x14ac:dyDescent="0.2"/>
    <row r="3" spans="1:16" ht="14.25" thickBot="1" x14ac:dyDescent="0.2">
      <c r="A3" s="33" t="s">
        <v>51</v>
      </c>
      <c r="B3" s="720" t="str">
        <f>IF(算定書基本!B8 &lt;&gt;"",算定書基本!B8,"")</f>
        <v>××システム</v>
      </c>
      <c r="C3" s="721"/>
      <c r="D3" s="721"/>
      <c r="E3" s="722"/>
    </row>
    <row r="4" spans="1:16" ht="5.25" customHeight="1" thickBot="1" x14ac:dyDescent="0.2"/>
    <row r="5" spans="1:16" ht="14.25" thickBot="1" x14ac:dyDescent="0.2">
      <c r="A5" s="725" t="s">
        <v>63</v>
      </c>
      <c r="B5" s="726"/>
      <c r="C5" s="34">
        <v>4</v>
      </c>
      <c r="D5" s="34">
        <v>5</v>
      </c>
      <c r="E5" s="34">
        <v>6</v>
      </c>
      <c r="F5" s="34">
        <v>7</v>
      </c>
      <c r="G5" s="34">
        <v>8</v>
      </c>
      <c r="H5" s="34">
        <v>9</v>
      </c>
      <c r="I5" s="34">
        <v>10</v>
      </c>
      <c r="J5" s="34">
        <v>11</v>
      </c>
      <c r="K5" s="34">
        <v>12</v>
      </c>
      <c r="L5" s="34">
        <v>1</v>
      </c>
      <c r="M5" s="34">
        <v>2</v>
      </c>
      <c r="N5" s="62">
        <v>3</v>
      </c>
      <c r="O5" s="67" t="s">
        <v>0</v>
      </c>
      <c r="P5" s="423"/>
    </row>
    <row r="6" spans="1:16" x14ac:dyDescent="0.15">
      <c r="A6" s="35" t="s">
        <v>46</v>
      </c>
      <c r="B6" s="306" t="s">
        <v>147</v>
      </c>
      <c r="C6" s="316">
        <f>工数!P28</f>
        <v>0</v>
      </c>
      <c r="D6" s="316">
        <f>工数!W28</f>
        <v>0</v>
      </c>
      <c r="E6" s="316">
        <f>工数!AD28</f>
        <v>0</v>
      </c>
      <c r="F6" s="316">
        <f>工数!AK28</f>
        <v>0</v>
      </c>
      <c r="G6" s="316">
        <f>工数!AR28</f>
        <v>0</v>
      </c>
      <c r="H6" s="316">
        <f>工数!AY28</f>
        <v>0</v>
      </c>
      <c r="I6" s="316">
        <f>工数!BF28</f>
        <v>0</v>
      </c>
      <c r="J6" s="316">
        <f>工数!BM28</f>
        <v>0</v>
      </c>
      <c r="K6" s="316">
        <f>工数!BT28</f>
        <v>0</v>
      </c>
      <c r="L6" s="316">
        <f>工数!CA28</f>
        <v>0</v>
      </c>
      <c r="M6" s="316">
        <f>工数!CH28</f>
        <v>0</v>
      </c>
      <c r="N6" s="317">
        <f>工数!CO28</f>
        <v>0</v>
      </c>
      <c r="O6" s="318">
        <f>SUM(C6:N6)</f>
        <v>0</v>
      </c>
      <c r="P6" s="424"/>
    </row>
    <row r="7" spans="1:16" x14ac:dyDescent="0.15">
      <c r="A7" s="36"/>
      <c r="B7" s="327" t="s">
        <v>153</v>
      </c>
      <c r="C7" s="320">
        <f>工数!P59</f>
        <v>0</v>
      </c>
      <c r="D7" s="320">
        <f>工数!W59</f>
        <v>0</v>
      </c>
      <c r="E7" s="320">
        <f>工数!AD59</f>
        <v>0</v>
      </c>
      <c r="F7" s="320">
        <f>工数!AK59</f>
        <v>0</v>
      </c>
      <c r="G7" s="320">
        <f>工数!AR59</f>
        <v>0</v>
      </c>
      <c r="H7" s="320">
        <f>工数!AY59</f>
        <v>0</v>
      </c>
      <c r="I7" s="320">
        <f>工数!BF59</f>
        <v>0</v>
      </c>
      <c r="J7" s="320">
        <f>工数!BM59</f>
        <v>0</v>
      </c>
      <c r="K7" s="320">
        <f>工数!BT59</f>
        <v>0</v>
      </c>
      <c r="L7" s="320">
        <f>工数!CA59</f>
        <v>0</v>
      </c>
      <c r="M7" s="320">
        <f>工数!CH59</f>
        <v>0</v>
      </c>
      <c r="N7" s="321">
        <f>工数!CO59</f>
        <v>0</v>
      </c>
      <c r="O7" s="322">
        <f>SUM(C7:N7)</f>
        <v>0</v>
      </c>
      <c r="P7" s="424"/>
    </row>
    <row r="8" spans="1:16" x14ac:dyDescent="0.15">
      <c r="A8" s="36"/>
      <c r="B8" s="273" t="s">
        <v>154</v>
      </c>
      <c r="C8" s="332">
        <f>SUM(C6:C7)</f>
        <v>0</v>
      </c>
      <c r="D8" s="332">
        <f t="shared" ref="D8:O8" si="0">SUM(D6:D7)</f>
        <v>0</v>
      </c>
      <c r="E8" s="332">
        <f t="shared" si="0"/>
        <v>0</v>
      </c>
      <c r="F8" s="332">
        <f t="shared" si="0"/>
        <v>0</v>
      </c>
      <c r="G8" s="332">
        <f t="shared" si="0"/>
        <v>0</v>
      </c>
      <c r="H8" s="332">
        <f t="shared" si="0"/>
        <v>0</v>
      </c>
      <c r="I8" s="332">
        <f t="shared" si="0"/>
        <v>0</v>
      </c>
      <c r="J8" s="332">
        <f t="shared" si="0"/>
        <v>0</v>
      </c>
      <c r="K8" s="332">
        <f t="shared" si="0"/>
        <v>0</v>
      </c>
      <c r="L8" s="332">
        <f t="shared" si="0"/>
        <v>0</v>
      </c>
      <c r="M8" s="332">
        <f t="shared" si="0"/>
        <v>0</v>
      </c>
      <c r="N8" s="374">
        <f t="shared" si="0"/>
        <v>0</v>
      </c>
      <c r="O8" s="376">
        <f t="shared" si="0"/>
        <v>0</v>
      </c>
      <c r="P8" s="424"/>
    </row>
    <row r="9" spans="1:16" x14ac:dyDescent="0.15">
      <c r="A9" s="36"/>
      <c r="B9" s="328" t="s">
        <v>164</v>
      </c>
      <c r="C9" s="329">
        <f>工数!U28</f>
        <v>0</v>
      </c>
      <c r="D9" s="329">
        <f>工数!AB28</f>
        <v>0</v>
      </c>
      <c r="E9" s="329">
        <f>工数!AI28</f>
        <v>0</v>
      </c>
      <c r="F9" s="329">
        <f>工数!AP28</f>
        <v>0</v>
      </c>
      <c r="G9" s="329">
        <f>工数!AW28</f>
        <v>0</v>
      </c>
      <c r="H9" s="329">
        <f>工数!BD28</f>
        <v>0</v>
      </c>
      <c r="I9" s="329">
        <f>工数!BK28</f>
        <v>0</v>
      </c>
      <c r="J9" s="329">
        <f>工数!BR28</f>
        <v>0</v>
      </c>
      <c r="K9" s="329">
        <f>工数!BY28</f>
        <v>0</v>
      </c>
      <c r="L9" s="329">
        <f>工数!CF28</f>
        <v>0</v>
      </c>
      <c r="M9" s="329">
        <f>工数!CM28</f>
        <v>0</v>
      </c>
      <c r="N9" s="330">
        <f>工数!CT28</f>
        <v>0</v>
      </c>
      <c r="O9" s="331">
        <f>SUM(C9:N9)</f>
        <v>0</v>
      </c>
      <c r="P9" s="424"/>
    </row>
    <row r="10" spans="1:16" x14ac:dyDescent="0.15">
      <c r="A10" s="36"/>
      <c r="B10" s="319" t="s">
        <v>165</v>
      </c>
      <c r="C10" s="320">
        <f>工数!U59</f>
        <v>0</v>
      </c>
      <c r="D10" s="320">
        <f>工数!AB59</f>
        <v>0</v>
      </c>
      <c r="E10" s="320">
        <f>工数!AI59</f>
        <v>0</v>
      </c>
      <c r="F10" s="320">
        <f>工数!AP59</f>
        <v>0</v>
      </c>
      <c r="G10" s="320">
        <f>工数!AW59</f>
        <v>0</v>
      </c>
      <c r="H10" s="320">
        <f>工数!BD59</f>
        <v>0</v>
      </c>
      <c r="I10" s="320">
        <f>工数!BK59</f>
        <v>0</v>
      </c>
      <c r="J10" s="320">
        <f>工数!BR59</f>
        <v>0</v>
      </c>
      <c r="K10" s="320">
        <f>工数!BY59</f>
        <v>0</v>
      </c>
      <c r="L10" s="320">
        <f>工数!CF59</f>
        <v>0</v>
      </c>
      <c r="M10" s="320">
        <f>工数!CM59</f>
        <v>0</v>
      </c>
      <c r="N10" s="321">
        <f>工数!CT59</f>
        <v>0</v>
      </c>
      <c r="O10" s="322">
        <f>SUM(C10:N10)</f>
        <v>0</v>
      </c>
      <c r="P10" s="424"/>
    </row>
    <row r="11" spans="1:16" ht="14.25" thickBot="1" x14ac:dyDescent="0.2">
      <c r="A11" s="36"/>
      <c r="B11" s="334" t="s">
        <v>159</v>
      </c>
      <c r="C11" s="335">
        <f>SUM(C9:C10)</f>
        <v>0</v>
      </c>
      <c r="D11" s="335">
        <f t="shared" ref="D11:O11" si="1">SUM(D9:D10)</f>
        <v>0</v>
      </c>
      <c r="E11" s="335">
        <f t="shared" si="1"/>
        <v>0</v>
      </c>
      <c r="F11" s="335">
        <f t="shared" si="1"/>
        <v>0</v>
      </c>
      <c r="G11" s="335">
        <f t="shared" si="1"/>
        <v>0</v>
      </c>
      <c r="H11" s="335">
        <f t="shared" si="1"/>
        <v>0</v>
      </c>
      <c r="I11" s="335">
        <f t="shared" si="1"/>
        <v>0</v>
      </c>
      <c r="J11" s="335">
        <f t="shared" si="1"/>
        <v>0</v>
      </c>
      <c r="K11" s="335">
        <f t="shared" si="1"/>
        <v>0</v>
      </c>
      <c r="L11" s="335">
        <f t="shared" si="1"/>
        <v>0</v>
      </c>
      <c r="M11" s="335">
        <f t="shared" si="1"/>
        <v>0</v>
      </c>
      <c r="N11" s="375">
        <f t="shared" si="1"/>
        <v>0</v>
      </c>
      <c r="O11" s="377">
        <f t="shared" si="1"/>
        <v>0</v>
      </c>
      <c r="P11" s="424"/>
    </row>
    <row r="12" spans="1:16" x14ac:dyDescent="0.15">
      <c r="A12" s="35" t="s">
        <v>50</v>
      </c>
      <c r="B12" s="306" t="s">
        <v>155</v>
      </c>
      <c r="C12" s="37">
        <f>工数!Q28</f>
        <v>0</v>
      </c>
      <c r="D12" s="37">
        <f>工数!X28</f>
        <v>0</v>
      </c>
      <c r="E12" s="37">
        <f>工数!AE28</f>
        <v>0</v>
      </c>
      <c r="F12" s="37">
        <f>工数!AL28</f>
        <v>0</v>
      </c>
      <c r="G12" s="37">
        <f>工数!AS28</f>
        <v>0</v>
      </c>
      <c r="H12" s="37">
        <f>工数!AZ28</f>
        <v>0</v>
      </c>
      <c r="I12" s="37">
        <f>工数!BG28</f>
        <v>0</v>
      </c>
      <c r="J12" s="37">
        <f>工数!BN28</f>
        <v>0</v>
      </c>
      <c r="K12" s="37">
        <f>工数!BU28</f>
        <v>0</v>
      </c>
      <c r="L12" s="37">
        <f>工数!CB28</f>
        <v>0</v>
      </c>
      <c r="M12" s="37">
        <f>工数!CI28</f>
        <v>0</v>
      </c>
      <c r="N12" s="63">
        <f>工数!CP28</f>
        <v>0</v>
      </c>
      <c r="O12" s="307">
        <f t="shared" ref="O12:O21" si="2">SUM(C12:N12)</f>
        <v>0</v>
      </c>
      <c r="P12" s="423"/>
    </row>
    <row r="13" spans="1:16" x14ac:dyDescent="0.15">
      <c r="A13" s="36"/>
      <c r="B13" s="308" t="s">
        <v>158</v>
      </c>
      <c r="C13" s="39">
        <f>工数!Q59</f>
        <v>0</v>
      </c>
      <c r="D13" s="39">
        <f>工数!X59</f>
        <v>0</v>
      </c>
      <c r="E13" s="39">
        <f>工数!AE59</f>
        <v>0</v>
      </c>
      <c r="F13" s="39">
        <f>工数!AL59</f>
        <v>0</v>
      </c>
      <c r="G13" s="39">
        <f>工数!AS59</f>
        <v>0</v>
      </c>
      <c r="H13" s="39">
        <f>工数!AZ59</f>
        <v>0</v>
      </c>
      <c r="I13" s="39">
        <f>工数!BG59</f>
        <v>0</v>
      </c>
      <c r="J13" s="39">
        <f>工数!BN59</f>
        <v>0</v>
      </c>
      <c r="K13" s="39">
        <f>工数!BU59</f>
        <v>0</v>
      </c>
      <c r="L13" s="39">
        <f>工数!CB59</f>
        <v>0</v>
      </c>
      <c r="M13" s="39">
        <f>工数!CI59</f>
        <v>0</v>
      </c>
      <c r="N13" s="64">
        <f>工数!CP59</f>
        <v>0</v>
      </c>
      <c r="O13" s="68">
        <f t="shared" si="2"/>
        <v>0</v>
      </c>
      <c r="P13" s="423"/>
    </row>
    <row r="14" spans="1:16" x14ac:dyDescent="0.15">
      <c r="A14" s="36"/>
      <c r="B14" s="309" t="s">
        <v>156</v>
      </c>
      <c r="C14" s="39">
        <f>工数!T28</f>
        <v>0</v>
      </c>
      <c r="D14" s="39">
        <f>工数!AA28</f>
        <v>0</v>
      </c>
      <c r="E14" s="39">
        <f>工数!AH28</f>
        <v>0</v>
      </c>
      <c r="F14" s="39">
        <f>工数!AO28</f>
        <v>0</v>
      </c>
      <c r="G14" s="39">
        <f>工数!AV28</f>
        <v>0</v>
      </c>
      <c r="H14" s="39">
        <f>工数!BC28</f>
        <v>0</v>
      </c>
      <c r="I14" s="39">
        <f>工数!BJ28</f>
        <v>0</v>
      </c>
      <c r="J14" s="39">
        <f>工数!BQ28</f>
        <v>0</v>
      </c>
      <c r="K14" s="39">
        <f>工数!BX28</f>
        <v>0</v>
      </c>
      <c r="L14" s="39">
        <f>工数!CE28</f>
        <v>0</v>
      </c>
      <c r="M14" s="39">
        <f>工数!CL28</f>
        <v>0</v>
      </c>
      <c r="N14" s="64">
        <f>工数!CS28</f>
        <v>0</v>
      </c>
      <c r="O14" s="68">
        <f t="shared" si="2"/>
        <v>0</v>
      </c>
      <c r="P14" s="423"/>
    </row>
    <row r="15" spans="1:16" x14ac:dyDescent="0.15">
      <c r="A15" s="36"/>
      <c r="B15" s="327" t="s">
        <v>157</v>
      </c>
      <c r="C15" s="255">
        <f>工数!T59</f>
        <v>0</v>
      </c>
      <c r="D15" s="255">
        <f>工数!AA59</f>
        <v>0</v>
      </c>
      <c r="E15" s="255">
        <f>工数!AH59</f>
        <v>0</v>
      </c>
      <c r="F15" s="255">
        <f>工数!AO59</f>
        <v>0</v>
      </c>
      <c r="G15" s="255">
        <f>工数!AV59</f>
        <v>0</v>
      </c>
      <c r="H15" s="255">
        <f>工数!BC59</f>
        <v>0</v>
      </c>
      <c r="I15" s="255">
        <f>工数!BJ59</f>
        <v>0</v>
      </c>
      <c r="J15" s="255">
        <f>工数!BQ59</f>
        <v>0</v>
      </c>
      <c r="K15" s="255">
        <f>工数!BX59</f>
        <v>0</v>
      </c>
      <c r="L15" s="255">
        <f>工数!CE59</f>
        <v>0</v>
      </c>
      <c r="M15" s="255">
        <f>工数!CL59</f>
        <v>0</v>
      </c>
      <c r="N15" s="256">
        <f>工数!CS59</f>
        <v>0</v>
      </c>
      <c r="O15" s="68">
        <f t="shared" si="2"/>
        <v>0</v>
      </c>
      <c r="P15" s="423"/>
    </row>
    <row r="16" spans="1:16" x14ac:dyDescent="0.15">
      <c r="A16" s="36"/>
      <c r="B16" s="310" t="s">
        <v>29</v>
      </c>
      <c r="C16" s="379">
        <f>基本!C16</f>
        <v>0</v>
      </c>
      <c r="D16" s="379">
        <f>基本!D16</f>
        <v>0</v>
      </c>
      <c r="E16" s="379">
        <f>基本!E16</f>
        <v>0</v>
      </c>
      <c r="F16" s="379">
        <f>基本!F16</f>
        <v>0</v>
      </c>
      <c r="G16" s="379">
        <f>基本!G16</f>
        <v>0</v>
      </c>
      <c r="H16" s="379">
        <f>基本!H16</f>
        <v>0</v>
      </c>
      <c r="I16" s="379">
        <f>基本!I16</f>
        <v>0</v>
      </c>
      <c r="J16" s="379">
        <f>基本!J16</f>
        <v>0</v>
      </c>
      <c r="K16" s="379">
        <f>基本!K16</f>
        <v>0</v>
      </c>
      <c r="L16" s="379">
        <f>基本!L16</f>
        <v>0</v>
      </c>
      <c r="M16" s="379">
        <f>基本!M16</f>
        <v>0</v>
      </c>
      <c r="N16" s="380">
        <f>基本!N16</f>
        <v>0</v>
      </c>
      <c r="O16" s="68">
        <f t="shared" si="2"/>
        <v>0</v>
      </c>
      <c r="P16" s="423"/>
    </row>
    <row r="17" spans="1:16" ht="14.25" thickBot="1" x14ac:dyDescent="0.2">
      <c r="A17" s="36"/>
      <c r="B17" s="274" t="s">
        <v>53</v>
      </c>
      <c r="C17" s="312">
        <f>IF(基本!C18=0,SUM(稼動!C12:C16),基本!C19)</f>
        <v>0</v>
      </c>
      <c r="D17" s="312">
        <f>IF(基本!D18=0,SUM(稼動!D12:D16),基本!D19)</f>
        <v>0</v>
      </c>
      <c r="E17" s="312">
        <f>IF(基本!E18=0,SUM(稼動!E12:E16),基本!E19)</f>
        <v>0</v>
      </c>
      <c r="F17" s="312">
        <f>IF(基本!F18=0,SUM(稼動!F12:F16),基本!F19)</f>
        <v>0</v>
      </c>
      <c r="G17" s="312">
        <f>IF(基本!G18=0,SUM(稼動!G12:G16),基本!G19)</f>
        <v>0</v>
      </c>
      <c r="H17" s="312">
        <f>IF(基本!H18=0,SUM(稼動!H12:H16),基本!H19)</f>
        <v>0</v>
      </c>
      <c r="I17" s="312">
        <f>IF(基本!I18=0,SUM(稼動!I12:I16),基本!I19)</f>
        <v>0</v>
      </c>
      <c r="J17" s="312">
        <f>IF(基本!J18=0,SUM(稼動!J12:J16),基本!J19)</f>
        <v>0</v>
      </c>
      <c r="K17" s="312">
        <f>IF(基本!K18=0,SUM(稼動!K12:K16),基本!K19)</f>
        <v>0</v>
      </c>
      <c r="L17" s="312">
        <f>IF(基本!L18=0,SUM(稼動!L12:L16),基本!L19)</f>
        <v>0</v>
      </c>
      <c r="M17" s="312">
        <f>IF(基本!M18=0,SUM(稼動!M12:M16),基本!M19)</f>
        <v>0</v>
      </c>
      <c r="N17" s="312">
        <f>IF(基本!N18=0,SUM(稼動!N12:N16),基本!N19)</f>
        <v>0</v>
      </c>
      <c r="O17" s="69">
        <f t="shared" si="2"/>
        <v>0</v>
      </c>
      <c r="P17" s="423"/>
    </row>
    <row r="18" spans="1:16" x14ac:dyDescent="0.15">
      <c r="A18" s="35" t="s">
        <v>47</v>
      </c>
      <c r="B18" s="306" t="s">
        <v>66</v>
      </c>
      <c r="C18" s="37">
        <f>工数!R28</f>
        <v>0</v>
      </c>
      <c r="D18" s="37">
        <f>工数!Y28</f>
        <v>0</v>
      </c>
      <c r="E18" s="37">
        <f>工数!AF28</f>
        <v>0</v>
      </c>
      <c r="F18" s="37">
        <f>工数!AM28</f>
        <v>0</v>
      </c>
      <c r="G18" s="37">
        <f>工数!AT28</f>
        <v>0</v>
      </c>
      <c r="H18" s="37">
        <f>工数!BA28</f>
        <v>0</v>
      </c>
      <c r="I18" s="37">
        <f>工数!BH28</f>
        <v>0</v>
      </c>
      <c r="J18" s="37">
        <f>工数!BO28</f>
        <v>0</v>
      </c>
      <c r="K18" s="37">
        <f>工数!BV28</f>
        <v>0</v>
      </c>
      <c r="L18" s="37">
        <f>工数!CC28</f>
        <v>0</v>
      </c>
      <c r="M18" s="37">
        <f>工数!CJ28</f>
        <v>0</v>
      </c>
      <c r="N18" s="63">
        <f>工数!CQ28</f>
        <v>0</v>
      </c>
      <c r="O18" s="307">
        <f t="shared" si="2"/>
        <v>0</v>
      </c>
      <c r="P18" s="423"/>
    </row>
    <row r="19" spans="1:16" x14ac:dyDescent="0.15">
      <c r="A19" s="36"/>
      <c r="B19" s="309" t="s">
        <v>160</v>
      </c>
      <c r="C19" s="39">
        <f>工数!V28</f>
        <v>0</v>
      </c>
      <c r="D19" s="39">
        <f>工数!AC28</f>
        <v>0</v>
      </c>
      <c r="E19" s="39">
        <f>工数!AJ28</f>
        <v>0</v>
      </c>
      <c r="F19" s="39">
        <f>工数!AQ28</f>
        <v>0</v>
      </c>
      <c r="G19" s="39">
        <f>工数!AX28</f>
        <v>0</v>
      </c>
      <c r="H19" s="39">
        <f>工数!BE28</f>
        <v>0</v>
      </c>
      <c r="I19" s="39">
        <f>工数!BL28</f>
        <v>0</v>
      </c>
      <c r="J19" s="39">
        <f>工数!BS28</f>
        <v>0</v>
      </c>
      <c r="K19" s="39">
        <f>工数!BZ28</f>
        <v>0</v>
      </c>
      <c r="L19" s="39">
        <f>工数!CG28</f>
        <v>0</v>
      </c>
      <c r="M19" s="39">
        <f>工数!CN28</f>
        <v>0</v>
      </c>
      <c r="N19" s="64">
        <f>工数!CU28</f>
        <v>0</v>
      </c>
      <c r="O19" s="68">
        <f t="shared" si="2"/>
        <v>0</v>
      </c>
      <c r="P19" s="423"/>
    </row>
    <row r="20" spans="1:16" x14ac:dyDescent="0.15">
      <c r="A20" s="36"/>
      <c r="B20" s="30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64"/>
      <c r="O20" s="68">
        <f t="shared" si="2"/>
        <v>0</v>
      </c>
      <c r="P20" s="423"/>
    </row>
    <row r="21" spans="1:16" x14ac:dyDescent="0.15">
      <c r="A21" s="36"/>
      <c r="B21" s="327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6"/>
      <c r="O21" s="257">
        <f t="shared" si="2"/>
        <v>0</v>
      </c>
      <c r="P21" s="423"/>
    </row>
    <row r="22" spans="1:16" ht="14.25" thickBot="1" x14ac:dyDescent="0.2">
      <c r="A22" s="38"/>
      <c r="B22" s="334" t="s">
        <v>53</v>
      </c>
      <c r="C22" s="342">
        <f t="shared" ref="C22:O22" si="3">SUM(C18:C21)</f>
        <v>0</v>
      </c>
      <c r="D22" s="342">
        <f t="shared" si="3"/>
        <v>0</v>
      </c>
      <c r="E22" s="342">
        <f t="shared" si="3"/>
        <v>0</v>
      </c>
      <c r="F22" s="342">
        <f t="shared" si="3"/>
        <v>0</v>
      </c>
      <c r="G22" s="342">
        <f t="shared" si="3"/>
        <v>0</v>
      </c>
      <c r="H22" s="342">
        <f t="shared" si="3"/>
        <v>0</v>
      </c>
      <c r="I22" s="342">
        <f t="shared" si="3"/>
        <v>0</v>
      </c>
      <c r="J22" s="342">
        <f t="shared" si="3"/>
        <v>0</v>
      </c>
      <c r="K22" s="342">
        <f t="shared" si="3"/>
        <v>0</v>
      </c>
      <c r="L22" s="342">
        <f t="shared" si="3"/>
        <v>0</v>
      </c>
      <c r="M22" s="342">
        <f t="shared" si="3"/>
        <v>0</v>
      </c>
      <c r="N22" s="343">
        <f t="shared" si="3"/>
        <v>0</v>
      </c>
      <c r="O22" s="344">
        <f t="shared" si="3"/>
        <v>0</v>
      </c>
      <c r="P22" s="423"/>
    </row>
    <row r="23" spans="1:16" x14ac:dyDescent="0.15">
      <c r="A23" s="36" t="s">
        <v>48</v>
      </c>
      <c r="B23" s="306" t="s">
        <v>66</v>
      </c>
      <c r="C23" s="37">
        <f>工数!R59</f>
        <v>0</v>
      </c>
      <c r="D23" s="37">
        <f>工数!Y59</f>
        <v>0</v>
      </c>
      <c r="E23" s="37">
        <f>工数!AF59</f>
        <v>0</v>
      </c>
      <c r="F23" s="37">
        <f>工数!AM59</f>
        <v>0</v>
      </c>
      <c r="G23" s="37">
        <f>工数!AT59</f>
        <v>0</v>
      </c>
      <c r="H23" s="37">
        <f>工数!BA59</f>
        <v>0</v>
      </c>
      <c r="I23" s="37">
        <f>工数!BH59</f>
        <v>0</v>
      </c>
      <c r="J23" s="37">
        <f>工数!BO59</f>
        <v>0</v>
      </c>
      <c r="K23" s="37">
        <f>工数!BV59</f>
        <v>0</v>
      </c>
      <c r="L23" s="37">
        <f>工数!CC59</f>
        <v>0</v>
      </c>
      <c r="M23" s="37">
        <f>工数!CJ59</f>
        <v>0</v>
      </c>
      <c r="N23" s="63">
        <f>工数!CQ59</f>
        <v>0</v>
      </c>
      <c r="O23" s="307">
        <f t="shared" ref="O23:O28" si="4">SUM(C23:N23)</f>
        <v>0</v>
      </c>
      <c r="P23" s="423"/>
    </row>
    <row r="24" spans="1:16" x14ac:dyDescent="0.15">
      <c r="A24" s="36"/>
      <c r="B24" s="309" t="s">
        <v>160</v>
      </c>
      <c r="C24" s="255">
        <f>工数!V59</f>
        <v>0</v>
      </c>
      <c r="D24" s="255">
        <f>工数!AC59</f>
        <v>0</v>
      </c>
      <c r="E24" s="255">
        <f>工数!AJ59</f>
        <v>0</v>
      </c>
      <c r="F24" s="255">
        <f>工数!AQ59</f>
        <v>0</v>
      </c>
      <c r="G24" s="255">
        <f>工数!AX59</f>
        <v>0</v>
      </c>
      <c r="H24" s="255">
        <f>工数!BE59</f>
        <v>0</v>
      </c>
      <c r="I24" s="255">
        <f>工数!BL59</f>
        <v>0</v>
      </c>
      <c r="J24" s="255">
        <f>工数!BS59</f>
        <v>0</v>
      </c>
      <c r="K24" s="255">
        <f>工数!BZ59</f>
        <v>0</v>
      </c>
      <c r="L24" s="255">
        <f>工数!CG59</f>
        <v>0</v>
      </c>
      <c r="M24" s="255">
        <f>工数!CN59</f>
        <v>0</v>
      </c>
      <c r="N24" s="256">
        <f>工数!CU59</f>
        <v>0</v>
      </c>
      <c r="O24" s="68">
        <f t="shared" si="4"/>
        <v>0</v>
      </c>
      <c r="P24" s="423"/>
    </row>
    <row r="25" spans="1:16" x14ac:dyDescent="0.15">
      <c r="A25" s="36"/>
      <c r="B25" s="323" t="s">
        <v>161</v>
      </c>
      <c r="C25" s="39">
        <f>基本!C27</f>
        <v>0</v>
      </c>
      <c r="D25" s="39">
        <f>基本!D27</f>
        <v>0</v>
      </c>
      <c r="E25" s="39">
        <f>基本!E27</f>
        <v>0</v>
      </c>
      <c r="F25" s="39">
        <f>基本!F27</f>
        <v>0</v>
      </c>
      <c r="G25" s="39">
        <f>基本!G27</f>
        <v>0</v>
      </c>
      <c r="H25" s="39">
        <f>基本!H27</f>
        <v>0</v>
      </c>
      <c r="I25" s="39">
        <f>基本!I27</f>
        <v>0</v>
      </c>
      <c r="J25" s="39">
        <f>基本!J27</f>
        <v>0</v>
      </c>
      <c r="K25" s="39">
        <f>基本!K27</f>
        <v>0</v>
      </c>
      <c r="L25" s="39">
        <f>基本!L27</f>
        <v>0</v>
      </c>
      <c r="M25" s="39">
        <f>基本!M27</f>
        <v>0</v>
      </c>
      <c r="N25" s="39">
        <f>基本!N27</f>
        <v>0</v>
      </c>
      <c r="O25" s="68">
        <f t="shared" si="4"/>
        <v>0</v>
      </c>
      <c r="P25" s="423"/>
    </row>
    <row r="26" spans="1:16" x14ac:dyDescent="0.15">
      <c r="A26" s="36"/>
      <c r="B26" s="309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65"/>
      <c r="O26" s="68">
        <f t="shared" si="4"/>
        <v>0</v>
      </c>
      <c r="P26" s="423"/>
    </row>
    <row r="27" spans="1:16" x14ac:dyDescent="0.15">
      <c r="A27" s="36"/>
      <c r="B27" s="30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64"/>
      <c r="O27" s="68">
        <f t="shared" si="4"/>
        <v>0</v>
      </c>
      <c r="P27" s="423"/>
    </row>
    <row r="28" spans="1:16" x14ac:dyDescent="0.15">
      <c r="A28" s="36"/>
      <c r="B28" s="319"/>
      <c r="C28" s="255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56"/>
      <c r="O28" s="257">
        <f t="shared" si="4"/>
        <v>0</v>
      </c>
      <c r="P28" s="423"/>
    </row>
    <row r="29" spans="1:16" ht="14.25" thickBot="1" x14ac:dyDescent="0.2">
      <c r="A29" s="36"/>
      <c r="B29" s="338" t="s">
        <v>54</v>
      </c>
      <c r="C29" s="339">
        <f t="shared" ref="C29:O29" si="5">SUM(C23:C28)</f>
        <v>0</v>
      </c>
      <c r="D29" s="339">
        <f t="shared" si="5"/>
        <v>0</v>
      </c>
      <c r="E29" s="339">
        <f t="shared" si="5"/>
        <v>0</v>
      </c>
      <c r="F29" s="339">
        <f t="shared" si="5"/>
        <v>0</v>
      </c>
      <c r="G29" s="339">
        <f t="shared" si="5"/>
        <v>0</v>
      </c>
      <c r="H29" s="339">
        <f t="shared" si="5"/>
        <v>0</v>
      </c>
      <c r="I29" s="339">
        <f t="shared" si="5"/>
        <v>0</v>
      </c>
      <c r="J29" s="339">
        <f t="shared" si="5"/>
        <v>0</v>
      </c>
      <c r="K29" s="339">
        <f t="shared" si="5"/>
        <v>0</v>
      </c>
      <c r="L29" s="339">
        <f t="shared" si="5"/>
        <v>0</v>
      </c>
      <c r="M29" s="339">
        <f t="shared" si="5"/>
        <v>0</v>
      </c>
      <c r="N29" s="340">
        <f t="shared" si="5"/>
        <v>0</v>
      </c>
      <c r="O29" s="341">
        <f t="shared" si="5"/>
        <v>0</v>
      </c>
      <c r="P29" s="423"/>
    </row>
    <row r="30" spans="1:16" x14ac:dyDescent="0.15">
      <c r="A30" s="35" t="s">
        <v>49</v>
      </c>
      <c r="B30" s="381" t="s">
        <v>2</v>
      </c>
      <c r="C30" s="382">
        <f>基本!C32</f>
        <v>0</v>
      </c>
      <c r="D30" s="383">
        <f>基本!D32</f>
        <v>0</v>
      </c>
      <c r="E30" s="383">
        <f>基本!E32</f>
        <v>0</v>
      </c>
      <c r="F30" s="383">
        <f>基本!F32</f>
        <v>0</v>
      </c>
      <c r="G30" s="383">
        <f>基本!G32</f>
        <v>0</v>
      </c>
      <c r="H30" s="383">
        <f>基本!H32</f>
        <v>0</v>
      </c>
      <c r="I30" s="383">
        <f>基本!I32</f>
        <v>0</v>
      </c>
      <c r="J30" s="383">
        <f>基本!J32</f>
        <v>0</v>
      </c>
      <c r="K30" s="383">
        <f>基本!K32</f>
        <v>0</v>
      </c>
      <c r="L30" s="383">
        <f>基本!L32</f>
        <v>0</v>
      </c>
      <c r="M30" s="383">
        <f>基本!M32</f>
        <v>0</v>
      </c>
      <c r="N30" s="384">
        <f>基本!N32</f>
        <v>0</v>
      </c>
      <c r="O30" s="385">
        <f t="shared" ref="O30:O36" si="6">SUM(C30:N30)</f>
        <v>0</v>
      </c>
      <c r="P30" s="423"/>
    </row>
    <row r="31" spans="1:16" x14ac:dyDescent="0.15">
      <c r="A31" s="36"/>
      <c r="B31" s="323" t="s">
        <v>3</v>
      </c>
      <c r="C31" s="386">
        <f>基本!C33</f>
        <v>0</v>
      </c>
      <c r="D31" s="386">
        <f>基本!D33</f>
        <v>0</v>
      </c>
      <c r="E31" s="386">
        <f>基本!E33</f>
        <v>0</v>
      </c>
      <c r="F31" s="386">
        <f>基本!F33</f>
        <v>0</v>
      </c>
      <c r="G31" s="386">
        <f>基本!G33</f>
        <v>0</v>
      </c>
      <c r="H31" s="386">
        <f>基本!H33</f>
        <v>0</v>
      </c>
      <c r="I31" s="386">
        <f>基本!I33</f>
        <v>0</v>
      </c>
      <c r="J31" s="386">
        <f>基本!J33</f>
        <v>0</v>
      </c>
      <c r="K31" s="386">
        <f>基本!K33</f>
        <v>0</v>
      </c>
      <c r="L31" s="386">
        <f>基本!L33</f>
        <v>0</v>
      </c>
      <c r="M31" s="386">
        <f>基本!M33</f>
        <v>0</v>
      </c>
      <c r="N31" s="387">
        <f>基本!N33</f>
        <v>0</v>
      </c>
      <c r="O31" s="388">
        <f t="shared" si="6"/>
        <v>0</v>
      </c>
      <c r="P31" s="423"/>
    </row>
    <row r="32" spans="1:16" x14ac:dyDescent="0.15">
      <c r="A32" s="36"/>
      <c r="B32" s="323" t="s">
        <v>4</v>
      </c>
      <c r="C32" s="386">
        <f>基本!C34</f>
        <v>0</v>
      </c>
      <c r="D32" s="386">
        <f>基本!D34</f>
        <v>0</v>
      </c>
      <c r="E32" s="386">
        <f>基本!E34</f>
        <v>0</v>
      </c>
      <c r="F32" s="386">
        <f>基本!F34</f>
        <v>0</v>
      </c>
      <c r="G32" s="386">
        <f>基本!G34</f>
        <v>0</v>
      </c>
      <c r="H32" s="386">
        <f>基本!H34</f>
        <v>0</v>
      </c>
      <c r="I32" s="386">
        <f>基本!I34</f>
        <v>0</v>
      </c>
      <c r="J32" s="386">
        <f>基本!J34</f>
        <v>0</v>
      </c>
      <c r="K32" s="386">
        <f>基本!K34</f>
        <v>0</v>
      </c>
      <c r="L32" s="386">
        <f>基本!L34</f>
        <v>0</v>
      </c>
      <c r="M32" s="386">
        <f>基本!M34</f>
        <v>0</v>
      </c>
      <c r="N32" s="387">
        <f>基本!N34</f>
        <v>0</v>
      </c>
      <c r="O32" s="388">
        <f t="shared" si="6"/>
        <v>0</v>
      </c>
      <c r="P32" s="423"/>
    </row>
    <row r="33" spans="1:16" x14ac:dyDescent="0.15">
      <c r="A33" s="36"/>
      <c r="B33" s="323" t="s">
        <v>5</v>
      </c>
      <c r="C33" s="386">
        <f>基本!C35</f>
        <v>0</v>
      </c>
      <c r="D33" s="386">
        <f>基本!D35</f>
        <v>0</v>
      </c>
      <c r="E33" s="386">
        <f>基本!E35</f>
        <v>0</v>
      </c>
      <c r="F33" s="386">
        <f>基本!F35</f>
        <v>0</v>
      </c>
      <c r="G33" s="386">
        <f>基本!G35</f>
        <v>0</v>
      </c>
      <c r="H33" s="386">
        <f>基本!H35</f>
        <v>0</v>
      </c>
      <c r="I33" s="386">
        <f>基本!I35</f>
        <v>0</v>
      </c>
      <c r="J33" s="386">
        <f>基本!J35</f>
        <v>0</v>
      </c>
      <c r="K33" s="386">
        <f>基本!K35</f>
        <v>0</v>
      </c>
      <c r="L33" s="386">
        <f>基本!L35</f>
        <v>0</v>
      </c>
      <c r="M33" s="386">
        <f>基本!M35</f>
        <v>0</v>
      </c>
      <c r="N33" s="387">
        <f>基本!N35</f>
        <v>0</v>
      </c>
      <c r="O33" s="388">
        <f t="shared" si="6"/>
        <v>0</v>
      </c>
      <c r="P33" s="423"/>
    </row>
    <row r="34" spans="1:16" x14ac:dyDescent="0.15">
      <c r="A34" s="36"/>
      <c r="B34" s="323" t="s">
        <v>6</v>
      </c>
      <c r="C34" s="386">
        <f>基本!C36</f>
        <v>0</v>
      </c>
      <c r="D34" s="386">
        <f>基本!D36</f>
        <v>0</v>
      </c>
      <c r="E34" s="386">
        <f>基本!E36</f>
        <v>0</v>
      </c>
      <c r="F34" s="386">
        <f>基本!F36</f>
        <v>0</v>
      </c>
      <c r="G34" s="386">
        <f>基本!G36</f>
        <v>0</v>
      </c>
      <c r="H34" s="386">
        <f>基本!H36</f>
        <v>0</v>
      </c>
      <c r="I34" s="386">
        <f>基本!I36</f>
        <v>0</v>
      </c>
      <c r="J34" s="386">
        <f>基本!J36</f>
        <v>0</v>
      </c>
      <c r="K34" s="386">
        <f>基本!K36</f>
        <v>0</v>
      </c>
      <c r="L34" s="386">
        <f>基本!L36</f>
        <v>0</v>
      </c>
      <c r="M34" s="386">
        <f>基本!M36</f>
        <v>0</v>
      </c>
      <c r="N34" s="387">
        <f>基本!N36</f>
        <v>0</v>
      </c>
      <c r="O34" s="388">
        <f t="shared" si="6"/>
        <v>0</v>
      </c>
      <c r="P34" s="423"/>
    </row>
    <row r="35" spans="1:16" x14ac:dyDescent="0.15">
      <c r="A35" s="36"/>
      <c r="B35" s="389" t="s">
        <v>1</v>
      </c>
      <c r="C35" s="390">
        <f>基本!C37</f>
        <v>0</v>
      </c>
      <c r="D35" s="390">
        <f>基本!D37</f>
        <v>0</v>
      </c>
      <c r="E35" s="390">
        <f>基本!E37</f>
        <v>0</v>
      </c>
      <c r="F35" s="390">
        <f>基本!F37</f>
        <v>0</v>
      </c>
      <c r="G35" s="390">
        <f>基本!G37</f>
        <v>0</v>
      </c>
      <c r="H35" s="390">
        <f>基本!H37</f>
        <v>0</v>
      </c>
      <c r="I35" s="390">
        <f>基本!I37</f>
        <v>0</v>
      </c>
      <c r="J35" s="390">
        <f>基本!J37</f>
        <v>0</v>
      </c>
      <c r="K35" s="390">
        <f>基本!K37</f>
        <v>0</v>
      </c>
      <c r="L35" s="390">
        <f>基本!L37</f>
        <v>0</v>
      </c>
      <c r="M35" s="390">
        <f>基本!M37</f>
        <v>0</v>
      </c>
      <c r="N35" s="391">
        <f>基本!N37</f>
        <v>0</v>
      </c>
      <c r="O35" s="388">
        <f t="shared" si="6"/>
        <v>0</v>
      </c>
      <c r="P35" s="423"/>
    </row>
    <row r="36" spans="1:16" ht="14.25" thickBot="1" x14ac:dyDescent="0.2">
      <c r="A36" s="38"/>
      <c r="B36" s="276" t="s">
        <v>54</v>
      </c>
      <c r="C36" s="392">
        <f>SUM(C30:C35)</f>
        <v>0</v>
      </c>
      <c r="D36" s="392">
        <f t="shared" ref="D36:N36" si="7">SUM(D30:D35)</f>
        <v>0</v>
      </c>
      <c r="E36" s="392">
        <f t="shared" si="7"/>
        <v>0</v>
      </c>
      <c r="F36" s="392">
        <f t="shared" si="7"/>
        <v>0</v>
      </c>
      <c r="G36" s="392">
        <f t="shared" si="7"/>
        <v>0</v>
      </c>
      <c r="H36" s="392">
        <f t="shared" si="7"/>
        <v>0</v>
      </c>
      <c r="I36" s="392">
        <f t="shared" si="7"/>
        <v>0</v>
      </c>
      <c r="J36" s="392">
        <f t="shared" si="7"/>
        <v>0</v>
      </c>
      <c r="K36" s="392">
        <f t="shared" si="7"/>
        <v>0</v>
      </c>
      <c r="L36" s="392">
        <f t="shared" si="7"/>
        <v>0</v>
      </c>
      <c r="M36" s="392">
        <f t="shared" si="7"/>
        <v>0</v>
      </c>
      <c r="N36" s="393">
        <f t="shared" si="7"/>
        <v>0</v>
      </c>
      <c r="O36" s="394">
        <f t="shared" si="6"/>
        <v>0</v>
      </c>
      <c r="P36" s="423"/>
    </row>
    <row r="37" spans="1:16" ht="14.25" thickBot="1" x14ac:dyDescent="0.2">
      <c r="A37" s="395" t="s">
        <v>56</v>
      </c>
      <c r="B37" s="396"/>
      <c r="C37" s="59">
        <f t="shared" ref="C37:N37" si="8">INT(C22+C29+C36)</f>
        <v>0</v>
      </c>
      <c r="D37" s="59">
        <f t="shared" si="8"/>
        <v>0</v>
      </c>
      <c r="E37" s="59">
        <f t="shared" si="8"/>
        <v>0</v>
      </c>
      <c r="F37" s="59">
        <f t="shared" si="8"/>
        <v>0</v>
      </c>
      <c r="G37" s="59">
        <f t="shared" si="8"/>
        <v>0</v>
      </c>
      <c r="H37" s="59">
        <f t="shared" si="8"/>
        <v>0</v>
      </c>
      <c r="I37" s="59">
        <f t="shared" si="8"/>
        <v>0</v>
      </c>
      <c r="J37" s="59">
        <f t="shared" si="8"/>
        <v>0</v>
      </c>
      <c r="K37" s="59">
        <f t="shared" si="8"/>
        <v>0</v>
      </c>
      <c r="L37" s="59">
        <f t="shared" si="8"/>
        <v>0</v>
      </c>
      <c r="M37" s="59">
        <f t="shared" si="8"/>
        <v>0</v>
      </c>
      <c r="N37" s="66">
        <f t="shared" si="8"/>
        <v>0</v>
      </c>
      <c r="O37" s="397">
        <f>SUM(C37:N37)</f>
        <v>0</v>
      </c>
      <c r="P37" s="423"/>
    </row>
    <row r="38" spans="1:16" x14ac:dyDescent="0.15">
      <c r="A38" s="36" t="s">
        <v>55</v>
      </c>
      <c r="B38" s="398" t="s">
        <v>64</v>
      </c>
      <c r="C38" s="399">
        <f>C6*$C49</f>
        <v>0</v>
      </c>
      <c r="D38" s="399">
        <f>D6*$C49</f>
        <v>0</v>
      </c>
      <c r="E38" s="399">
        <f t="shared" ref="E38:N38" si="9">E6*$C49</f>
        <v>0</v>
      </c>
      <c r="F38" s="399">
        <f t="shared" si="9"/>
        <v>0</v>
      </c>
      <c r="G38" s="399">
        <f t="shared" si="9"/>
        <v>0</v>
      </c>
      <c r="H38" s="399">
        <f t="shared" si="9"/>
        <v>0</v>
      </c>
      <c r="I38" s="399">
        <f t="shared" si="9"/>
        <v>0</v>
      </c>
      <c r="J38" s="399">
        <f t="shared" si="9"/>
        <v>0</v>
      </c>
      <c r="K38" s="399">
        <f t="shared" si="9"/>
        <v>0</v>
      </c>
      <c r="L38" s="399">
        <f t="shared" si="9"/>
        <v>0</v>
      </c>
      <c r="M38" s="399">
        <f t="shared" si="9"/>
        <v>0</v>
      </c>
      <c r="N38" s="399">
        <f t="shared" si="9"/>
        <v>0</v>
      </c>
      <c r="O38" s="400">
        <f>SUM(C38:N38)</f>
        <v>0</v>
      </c>
      <c r="P38" s="423"/>
    </row>
    <row r="39" spans="1:16" ht="14.25" thickBot="1" x14ac:dyDescent="0.2">
      <c r="A39" s="36"/>
      <c r="B39" s="401" t="s">
        <v>75</v>
      </c>
      <c r="C39" s="402">
        <f>C6*$F50</f>
        <v>0</v>
      </c>
      <c r="D39" s="402">
        <f>D6*$F50</f>
        <v>0</v>
      </c>
      <c r="E39" s="402">
        <f t="shared" ref="E39:N39" si="10">E6*$F50</f>
        <v>0</v>
      </c>
      <c r="F39" s="402">
        <f t="shared" si="10"/>
        <v>0</v>
      </c>
      <c r="G39" s="402">
        <f t="shared" si="10"/>
        <v>0</v>
      </c>
      <c r="H39" s="402">
        <f t="shared" si="10"/>
        <v>0</v>
      </c>
      <c r="I39" s="402">
        <f t="shared" si="10"/>
        <v>0</v>
      </c>
      <c r="J39" s="402">
        <f t="shared" si="10"/>
        <v>0</v>
      </c>
      <c r="K39" s="402">
        <f t="shared" si="10"/>
        <v>0</v>
      </c>
      <c r="L39" s="402">
        <f t="shared" si="10"/>
        <v>0</v>
      </c>
      <c r="M39" s="402">
        <f t="shared" si="10"/>
        <v>0</v>
      </c>
      <c r="N39" s="402">
        <f t="shared" si="10"/>
        <v>0</v>
      </c>
      <c r="O39" s="403">
        <f>SUM(C39:N39)</f>
        <v>0</v>
      </c>
      <c r="P39" s="423"/>
    </row>
    <row r="40" spans="1:16" ht="14.25" thickBot="1" x14ac:dyDescent="0.2">
      <c r="A40" s="720" t="s">
        <v>57</v>
      </c>
      <c r="B40" s="727"/>
      <c r="C40" s="404">
        <f>SUM(C37:C39)</f>
        <v>0</v>
      </c>
      <c r="D40" s="404">
        <f t="shared" ref="D40:N40" si="11">SUM(D37:D39)</f>
        <v>0</v>
      </c>
      <c r="E40" s="404">
        <f t="shared" si="11"/>
        <v>0</v>
      </c>
      <c r="F40" s="404">
        <f t="shared" si="11"/>
        <v>0</v>
      </c>
      <c r="G40" s="404">
        <f t="shared" si="11"/>
        <v>0</v>
      </c>
      <c r="H40" s="404">
        <f t="shared" si="11"/>
        <v>0</v>
      </c>
      <c r="I40" s="404">
        <f t="shared" si="11"/>
        <v>0</v>
      </c>
      <c r="J40" s="404">
        <f t="shared" si="11"/>
        <v>0</v>
      </c>
      <c r="K40" s="404">
        <f t="shared" si="11"/>
        <v>0</v>
      </c>
      <c r="L40" s="404">
        <f t="shared" si="11"/>
        <v>0</v>
      </c>
      <c r="M40" s="404">
        <f t="shared" si="11"/>
        <v>0</v>
      </c>
      <c r="N40" s="404">
        <f t="shared" si="11"/>
        <v>0</v>
      </c>
      <c r="O40" s="405">
        <f>SUM(C40:N40)</f>
        <v>0</v>
      </c>
      <c r="P40" s="423"/>
    </row>
    <row r="41" spans="1:16" x14ac:dyDescent="0.15">
      <c r="A41" s="728" t="s">
        <v>178</v>
      </c>
      <c r="B41" s="729"/>
      <c r="C41" s="406">
        <f t="shared" ref="C41:N41" si="12">C17-C40</f>
        <v>0</v>
      </c>
      <c r="D41" s="406">
        <f t="shared" si="12"/>
        <v>0</v>
      </c>
      <c r="E41" s="406">
        <f t="shared" si="12"/>
        <v>0</v>
      </c>
      <c r="F41" s="406">
        <f t="shared" si="12"/>
        <v>0</v>
      </c>
      <c r="G41" s="406">
        <f t="shared" si="12"/>
        <v>0</v>
      </c>
      <c r="H41" s="406">
        <f t="shared" si="12"/>
        <v>0</v>
      </c>
      <c r="I41" s="406">
        <f t="shared" si="12"/>
        <v>0</v>
      </c>
      <c r="J41" s="406">
        <f t="shared" si="12"/>
        <v>0</v>
      </c>
      <c r="K41" s="406">
        <f t="shared" si="12"/>
        <v>0</v>
      </c>
      <c r="L41" s="406">
        <f t="shared" si="12"/>
        <v>0</v>
      </c>
      <c r="M41" s="406">
        <f t="shared" si="12"/>
        <v>0</v>
      </c>
      <c r="N41" s="406">
        <f t="shared" si="12"/>
        <v>0</v>
      </c>
      <c r="O41" s="407">
        <f>SUM(C41:N41)</f>
        <v>0</v>
      </c>
      <c r="P41" s="423"/>
    </row>
    <row r="42" spans="1:16" x14ac:dyDescent="0.15">
      <c r="A42" s="730" t="s">
        <v>236</v>
      </c>
      <c r="B42" s="653"/>
      <c r="C42" s="408">
        <f t="shared" ref="C42:O42" si="13">IF(C17&lt;=0,,C41/C17)</f>
        <v>0</v>
      </c>
      <c r="D42" s="408">
        <f t="shared" si="13"/>
        <v>0</v>
      </c>
      <c r="E42" s="408">
        <f t="shared" si="13"/>
        <v>0</v>
      </c>
      <c r="F42" s="408">
        <f t="shared" si="13"/>
        <v>0</v>
      </c>
      <c r="G42" s="408">
        <f t="shared" si="13"/>
        <v>0</v>
      </c>
      <c r="H42" s="408">
        <f t="shared" si="13"/>
        <v>0</v>
      </c>
      <c r="I42" s="408">
        <f t="shared" si="13"/>
        <v>0</v>
      </c>
      <c r="J42" s="408">
        <f t="shared" si="13"/>
        <v>0</v>
      </c>
      <c r="K42" s="408">
        <f t="shared" si="13"/>
        <v>0</v>
      </c>
      <c r="L42" s="408">
        <f t="shared" si="13"/>
        <v>0</v>
      </c>
      <c r="M42" s="408">
        <f t="shared" si="13"/>
        <v>0</v>
      </c>
      <c r="N42" s="409">
        <f t="shared" si="13"/>
        <v>0</v>
      </c>
      <c r="O42" s="410">
        <f t="shared" si="13"/>
        <v>0</v>
      </c>
      <c r="P42" s="423"/>
    </row>
    <row r="43" spans="1:16" x14ac:dyDescent="0.15">
      <c r="A43" s="730" t="s">
        <v>167</v>
      </c>
      <c r="B43" s="653"/>
      <c r="C43" s="411">
        <f t="shared" ref="C43:N43" si="14">IF(C6&lt;=0,,C17/C6)</f>
        <v>0</v>
      </c>
      <c r="D43" s="411">
        <f t="shared" si="14"/>
        <v>0</v>
      </c>
      <c r="E43" s="411">
        <f t="shared" si="14"/>
        <v>0</v>
      </c>
      <c r="F43" s="411">
        <f t="shared" si="14"/>
        <v>0</v>
      </c>
      <c r="G43" s="411">
        <f t="shared" si="14"/>
        <v>0</v>
      </c>
      <c r="H43" s="411">
        <f t="shared" si="14"/>
        <v>0</v>
      </c>
      <c r="I43" s="411">
        <f t="shared" si="14"/>
        <v>0</v>
      </c>
      <c r="J43" s="411">
        <f t="shared" si="14"/>
        <v>0</v>
      </c>
      <c r="K43" s="411">
        <f t="shared" si="14"/>
        <v>0</v>
      </c>
      <c r="L43" s="411">
        <f t="shared" si="14"/>
        <v>0</v>
      </c>
      <c r="M43" s="411">
        <f t="shared" si="14"/>
        <v>0</v>
      </c>
      <c r="N43" s="411">
        <f t="shared" si="14"/>
        <v>0</v>
      </c>
      <c r="O43" s="412">
        <f>IF(O6&lt;=0,,O17/O6)</f>
        <v>0</v>
      </c>
      <c r="P43" s="423" t="s">
        <v>171</v>
      </c>
    </row>
    <row r="44" spans="1:16" x14ac:dyDescent="0.15">
      <c r="A44" s="730" t="s">
        <v>166</v>
      </c>
      <c r="B44" s="653"/>
      <c r="C44" s="411">
        <f t="shared" ref="C44:N44" si="15">IF(C8&lt;=0,,C17/C8)</f>
        <v>0</v>
      </c>
      <c r="D44" s="411">
        <f t="shared" si="15"/>
        <v>0</v>
      </c>
      <c r="E44" s="411">
        <f t="shared" si="15"/>
        <v>0</v>
      </c>
      <c r="F44" s="411">
        <f t="shared" si="15"/>
        <v>0</v>
      </c>
      <c r="G44" s="411">
        <f t="shared" si="15"/>
        <v>0</v>
      </c>
      <c r="H44" s="411">
        <f t="shared" si="15"/>
        <v>0</v>
      </c>
      <c r="I44" s="411">
        <f t="shared" si="15"/>
        <v>0</v>
      </c>
      <c r="J44" s="411">
        <f t="shared" si="15"/>
        <v>0</v>
      </c>
      <c r="K44" s="411">
        <f t="shared" si="15"/>
        <v>0</v>
      </c>
      <c r="L44" s="411">
        <f t="shared" si="15"/>
        <v>0</v>
      </c>
      <c r="M44" s="411">
        <f t="shared" si="15"/>
        <v>0</v>
      </c>
      <c r="N44" s="411">
        <f t="shared" si="15"/>
        <v>0</v>
      </c>
      <c r="O44" s="412">
        <f>IF(O8&lt;=0,,O17/O8)</f>
        <v>0</v>
      </c>
      <c r="P44" s="423" t="s">
        <v>171</v>
      </c>
    </row>
    <row r="45" spans="1:16" ht="14.25" thickBot="1" x14ac:dyDescent="0.2">
      <c r="A45" s="723" t="s">
        <v>168</v>
      </c>
      <c r="B45" s="724"/>
      <c r="C45" s="413">
        <f t="shared" ref="C45:N45" si="16">IF(C6&lt;=0,,C41/C6)</f>
        <v>0</v>
      </c>
      <c r="D45" s="413">
        <f t="shared" si="16"/>
        <v>0</v>
      </c>
      <c r="E45" s="413">
        <f t="shared" si="16"/>
        <v>0</v>
      </c>
      <c r="F45" s="413">
        <f t="shared" si="16"/>
        <v>0</v>
      </c>
      <c r="G45" s="413">
        <f t="shared" si="16"/>
        <v>0</v>
      </c>
      <c r="H45" s="413">
        <f t="shared" si="16"/>
        <v>0</v>
      </c>
      <c r="I45" s="413">
        <f t="shared" si="16"/>
        <v>0</v>
      </c>
      <c r="J45" s="413">
        <f t="shared" si="16"/>
        <v>0</v>
      </c>
      <c r="K45" s="413">
        <f t="shared" si="16"/>
        <v>0</v>
      </c>
      <c r="L45" s="413">
        <f t="shared" si="16"/>
        <v>0</v>
      </c>
      <c r="M45" s="413">
        <f t="shared" si="16"/>
        <v>0</v>
      </c>
      <c r="N45" s="413">
        <f t="shared" si="16"/>
        <v>0</v>
      </c>
      <c r="O45" s="414">
        <f>IF(O6&lt;=0,,O41/O6)</f>
        <v>0</v>
      </c>
      <c r="P45" s="423" t="s">
        <v>171</v>
      </c>
    </row>
    <row r="46" spans="1:16" x14ac:dyDescent="0.15">
      <c r="A46" s="415"/>
      <c r="B46" s="415"/>
      <c r="C46" s="416"/>
      <c r="D46" s="417"/>
      <c r="E46" s="417"/>
      <c r="F46" s="417"/>
      <c r="G46" s="417"/>
      <c r="H46" s="417"/>
      <c r="I46" s="417"/>
      <c r="J46" s="417"/>
      <c r="K46" s="417"/>
      <c r="L46" s="417"/>
      <c r="M46" s="417"/>
      <c r="N46" s="417"/>
      <c r="O46" s="417"/>
      <c r="P46" s="425"/>
    </row>
    <row r="47" spans="1:16" x14ac:dyDescent="0.15">
      <c r="A47" s="418"/>
      <c r="B47" s="418"/>
      <c r="C47" s="417"/>
      <c r="D47" s="417"/>
      <c r="E47" s="417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25"/>
    </row>
    <row r="48" spans="1:16" x14ac:dyDescent="0.15">
      <c r="A48" s="32" t="s">
        <v>60</v>
      </c>
      <c r="E48" s="32" t="s">
        <v>122</v>
      </c>
      <c r="N48" s="31" t="s">
        <v>58</v>
      </c>
    </row>
    <row r="49" spans="1:14" x14ac:dyDescent="0.15">
      <c r="A49" s="733" t="s">
        <v>220</v>
      </c>
      <c r="B49" s="734"/>
      <c r="C49" s="419">
        <f>基本!C51</f>
        <v>235</v>
      </c>
      <c r="E49" s="420" t="s">
        <v>61</v>
      </c>
      <c r="F49" s="569">
        <f>基本!F51</f>
        <v>1</v>
      </c>
      <c r="I49" s="421"/>
      <c r="N49" s="31" t="s">
        <v>59</v>
      </c>
    </row>
    <row r="50" spans="1:14" x14ac:dyDescent="0.15">
      <c r="A50" s="733" t="s">
        <v>221</v>
      </c>
      <c r="B50" s="735"/>
      <c r="C50" s="419">
        <f>基本!C52</f>
        <v>0</v>
      </c>
      <c r="E50" s="419" t="s">
        <v>77</v>
      </c>
      <c r="F50" s="422">
        <f>IF(F49=1,C50,IF(F49=2,C51,IF(F49=3,C52,IF(F49=4,C53,IF(F49=5,C54,IF(F49=6,C55,0))))))</f>
        <v>0</v>
      </c>
      <c r="I50" s="421"/>
      <c r="N50" s="31"/>
    </row>
    <row r="51" spans="1:14" x14ac:dyDescent="0.15">
      <c r="A51" s="731"/>
      <c r="B51" s="732"/>
      <c r="C51" s="419"/>
      <c r="I51" s="421"/>
      <c r="N51" s="31"/>
    </row>
    <row r="52" spans="1:14" x14ac:dyDescent="0.15">
      <c r="A52" s="731"/>
      <c r="B52" s="732"/>
      <c r="C52" s="419"/>
      <c r="I52" s="421"/>
      <c r="N52" s="31"/>
    </row>
    <row r="53" spans="1:14" x14ac:dyDescent="0.15">
      <c r="A53" s="731"/>
      <c r="B53" s="732"/>
      <c r="C53" s="419">
        <v>0</v>
      </c>
      <c r="I53" s="421"/>
      <c r="N53" s="31"/>
    </row>
    <row r="54" spans="1:14" x14ac:dyDescent="0.15">
      <c r="A54" s="731"/>
      <c r="B54" s="732"/>
      <c r="C54" s="419">
        <v>0</v>
      </c>
      <c r="I54" s="421"/>
    </row>
    <row r="55" spans="1:14" x14ac:dyDescent="0.15">
      <c r="A55" s="731"/>
      <c r="B55" s="732"/>
      <c r="C55" s="419"/>
      <c r="I55" s="421"/>
    </row>
    <row r="56" spans="1:14" x14ac:dyDescent="0.15">
      <c r="A56" s="731" t="s">
        <v>45</v>
      </c>
      <c r="B56" s="732"/>
      <c r="C56" s="378">
        <f>基本!C58</f>
        <v>5</v>
      </c>
      <c r="I56" s="421"/>
    </row>
    <row r="57" spans="1:14" x14ac:dyDescent="0.15">
      <c r="I57" s="421"/>
    </row>
    <row r="58" spans="1:14" x14ac:dyDescent="0.15">
      <c r="I58" s="426"/>
    </row>
    <row r="59" spans="1:14" x14ac:dyDescent="0.15">
      <c r="I59" s="426"/>
    </row>
    <row r="60" spans="1:14" x14ac:dyDescent="0.15">
      <c r="I60" s="426"/>
    </row>
  </sheetData>
  <sheetProtection algorithmName="SHA-512" hashValue="7xoURidcQwHCCOEd4uJ67+eR5P9aZej1wwbCN7CLpgUDHIb9X2f2QZgukFbGpa45ybZNLMVU63WO9dwQCJ1bRQ==" saltValue="MGAb0yTgj4EuFeGPfQLC2A==" spinCount="100000" sheet="1" objects="1" scenarios="1"/>
  <mergeCells count="16">
    <mergeCell ref="A53:B53"/>
    <mergeCell ref="A54:B54"/>
    <mergeCell ref="A55:B55"/>
    <mergeCell ref="A56:B56"/>
    <mergeCell ref="A49:B49"/>
    <mergeCell ref="A50:B50"/>
    <mergeCell ref="A51:B51"/>
    <mergeCell ref="A52:B52"/>
    <mergeCell ref="B3:E3"/>
    <mergeCell ref="A45:B45"/>
    <mergeCell ref="A5:B5"/>
    <mergeCell ref="A40:B40"/>
    <mergeCell ref="A41:B41"/>
    <mergeCell ref="A42:B42"/>
    <mergeCell ref="A43:B43"/>
    <mergeCell ref="A44:B44"/>
  </mergeCells>
  <phoneticPr fontId="4"/>
  <pageMargins left="0.59055118110236227" right="0.39370078740157483" top="0.78740157480314965" bottom="0.59055118110236227" header="0.51181102362204722" footer="0.51181102362204722"/>
  <pageSetup paperSize="9" scale="87" orientation="landscape" horizontalDpi="300" verticalDpi="300" r:id="rId1"/>
  <headerFooter alignWithMargins="0">
    <oddFooter xml:space="preserve">&amp;R福岡CSK第2期請負契約見積算定書（５／６）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indexed="51"/>
    <pageSetUpPr fitToPage="1"/>
  </sheetPr>
  <dimension ref="A1:P62"/>
  <sheetViews>
    <sheetView showZeros="0" workbookViewId="0">
      <pane xSplit="2" ySplit="5" topLeftCell="C6" activePane="bottomRight" state="frozen"/>
      <selection activeCell="C10" sqref="C10"/>
      <selection pane="topRight" activeCell="C10" sqref="C10"/>
      <selection pane="bottomLeft" activeCell="C10" sqref="C10"/>
      <selection pane="bottomRight" activeCell="M1" sqref="M1:M1048576"/>
    </sheetView>
  </sheetViews>
  <sheetFormatPr defaultRowHeight="13.5" x14ac:dyDescent="0.15"/>
  <cols>
    <col min="1" max="1" width="8.5" customWidth="1"/>
    <col min="2" max="2" width="16.125" bestFit="1" customWidth="1"/>
    <col min="16" max="16" width="3" customWidth="1"/>
    <col min="17" max="17" width="9.875" bestFit="1" customWidth="1"/>
    <col min="18" max="18" width="8" customWidth="1"/>
  </cols>
  <sheetData>
    <row r="1" spans="1:16" x14ac:dyDescent="0.15">
      <c r="A1" s="31" t="s">
        <v>76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275"/>
      <c r="O1" s="32"/>
    </row>
    <row r="2" spans="1:16" ht="6" customHeight="1" thickBot="1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4.25" thickBot="1" x14ac:dyDescent="0.2">
      <c r="A3" s="33" t="s">
        <v>51</v>
      </c>
      <c r="B3" s="720" t="str">
        <f>IF(算定書基本!B8 &lt;&gt;"",算定書基本!B8,"")</f>
        <v>××システム</v>
      </c>
      <c r="C3" s="721"/>
      <c r="D3" s="721"/>
      <c r="E3" s="72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6" ht="5.25" customHeight="1" thickBo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6" ht="14.25" thickBot="1" x14ac:dyDescent="0.2">
      <c r="A5" s="725" t="s">
        <v>63</v>
      </c>
      <c r="B5" s="726"/>
      <c r="C5" s="34">
        <v>4</v>
      </c>
      <c r="D5" s="34">
        <v>5</v>
      </c>
      <c r="E5" s="34">
        <v>6</v>
      </c>
      <c r="F5" s="34">
        <v>7</v>
      </c>
      <c r="G5" s="34">
        <v>8</v>
      </c>
      <c r="H5" s="34">
        <v>9</v>
      </c>
      <c r="I5" s="34">
        <v>10</v>
      </c>
      <c r="J5" s="34">
        <v>11</v>
      </c>
      <c r="K5" s="34">
        <v>12</v>
      </c>
      <c r="L5" s="34">
        <v>1</v>
      </c>
      <c r="M5" s="34">
        <v>2</v>
      </c>
      <c r="N5" s="62">
        <v>3</v>
      </c>
      <c r="O5" s="67" t="s">
        <v>0</v>
      </c>
      <c r="P5" s="10"/>
    </row>
    <row r="6" spans="1:16" x14ac:dyDescent="0.15">
      <c r="A6" s="35" t="s">
        <v>46</v>
      </c>
      <c r="B6" s="306" t="s">
        <v>147</v>
      </c>
      <c r="C6" s="316">
        <f>工数!P28</f>
        <v>0</v>
      </c>
      <c r="D6" s="316">
        <f>工数!W28</f>
        <v>0</v>
      </c>
      <c r="E6" s="316">
        <f>工数!AD28</f>
        <v>0</v>
      </c>
      <c r="F6" s="316">
        <f>工数!AK28</f>
        <v>0</v>
      </c>
      <c r="G6" s="316">
        <f>工数!AR28</f>
        <v>0</v>
      </c>
      <c r="H6" s="316">
        <f>工数!AY28</f>
        <v>0</v>
      </c>
      <c r="I6" s="316">
        <f>工数!BF28</f>
        <v>0</v>
      </c>
      <c r="J6" s="316">
        <f>工数!BM28</f>
        <v>0</v>
      </c>
      <c r="K6" s="316">
        <f>工数!BT28</f>
        <v>0</v>
      </c>
      <c r="L6" s="316">
        <f>工数!CA28</f>
        <v>0</v>
      </c>
      <c r="M6" s="316">
        <f>工数!CH28</f>
        <v>0</v>
      </c>
      <c r="N6" s="317">
        <f>工数!CO28</f>
        <v>0</v>
      </c>
      <c r="O6" s="318">
        <f>SUM(C6:N6)</f>
        <v>0</v>
      </c>
      <c r="P6" s="11"/>
    </row>
    <row r="7" spans="1:16" x14ac:dyDescent="0.15">
      <c r="A7" s="36"/>
      <c r="B7" s="327" t="s">
        <v>153</v>
      </c>
      <c r="C7" s="320">
        <f>工数!P59</f>
        <v>0</v>
      </c>
      <c r="D7" s="320">
        <f>工数!W59</f>
        <v>0</v>
      </c>
      <c r="E7" s="320">
        <f>工数!AD59</f>
        <v>0</v>
      </c>
      <c r="F7" s="320">
        <f>工数!AK59</f>
        <v>0</v>
      </c>
      <c r="G7" s="320">
        <f>工数!AR59</f>
        <v>0</v>
      </c>
      <c r="H7" s="320">
        <f>工数!AY59</f>
        <v>0</v>
      </c>
      <c r="I7" s="320">
        <f>工数!BF59</f>
        <v>0</v>
      </c>
      <c r="J7" s="320">
        <f>工数!BM59</f>
        <v>0</v>
      </c>
      <c r="K7" s="320">
        <f>工数!BT59</f>
        <v>0</v>
      </c>
      <c r="L7" s="320">
        <f>工数!CA59</f>
        <v>0</v>
      </c>
      <c r="M7" s="320">
        <f>工数!CH59</f>
        <v>0</v>
      </c>
      <c r="N7" s="321">
        <f>工数!CO59</f>
        <v>0</v>
      </c>
      <c r="O7" s="322">
        <f>SUM(C7:N7)</f>
        <v>0</v>
      </c>
      <c r="P7" s="11"/>
    </row>
    <row r="8" spans="1:16" x14ac:dyDescent="0.15">
      <c r="A8" s="36"/>
      <c r="B8" s="273" t="s">
        <v>154</v>
      </c>
      <c r="C8" s="332">
        <f>SUM(C6:C7)</f>
        <v>0</v>
      </c>
      <c r="D8" s="332">
        <f t="shared" ref="D8:O8" si="0">SUM(D6:D7)</f>
        <v>0</v>
      </c>
      <c r="E8" s="332">
        <f t="shared" si="0"/>
        <v>0</v>
      </c>
      <c r="F8" s="332">
        <f t="shared" si="0"/>
        <v>0</v>
      </c>
      <c r="G8" s="332">
        <f t="shared" si="0"/>
        <v>0</v>
      </c>
      <c r="H8" s="332">
        <f t="shared" si="0"/>
        <v>0</v>
      </c>
      <c r="I8" s="332">
        <f t="shared" si="0"/>
        <v>0</v>
      </c>
      <c r="J8" s="332">
        <f t="shared" si="0"/>
        <v>0</v>
      </c>
      <c r="K8" s="332">
        <f t="shared" si="0"/>
        <v>0</v>
      </c>
      <c r="L8" s="332">
        <f t="shared" si="0"/>
        <v>0</v>
      </c>
      <c r="M8" s="332">
        <f t="shared" si="0"/>
        <v>0</v>
      </c>
      <c r="N8" s="332">
        <f t="shared" si="0"/>
        <v>0</v>
      </c>
      <c r="O8" s="333">
        <f t="shared" si="0"/>
        <v>0</v>
      </c>
      <c r="P8" s="11"/>
    </row>
    <row r="9" spans="1:16" x14ac:dyDescent="0.15">
      <c r="A9" s="36"/>
      <c r="B9" s="328" t="s">
        <v>164</v>
      </c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30"/>
      <c r="O9" s="331">
        <f>SUM(C9:N9)</f>
        <v>0</v>
      </c>
      <c r="P9" s="11"/>
    </row>
    <row r="10" spans="1:16" x14ac:dyDescent="0.15">
      <c r="A10" s="36"/>
      <c r="B10" s="319" t="s">
        <v>165</v>
      </c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1"/>
      <c r="O10" s="322">
        <f>SUM(C10:N10)</f>
        <v>0</v>
      </c>
      <c r="P10" s="11"/>
    </row>
    <row r="11" spans="1:16" ht="14.25" thickBot="1" x14ac:dyDescent="0.2">
      <c r="A11" s="36"/>
      <c r="B11" s="334" t="s">
        <v>159</v>
      </c>
      <c r="C11" s="335">
        <f>SUM(C9:C10)</f>
        <v>0</v>
      </c>
      <c r="D11" s="335">
        <f t="shared" ref="D11:O11" si="1">SUM(D9:D10)</f>
        <v>0</v>
      </c>
      <c r="E11" s="335">
        <f t="shared" si="1"/>
        <v>0</v>
      </c>
      <c r="F11" s="335">
        <f t="shared" si="1"/>
        <v>0</v>
      </c>
      <c r="G11" s="335">
        <f t="shared" si="1"/>
        <v>0</v>
      </c>
      <c r="H11" s="335">
        <f t="shared" si="1"/>
        <v>0</v>
      </c>
      <c r="I11" s="335">
        <f t="shared" si="1"/>
        <v>0</v>
      </c>
      <c r="J11" s="335">
        <f t="shared" si="1"/>
        <v>0</v>
      </c>
      <c r="K11" s="335">
        <f t="shared" si="1"/>
        <v>0</v>
      </c>
      <c r="L11" s="335">
        <f t="shared" si="1"/>
        <v>0</v>
      </c>
      <c r="M11" s="335">
        <f t="shared" si="1"/>
        <v>0</v>
      </c>
      <c r="N11" s="335">
        <f t="shared" si="1"/>
        <v>0</v>
      </c>
      <c r="O11" s="336">
        <f t="shared" si="1"/>
        <v>0</v>
      </c>
      <c r="P11" s="11"/>
    </row>
    <row r="12" spans="1:16" x14ac:dyDescent="0.15">
      <c r="A12" s="35" t="s">
        <v>50</v>
      </c>
      <c r="B12" s="306" t="s">
        <v>155</v>
      </c>
      <c r="C12" s="37">
        <f>工数!Q28</f>
        <v>0</v>
      </c>
      <c r="D12" s="37">
        <f>工数!X28</f>
        <v>0</v>
      </c>
      <c r="E12" s="37">
        <f>工数!AE28</f>
        <v>0</v>
      </c>
      <c r="F12" s="37">
        <f>工数!AL28</f>
        <v>0</v>
      </c>
      <c r="G12" s="37">
        <f>工数!AS28</f>
        <v>0</v>
      </c>
      <c r="H12" s="37">
        <f>工数!AZ28</f>
        <v>0</v>
      </c>
      <c r="I12" s="37">
        <f>工数!BG28</f>
        <v>0</v>
      </c>
      <c r="J12" s="37">
        <f>工数!BN28</f>
        <v>0</v>
      </c>
      <c r="K12" s="37">
        <f>工数!BU28</f>
        <v>0</v>
      </c>
      <c r="L12" s="37">
        <f>工数!CB28</f>
        <v>0</v>
      </c>
      <c r="M12" s="37">
        <f>工数!CI28</f>
        <v>0</v>
      </c>
      <c r="N12" s="63">
        <f>工数!CP28</f>
        <v>0</v>
      </c>
      <c r="O12" s="307">
        <f>SUM(C12:N12)</f>
        <v>0</v>
      </c>
      <c r="P12" s="10"/>
    </row>
    <row r="13" spans="1:16" x14ac:dyDescent="0.15">
      <c r="A13" s="36"/>
      <c r="B13" s="308" t="s">
        <v>158</v>
      </c>
      <c r="C13" s="39">
        <f>工数!Q59</f>
        <v>0</v>
      </c>
      <c r="D13" s="39">
        <f>工数!X59</f>
        <v>0</v>
      </c>
      <c r="E13" s="39">
        <f>工数!AE59</f>
        <v>0</v>
      </c>
      <c r="F13" s="39">
        <f>工数!AL59</f>
        <v>0</v>
      </c>
      <c r="G13" s="39">
        <f>工数!AS59</f>
        <v>0</v>
      </c>
      <c r="H13" s="39">
        <f>工数!AZ59</f>
        <v>0</v>
      </c>
      <c r="I13" s="39">
        <f>工数!BG59</f>
        <v>0</v>
      </c>
      <c r="J13" s="39">
        <f>工数!BN59</f>
        <v>0</v>
      </c>
      <c r="K13" s="39">
        <f>工数!BU59</f>
        <v>0</v>
      </c>
      <c r="L13" s="39">
        <f>工数!CB59</f>
        <v>0</v>
      </c>
      <c r="M13" s="39">
        <f>工数!CI59</f>
        <v>0</v>
      </c>
      <c r="N13" s="64">
        <f>工数!CP59</f>
        <v>0</v>
      </c>
      <c r="O13" s="68">
        <f>SUM(C13:N13)</f>
        <v>0</v>
      </c>
      <c r="P13" s="10"/>
    </row>
    <row r="14" spans="1:16" x14ac:dyDescent="0.15">
      <c r="A14" s="36"/>
      <c r="B14" s="309" t="s">
        <v>156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64"/>
      <c r="O14" s="68">
        <f>SUM(C14:N14)</f>
        <v>0</v>
      </c>
      <c r="P14" s="10"/>
    </row>
    <row r="15" spans="1:16" ht="14.25" thickBot="1" x14ac:dyDescent="0.2">
      <c r="A15" s="36"/>
      <c r="B15" s="327" t="s">
        <v>157</v>
      </c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6"/>
      <c r="O15" s="68">
        <f>SUM(C15:N15)</f>
        <v>0</v>
      </c>
      <c r="P15" s="10"/>
    </row>
    <row r="16" spans="1:16" ht="14.25" thickBot="1" x14ac:dyDescent="0.2">
      <c r="A16" s="36"/>
      <c r="B16" s="337" t="s">
        <v>175</v>
      </c>
      <c r="C16" s="313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5"/>
      <c r="O16" s="311">
        <f>SUM(C16:N16)</f>
        <v>0</v>
      </c>
      <c r="P16" s="10"/>
    </row>
    <row r="17" spans="1:16" ht="14.25" thickBot="1" x14ac:dyDescent="0.2">
      <c r="A17" s="36"/>
      <c r="B17" s="274" t="s">
        <v>53</v>
      </c>
      <c r="C17" s="312">
        <f>SUM(C12:C16)</f>
        <v>0</v>
      </c>
      <c r="D17" s="312">
        <f t="shared" ref="D17:N17" si="2">SUM(D12:D16)</f>
        <v>0</v>
      </c>
      <c r="E17" s="312">
        <f t="shared" si="2"/>
        <v>0</v>
      </c>
      <c r="F17" s="312">
        <f t="shared" si="2"/>
        <v>0</v>
      </c>
      <c r="G17" s="312">
        <f t="shared" si="2"/>
        <v>0</v>
      </c>
      <c r="H17" s="312">
        <f t="shared" si="2"/>
        <v>0</v>
      </c>
      <c r="I17" s="312">
        <f t="shared" si="2"/>
        <v>0</v>
      </c>
      <c r="J17" s="312">
        <f t="shared" si="2"/>
        <v>0</v>
      </c>
      <c r="K17" s="312">
        <f t="shared" si="2"/>
        <v>0</v>
      </c>
      <c r="L17" s="312">
        <f t="shared" si="2"/>
        <v>0</v>
      </c>
      <c r="M17" s="312">
        <f t="shared" si="2"/>
        <v>0</v>
      </c>
      <c r="N17" s="312">
        <f t="shared" si="2"/>
        <v>0</v>
      </c>
      <c r="O17" s="69">
        <f>SUM(O12:O16)</f>
        <v>0</v>
      </c>
      <c r="P17" s="10"/>
    </row>
    <row r="18" spans="1:16" ht="14.25" thickBot="1" x14ac:dyDescent="0.2">
      <c r="A18" s="36"/>
      <c r="B18" s="430" t="s">
        <v>172</v>
      </c>
      <c r="C18" s="438"/>
      <c r="D18" s="439"/>
      <c r="E18" s="439">
        <v>0</v>
      </c>
      <c r="F18" s="439"/>
      <c r="G18" s="439"/>
      <c r="H18" s="439"/>
      <c r="I18" s="439"/>
      <c r="J18" s="439"/>
      <c r="K18" s="439">
        <v>0</v>
      </c>
      <c r="L18" s="439"/>
      <c r="M18" s="439"/>
      <c r="N18" s="440"/>
      <c r="O18" s="429">
        <f t="shared" ref="O18:O23" si="3">SUM(C18:N18)</f>
        <v>0</v>
      </c>
      <c r="P18" s="10" t="s">
        <v>173</v>
      </c>
    </row>
    <row r="19" spans="1:16" ht="14.25" thickBot="1" x14ac:dyDescent="0.2">
      <c r="A19" s="36"/>
      <c r="B19" s="427" t="s">
        <v>174</v>
      </c>
      <c r="C19" s="312">
        <f>IF(C18="-",0,IF(C18&gt;0,C18,C17))</f>
        <v>0</v>
      </c>
      <c r="D19" s="312">
        <f>IF(D18="-",0,IF(D18&gt;0,D18,D17))</f>
        <v>0</v>
      </c>
      <c r="E19" s="312">
        <f>IF(E18="-",0,IF(E18&gt;0,E18,E17))</f>
        <v>0</v>
      </c>
      <c r="F19" s="312">
        <f t="shared" ref="F19:N19" si="4">IF(F18="-",0,IF(F18&gt;0,F18,F17))</f>
        <v>0</v>
      </c>
      <c r="G19" s="312">
        <f t="shared" si="4"/>
        <v>0</v>
      </c>
      <c r="H19" s="312">
        <f t="shared" si="4"/>
        <v>0</v>
      </c>
      <c r="I19" s="312">
        <f t="shared" si="4"/>
        <v>0</v>
      </c>
      <c r="J19" s="312">
        <f t="shared" si="4"/>
        <v>0</v>
      </c>
      <c r="K19" s="312">
        <f t="shared" si="4"/>
        <v>0</v>
      </c>
      <c r="L19" s="312">
        <f t="shared" si="4"/>
        <v>0</v>
      </c>
      <c r="M19" s="312">
        <f t="shared" si="4"/>
        <v>0</v>
      </c>
      <c r="N19" s="428">
        <f t="shared" si="4"/>
        <v>0</v>
      </c>
      <c r="O19" s="69">
        <f t="shared" si="3"/>
        <v>0</v>
      </c>
      <c r="P19" s="10"/>
    </row>
    <row r="20" spans="1:16" x14ac:dyDescent="0.15">
      <c r="A20" s="35" t="s">
        <v>47</v>
      </c>
      <c r="B20" s="306" t="s">
        <v>66</v>
      </c>
      <c r="C20" s="37">
        <f>工数!R28</f>
        <v>0</v>
      </c>
      <c r="D20" s="37">
        <f>工数!Y28</f>
        <v>0</v>
      </c>
      <c r="E20" s="37">
        <f>工数!AF28</f>
        <v>0</v>
      </c>
      <c r="F20" s="37">
        <f>工数!AM28</f>
        <v>0</v>
      </c>
      <c r="G20" s="37">
        <f>工数!AT28</f>
        <v>0</v>
      </c>
      <c r="H20" s="37">
        <f>工数!BA28</f>
        <v>0</v>
      </c>
      <c r="I20" s="37">
        <f>工数!BH28</f>
        <v>0</v>
      </c>
      <c r="J20" s="37">
        <f>工数!BO28</f>
        <v>0</v>
      </c>
      <c r="K20" s="37">
        <f>工数!BV28</f>
        <v>0</v>
      </c>
      <c r="L20" s="37">
        <f>工数!CC28</f>
        <v>0</v>
      </c>
      <c r="M20" s="37">
        <f>工数!CJ28</f>
        <v>0</v>
      </c>
      <c r="N20" s="63">
        <f>工数!CQ28</f>
        <v>0</v>
      </c>
      <c r="O20" s="307">
        <f t="shared" si="3"/>
        <v>0</v>
      </c>
      <c r="P20" s="10"/>
    </row>
    <row r="21" spans="1:16" x14ac:dyDescent="0.15">
      <c r="A21" s="36"/>
      <c r="B21" s="309" t="s">
        <v>160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64"/>
      <c r="O21" s="68">
        <f t="shared" si="3"/>
        <v>0</v>
      </c>
      <c r="P21" s="10"/>
    </row>
    <row r="22" spans="1:16" x14ac:dyDescent="0.15">
      <c r="A22" s="36"/>
      <c r="B22" s="30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64"/>
      <c r="O22" s="68">
        <f t="shared" si="3"/>
        <v>0</v>
      </c>
      <c r="P22" s="10"/>
    </row>
    <row r="23" spans="1:16" x14ac:dyDescent="0.15">
      <c r="A23" s="36"/>
      <c r="B23" s="327"/>
      <c r="C23" s="255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6"/>
      <c r="O23" s="257">
        <f t="shared" si="3"/>
        <v>0</v>
      </c>
      <c r="P23" s="10"/>
    </row>
    <row r="24" spans="1:16" ht="14.25" thickBot="1" x14ac:dyDescent="0.2">
      <c r="A24" s="38"/>
      <c r="B24" s="334" t="s">
        <v>53</v>
      </c>
      <c r="C24" s="342">
        <f t="shared" ref="C24:O24" si="5">SUM(C20:C23)</f>
        <v>0</v>
      </c>
      <c r="D24" s="342">
        <f t="shared" si="5"/>
        <v>0</v>
      </c>
      <c r="E24" s="342">
        <f t="shared" si="5"/>
        <v>0</v>
      </c>
      <c r="F24" s="342">
        <f t="shared" si="5"/>
        <v>0</v>
      </c>
      <c r="G24" s="342">
        <f t="shared" si="5"/>
        <v>0</v>
      </c>
      <c r="H24" s="342">
        <f t="shared" si="5"/>
        <v>0</v>
      </c>
      <c r="I24" s="342">
        <f t="shared" si="5"/>
        <v>0</v>
      </c>
      <c r="J24" s="342">
        <f t="shared" si="5"/>
        <v>0</v>
      </c>
      <c r="K24" s="342">
        <f t="shared" si="5"/>
        <v>0</v>
      </c>
      <c r="L24" s="342">
        <f t="shared" si="5"/>
        <v>0</v>
      </c>
      <c r="M24" s="342">
        <f t="shared" si="5"/>
        <v>0</v>
      </c>
      <c r="N24" s="343">
        <f t="shared" si="5"/>
        <v>0</v>
      </c>
      <c r="O24" s="344">
        <f t="shared" si="5"/>
        <v>0</v>
      </c>
      <c r="P24" s="10"/>
    </row>
    <row r="25" spans="1:16" x14ac:dyDescent="0.15">
      <c r="A25" s="36" t="s">
        <v>48</v>
      </c>
      <c r="B25" s="306" t="s">
        <v>66</v>
      </c>
      <c r="C25" s="37">
        <f>工数!R59</f>
        <v>0</v>
      </c>
      <c r="D25" s="37">
        <f>工数!Y59</f>
        <v>0</v>
      </c>
      <c r="E25" s="37">
        <f>工数!AF59</f>
        <v>0</v>
      </c>
      <c r="F25" s="37">
        <f>工数!AM59</f>
        <v>0</v>
      </c>
      <c r="G25" s="37">
        <f>工数!AT59</f>
        <v>0</v>
      </c>
      <c r="H25" s="37">
        <f>工数!BA59</f>
        <v>0</v>
      </c>
      <c r="I25" s="37">
        <f>工数!BH59</f>
        <v>0</v>
      </c>
      <c r="J25" s="37">
        <f>工数!BO59</f>
        <v>0</v>
      </c>
      <c r="K25" s="37">
        <f>工数!BV59</f>
        <v>0</v>
      </c>
      <c r="L25" s="37">
        <f>工数!CC59</f>
        <v>0</v>
      </c>
      <c r="M25" s="37">
        <f>工数!CJ59</f>
        <v>0</v>
      </c>
      <c r="N25" s="63">
        <f>工数!CQ59</f>
        <v>0</v>
      </c>
      <c r="O25" s="307">
        <f t="shared" ref="O25:O30" si="6">SUM(C25:N25)</f>
        <v>0</v>
      </c>
      <c r="P25" s="10"/>
    </row>
    <row r="26" spans="1:16" ht="14.25" thickBot="1" x14ac:dyDescent="0.2">
      <c r="A26" s="36"/>
      <c r="B26" s="309" t="s">
        <v>160</v>
      </c>
      <c r="C26" s="255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6"/>
      <c r="O26" s="68">
        <f t="shared" si="6"/>
        <v>0</v>
      </c>
      <c r="P26" s="10"/>
    </row>
    <row r="27" spans="1:16" ht="14.25" thickBot="1" x14ac:dyDescent="0.2">
      <c r="A27" s="36"/>
      <c r="B27" s="323" t="s">
        <v>161</v>
      </c>
      <c r="C27" s="313"/>
      <c r="D27" s="314"/>
      <c r="E27" s="314"/>
      <c r="F27" s="314"/>
      <c r="G27" s="314"/>
      <c r="H27" s="314"/>
      <c r="I27" s="314"/>
      <c r="J27" s="314"/>
      <c r="K27" s="314"/>
      <c r="L27" s="314"/>
      <c r="M27" s="314"/>
      <c r="N27" s="315"/>
      <c r="O27" s="311">
        <f t="shared" si="6"/>
        <v>0</v>
      </c>
      <c r="P27" s="10"/>
    </row>
    <row r="28" spans="1:16" x14ac:dyDescent="0.15">
      <c r="A28" s="36"/>
      <c r="B28" s="309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65"/>
      <c r="O28" s="68">
        <f t="shared" si="6"/>
        <v>0</v>
      </c>
      <c r="P28" s="10"/>
    </row>
    <row r="29" spans="1:16" x14ac:dyDescent="0.15">
      <c r="A29" s="36"/>
      <c r="B29" s="30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64"/>
      <c r="O29" s="68">
        <f t="shared" si="6"/>
        <v>0</v>
      </c>
      <c r="P29" s="10"/>
    </row>
    <row r="30" spans="1:16" x14ac:dyDescent="0.15">
      <c r="A30" s="36"/>
      <c r="B30" s="319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6"/>
      <c r="O30" s="257">
        <f t="shared" si="6"/>
        <v>0</v>
      </c>
      <c r="P30" s="10"/>
    </row>
    <row r="31" spans="1:16" ht="14.25" thickBot="1" x14ac:dyDescent="0.2">
      <c r="A31" s="36"/>
      <c r="B31" s="338" t="s">
        <v>54</v>
      </c>
      <c r="C31" s="339">
        <f t="shared" ref="C31:O31" si="7">SUM(C25:C30)</f>
        <v>0</v>
      </c>
      <c r="D31" s="339">
        <f t="shared" si="7"/>
        <v>0</v>
      </c>
      <c r="E31" s="339">
        <f t="shared" si="7"/>
        <v>0</v>
      </c>
      <c r="F31" s="339">
        <f t="shared" si="7"/>
        <v>0</v>
      </c>
      <c r="G31" s="339">
        <f t="shared" si="7"/>
        <v>0</v>
      </c>
      <c r="H31" s="339">
        <f t="shared" si="7"/>
        <v>0</v>
      </c>
      <c r="I31" s="339">
        <f t="shared" si="7"/>
        <v>0</v>
      </c>
      <c r="J31" s="339">
        <f t="shared" si="7"/>
        <v>0</v>
      </c>
      <c r="K31" s="339">
        <f t="shared" si="7"/>
        <v>0</v>
      </c>
      <c r="L31" s="339">
        <f t="shared" si="7"/>
        <v>0</v>
      </c>
      <c r="M31" s="339">
        <f t="shared" si="7"/>
        <v>0</v>
      </c>
      <c r="N31" s="340">
        <f t="shared" si="7"/>
        <v>0</v>
      </c>
      <c r="O31" s="341">
        <f t="shared" si="7"/>
        <v>0</v>
      </c>
      <c r="P31" s="10"/>
    </row>
    <row r="32" spans="1:16" x14ac:dyDescent="0.15">
      <c r="A32" s="60" t="s">
        <v>49</v>
      </c>
      <c r="B32" s="324" t="s">
        <v>2</v>
      </c>
      <c r="C32" s="265">
        <f t="shared" ref="C32:N32" si="8">C7*$C58</f>
        <v>0</v>
      </c>
      <c r="D32" s="266">
        <f t="shared" si="8"/>
        <v>0</v>
      </c>
      <c r="E32" s="266">
        <f t="shared" si="8"/>
        <v>0</v>
      </c>
      <c r="F32" s="266">
        <f t="shared" si="8"/>
        <v>0</v>
      </c>
      <c r="G32" s="266">
        <f t="shared" si="8"/>
        <v>0</v>
      </c>
      <c r="H32" s="266">
        <f t="shared" si="8"/>
        <v>0</v>
      </c>
      <c r="I32" s="266">
        <f t="shared" si="8"/>
        <v>0</v>
      </c>
      <c r="J32" s="266">
        <f t="shared" si="8"/>
        <v>0</v>
      </c>
      <c r="K32" s="266">
        <f t="shared" si="8"/>
        <v>0</v>
      </c>
      <c r="L32" s="266">
        <f t="shared" si="8"/>
        <v>0</v>
      </c>
      <c r="M32" s="266">
        <f t="shared" si="8"/>
        <v>0</v>
      </c>
      <c r="N32" s="267">
        <f t="shared" si="8"/>
        <v>0</v>
      </c>
      <c r="O32" s="357">
        <f t="shared" ref="O32:O38" si="9">SUM(C32:N32)</f>
        <v>0</v>
      </c>
      <c r="P32" s="10"/>
    </row>
    <row r="33" spans="1:16" x14ac:dyDescent="0.15">
      <c r="A33" s="26"/>
      <c r="B33" s="325" t="s">
        <v>3</v>
      </c>
      <c r="C33" s="268"/>
      <c r="D33" s="9"/>
      <c r="E33" s="9"/>
      <c r="F33" s="9"/>
      <c r="G33" s="9"/>
      <c r="H33" s="9"/>
      <c r="I33" s="9"/>
      <c r="J33" s="9"/>
      <c r="K33" s="9"/>
      <c r="L33" s="9"/>
      <c r="M33" s="9"/>
      <c r="N33" s="269"/>
      <c r="O33" s="358">
        <f t="shared" si="9"/>
        <v>0</v>
      </c>
      <c r="P33" s="10"/>
    </row>
    <row r="34" spans="1:16" x14ac:dyDescent="0.15">
      <c r="A34" s="26"/>
      <c r="B34" s="325" t="s">
        <v>4</v>
      </c>
      <c r="C34" s="268"/>
      <c r="D34" s="9"/>
      <c r="E34" s="9"/>
      <c r="F34" s="9"/>
      <c r="G34" s="9"/>
      <c r="H34" s="9"/>
      <c r="I34" s="9"/>
      <c r="J34" s="9"/>
      <c r="K34" s="9"/>
      <c r="L34" s="9"/>
      <c r="M34" s="9"/>
      <c r="N34" s="269"/>
      <c r="O34" s="358">
        <f t="shared" si="9"/>
        <v>0</v>
      </c>
      <c r="P34" s="10"/>
    </row>
    <row r="35" spans="1:16" x14ac:dyDescent="0.15">
      <c r="A35" s="26"/>
      <c r="B35" s="325" t="s">
        <v>5</v>
      </c>
      <c r="C35" s="268"/>
      <c r="D35" s="9"/>
      <c r="E35" s="9"/>
      <c r="F35" s="9"/>
      <c r="G35" s="9"/>
      <c r="H35" s="9"/>
      <c r="I35" s="9"/>
      <c r="J35" s="9"/>
      <c r="K35" s="9"/>
      <c r="L35" s="9"/>
      <c r="M35" s="9"/>
      <c r="N35" s="269"/>
      <c r="O35" s="358">
        <f t="shared" si="9"/>
        <v>0</v>
      </c>
      <c r="P35" s="10"/>
    </row>
    <row r="36" spans="1:16" x14ac:dyDescent="0.15">
      <c r="A36" s="26"/>
      <c r="B36" s="325" t="s">
        <v>6</v>
      </c>
      <c r="C36" s="268"/>
      <c r="D36" s="9"/>
      <c r="E36" s="9"/>
      <c r="F36" s="9"/>
      <c r="G36" s="9"/>
      <c r="H36" s="9"/>
      <c r="I36" s="9"/>
      <c r="J36" s="9"/>
      <c r="K36" s="9"/>
      <c r="L36" s="9"/>
      <c r="M36" s="9"/>
      <c r="N36" s="269"/>
      <c r="O36" s="262">
        <f t="shared" si="9"/>
        <v>0</v>
      </c>
      <c r="P36" s="10"/>
    </row>
    <row r="37" spans="1:16" ht="14.25" thickBot="1" x14ac:dyDescent="0.2">
      <c r="A37" s="26"/>
      <c r="B37" s="326" t="s">
        <v>1</v>
      </c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2"/>
      <c r="O37" s="262">
        <f t="shared" si="9"/>
        <v>0</v>
      </c>
      <c r="P37" s="10"/>
    </row>
    <row r="38" spans="1:16" ht="14.25" thickBot="1" x14ac:dyDescent="0.2">
      <c r="A38" s="61"/>
      <c r="B38" s="277" t="s">
        <v>54</v>
      </c>
      <c r="C38" s="263">
        <f>SUM(C32:C37)</f>
        <v>0</v>
      </c>
      <c r="D38" s="263">
        <f t="shared" ref="D38:N38" si="10">SUM(D32:D37)</f>
        <v>0</v>
      </c>
      <c r="E38" s="263">
        <f t="shared" si="10"/>
        <v>0</v>
      </c>
      <c r="F38" s="263">
        <f t="shared" si="10"/>
        <v>0</v>
      </c>
      <c r="G38" s="263">
        <f t="shared" si="10"/>
        <v>0</v>
      </c>
      <c r="H38" s="263">
        <f t="shared" si="10"/>
        <v>0</v>
      </c>
      <c r="I38" s="263">
        <f t="shared" si="10"/>
        <v>0</v>
      </c>
      <c r="J38" s="263">
        <f t="shared" si="10"/>
        <v>0</v>
      </c>
      <c r="K38" s="263">
        <f t="shared" si="10"/>
        <v>0</v>
      </c>
      <c r="L38" s="263">
        <f t="shared" si="10"/>
        <v>0</v>
      </c>
      <c r="M38" s="263">
        <f t="shared" si="10"/>
        <v>0</v>
      </c>
      <c r="N38" s="264">
        <f t="shared" si="10"/>
        <v>0</v>
      </c>
      <c r="O38" s="70">
        <f t="shared" si="9"/>
        <v>0</v>
      </c>
      <c r="P38" s="10"/>
    </row>
    <row r="39" spans="1:16" ht="14.25" thickBot="1" x14ac:dyDescent="0.2">
      <c r="A39" s="27" t="s">
        <v>56</v>
      </c>
      <c r="B39" s="22"/>
      <c r="C39" s="59">
        <f t="shared" ref="C39:N39" si="11">INT(C24+C31+C38)</f>
        <v>0</v>
      </c>
      <c r="D39" s="59">
        <f t="shared" si="11"/>
        <v>0</v>
      </c>
      <c r="E39" s="59">
        <f t="shared" si="11"/>
        <v>0</v>
      </c>
      <c r="F39" s="59">
        <f t="shared" si="11"/>
        <v>0</v>
      </c>
      <c r="G39" s="59">
        <f t="shared" si="11"/>
        <v>0</v>
      </c>
      <c r="H39" s="59">
        <f t="shared" si="11"/>
        <v>0</v>
      </c>
      <c r="I39" s="59">
        <f t="shared" si="11"/>
        <v>0</v>
      </c>
      <c r="J39" s="59">
        <f t="shared" si="11"/>
        <v>0</v>
      </c>
      <c r="K39" s="59">
        <f t="shared" si="11"/>
        <v>0</v>
      </c>
      <c r="L39" s="59">
        <f t="shared" si="11"/>
        <v>0</v>
      </c>
      <c r="M39" s="59">
        <f t="shared" si="11"/>
        <v>0</v>
      </c>
      <c r="N39" s="66">
        <f t="shared" si="11"/>
        <v>0</v>
      </c>
      <c r="O39" s="71">
        <f>SUM(C39:N39)</f>
        <v>0</v>
      </c>
      <c r="P39" s="10"/>
    </row>
    <row r="40" spans="1:16" x14ac:dyDescent="0.15">
      <c r="A40" s="26" t="s">
        <v>55</v>
      </c>
      <c r="B40" s="345" t="s">
        <v>64</v>
      </c>
      <c r="C40" s="346">
        <f t="shared" ref="C40:N40" si="12">C6*$C51</f>
        <v>0</v>
      </c>
      <c r="D40" s="346">
        <f t="shared" si="12"/>
        <v>0</v>
      </c>
      <c r="E40" s="346">
        <f t="shared" si="12"/>
        <v>0</v>
      </c>
      <c r="F40" s="346">
        <f t="shared" si="12"/>
        <v>0</v>
      </c>
      <c r="G40" s="346">
        <f t="shared" si="12"/>
        <v>0</v>
      </c>
      <c r="H40" s="346">
        <f t="shared" si="12"/>
        <v>0</v>
      </c>
      <c r="I40" s="346">
        <f t="shared" si="12"/>
        <v>0</v>
      </c>
      <c r="J40" s="346">
        <f t="shared" si="12"/>
        <v>0</v>
      </c>
      <c r="K40" s="346">
        <f t="shared" si="12"/>
        <v>0</v>
      </c>
      <c r="L40" s="346">
        <f t="shared" si="12"/>
        <v>0</v>
      </c>
      <c r="M40" s="346">
        <f t="shared" si="12"/>
        <v>0</v>
      </c>
      <c r="N40" s="346">
        <f t="shared" si="12"/>
        <v>0</v>
      </c>
      <c r="O40" s="347">
        <f>SUM(C40:N40)</f>
        <v>0</v>
      </c>
      <c r="P40" s="10"/>
    </row>
    <row r="41" spans="1:16" ht="14.25" thickBot="1" x14ac:dyDescent="0.2">
      <c r="A41" s="26"/>
      <c r="B41" s="348" t="s">
        <v>75</v>
      </c>
      <c r="C41" s="349">
        <f t="shared" ref="C41:N41" si="13">C6*$F52</f>
        <v>0</v>
      </c>
      <c r="D41" s="349">
        <f t="shared" si="13"/>
        <v>0</v>
      </c>
      <c r="E41" s="349">
        <f t="shared" si="13"/>
        <v>0</v>
      </c>
      <c r="F41" s="349">
        <f t="shared" si="13"/>
        <v>0</v>
      </c>
      <c r="G41" s="349">
        <f t="shared" si="13"/>
        <v>0</v>
      </c>
      <c r="H41" s="349">
        <f t="shared" si="13"/>
        <v>0</v>
      </c>
      <c r="I41" s="349">
        <f t="shared" si="13"/>
        <v>0</v>
      </c>
      <c r="J41" s="349">
        <f t="shared" si="13"/>
        <v>0</v>
      </c>
      <c r="K41" s="349">
        <f t="shared" si="13"/>
        <v>0</v>
      </c>
      <c r="L41" s="349">
        <f t="shared" si="13"/>
        <v>0</v>
      </c>
      <c r="M41" s="349">
        <f t="shared" si="13"/>
        <v>0</v>
      </c>
      <c r="N41" s="349">
        <f t="shared" si="13"/>
        <v>0</v>
      </c>
      <c r="O41" s="350">
        <f>SUM(C41:N41)</f>
        <v>0</v>
      </c>
      <c r="P41" s="10"/>
    </row>
    <row r="42" spans="1:16" ht="14.25" thickBot="1" x14ac:dyDescent="0.2">
      <c r="A42" s="736" t="s">
        <v>57</v>
      </c>
      <c r="B42" s="737"/>
      <c r="C42" s="21">
        <f>SUM(C39:C41)</f>
        <v>0</v>
      </c>
      <c r="D42" s="21">
        <f t="shared" ref="D42:N42" si="14">SUM(D39:D41)</f>
        <v>0</v>
      </c>
      <c r="E42" s="21">
        <f t="shared" si="14"/>
        <v>0</v>
      </c>
      <c r="F42" s="21">
        <f t="shared" si="14"/>
        <v>0</v>
      </c>
      <c r="G42" s="21">
        <f t="shared" si="14"/>
        <v>0</v>
      </c>
      <c r="H42" s="21">
        <f t="shared" si="14"/>
        <v>0</v>
      </c>
      <c r="I42" s="21">
        <f t="shared" si="14"/>
        <v>0</v>
      </c>
      <c r="J42" s="21">
        <f t="shared" si="14"/>
        <v>0</v>
      </c>
      <c r="K42" s="21">
        <f t="shared" si="14"/>
        <v>0</v>
      </c>
      <c r="L42" s="21">
        <f t="shared" si="14"/>
        <v>0</v>
      </c>
      <c r="M42" s="21">
        <f t="shared" si="14"/>
        <v>0</v>
      </c>
      <c r="N42" s="21">
        <f t="shared" si="14"/>
        <v>0</v>
      </c>
      <c r="O42" s="72">
        <f>SUM(C42:N42)</f>
        <v>0</v>
      </c>
      <c r="P42" s="10"/>
    </row>
    <row r="43" spans="1:16" x14ac:dyDescent="0.15">
      <c r="A43" s="738" t="s">
        <v>178</v>
      </c>
      <c r="B43" s="739"/>
      <c r="C43" s="351">
        <f>C19-C42</f>
        <v>0</v>
      </c>
      <c r="D43" s="351">
        <f t="shared" ref="D43:N43" si="15">D19-D42</f>
        <v>0</v>
      </c>
      <c r="E43" s="351">
        <f t="shared" si="15"/>
        <v>0</v>
      </c>
      <c r="F43" s="351">
        <f t="shared" si="15"/>
        <v>0</v>
      </c>
      <c r="G43" s="351">
        <f t="shared" si="15"/>
        <v>0</v>
      </c>
      <c r="H43" s="351">
        <f t="shared" si="15"/>
        <v>0</v>
      </c>
      <c r="I43" s="351">
        <f t="shared" si="15"/>
        <v>0</v>
      </c>
      <c r="J43" s="351">
        <f t="shared" si="15"/>
        <v>0</v>
      </c>
      <c r="K43" s="351">
        <f t="shared" si="15"/>
        <v>0</v>
      </c>
      <c r="L43" s="351">
        <f t="shared" si="15"/>
        <v>0</v>
      </c>
      <c r="M43" s="351">
        <f t="shared" si="15"/>
        <v>0</v>
      </c>
      <c r="N43" s="369">
        <f t="shared" si="15"/>
        <v>0</v>
      </c>
      <c r="O43" s="352">
        <f>SUM(C43:N43)</f>
        <v>0</v>
      </c>
      <c r="P43" s="10"/>
    </row>
    <row r="44" spans="1:16" x14ac:dyDescent="0.15">
      <c r="A44" s="740" t="s">
        <v>236</v>
      </c>
      <c r="B44" s="741"/>
      <c r="C44" s="353">
        <f t="shared" ref="C44:H44" si="16">IF(C17&lt;=0,,C43/C17)</f>
        <v>0</v>
      </c>
      <c r="D44" s="353">
        <f t="shared" si="16"/>
        <v>0</v>
      </c>
      <c r="E44" s="353">
        <f t="shared" si="16"/>
        <v>0</v>
      </c>
      <c r="F44" s="353">
        <f t="shared" si="16"/>
        <v>0</v>
      </c>
      <c r="G44" s="353">
        <f t="shared" si="16"/>
        <v>0</v>
      </c>
      <c r="H44" s="353">
        <f t="shared" si="16"/>
        <v>0</v>
      </c>
      <c r="I44" s="353">
        <f>IF(I17&lt;=0,,I43/I17)</f>
        <v>0</v>
      </c>
      <c r="J44" s="353">
        <f t="shared" ref="J44:O44" si="17">IF(J17&lt;=0,,J43/J17)</f>
        <v>0</v>
      </c>
      <c r="K44" s="353">
        <f t="shared" si="17"/>
        <v>0</v>
      </c>
      <c r="L44" s="353">
        <f t="shared" si="17"/>
        <v>0</v>
      </c>
      <c r="M44" s="353">
        <f t="shared" si="17"/>
        <v>0</v>
      </c>
      <c r="N44" s="370">
        <f t="shared" si="17"/>
        <v>0</v>
      </c>
      <c r="O44" s="373">
        <f t="shared" si="17"/>
        <v>0</v>
      </c>
      <c r="P44" s="10"/>
    </row>
    <row r="45" spans="1:16" x14ac:dyDescent="0.15">
      <c r="A45" s="740" t="s">
        <v>167</v>
      </c>
      <c r="B45" s="741"/>
      <c r="C45" s="367">
        <f>IF(C6&lt;=0,,C19/C6)</f>
        <v>0</v>
      </c>
      <c r="D45" s="367">
        <f t="shared" ref="D45:N45" si="18">IF(D6&lt;=0,,D19/D6)</f>
        <v>0</v>
      </c>
      <c r="E45" s="367">
        <f t="shared" si="18"/>
        <v>0</v>
      </c>
      <c r="F45" s="367">
        <f t="shared" si="18"/>
        <v>0</v>
      </c>
      <c r="G45" s="367">
        <f t="shared" si="18"/>
        <v>0</v>
      </c>
      <c r="H45" s="367">
        <f t="shared" si="18"/>
        <v>0</v>
      </c>
      <c r="I45" s="367">
        <f t="shared" si="18"/>
        <v>0</v>
      </c>
      <c r="J45" s="367">
        <f t="shared" si="18"/>
        <v>0</v>
      </c>
      <c r="K45" s="367">
        <f t="shared" si="18"/>
        <v>0</v>
      </c>
      <c r="L45" s="367">
        <f t="shared" si="18"/>
        <v>0</v>
      </c>
      <c r="M45" s="367">
        <f t="shared" si="18"/>
        <v>0</v>
      </c>
      <c r="N45" s="371">
        <f t="shared" si="18"/>
        <v>0</v>
      </c>
      <c r="O45" s="354">
        <f>IF(O6&lt;=0,,O17/O6)</f>
        <v>0</v>
      </c>
      <c r="P45" s="10" t="s">
        <v>171</v>
      </c>
    </row>
    <row r="46" spans="1:16" x14ac:dyDescent="0.15">
      <c r="A46" s="740" t="s">
        <v>166</v>
      </c>
      <c r="B46" s="741"/>
      <c r="C46" s="367">
        <f>IF(C8&lt;=0,,C19/C8)</f>
        <v>0</v>
      </c>
      <c r="D46" s="367">
        <f t="shared" ref="D46:N46" si="19">IF(D8&lt;=0,,D19/D8)</f>
        <v>0</v>
      </c>
      <c r="E46" s="367">
        <f t="shared" si="19"/>
        <v>0</v>
      </c>
      <c r="F46" s="367">
        <f t="shared" si="19"/>
        <v>0</v>
      </c>
      <c r="G46" s="367">
        <f t="shared" si="19"/>
        <v>0</v>
      </c>
      <c r="H46" s="367">
        <f t="shared" si="19"/>
        <v>0</v>
      </c>
      <c r="I46" s="367">
        <f t="shared" si="19"/>
        <v>0</v>
      </c>
      <c r="J46" s="367">
        <f t="shared" si="19"/>
        <v>0</v>
      </c>
      <c r="K46" s="367">
        <f t="shared" si="19"/>
        <v>0</v>
      </c>
      <c r="L46" s="367">
        <f t="shared" si="19"/>
        <v>0</v>
      </c>
      <c r="M46" s="367">
        <f t="shared" si="19"/>
        <v>0</v>
      </c>
      <c r="N46" s="371">
        <f t="shared" si="19"/>
        <v>0</v>
      </c>
      <c r="O46" s="354">
        <f>IF(O8&lt;=0,,O17/O8)</f>
        <v>0</v>
      </c>
      <c r="P46" s="10" t="s">
        <v>171</v>
      </c>
    </row>
    <row r="47" spans="1:16" ht="14.25" thickBot="1" x14ac:dyDescent="0.2">
      <c r="A47" s="742" t="s">
        <v>168</v>
      </c>
      <c r="B47" s="743"/>
      <c r="C47" s="368">
        <f t="shared" ref="C47:H47" si="20">IF(C6&lt;=0,,C43/C6)</f>
        <v>0</v>
      </c>
      <c r="D47" s="368">
        <f t="shared" si="20"/>
        <v>0</v>
      </c>
      <c r="E47" s="368">
        <f t="shared" si="20"/>
        <v>0</v>
      </c>
      <c r="F47" s="368">
        <f t="shared" si="20"/>
        <v>0</v>
      </c>
      <c r="G47" s="368">
        <f t="shared" si="20"/>
        <v>0</v>
      </c>
      <c r="H47" s="368">
        <f t="shared" si="20"/>
        <v>0</v>
      </c>
      <c r="I47" s="368">
        <f>IF(I6&lt;=0,,I43/I6)</f>
        <v>0</v>
      </c>
      <c r="J47" s="368">
        <f t="shared" ref="J47:O47" si="21">IF(J6&lt;=0,,J43/J6)</f>
        <v>0</v>
      </c>
      <c r="K47" s="368">
        <f t="shared" si="21"/>
        <v>0</v>
      </c>
      <c r="L47" s="368">
        <f t="shared" si="21"/>
        <v>0</v>
      </c>
      <c r="M47" s="368">
        <f t="shared" si="21"/>
        <v>0</v>
      </c>
      <c r="N47" s="372">
        <f t="shared" si="21"/>
        <v>0</v>
      </c>
      <c r="O47" s="355">
        <f t="shared" si="21"/>
        <v>0</v>
      </c>
      <c r="P47" s="10" t="s">
        <v>171</v>
      </c>
    </row>
    <row r="48" spans="1:16" x14ac:dyDescent="0.15">
      <c r="A48" s="258"/>
      <c r="B48" s="258"/>
      <c r="C48" s="261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108"/>
    </row>
    <row r="49" spans="1:16" x14ac:dyDescent="0.15">
      <c r="A49" s="260"/>
      <c r="B49" s="260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108"/>
    </row>
    <row r="50" spans="1:16" x14ac:dyDescent="0.15">
      <c r="A50" t="s">
        <v>60</v>
      </c>
      <c r="E50" t="s">
        <v>217</v>
      </c>
      <c r="N50" s="20" t="s">
        <v>58</v>
      </c>
    </row>
    <row r="51" spans="1:16" x14ac:dyDescent="0.15">
      <c r="A51" s="733" t="s">
        <v>220</v>
      </c>
      <c r="B51" s="734"/>
      <c r="C51" s="12">
        <v>235</v>
      </c>
      <c r="E51" s="220"/>
      <c r="F51" s="569">
        <v>1</v>
      </c>
      <c r="I51" s="1"/>
      <c r="N51" s="20" t="s">
        <v>59</v>
      </c>
    </row>
    <row r="52" spans="1:16" x14ac:dyDescent="0.15">
      <c r="A52" s="733" t="s">
        <v>221</v>
      </c>
      <c r="B52" s="735"/>
      <c r="C52" s="12">
        <f>VLOOKUP(基本情報!C10,基本情報!A45:C49,3,FALSE)</f>
        <v>0</v>
      </c>
      <c r="E52" s="12" t="s">
        <v>77</v>
      </c>
      <c r="F52" s="221">
        <f>IF(F51=1,C52,IF(F51=2,C53,IF(F51=3,C54,IF(F51=4,C55,IF(F51=5,C56,IF(F51=6,C57,0))))))</f>
        <v>0</v>
      </c>
      <c r="I52" s="1"/>
      <c r="N52" s="20"/>
    </row>
    <row r="53" spans="1:16" x14ac:dyDescent="0.15">
      <c r="A53" s="733"/>
      <c r="B53" s="735"/>
      <c r="C53" s="12"/>
      <c r="I53" s="1"/>
      <c r="N53" s="20"/>
    </row>
    <row r="54" spans="1:16" x14ac:dyDescent="0.15">
      <c r="A54" s="733"/>
      <c r="B54" s="735"/>
      <c r="C54" s="12"/>
      <c r="I54" s="1"/>
      <c r="N54" s="20"/>
    </row>
    <row r="55" spans="1:16" x14ac:dyDescent="0.15">
      <c r="A55" s="733"/>
      <c r="B55" s="735"/>
      <c r="C55" s="12">
        <v>0</v>
      </c>
      <c r="I55" s="1"/>
      <c r="N55" s="20"/>
    </row>
    <row r="56" spans="1:16" x14ac:dyDescent="0.15">
      <c r="A56" s="733"/>
      <c r="B56" s="735"/>
      <c r="C56" s="12">
        <v>0</v>
      </c>
      <c r="I56" s="1"/>
    </row>
    <row r="57" spans="1:16" x14ac:dyDescent="0.15">
      <c r="A57" s="733"/>
      <c r="B57" s="735"/>
      <c r="C57" s="12"/>
      <c r="I57" s="1"/>
    </row>
    <row r="58" spans="1:16" x14ac:dyDescent="0.15">
      <c r="A58" s="733" t="s">
        <v>45</v>
      </c>
      <c r="B58" s="735"/>
      <c r="C58" s="234">
        <v>5</v>
      </c>
      <c r="I58" s="1"/>
    </row>
    <row r="59" spans="1:16" x14ac:dyDescent="0.15">
      <c r="I59" s="1"/>
    </row>
    <row r="60" spans="1:16" x14ac:dyDescent="0.15">
      <c r="I60" s="2"/>
    </row>
    <row r="61" spans="1:16" x14ac:dyDescent="0.15">
      <c r="I61" s="2"/>
    </row>
    <row r="62" spans="1:16" x14ac:dyDescent="0.15">
      <c r="I62" s="2"/>
    </row>
  </sheetData>
  <sheetProtection password="E561" sheet="1" objects="1" scenarios="1"/>
  <mergeCells count="16">
    <mergeCell ref="B3:E3"/>
    <mergeCell ref="A42:B42"/>
    <mergeCell ref="A43:B43"/>
    <mergeCell ref="A5:B5"/>
    <mergeCell ref="A55:B55"/>
    <mergeCell ref="A51:B51"/>
    <mergeCell ref="A44:B44"/>
    <mergeCell ref="A45:B45"/>
    <mergeCell ref="A46:B46"/>
    <mergeCell ref="A47:B47"/>
    <mergeCell ref="A56:B56"/>
    <mergeCell ref="A58:B58"/>
    <mergeCell ref="A52:B52"/>
    <mergeCell ref="A53:B53"/>
    <mergeCell ref="A54:B54"/>
    <mergeCell ref="A57:B57"/>
  </mergeCells>
  <phoneticPr fontId="4"/>
  <pageMargins left="0.59055118110236227" right="0.39370078740157483" top="0.78740157480314965" bottom="0.59055118110236227" header="0.51181102362204722" footer="0.51181102362204722"/>
  <pageSetup paperSize="9" scale="87"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indexed="18"/>
    <pageSetUpPr fitToPage="1"/>
  </sheetPr>
  <dimension ref="B1:DI66"/>
  <sheetViews>
    <sheetView zoomScale="115" zoomScaleNormal="115" workbookViewId="0">
      <pane xSplit="15" ySplit="7" topLeftCell="AR8" activePane="bottomRight" state="frozen"/>
      <selection pane="topRight" activeCell="P1" sqref="P1"/>
      <selection pane="bottomLeft" activeCell="A8" sqref="A8"/>
      <selection pane="bottomRight" activeCell="DC7" sqref="DC7"/>
    </sheetView>
  </sheetViews>
  <sheetFormatPr defaultRowHeight="9.75" x14ac:dyDescent="0.15"/>
  <cols>
    <col min="1" max="1" width="1.125" style="3" customWidth="1"/>
    <col min="2" max="2" width="2.25" style="3" customWidth="1"/>
    <col min="3" max="3" width="7.375" style="3" customWidth="1"/>
    <col min="4" max="5" width="4.5" style="3" customWidth="1"/>
    <col min="6" max="6" width="4" style="3" customWidth="1"/>
    <col min="7" max="7" width="4.25" style="3" customWidth="1"/>
    <col min="8" max="8" width="3.875" style="3" customWidth="1"/>
    <col min="9" max="9" width="3.625" style="3" customWidth="1"/>
    <col min="10" max="10" width="3.75" style="3" customWidth="1"/>
    <col min="11" max="11" width="4" style="3" hidden="1" customWidth="1"/>
    <col min="12" max="12" width="4.25" style="3" hidden="1" customWidth="1"/>
    <col min="13" max="13" width="3.875" style="3" hidden="1" customWidth="1"/>
    <col min="14" max="14" width="3.625" style="3" hidden="1" customWidth="1"/>
    <col min="15" max="15" width="3.75" style="3" hidden="1" customWidth="1"/>
    <col min="16" max="16" width="5.875" style="3" customWidth="1"/>
    <col min="17" max="18" width="5.875" style="3" hidden="1" customWidth="1"/>
    <col min="19" max="19" width="5.875" style="3" customWidth="1"/>
    <col min="20" max="20" width="5.875" style="3" hidden="1" customWidth="1"/>
    <col min="21" max="21" width="5.875" style="3" customWidth="1"/>
    <col min="22" max="22" width="5.875" style="3" hidden="1" customWidth="1"/>
    <col min="23" max="23" width="5.875" style="3" customWidth="1"/>
    <col min="24" max="25" width="5.875" style="3" hidden="1" customWidth="1"/>
    <col min="26" max="26" width="5.875" style="3" customWidth="1"/>
    <col min="27" max="27" width="5.875" style="3" hidden="1" customWidth="1"/>
    <col min="28" max="28" width="5.875" style="3" customWidth="1"/>
    <col min="29" max="29" width="5.875" style="3" hidden="1" customWidth="1"/>
    <col min="30" max="30" width="5.875" style="3" customWidth="1"/>
    <col min="31" max="32" width="5.875" style="3" hidden="1" customWidth="1"/>
    <col min="33" max="33" width="5.875" style="3" customWidth="1"/>
    <col min="34" max="34" width="5.875" style="3" hidden="1" customWidth="1"/>
    <col min="35" max="35" width="5.875" style="3" customWidth="1"/>
    <col min="36" max="36" width="5.875" style="3" hidden="1" customWidth="1"/>
    <col min="37" max="37" width="5.875" style="3" customWidth="1"/>
    <col min="38" max="39" width="5.875" style="3" hidden="1" customWidth="1"/>
    <col min="40" max="40" width="5.875" style="3" customWidth="1"/>
    <col min="41" max="41" width="5.875" style="3" hidden="1" customWidth="1"/>
    <col min="42" max="42" width="5.875" style="3" customWidth="1"/>
    <col min="43" max="43" width="5.875" style="3" hidden="1" customWidth="1"/>
    <col min="44" max="44" width="5.875" style="3" customWidth="1"/>
    <col min="45" max="46" width="5.875" style="3" hidden="1" customWidth="1"/>
    <col min="47" max="47" width="5.875" style="3" customWidth="1"/>
    <col min="48" max="48" width="5.875" style="3" hidden="1" customWidth="1"/>
    <col min="49" max="49" width="5.875" style="3" customWidth="1"/>
    <col min="50" max="50" width="5.875" style="3" hidden="1" customWidth="1"/>
    <col min="51" max="51" width="5.875" style="3" customWidth="1"/>
    <col min="52" max="53" width="5.875" style="3" hidden="1" customWidth="1"/>
    <col min="54" max="54" width="5.875" style="3" customWidth="1"/>
    <col min="55" max="55" width="5.875" style="3" hidden="1" customWidth="1"/>
    <col min="56" max="56" width="5.875" style="3" customWidth="1"/>
    <col min="57" max="57" width="5.875" style="3" hidden="1" customWidth="1"/>
    <col min="58" max="58" width="5.875" style="3" customWidth="1"/>
    <col min="59" max="60" width="5.875" style="3" hidden="1" customWidth="1"/>
    <col min="61" max="61" width="5.875" style="3" customWidth="1"/>
    <col min="62" max="62" width="5.875" style="3" hidden="1" customWidth="1"/>
    <col min="63" max="63" width="5.875" style="3" customWidth="1"/>
    <col min="64" max="64" width="5.875" style="3" hidden="1" customWidth="1"/>
    <col min="65" max="65" width="5.875" style="3" customWidth="1"/>
    <col min="66" max="67" width="5.875" style="3" hidden="1" customWidth="1"/>
    <col min="68" max="68" width="5.875" style="3" customWidth="1"/>
    <col min="69" max="69" width="5.875" style="3" hidden="1" customWidth="1"/>
    <col min="70" max="70" width="5.875" style="3" customWidth="1"/>
    <col min="71" max="71" width="5.875" style="3" hidden="1" customWidth="1"/>
    <col min="72" max="72" width="5.875" style="3" customWidth="1"/>
    <col min="73" max="74" width="5.875" style="3" hidden="1" customWidth="1"/>
    <col min="75" max="75" width="5.875" style="3" customWidth="1"/>
    <col min="76" max="76" width="5.875" style="3" hidden="1" customWidth="1"/>
    <col min="77" max="77" width="5.875" style="3" customWidth="1"/>
    <col min="78" max="78" width="5.875" style="3" hidden="1" customWidth="1"/>
    <col min="79" max="79" width="5.875" style="3" customWidth="1"/>
    <col min="80" max="81" width="5.875" style="3" hidden="1" customWidth="1"/>
    <col min="82" max="82" width="5.875" style="3" customWidth="1"/>
    <col min="83" max="83" width="5.875" style="3" hidden="1" customWidth="1"/>
    <col min="84" max="84" width="5.875" style="3" customWidth="1"/>
    <col min="85" max="85" width="5.875" style="3" hidden="1" customWidth="1"/>
    <col min="86" max="86" width="5.875" style="3" customWidth="1"/>
    <col min="87" max="88" width="5.875" style="3" hidden="1" customWidth="1"/>
    <col min="89" max="89" width="5.875" style="3" customWidth="1"/>
    <col min="90" max="90" width="5.875" style="3" hidden="1" customWidth="1"/>
    <col min="91" max="91" width="5.875" style="3" customWidth="1"/>
    <col min="92" max="92" width="5.875" style="3" hidden="1" customWidth="1"/>
    <col min="93" max="93" width="5.875" style="3" customWidth="1"/>
    <col min="94" max="95" width="5.875" style="3" hidden="1" customWidth="1"/>
    <col min="96" max="96" width="5.875" style="3" customWidth="1"/>
    <col min="97" max="97" width="5.875" style="3" hidden="1" customWidth="1"/>
    <col min="98" max="98" width="5.875" style="3" customWidth="1"/>
    <col min="99" max="99" width="5.875" style="3" hidden="1" customWidth="1"/>
    <col min="100" max="100" width="5.25" style="3" customWidth="1"/>
    <col min="101" max="102" width="5.25" style="3" hidden="1" customWidth="1"/>
    <col min="103" max="103" width="5.25" style="3" customWidth="1"/>
    <col min="104" max="104" width="5.25" style="3" hidden="1" customWidth="1"/>
    <col min="105" max="105" width="5.25" style="3" customWidth="1"/>
    <col min="106" max="108" width="5.25" style="3" hidden="1" customWidth="1"/>
    <col min="109" max="110" width="5.25" style="3" customWidth="1"/>
    <col min="111" max="113" width="5.125" style="3" customWidth="1"/>
    <col min="114" max="114" width="3" style="3" customWidth="1"/>
    <col min="115" max="141" width="2.875" style="3" customWidth="1"/>
    <col min="142" max="16384" width="9" style="3"/>
  </cols>
  <sheetData>
    <row r="1" spans="2:113" ht="13.5" x14ac:dyDescent="0.15">
      <c r="C1" s="20" t="s">
        <v>52</v>
      </c>
      <c r="U1"/>
      <c r="V1"/>
      <c r="AB1"/>
      <c r="AC1"/>
    </row>
    <row r="2" spans="2:113" ht="5.25" customHeight="1" thickBot="1" x14ac:dyDescent="0.2">
      <c r="C2" s="4"/>
      <c r="U2"/>
      <c r="V2"/>
      <c r="AB2"/>
      <c r="AC2"/>
    </row>
    <row r="3" spans="2:113" ht="14.25" thickBot="1" x14ac:dyDescent="0.2">
      <c r="C3" s="764" t="s">
        <v>51</v>
      </c>
      <c r="D3" s="765"/>
      <c r="E3" s="236"/>
      <c r="F3" s="766" t="str">
        <f>IF(算定書基本!B8 &lt;&gt; "",算定書基本!B8,"")</f>
        <v>××システム</v>
      </c>
      <c r="G3" s="766"/>
      <c r="H3" s="766"/>
      <c r="I3" s="766"/>
      <c r="J3" s="766"/>
      <c r="K3" s="766"/>
      <c r="L3" s="766"/>
      <c r="M3" s="766"/>
      <c r="N3" s="766"/>
      <c r="O3" s="766"/>
      <c r="P3" s="766"/>
      <c r="Q3" s="766"/>
      <c r="R3" s="766"/>
      <c r="S3" s="766"/>
      <c r="T3" s="766"/>
      <c r="U3" s="766"/>
      <c r="V3" s="766"/>
      <c r="W3" s="766"/>
      <c r="X3" s="766"/>
      <c r="Y3" s="766"/>
      <c r="Z3" s="766"/>
      <c r="AA3" s="766"/>
      <c r="AB3" s="766"/>
      <c r="AC3" s="766"/>
      <c r="AD3" s="766"/>
      <c r="AE3" s="766"/>
      <c r="AF3" s="766"/>
      <c r="AG3" s="766"/>
      <c r="AH3" s="766"/>
      <c r="AI3" s="765"/>
      <c r="AJ3" s="258"/>
      <c r="AN3" s="538" t="s">
        <v>237</v>
      </c>
    </row>
    <row r="4" spans="2:113" ht="5.25" customHeight="1" thickBot="1" x14ac:dyDescent="0.2">
      <c r="C4" s="4"/>
      <c r="U4"/>
      <c r="V4"/>
      <c r="AB4"/>
      <c r="AC4"/>
    </row>
    <row r="5" spans="2:113" ht="10.5" customHeight="1" thickTop="1" x14ac:dyDescent="0.15">
      <c r="C5" s="768" t="s">
        <v>31</v>
      </c>
      <c r="D5" s="769"/>
      <c r="E5" s="769"/>
      <c r="F5" s="770"/>
      <c r="G5" s="278" t="s">
        <v>162</v>
      </c>
      <c r="H5" s="278" t="s">
        <v>163</v>
      </c>
      <c r="I5" s="278" t="s">
        <v>163</v>
      </c>
      <c r="J5" s="278" t="s">
        <v>163</v>
      </c>
      <c r="K5" s="278"/>
      <c r="L5" s="278" t="s">
        <v>162</v>
      </c>
      <c r="M5" s="278" t="s">
        <v>163</v>
      </c>
      <c r="N5" s="278" t="s">
        <v>163</v>
      </c>
      <c r="O5" s="278" t="s">
        <v>163</v>
      </c>
      <c r="P5" s="15">
        <v>4</v>
      </c>
      <c r="Q5" s="57"/>
      <c r="R5" s="57"/>
      <c r="S5" s="57"/>
      <c r="T5" s="57"/>
      <c r="U5" s="16"/>
      <c r="V5" s="18"/>
      <c r="W5" s="17">
        <v>5</v>
      </c>
      <c r="X5" s="57"/>
      <c r="Y5" s="57"/>
      <c r="Z5" s="57"/>
      <c r="AA5" s="57"/>
      <c r="AB5" s="16"/>
      <c r="AC5" s="16"/>
      <c r="AD5" s="17">
        <v>6</v>
      </c>
      <c r="AE5" s="57"/>
      <c r="AF5" s="57"/>
      <c r="AG5" s="57"/>
      <c r="AH5" s="57"/>
      <c r="AI5" s="16"/>
      <c r="AJ5" s="18"/>
      <c r="AK5" s="17">
        <v>7</v>
      </c>
      <c r="AL5" s="57"/>
      <c r="AM5" s="57"/>
      <c r="AN5" s="57"/>
      <c r="AO5" s="57"/>
      <c r="AP5" s="16"/>
      <c r="AQ5" s="18"/>
      <c r="AR5" s="17">
        <v>8</v>
      </c>
      <c r="AS5" s="57"/>
      <c r="AT5" s="57"/>
      <c r="AU5" s="57"/>
      <c r="AV5" s="57"/>
      <c r="AW5" s="18"/>
      <c r="AX5" s="18"/>
      <c r="AY5" s="17">
        <v>9</v>
      </c>
      <c r="AZ5" s="57"/>
      <c r="BA5" s="57"/>
      <c r="BB5" s="57"/>
      <c r="BC5" s="57"/>
      <c r="BD5" s="58"/>
      <c r="BE5" s="18"/>
      <c r="BF5" s="57">
        <v>10</v>
      </c>
      <c r="BG5" s="57"/>
      <c r="BH5" s="57"/>
      <c r="BI5" s="57"/>
      <c r="BJ5" s="57"/>
      <c r="BK5" s="16"/>
      <c r="BL5" s="18"/>
      <c r="BM5" s="17">
        <v>11</v>
      </c>
      <c r="BN5" s="57"/>
      <c r="BO5" s="57"/>
      <c r="BP5" s="57"/>
      <c r="BQ5" s="57"/>
      <c r="BR5" s="16"/>
      <c r="BS5" s="18"/>
      <c r="BT5" s="17">
        <v>12</v>
      </c>
      <c r="BU5" s="57"/>
      <c r="BV5" s="57"/>
      <c r="BW5" s="57"/>
      <c r="BX5" s="57"/>
      <c r="BY5" s="16"/>
      <c r="BZ5" s="18"/>
      <c r="CA5" s="17">
        <v>1</v>
      </c>
      <c r="CB5" s="57"/>
      <c r="CC5" s="57"/>
      <c r="CD5" s="57"/>
      <c r="CE5" s="57"/>
      <c r="CF5" s="16"/>
      <c r="CG5" s="18"/>
      <c r="CH5" s="17">
        <v>2</v>
      </c>
      <c r="CI5" s="57"/>
      <c r="CJ5" s="57"/>
      <c r="CK5" s="57"/>
      <c r="CL5" s="57"/>
      <c r="CM5" s="16"/>
      <c r="CN5" s="18"/>
      <c r="CO5" s="17">
        <v>3</v>
      </c>
      <c r="CP5" s="57"/>
      <c r="CQ5" s="57"/>
      <c r="CR5" s="57"/>
      <c r="CS5" s="57"/>
      <c r="CT5" s="19"/>
      <c r="CU5" s="305"/>
      <c r="CV5" s="744" t="s">
        <v>0</v>
      </c>
      <c r="CW5" s="745"/>
      <c r="CX5" s="745"/>
      <c r="CY5" s="745"/>
      <c r="CZ5" s="745"/>
      <c r="DA5" s="745"/>
      <c r="DB5" s="745"/>
      <c r="DC5" s="745"/>
      <c r="DD5" s="745"/>
      <c r="DE5" s="745"/>
      <c r="DF5" s="745"/>
      <c r="DG5" s="745"/>
      <c r="DH5" s="745"/>
      <c r="DI5" s="746"/>
    </row>
    <row r="6" spans="2:113" s="77" customFormat="1" ht="10.5" customHeight="1" x14ac:dyDescent="0.15">
      <c r="C6" s="75"/>
      <c r="D6" s="76"/>
      <c r="E6" s="76" t="s">
        <v>50</v>
      </c>
      <c r="F6" s="76" t="s">
        <v>149</v>
      </c>
      <c r="G6" s="76" t="s">
        <v>50</v>
      </c>
      <c r="H6" s="76"/>
      <c r="I6" s="76" t="s">
        <v>149</v>
      </c>
      <c r="J6" s="76"/>
      <c r="K6" s="76" t="s">
        <v>149</v>
      </c>
      <c r="L6" s="76" t="s">
        <v>50</v>
      </c>
      <c r="M6" s="76"/>
      <c r="N6" s="76" t="s">
        <v>149</v>
      </c>
      <c r="O6" s="76"/>
      <c r="P6" s="754" t="s">
        <v>7</v>
      </c>
      <c r="Q6" s="240"/>
      <c r="R6" s="240"/>
      <c r="S6" s="747" t="s">
        <v>91</v>
      </c>
      <c r="T6" s="747"/>
      <c r="U6" s="747"/>
      <c r="V6" s="235"/>
      <c r="W6" s="752" t="s">
        <v>7</v>
      </c>
      <c r="X6" s="240"/>
      <c r="Y6" s="240"/>
      <c r="Z6" s="747" t="s">
        <v>91</v>
      </c>
      <c r="AA6" s="747"/>
      <c r="AB6" s="748"/>
      <c r="AC6" s="237"/>
      <c r="AD6" s="752" t="s">
        <v>7</v>
      </c>
      <c r="AE6" s="240"/>
      <c r="AF6" s="240"/>
      <c r="AG6" s="761" t="s">
        <v>91</v>
      </c>
      <c r="AH6" s="762"/>
      <c r="AI6" s="763"/>
      <c r="AJ6" s="235"/>
      <c r="AK6" s="752" t="s">
        <v>7</v>
      </c>
      <c r="AL6" s="240"/>
      <c r="AM6" s="240"/>
      <c r="AN6" s="747" t="s">
        <v>91</v>
      </c>
      <c r="AO6" s="747"/>
      <c r="AP6" s="748"/>
      <c r="AQ6" s="235"/>
      <c r="AR6" s="752" t="s">
        <v>7</v>
      </c>
      <c r="AS6" s="240"/>
      <c r="AT6" s="240"/>
      <c r="AU6" s="747" t="s">
        <v>91</v>
      </c>
      <c r="AV6" s="747"/>
      <c r="AW6" s="748"/>
      <c r="AX6" s="235"/>
      <c r="AY6" s="752" t="s">
        <v>7</v>
      </c>
      <c r="AZ6" s="240"/>
      <c r="BA6" s="240"/>
      <c r="BB6" s="747" t="s">
        <v>91</v>
      </c>
      <c r="BC6" s="747"/>
      <c r="BD6" s="747"/>
      <c r="BE6" s="235"/>
      <c r="BF6" s="754" t="s">
        <v>7</v>
      </c>
      <c r="BG6" s="240"/>
      <c r="BH6" s="240"/>
      <c r="BI6" s="747" t="s">
        <v>91</v>
      </c>
      <c r="BJ6" s="747"/>
      <c r="BK6" s="748"/>
      <c r="BL6" s="235"/>
      <c r="BM6" s="752" t="s">
        <v>7</v>
      </c>
      <c r="BN6" s="240"/>
      <c r="BO6" s="240"/>
      <c r="BP6" s="747" t="s">
        <v>91</v>
      </c>
      <c r="BQ6" s="747"/>
      <c r="BR6" s="748"/>
      <c r="BS6" s="235"/>
      <c r="BT6" s="752" t="s">
        <v>7</v>
      </c>
      <c r="BU6" s="240"/>
      <c r="BV6" s="240"/>
      <c r="BW6" s="747" t="s">
        <v>91</v>
      </c>
      <c r="BX6" s="747"/>
      <c r="BY6" s="748"/>
      <c r="BZ6" s="235"/>
      <c r="CA6" s="752" t="s">
        <v>7</v>
      </c>
      <c r="CB6" s="240"/>
      <c r="CC6" s="240"/>
      <c r="CD6" s="747" t="s">
        <v>91</v>
      </c>
      <c r="CE6" s="747"/>
      <c r="CF6" s="748"/>
      <c r="CG6" s="235"/>
      <c r="CH6" s="752" t="s">
        <v>7</v>
      </c>
      <c r="CI6" s="240"/>
      <c r="CJ6" s="240"/>
      <c r="CK6" s="747" t="s">
        <v>91</v>
      </c>
      <c r="CL6" s="747"/>
      <c r="CM6" s="748"/>
      <c r="CN6" s="235"/>
      <c r="CO6" s="752" t="s">
        <v>7</v>
      </c>
      <c r="CP6" s="240"/>
      <c r="CQ6" s="240"/>
      <c r="CR6" s="747" t="s">
        <v>91</v>
      </c>
      <c r="CS6" s="747"/>
      <c r="CT6" s="747"/>
      <c r="CU6" s="235"/>
      <c r="CV6" s="750" t="s">
        <v>7</v>
      </c>
      <c r="CW6" s="463"/>
      <c r="CX6" s="463"/>
      <c r="CY6" s="749" t="s">
        <v>91</v>
      </c>
      <c r="CZ6" s="749"/>
      <c r="DA6" s="749"/>
      <c r="DB6" s="464"/>
      <c r="DC6" s="465"/>
      <c r="DD6" s="465"/>
      <c r="DE6" s="465"/>
      <c r="DF6" s="465" t="s">
        <v>180</v>
      </c>
      <c r="DG6" s="465"/>
      <c r="DH6" s="465" t="s">
        <v>181</v>
      </c>
      <c r="DI6" s="466"/>
    </row>
    <row r="7" spans="2:113" ht="10.5" customHeight="1" thickBot="1" x14ac:dyDescent="0.2">
      <c r="C7" s="13"/>
      <c r="D7" s="14"/>
      <c r="E7" s="14" t="s">
        <v>66</v>
      </c>
      <c r="F7" s="14" t="s">
        <v>66</v>
      </c>
      <c r="G7" s="14" t="str">
        <f>基本情報!H5</f>
        <v>追加</v>
      </c>
      <c r="H7" s="14" t="str">
        <f>基本情報!I5</f>
        <v>取消</v>
      </c>
      <c r="I7" s="14" t="str">
        <f>基本情報!O5</f>
        <v>追加</v>
      </c>
      <c r="J7" s="14" t="str">
        <f>基本情報!P5</f>
        <v>取消</v>
      </c>
      <c r="K7" s="14" t="s">
        <v>66</v>
      </c>
      <c r="L7" s="14" t="s">
        <v>232</v>
      </c>
      <c r="M7" s="14" t="s">
        <v>233</v>
      </c>
      <c r="N7" s="14" t="s">
        <v>232</v>
      </c>
      <c r="O7" s="14" t="s">
        <v>233</v>
      </c>
      <c r="P7" s="767"/>
      <c r="Q7" s="281" t="s">
        <v>50</v>
      </c>
      <c r="R7" s="282" t="s">
        <v>47</v>
      </c>
      <c r="S7" s="80" t="s">
        <v>90</v>
      </c>
      <c r="T7" s="445" t="s">
        <v>152</v>
      </c>
      <c r="U7" s="254" t="s">
        <v>96</v>
      </c>
      <c r="V7" s="447" t="s">
        <v>151</v>
      </c>
      <c r="W7" s="759"/>
      <c r="X7" s="453" t="s">
        <v>50</v>
      </c>
      <c r="Y7" s="453" t="s">
        <v>47</v>
      </c>
      <c r="Z7" s="279" t="s">
        <v>90</v>
      </c>
      <c r="AA7" s="455" t="s">
        <v>152</v>
      </c>
      <c r="AB7" s="280" t="s">
        <v>96</v>
      </c>
      <c r="AC7" s="456" t="s">
        <v>151</v>
      </c>
      <c r="AD7" s="760"/>
      <c r="AE7" s="453" t="s">
        <v>50</v>
      </c>
      <c r="AF7" s="453" t="s">
        <v>47</v>
      </c>
      <c r="AG7" s="279" t="s">
        <v>90</v>
      </c>
      <c r="AH7" s="455" t="s">
        <v>152</v>
      </c>
      <c r="AI7" s="280" t="s">
        <v>96</v>
      </c>
      <c r="AJ7" s="456" t="s">
        <v>151</v>
      </c>
      <c r="AK7" s="760"/>
      <c r="AL7" s="453" t="s">
        <v>50</v>
      </c>
      <c r="AM7" s="453" t="s">
        <v>47</v>
      </c>
      <c r="AN7" s="78" t="s">
        <v>90</v>
      </c>
      <c r="AO7" s="455" t="s">
        <v>152</v>
      </c>
      <c r="AP7" s="79" t="s">
        <v>96</v>
      </c>
      <c r="AQ7" s="456" t="s">
        <v>151</v>
      </c>
      <c r="AR7" s="753"/>
      <c r="AS7" s="453" t="s">
        <v>50</v>
      </c>
      <c r="AT7" s="453" t="s">
        <v>47</v>
      </c>
      <c r="AU7" s="78" t="s">
        <v>90</v>
      </c>
      <c r="AV7" s="455" t="s">
        <v>152</v>
      </c>
      <c r="AW7" s="79" t="s">
        <v>96</v>
      </c>
      <c r="AX7" s="456" t="s">
        <v>151</v>
      </c>
      <c r="AY7" s="753"/>
      <c r="AZ7" s="453" t="s">
        <v>50</v>
      </c>
      <c r="BA7" s="453" t="s">
        <v>47</v>
      </c>
      <c r="BB7" s="78" t="s">
        <v>90</v>
      </c>
      <c r="BC7" s="455" t="s">
        <v>152</v>
      </c>
      <c r="BD7" s="79" t="s">
        <v>96</v>
      </c>
      <c r="BE7" s="456" t="s">
        <v>151</v>
      </c>
      <c r="BF7" s="755"/>
      <c r="BG7" s="453" t="s">
        <v>50</v>
      </c>
      <c r="BH7" s="453" t="s">
        <v>47</v>
      </c>
      <c r="BI7" s="78" t="s">
        <v>90</v>
      </c>
      <c r="BJ7" s="455" t="s">
        <v>152</v>
      </c>
      <c r="BK7" s="79" t="s">
        <v>96</v>
      </c>
      <c r="BL7" s="456" t="s">
        <v>151</v>
      </c>
      <c r="BM7" s="753"/>
      <c r="BN7" s="453" t="s">
        <v>50</v>
      </c>
      <c r="BO7" s="453" t="s">
        <v>47</v>
      </c>
      <c r="BP7" s="78" t="s">
        <v>90</v>
      </c>
      <c r="BQ7" s="455" t="s">
        <v>152</v>
      </c>
      <c r="BR7" s="79" t="s">
        <v>96</v>
      </c>
      <c r="BS7" s="456" t="s">
        <v>151</v>
      </c>
      <c r="BT7" s="753"/>
      <c r="BU7" s="453" t="s">
        <v>50</v>
      </c>
      <c r="BV7" s="453" t="s">
        <v>47</v>
      </c>
      <c r="BW7" s="78" t="s">
        <v>90</v>
      </c>
      <c r="BX7" s="455" t="s">
        <v>152</v>
      </c>
      <c r="BY7" s="79" t="s">
        <v>96</v>
      </c>
      <c r="BZ7" s="456" t="s">
        <v>151</v>
      </c>
      <c r="CA7" s="753"/>
      <c r="CB7" s="453" t="s">
        <v>50</v>
      </c>
      <c r="CC7" s="453" t="s">
        <v>47</v>
      </c>
      <c r="CD7" s="78" t="s">
        <v>90</v>
      </c>
      <c r="CE7" s="455" t="s">
        <v>152</v>
      </c>
      <c r="CF7" s="79" t="s">
        <v>96</v>
      </c>
      <c r="CG7" s="456" t="s">
        <v>151</v>
      </c>
      <c r="CH7" s="753"/>
      <c r="CI7" s="453" t="s">
        <v>50</v>
      </c>
      <c r="CJ7" s="453" t="s">
        <v>47</v>
      </c>
      <c r="CK7" s="78" t="s">
        <v>90</v>
      </c>
      <c r="CL7" s="455" t="s">
        <v>152</v>
      </c>
      <c r="CM7" s="79" t="s">
        <v>96</v>
      </c>
      <c r="CN7" s="456" t="s">
        <v>151</v>
      </c>
      <c r="CO7" s="753"/>
      <c r="CP7" s="453" t="s">
        <v>50</v>
      </c>
      <c r="CQ7" s="453" t="s">
        <v>47</v>
      </c>
      <c r="CR7" s="78" t="s">
        <v>90</v>
      </c>
      <c r="CS7" s="455" t="s">
        <v>152</v>
      </c>
      <c r="CT7" s="537" t="s">
        <v>96</v>
      </c>
      <c r="CU7" s="461" t="s">
        <v>151</v>
      </c>
      <c r="CV7" s="751"/>
      <c r="CW7" s="453" t="s">
        <v>50</v>
      </c>
      <c r="CX7" s="453" t="s">
        <v>47</v>
      </c>
      <c r="CY7" s="467" t="s">
        <v>90</v>
      </c>
      <c r="CZ7" s="455" t="s">
        <v>152</v>
      </c>
      <c r="DA7" s="468" t="s">
        <v>96</v>
      </c>
      <c r="DB7" s="461" t="s">
        <v>151</v>
      </c>
      <c r="DC7" s="469" t="s">
        <v>176</v>
      </c>
      <c r="DD7" s="469" t="s">
        <v>170</v>
      </c>
      <c r="DE7" s="469" t="s">
        <v>177</v>
      </c>
      <c r="DF7" s="469" t="s">
        <v>178</v>
      </c>
      <c r="DG7" s="469" t="s">
        <v>179</v>
      </c>
      <c r="DH7" s="469" t="s">
        <v>178</v>
      </c>
      <c r="DI7" s="470" t="s">
        <v>179</v>
      </c>
    </row>
    <row r="8" spans="2:113" ht="10.5" customHeight="1" thickTop="1" x14ac:dyDescent="0.15">
      <c r="B8" s="756" t="s">
        <v>147</v>
      </c>
      <c r="C8" s="359" t="str">
        <f>基本情報!F6</f>
        <v>社員1</v>
      </c>
      <c r="D8" s="238" t="str">
        <f>基本情報!M6</f>
        <v>１等級</v>
      </c>
      <c r="E8" s="23">
        <f>基本情報!G6/1000</f>
        <v>800</v>
      </c>
      <c r="F8" s="238">
        <f>基本情報!N6</f>
        <v>406</v>
      </c>
      <c r="G8" s="251">
        <f>基本情報!H6/1000</f>
        <v>4</v>
      </c>
      <c r="H8" s="251">
        <f>基本情報!I6/1000</f>
        <v>3</v>
      </c>
      <c r="I8" s="251">
        <f>基本情報!O6</f>
        <v>2.35</v>
      </c>
      <c r="J8" s="247">
        <f>基本情報!P6</f>
        <v>2.35</v>
      </c>
      <c r="K8" s="571">
        <f>基本情報!Q6</f>
        <v>406</v>
      </c>
      <c r="L8" s="572">
        <f>基本情報!H6/1000</f>
        <v>4</v>
      </c>
      <c r="M8" s="572">
        <f>基本情報!I6/1000</f>
        <v>3</v>
      </c>
      <c r="N8" s="572">
        <f>基本情報!R6</f>
        <v>2.35</v>
      </c>
      <c r="O8" s="573">
        <f>基本情報!S6</f>
        <v>2.35</v>
      </c>
      <c r="P8" s="553"/>
      <c r="Q8" s="288">
        <f>P8*$E8</f>
        <v>0</v>
      </c>
      <c r="R8" s="289">
        <f>P8*$F8</f>
        <v>0</v>
      </c>
      <c r="S8" s="539"/>
      <c r="T8" s="446">
        <f>IF(S8&lt;0,S8*$H8,S8*$G8)</f>
        <v>0</v>
      </c>
      <c r="U8" s="543"/>
      <c r="V8" s="448">
        <f>IF(U8&lt;0,U8*$J8*P8,U8*$I8*P8)</f>
        <v>0</v>
      </c>
      <c r="W8" s="561"/>
      <c r="X8" s="454">
        <f>W8*$E8</f>
        <v>0</v>
      </c>
      <c r="Y8" s="283">
        <f>W8*$F8</f>
        <v>0</v>
      </c>
      <c r="Z8" s="545"/>
      <c r="AA8" s="283">
        <f>IF(Z8&lt;0,Z8*$H8,Z8*$G8)</f>
        <v>0</v>
      </c>
      <c r="AB8" s="548"/>
      <c r="AC8" s="448">
        <f>IF(AB8&lt;0,AB8*$J8*W8,AB8*$I8*W8)</f>
        <v>0</v>
      </c>
      <c r="AD8" s="561"/>
      <c r="AE8" s="454">
        <f>AD8*$E8</f>
        <v>0</v>
      </c>
      <c r="AF8" s="283">
        <f>AD8*$F8</f>
        <v>0</v>
      </c>
      <c r="AG8" s="545"/>
      <c r="AH8" s="283">
        <f>IF(AG8&lt;0,AG8*$H8,AG8*$G8)</f>
        <v>0</v>
      </c>
      <c r="AI8" s="548"/>
      <c r="AJ8" s="448">
        <f>IF(AI8&lt;0,AI8*$J8*AD8,AI8*$I8*AD8)</f>
        <v>0</v>
      </c>
      <c r="AK8" s="561"/>
      <c r="AL8" s="454">
        <f>AK8*$E8</f>
        <v>0</v>
      </c>
      <c r="AM8" s="283">
        <f>AK8*$F8</f>
        <v>0</v>
      </c>
      <c r="AN8" s="545"/>
      <c r="AO8" s="283">
        <f>IF(AN8&lt;0,AN8*$H8,AN8*$G8)</f>
        <v>0</v>
      </c>
      <c r="AP8" s="548"/>
      <c r="AQ8" s="448">
        <f>IF(AP8&lt;0,AP8*$J8*AK8,AP8*$I8*AK8)</f>
        <v>0</v>
      </c>
      <c r="AR8" s="561"/>
      <c r="AS8" s="454">
        <f>AR8*$E8</f>
        <v>0</v>
      </c>
      <c r="AT8" s="283">
        <f>AR8*$F8</f>
        <v>0</v>
      </c>
      <c r="AU8" s="545"/>
      <c r="AV8" s="283">
        <f>IF(AU8&lt;0,AU8*$H8,AU8*$G8)</f>
        <v>0</v>
      </c>
      <c r="AW8" s="548"/>
      <c r="AX8" s="448">
        <f>IF(AW8&lt;0,AW8*$J8*AR8,AW8*$I8*AR8)</f>
        <v>0</v>
      </c>
      <c r="AY8" s="561"/>
      <c r="AZ8" s="454">
        <f>AY8*$E8</f>
        <v>0</v>
      </c>
      <c r="BA8" s="283">
        <f>AY8*$F8</f>
        <v>0</v>
      </c>
      <c r="BB8" s="545"/>
      <c r="BC8" s="283">
        <f>IF(BB8&lt;0,BB8*$H8,BB8*$G8)</f>
        <v>0</v>
      </c>
      <c r="BD8" s="548"/>
      <c r="BE8" s="448">
        <f>IF(BD8&lt;0,BD8*$J8*AY8,BD8*$I8*AY8)</f>
        <v>0</v>
      </c>
      <c r="BF8" s="561"/>
      <c r="BG8" s="454">
        <f>BF8*$E8</f>
        <v>0</v>
      </c>
      <c r="BH8" s="283">
        <f>BF8*$K8</f>
        <v>0</v>
      </c>
      <c r="BI8" s="545"/>
      <c r="BJ8" s="283">
        <f>IF(BI8&lt;0,BI8*$M8,BI8*$L8)</f>
        <v>0</v>
      </c>
      <c r="BK8" s="548"/>
      <c r="BL8" s="448">
        <f>IF(BK8&lt;0,BK8*$O8*BF8,BK8*$N8*BF8)</f>
        <v>0</v>
      </c>
      <c r="BM8" s="561"/>
      <c r="BN8" s="454">
        <f>BM8*$E8</f>
        <v>0</v>
      </c>
      <c r="BO8" s="283">
        <f>BM8*$K8</f>
        <v>0</v>
      </c>
      <c r="BP8" s="545"/>
      <c r="BQ8" s="283">
        <f>IF(BP8&lt;0,BP8*$M8,BP8*$L8)</f>
        <v>0</v>
      </c>
      <c r="BR8" s="548"/>
      <c r="BS8" s="448">
        <f>IF(BR8&lt;0,BR8*$O8*BM8,BR8*$N8*BM8)</f>
        <v>0</v>
      </c>
      <c r="BT8" s="561"/>
      <c r="BU8" s="454">
        <f>BT8*$E8</f>
        <v>0</v>
      </c>
      <c r="BV8" s="283">
        <f>BT8*$K8</f>
        <v>0</v>
      </c>
      <c r="BW8" s="545"/>
      <c r="BX8" s="283">
        <f>IF(BW8&lt;0,BW8*$M8,BW8*$L8)</f>
        <v>0</v>
      </c>
      <c r="BY8" s="548"/>
      <c r="BZ8" s="448">
        <f>IF(BY8&lt;0,BY8*$O8*BT8,BY8*$N8*BT8)</f>
        <v>0</v>
      </c>
      <c r="CA8" s="561"/>
      <c r="CB8" s="454">
        <f>CA8*$E8</f>
        <v>0</v>
      </c>
      <c r="CC8" s="283">
        <f>CA8*$K8</f>
        <v>0</v>
      </c>
      <c r="CD8" s="545"/>
      <c r="CE8" s="283">
        <f>IF(CD8&lt;0,CD8*$M8,CD8*$L8)</f>
        <v>0</v>
      </c>
      <c r="CF8" s="548"/>
      <c r="CG8" s="448">
        <f>IF(CF8&lt;0,CF8*$O8*CA8,CF8*$N8*CA8)</f>
        <v>0</v>
      </c>
      <c r="CH8" s="561"/>
      <c r="CI8" s="454">
        <f>CH8*$E8</f>
        <v>0</v>
      </c>
      <c r="CJ8" s="283">
        <f>CH8*$K8</f>
        <v>0</v>
      </c>
      <c r="CK8" s="545"/>
      <c r="CL8" s="283">
        <f>IF(CK8&lt;0,CK8*$M8,CK8*$L8)</f>
        <v>0</v>
      </c>
      <c r="CM8" s="548"/>
      <c r="CN8" s="448">
        <f>IF(CM8&lt;0,CM8*$O8*CH8,CM8*$N8*CH8)</f>
        <v>0</v>
      </c>
      <c r="CO8" s="561"/>
      <c r="CP8" s="454">
        <f>CO8*$E8</f>
        <v>0</v>
      </c>
      <c r="CQ8" s="283">
        <f>CO8*$K8</f>
        <v>0</v>
      </c>
      <c r="CR8" s="545"/>
      <c r="CS8" s="283">
        <f>IF(CR8&lt;0,CR8*$M8,CR8*$L8)</f>
        <v>0</v>
      </c>
      <c r="CT8" s="548"/>
      <c r="CU8" s="448">
        <f>IF(CT8&lt;0,CT8*$O8*CO8,CT8*$N8*CO8)</f>
        <v>0</v>
      </c>
      <c r="CV8" s="471">
        <f t="shared" ref="CV8:DB8" si="0">SUM(P8,W8,AD8,AK8,AR8,AY8,BF8,BM8,BT8,CA8,CH8,CO8)</f>
        <v>0</v>
      </c>
      <c r="CW8" s="472">
        <f t="shared" si="0"/>
        <v>0</v>
      </c>
      <c r="CX8" s="472">
        <f t="shared" si="0"/>
        <v>0</v>
      </c>
      <c r="CY8" s="472">
        <f t="shared" si="0"/>
        <v>0</v>
      </c>
      <c r="CZ8" s="472">
        <f t="shared" si="0"/>
        <v>0</v>
      </c>
      <c r="DA8" s="472">
        <f t="shared" si="0"/>
        <v>0</v>
      </c>
      <c r="DB8" s="473">
        <f t="shared" si="0"/>
        <v>0</v>
      </c>
      <c r="DC8" s="474">
        <f>CV8*基本!$C$51</f>
        <v>0</v>
      </c>
      <c r="DD8" s="474">
        <f>工数!CV8*基本!$F$52</f>
        <v>0</v>
      </c>
      <c r="DE8" s="475">
        <f>SUM(DD8,DC8,DB8,CX8)</f>
        <v>0</v>
      </c>
      <c r="DF8" s="476">
        <f>CW8+CZ8-DE8</f>
        <v>0</v>
      </c>
      <c r="DG8" s="477">
        <f>IF((CW8+CZ8)=0,,DF8/(CW8+CZ8))</f>
        <v>0</v>
      </c>
      <c r="DH8" s="476">
        <f>DF8*0.6</f>
        <v>0</v>
      </c>
      <c r="DI8" s="478">
        <f>IF((CZ8+CW8)=0,,DH8/(CZ8+CW8))</f>
        <v>0</v>
      </c>
    </row>
    <row r="9" spans="2:113" ht="10.5" customHeight="1" x14ac:dyDescent="0.15">
      <c r="B9" s="757"/>
      <c r="C9" s="360" t="str">
        <f>基本情報!F7</f>
        <v>社員2</v>
      </c>
      <c r="D9" s="239" t="str">
        <f>基本情報!M7</f>
        <v>２等級</v>
      </c>
      <c r="E9" s="24">
        <f>基本情報!G7/1000</f>
        <v>800</v>
      </c>
      <c r="F9" s="239">
        <f>基本情報!N7</f>
        <v>447</v>
      </c>
      <c r="G9" s="252">
        <f>基本情報!H7/1000</f>
        <v>4</v>
      </c>
      <c r="H9" s="252">
        <f>基本情報!I7/1000</f>
        <v>3</v>
      </c>
      <c r="I9" s="252">
        <f>基本情報!O7</f>
        <v>2.63</v>
      </c>
      <c r="J9" s="248">
        <f>基本情報!P7</f>
        <v>2.63</v>
      </c>
      <c r="K9" s="574">
        <f>基本情報!Q7</f>
        <v>447</v>
      </c>
      <c r="L9" s="575">
        <f>基本情報!H7/1000</f>
        <v>4</v>
      </c>
      <c r="M9" s="575">
        <f>基本情報!I7/1000</f>
        <v>3</v>
      </c>
      <c r="N9" s="575">
        <f>基本情報!R7</f>
        <v>2.63</v>
      </c>
      <c r="O9" s="576">
        <f>基本情報!S7</f>
        <v>2.63</v>
      </c>
      <c r="P9" s="554"/>
      <c r="Q9" s="290">
        <f t="shared" ref="Q9:Q27" si="1">P9*E9</f>
        <v>0</v>
      </c>
      <c r="R9" s="291">
        <f t="shared" ref="R9:R21" si="2">P9*F9</f>
        <v>0</v>
      </c>
      <c r="S9" s="540"/>
      <c r="T9" s="291">
        <f t="shared" ref="T9:T27" si="3">IF(S9&lt;0,S9*H9,S9*G9)</f>
        <v>0</v>
      </c>
      <c r="U9" s="544"/>
      <c r="V9" s="449">
        <f t="shared" ref="V9:V27" si="4">IF(U9&lt;0,U9*$J9*P9,U9*$I9*P9)</f>
        <v>0</v>
      </c>
      <c r="W9" s="562"/>
      <c r="X9" s="284">
        <f t="shared" ref="X9:X58" si="5">W9*$E9</f>
        <v>0</v>
      </c>
      <c r="Y9" s="284">
        <f t="shared" ref="Y9:Y27" si="6">W9*$F9</f>
        <v>0</v>
      </c>
      <c r="Z9" s="546"/>
      <c r="AA9" s="284">
        <f t="shared" ref="AA9:AA27" si="7">IF(Z9&lt;0,Z9*$H9,Z9*$G9)</f>
        <v>0</v>
      </c>
      <c r="AB9" s="549"/>
      <c r="AC9" s="286">
        <f t="shared" ref="AC9:AC27" si="8">IF(AB9&lt;0,AB9*$J9*W9,AB9*$I9*W9)</f>
        <v>0</v>
      </c>
      <c r="AD9" s="562"/>
      <c r="AE9" s="284">
        <f t="shared" ref="AE9:AE27" si="9">AD9*$E9</f>
        <v>0</v>
      </c>
      <c r="AF9" s="284">
        <f t="shared" ref="AF9:AF27" si="10">AD9*$F9</f>
        <v>0</v>
      </c>
      <c r="AG9" s="546"/>
      <c r="AH9" s="284">
        <f t="shared" ref="AH9:AH27" si="11">IF(AG9&lt;0,AG9*$H9,AG9*$G9)</f>
        <v>0</v>
      </c>
      <c r="AI9" s="549"/>
      <c r="AJ9" s="286">
        <f t="shared" ref="AJ9:AJ27" si="12">IF(AI9&lt;0,AI9*$J9*AD9,AI9*$I9*AD9)</f>
        <v>0</v>
      </c>
      <c r="AK9" s="562"/>
      <c r="AL9" s="284">
        <f t="shared" ref="AL9:AL27" si="13">AK9*$E9</f>
        <v>0</v>
      </c>
      <c r="AM9" s="284">
        <f t="shared" ref="AM9:AM27" si="14">AK9*$F9</f>
        <v>0</v>
      </c>
      <c r="AN9" s="546"/>
      <c r="AO9" s="284">
        <f t="shared" ref="AO9:AO27" si="15">IF(AN9&lt;0,AN9*$H9,AN9*$G9)</f>
        <v>0</v>
      </c>
      <c r="AP9" s="549"/>
      <c r="AQ9" s="286">
        <f t="shared" ref="AQ9:AQ27" si="16">IF(AP9&lt;0,AP9*$J9*AK9,AP9*$I9*AK9)</f>
        <v>0</v>
      </c>
      <c r="AR9" s="562"/>
      <c r="AS9" s="284">
        <f t="shared" ref="AS9:AS27" si="17">AR9*$E9</f>
        <v>0</v>
      </c>
      <c r="AT9" s="284">
        <f t="shared" ref="AT9:AT27" si="18">AR9*$F9</f>
        <v>0</v>
      </c>
      <c r="AU9" s="546"/>
      <c r="AV9" s="284">
        <f t="shared" ref="AV9:AV27" si="19">IF(AU9&lt;0,AU9*$H9,AU9*$G9)</f>
        <v>0</v>
      </c>
      <c r="AW9" s="549"/>
      <c r="AX9" s="286">
        <f t="shared" ref="AX9:AX27" si="20">IF(AW9&lt;0,AW9*$J9*AR9,AW9*$I9*AR9)</f>
        <v>0</v>
      </c>
      <c r="AY9" s="562"/>
      <c r="AZ9" s="284">
        <f t="shared" ref="AZ9:AZ27" si="21">AY9*$E9</f>
        <v>0</v>
      </c>
      <c r="BA9" s="284">
        <f t="shared" ref="BA9:BA27" si="22">AY9*$F9</f>
        <v>0</v>
      </c>
      <c r="BB9" s="546"/>
      <c r="BC9" s="284">
        <f t="shared" ref="BC9:BC27" si="23">IF(BB9&lt;0,BB9*$H9,BB9*$G9)</f>
        <v>0</v>
      </c>
      <c r="BD9" s="549"/>
      <c r="BE9" s="286">
        <f t="shared" ref="BE9:BE27" si="24">IF(BD9&lt;0,BD9*$J9*AY9,BD9*$I9*AY9)</f>
        <v>0</v>
      </c>
      <c r="BF9" s="562"/>
      <c r="BG9" s="284">
        <f t="shared" ref="BG9:BG27" si="25">BF9*$E9</f>
        <v>0</v>
      </c>
      <c r="BH9" s="284">
        <f t="shared" ref="BH9:BH27" si="26">BF9*$K9</f>
        <v>0</v>
      </c>
      <c r="BI9" s="546"/>
      <c r="BJ9" s="284">
        <f t="shared" ref="BJ9:BJ27" si="27">IF(BI9&lt;0,BI9*$M9,BI9*$L9)</f>
        <v>0</v>
      </c>
      <c r="BK9" s="549"/>
      <c r="BL9" s="286">
        <f t="shared" ref="BL9:BL27" si="28">IF(BK9&lt;0,BK9*$O9*BF9,BK9*$N9*BF9)</f>
        <v>0</v>
      </c>
      <c r="BM9" s="562"/>
      <c r="BN9" s="284">
        <f t="shared" ref="BN9:BN27" si="29">BM9*$E9</f>
        <v>0</v>
      </c>
      <c r="BO9" s="284">
        <f t="shared" ref="BO9:BO27" si="30">BM9*$K9</f>
        <v>0</v>
      </c>
      <c r="BP9" s="546"/>
      <c r="BQ9" s="284">
        <f t="shared" ref="BQ9:BQ27" si="31">IF(BP9&lt;0,BP9*$M9,BP9*$L9)</f>
        <v>0</v>
      </c>
      <c r="BR9" s="549"/>
      <c r="BS9" s="286">
        <f t="shared" ref="BS9:BS27" si="32">IF(BR9&lt;0,BR9*$O9*BM9,BR9*$N9*BM9)</f>
        <v>0</v>
      </c>
      <c r="BT9" s="562"/>
      <c r="BU9" s="284">
        <f t="shared" ref="BU9:BU27" si="33">BT9*$E9</f>
        <v>0</v>
      </c>
      <c r="BV9" s="284">
        <f t="shared" ref="BV9:BV27" si="34">BT9*$K9</f>
        <v>0</v>
      </c>
      <c r="BW9" s="546"/>
      <c r="BX9" s="284">
        <f t="shared" ref="BX9:BX27" si="35">IF(BW9&lt;0,BW9*$M9,BW9*$L9)</f>
        <v>0</v>
      </c>
      <c r="BY9" s="549"/>
      <c r="BZ9" s="286">
        <f t="shared" ref="BZ9:BZ27" si="36">IF(BY9&lt;0,BY9*$O9*BT9,BY9*$N9*BT9)</f>
        <v>0</v>
      </c>
      <c r="CA9" s="562"/>
      <c r="CB9" s="284">
        <f t="shared" ref="CB9:CB27" si="37">CA9*$E9</f>
        <v>0</v>
      </c>
      <c r="CC9" s="284">
        <f t="shared" ref="CC9:CC27" si="38">CA9*$K9</f>
        <v>0</v>
      </c>
      <c r="CD9" s="546"/>
      <c r="CE9" s="284">
        <f t="shared" ref="CE9:CE27" si="39">IF(CD9&lt;0,CD9*$M9,CD9*$L9)</f>
        <v>0</v>
      </c>
      <c r="CF9" s="549"/>
      <c r="CG9" s="286">
        <f t="shared" ref="CG9:CG27" si="40">IF(CF9&lt;0,CF9*$O9*CA9,CF9*$N9*CA9)</f>
        <v>0</v>
      </c>
      <c r="CH9" s="562"/>
      <c r="CI9" s="284">
        <f t="shared" ref="CI9:CI27" si="41">CH9*$E9</f>
        <v>0</v>
      </c>
      <c r="CJ9" s="284">
        <f t="shared" ref="CJ9:CJ27" si="42">CH9*$K9</f>
        <v>0</v>
      </c>
      <c r="CK9" s="546"/>
      <c r="CL9" s="284">
        <f t="shared" ref="CL9:CL27" si="43">IF(CK9&lt;0,CK9*$M9,CK9*$L9)</f>
        <v>0</v>
      </c>
      <c r="CM9" s="549"/>
      <c r="CN9" s="286">
        <f t="shared" ref="CN9:CN27" si="44">IF(CM9&lt;0,CM9*$O9*CH9,CM9*$N9*CH9)</f>
        <v>0</v>
      </c>
      <c r="CO9" s="562"/>
      <c r="CP9" s="284">
        <f t="shared" ref="CP9:CP27" si="45">CO9*$E9</f>
        <v>0</v>
      </c>
      <c r="CQ9" s="284">
        <f t="shared" ref="CQ9:CQ27" si="46">CO9*$K9</f>
        <v>0</v>
      </c>
      <c r="CR9" s="546"/>
      <c r="CS9" s="284">
        <f t="shared" ref="CS9:CS27" si="47">IF(CR9&lt;0,CR9*$M9,CR9*$L9)</f>
        <v>0</v>
      </c>
      <c r="CT9" s="549"/>
      <c r="CU9" s="286">
        <f t="shared" ref="CU9:CU27" si="48">IF(CT9&lt;0,CT9*$O9*CO9,CT9*$N9*CO9)</f>
        <v>0</v>
      </c>
      <c r="CV9" s="479">
        <f t="shared" ref="CV9:CV27" si="49">SUM(P9,W9,AD9,AK9,AR9,AY9,BF9,BM9,BT9,CA9,CH9,CO9)</f>
        <v>0</v>
      </c>
      <c r="CW9" s="480">
        <f t="shared" ref="CW9:CW27" si="50">SUM(Q9,X9,AE9,AL9,AS9,AZ9,BG9,BN9,BU9,CB9,CI9,CP9)</f>
        <v>0</v>
      </c>
      <c r="CX9" s="480">
        <f t="shared" ref="CX9:CX27" si="51">SUM(R9,Y9,AF9,AM9,AT9,BA9,BH9,BO9,BV9,CC9,CJ9,CQ9)</f>
        <v>0</v>
      </c>
      <c r="CY9" s="480">
        <f t="shared" ref="CY9:CY27" si="52">SUM(S9,Z9,AG9,AN9,AU9,BB9,BI9,BP9,BW9,CD9,CK9,CR9)</f>
        <v>0</v>
      </c>
      <c r="CZ9" s="480">
        <f t="shared" ref="CZ9:CZ27" si="53">SUM(T9,AA9,AH9,AO9,AV9,BC9,BJ9,BQ9,BX9,CE9,CL9,CS9)</f>
        <v>0</v>
      </c>
      <c r="DA9" s="480">
        <f t="shared" ref="DA9:DA27" si="54">SUM(U9,AB9,AI9,AP9,AW9,BD9,BK9,BR9,BY9,CF9,CM9,CT9)</f>
        <v>0</v>
      </c>
      <c r="DB9" s="481">
        <f t="shared" ref="DB9:DB27" si="55">SUM(V9,AC9,AJ9,AQ9,AX9,BE9,BL9,BS9,BZ9,CG9,CN9,CU9)</f>
        <v>0</v>
      </c>
      <c r="DC9" s="482">
        <f>CV9*基本!$C$51</f>
        <v>0</v>
      </c>
      <c r="DD9" s="482">
        <f>工数!CV9*基本!$F$52</f>
        <v>0</v>
      </c>
      <c r="DE9" s="480">
        <f t="shared" ref="DE9:DE27" si="56">SUM(DD9,DC9,DB9,CX9)</f>
        <v>0</v>
      </c>
      <c r="DF9" s="483">
        <f t="shared" ref="DF9:DF27" si="57">CW9+CZ9-DE9</f>
        <v>0</v>
      </c>
      <c r="DG9" s="484">
        <f t="shared" ref="DG9:DG28" si="58">IF((CW9+CZ9)=0,,DF9/(CW9+CZ9))</f>
        <v>0</v>
      </c>
      <c r="DH9" s="483">
        <f t="shared" ref="DH9:DH27" si="59">DF9*0.6</f>
        <v>0</v>
      </c>
      <c r="DI9" s="485">
        <f t="shared" ref="DI9:DI28" si="60">IF((CZ9+CW9)=0,,DH9/(CZ9+CW9))</f>
        <v>0</v>
      </c>
    </row>
    <row r="10" spans="2:113" ht="10.5" customHeight="1" x14ac:dyDescent="0.15">
      <c r="B10" s="757"/>
      <c r="C10" s="360" t="str">
        <f>基本情報!F8</f>
        <v>社員3</v>
      </c>
      <c r="D10" s="239" t="str">
        <f>基本情報!M8</f>
        <v>３等級</v>
      </c>
      <c r="E10" s="24">
        <f>基本情報!G8/1000</f>
        <v>800</v>
      </c>
      <c r="F10" s="239">
        <f>基本情報!N8</f>
        <v>519</v>
      </c>
      <c r="G10" s="252">
        <f>基本情報!H8/1000</f>
        <v>4</v>
      </c>
      <c r="H10" s="252">
        <f>基本情報!I8/1000</f>
        <v>3</v>
      </c>
      <c r="I10" s="252">
        <f>基本情報!O8</f>
        <v>3.04</v>
      </c>
      <c r="J10" s="248">
        <f>基本情報!P8</f>
        <v>3.04</v>
      </c>
      <c r="K10" s="574">
        <f>基本情報!Q8</f>
        <v>519</v>
      </c>
      <c r="L10" s="575">
        <f>基本情報!H8/1000</f>
        <v>4</v>
      </c>
      <c r="M10" s="575">
        <f>基本情報!I8/1000</f>
        <v>3</v>
      </c>
      <c r="N10" s="575">
        <f>基本情報!R8</f>
        <v>3.04</v>
      </c>
      <c r="O10" s="576">
        <f>基本情報!S8</f>
        <v>3.04</v>
      </c>
      <c r="P10" s="554"/>
      <c r="Q10" s="290">
        <f t="shared" si="1"/>
        <v>0</v>
      </c>
      <c r="R10" s="291">
        <f t="shared" si="2"/>
        <v>0</v>
      </c>
      <c r="S10" s="540"/>
      <c r="T10" s="291">
        <f t="shared" si="3"/>
        <v>0</v>
      </c>
      <c r="U10" s="544"/>
      <c r="V10" s="449">
        <f t="shared" si="4"/>
        <v>0</v>
      </c>
      <c r="W10" s="562"/>
      <c r="X10" s="284">
        <f t="shared" si="5"/>
        <v>0</v>
      </c>
      <c r="Y10" s="284">
        <f t="shared" si="6"/>
        <v>0</v>
      </c>
      <c r="Z10" s="546"/>
      <c r="AA10" s="284">
        <f t="shared" si="7"/>
        <v>0</v>
      </c>
      <c r="AB10" s="549"/>
      <c r="AC10" s="286">
        <f t="shared" si="8"/>
        <v>0</v>
      </c>
      <c r="AD10" s="562"/>
      <c r="AE10" s="284">
        <f t="shared" si="9"/>
        <v>0</v>
      </c>
      <c r="AF10" s="284">
        <f t="shared" si="10"/>
        <v>0</v>
      </c>
      <c r="AG10" s="546"/>
      <c r="AH10" s="284">
        <f t="shared" si="11"/>
        <v>0</v>
      </c>
      <c r="AI10" s="549"/>
      <c r="AJ10" s="286">
        <f t="shared" si="12"/>
        <v>0</v>
      </c>
      <c r="AK10" s="562"/>
      <c r="AL10" s="284">
        <f t="shared" si="13"/>
        <v>0</v>
      </c>
      <c r="AM10" s="284">
        <f t="shared" si="14"/>
        <v>0</v>
      </c>
      <c r="AN10" s="546"/>
      <c r="AO10" s="284">
        <f t="shared" si="15"/>
        <v>0</v>
      </c>
      <c r="AP10" s="549"/>
      <c r="AQ10" s="286">
        <f t="shared" si="16"/>
        <v>0</v>
      </c>
      <c r="AR10" s="562"/>
      <c r="AS10" s="284">
        <f t="shared" si="17"/>
        <v>0</v>
      </c>
      <c r="AT10" s="284">
        <f t="shared" si="18"/>
        <v>0</v>
      </c>
      <c r="AU10" s="546"/>
      <c r="AV10" s="284">
        <f t="shared" si="19"/>
        <v>0</v>
      </c>
      <c r="AW10" s="549"/>
      <c r="AX10" s="286">
        <f t="shared" si="20"/>
        <v>0</v>
      </c>
      <c r="AY10" s="562"/>
      <c r="AZ10" s="284">
        <f t="shared" si="21"/>
        <v>0</v>
      </c>
      <c r="BA10" s="284">
        <f t="shared" si="22"/>
        <v>0</v>
      </c>
      <c r="BB10" s="546"/>
      <c r="BC10" s="284">
        <f t="shared" si="23"/>
        <v>0</v>
      </c>
      <c r="BD10" s="549"/>
      <c r="BE10" s="286">
        <f t="shared" si="24"/>
        <v>0</v>
      </c>
      <c r="BF10" s="562"/>
      <c r="BG10" s="284">
        <f t="shared" si="25"/>
        <v>0</v>
      </c>
      <c r="BH10" s="284">
        <f t="shared" si="26"/>
        <v>0</v>
      </c>
      <c r="BI10" s="546"/>
      <c r="BJ10" s="284">
        <f t="shared" si="27"/>
        <v>0</v>
      </c>
      <c r="BK10" s="549"/>
      <c r="BL10" s="286">
        <f t="shared" si="28"/>
        <v>0</v>
      </c>
      <c r="BM10" s="562"/>
      <c r="BN10" s="284">
        <f t="shared" si="29"/>
        <v>0</v>
      </c>
      <c r="BO10" s="284">
        <f t="shared" si="30"/>
        <v>0</v>
      </c>
      <c r="BP10" s="546"/>
      <c r="BQ10" s="284">
        <f t="shared" si="31"/>
        <v>0</v>
      </c>
      <c r="BR10" s="549"/>
      <c r="BS10" s="286">
        <f t="shared" si="32"/>
        <v>0</v>
      </c>
      <c r="BT10" s="562"/>
      <c r="BU10" s="284">
        <f t="shared" si="33"/>
        <v>0</v>
      </c>
      <c r="BV10" s="284">
        <f t="shared" si="34"/>
        <v>0</v>
      </c>
      <c r="BW10" s="546"/>
      <c r="BX10" s="284">
        <f t="shared" si="35"/>
        <v>0</v>
      </c>
      <c r="BY10" s="549"/>
      <c r="BZ10" s="286">
        <f t="shared" si="36"/>
        <v>0</v>
      </c>
      <c r="CA10" s="562"/>
      <c r="CB10" s="284">
        <f t="shared" si="37"/>
        <v>0</v>
      </c>
      <c r="CC10" s="284">
        <f t="shared" si="38"/>
        <v>0</v>
      </c>
      <c r="CD10" s="546"/>
      <c r="CE10" s="284">
        <f t="shared" si="39"/>
        <v>0</v>
      </c>
      <c r="CF10" s="549"/>
      <c r="CG10" s="286">
        <f t="shared" si="40"/>
        <v>0</v>
      </c>
      <c r="CH10" s="562"/>
      <c r="CI10" s="284">
        <f t="shared" si="41"/>
        <v>0</v>
      </c>
      <c r="CJ10" s="284">
        <f t="shared" si="42"/>
        <v>0</v>
      </c>
      <c r="CK10" s="546"/>
      <c r="CL10" s="284">
        <f t="shared" si="43"/>
        <v>0</v>
      </c>
      <c r="CM10" s="549"/>
      <c r="CN10" s="286">
        <f t="shared" si="44"/>
        <v>0</v>
      </c>
      <c r="CO10" s="562"/>
      <c r="CP10" s="284">
        <f t="shared" si="45"/>
        <v>0</v>
      </c>
      <c r="CQ10" s="284">
        <f t="shared" si="46"/>
        <v>0</v>
      </c>
      <c r="CR10" s="546"/>
      <c r="CS10" s="284">
        <f t="shared" si="47"/>
        <v>0</v>
      </c>
      <c r="CT10" s="549"/>
      <c r="CU10" s="286">
        <f t="shared" si="48"/>
        <v>0</v>
      </c>
      <c r="CV10" s="479">
        <f t="shared" si="49"/>
        <v>0</v>
      </c>
      <c r="CW10" s="480">
        <f t="shared" si="50"/>
        <v>0</v>
      </c>
      <c r="CX10" s="480">
        <f t="shared" si="51"/>
        <v>0</v>
      </c>
      <c r="CY10" s="480">
        <f t="shared" si="52"/>
        <v>0</v>
      </c>
      <c r="CZ10" s="480">
        <f t="shared" si="53"/>
        <v>0</v>
      </c>
      <c r="DA10" s="480">
        <f t="shared" si="54"/>
        <v>0</v>
      </c>
      <c r="DB10" s="481">
        <f t="shared" si="55"/>
        <v>0</v>
      </c>
      <c r="DC10" s="482">
        <f>CV10*基本!$C$51</f>
        <v>0</v>
      </c>
      <c r="DD10" s="482">
        <f>工数!CV10*基本!$F$52</f>
        <v>0</v>
      </c>
      <c r="DE10" s="480">
        <f t="shared" si="56"/>
        <v>0</v>
      </c>
      <c r="DF10" s="483">
        <f t="shared" si="57"/>
        <v>0</v>
      </c>
      <c r="DG10" s="484">
        <f t="shared" si="58"/>
        <v>0</v>
      </c>
      <c r="DH10" s="483">
        <f t="shared" si="59"/>
        <v>0</v>
      </c>
      <c r="DI10" s="485">
        <f t="shared" si="60"/>
        <v>0</v>
      </c>
    </row>
    <row r="11" spans="2:113" ht="10.5" customHeight="1" x14ac:dyDescent="0.15">
      <c r="B11" s="757"/>
      <c r="C11" s="360" t="str">
        <f>基本情報!F9</f>
        <v>社員4</v>
      </c>
      <c r="D11" s="239" t="str">
        <f>基本情報!M9</f>
        <v>４等級</v>
      </c>
      <c r="E11" s="24">
        <f>基本情報!G9/1000</f>
        <v>800</v>
      </c>
      <c r="F11" s="239">
        <f>基本情報!N9</f>
        <v>620</v>
      </c>
      <c r="G11" s="252">
        <f>基本情報!H9/1000</f>
        <v>4</v>
      </c>
      <c r="H11" s="252">
        <f>基本情報!I9/1000</f>
        <v>3</v>
      </c>
      <c r="I11" s="252">
        <f>基本情報!O9</f>
        <v>3.58</v>
      </c>
      <c r="J11" s="248">
        <f>基本情報!P9</f>
        <v>3.58</v>
      </c>
      <c r="K11" s="574">
        <f>基本情報!Q9</f>
        <v>620</v>
      </c>
      <c r="L11" s="575">
        <f>基本情報!H9/1000</f>
        <v>4</v>
      </c>
      <c r="M11" s="575">
        <f>基本情報!I9/1000</f>
        <v>3</v>
      </c>
      <c r="N11" s="575">
        <f>基本情報!R9</f>
        <v>3.58</v>
      </c>
      <c r="O11" s="576">
        <f>基本情報!S9</f>
        <v>3.58</v>
      </c>
      <c r="P11" s="554"/>
      <c r="Q11" s="290">
        <f t="shared" si="1"/>
        <v>0</v>
      </c>
      <c r="R11" s="291">
        <f t="shared" si="2"/>
        <v>0</v>
      </c>
      <c r="S11" s="540"/>
      <c r="T11" s="291">
        <f t="shared" si="3"/>
        <v>0</v>
      </c>
      <c r="U11" s="544"/>
      <c r="V11" s="449">
        <f t="shared" si="4"/>
        <v>0</v>
      </c>
      <c r="W11" s="562"/>
      <c r="X11" s="284">
        <f t="shared" si="5"/>
        <v>0</v>
      </c>
      <c r="Y11" s="284">
        <f t="shared" si="6"/>
        <v>0</v>
      </c>
      <c r="Z11" s="546"/>
      <c r="AA11" s="284">
        <f t="shared" si="7"/>
        <v>0</v>
      </c>
      <c r="AB11" s="549"/>
      <c r="AC11" s="286">
        <f t="shared" si="8"/>
        <v>0</v>
      </c>
      <c r="AD11" s="562"/>
      <c r="AE11" s="284">
        <f t="shared" si="9"/>
        <v>0</v>
      </c>
      <c r="AF11" s="284">
        <f t="shared" si="10"/>
        <v>0</v>
      </c>
      <c r="AG11" s="546"/>
      <c r="AH11" s="284">
        <f t="shared" si="11"/>
        <v>0</v>
      </c>
      <c r="AI11" s="549"/>
      <c r="AJ11" s="286">
        <f t="shared" si="12"/>
        <v>0</v>
      </c>
      <c r="AK11" s="562"/>
      <c r="AL11" s="284">
        <f t="shared" si="13"/>
        <v>0</v>
      </c>
      <c r="AM11" s="284">
        <f t="shared" si="14"/>
        <v>0</v>
      </c>
      <c r="AN11" s="546"/>
      <c r="AO11" s="284">
        <f t="shared" si="15"/>
        <v>0</v>
      </c>
      <c r="AP11" s="549"/>
      <c r="AQ11" s="286">
        <f t="shared" si="16"/>
        <v>0</v>
      </c>
      <c r="AR11" s="562"/>
      <c r="AS11" s="284">
        <f t="shared" si="17"/>
        <v>0</v>
      </c>
      <c r="AT11" s="284">
        <f t="shared" si="18"/>
        <v>0</v>
      </c>
      <c r="AU11" s="546"/>
      <c r="AV11" s="284">
        <f t="shared" si="19"/>
        <v>0</v>
      </c>
      <c r="AW11" s="549"/>
      <c r="AX11" s="286">
        <f t="shared" si="20"/>
        <v>0</v>
      </c>
      <c r="AY11" s="562"/>
      <c r="AZ11" s="284">
        <f t="shared" si="21"/>
        <v>0</v>
      </c>
      <c r="BA11" s="284">
        <f t="shared" si="22"/>
        <v>0</v>
      </c>
      <c r="BB11" s="546"/>
      <c r="BC11" s="284">
        <f t="shared" si="23"/>
        <v>0</v>
      </c>
      <c r="BD11" s="549"/>
      <c r="BE11" s="286">
        <f t="shared" si="24"/>
        <v>0</v>
      </c>
      <c r="BF11" s="562"/>
      <c r="BG11" s="284">
        <f t="shared" si="25"/>
        <v>0</v>
      </c>
      <c r="BH11" s="284">
        <f t="shared" si="26"/>
        <v>0</v>
      </c>
      <c r="BI11" s="546"/>
      <c r="BJ11" s="284">
        <f t="shared" si="27"/>
        <v>0</v>
      </c>
      <c r="BK11" s="549"/>
      <c r="BL11" s="286">
        <f t="shared" si="28"/>
        <v>0</v>
      </c>
      <c r="BM11" s="562"/>
      <c r="BN11" s="284">
        <f t="shared" si="29"/>
        <v>0</v>
      </c>
      <c r="BO11" s="284">
        <f t="shared" si="30"/>
        <v>0</v>
      </c>
      <c r="BP11" s="546"/>
      <c r="BQ11" s="284">
        <f t="shared" si="31"/>
        <v>0</v>
      </c>
      <c r="BR11" s="549"/>
      <c r="BS11" s="286">
        <f t="shared" si="32"/>
        <v>0</v>
      </c>
      <c r="BT11" s="562"/>
      <c r="BU11" s="284">
        <f t="shared" si="33"/>
        <v>0</v>
      </c>
      <c r="BV11" s="284">
        <f t="shared" si="34"/>
        <v>0</v>
      </c>
      <c r="BW11" s="546"/>
      <c r="BX11" s="284">
        <f t="shared" si="35"/>
        <v>0</v>
      </c>
      <c r="BY11" s="549"/>
      <c r="BZ11" s="286">
        <f t="shared" si="36"/>
        <v>0</v>
      </c>
      <c r="CA11" s="562"/>
      <c r="CB11" s="284">
        <f t="shared" si="37"/>
        <v>0</v>
      </c>
      <c r="CC11" s="284">
        <f t="shared" si="38"/>
        <v>0</v>
      </c>
      <c r="CD11" s="546"/>
      <c r="CE11" s="284">
        <f t="shared" si="39"/>
        <v>0</v>
      </c>
      <c r="CF11" s="549"/>
      <c r="CG11" s="286">
        <f t="shared" si="40"/>
        <v>0</v>
      </c>
      <c r="CH11" s="562"/>
      <c r="CI11" s="284">
        <f t="shared" si="41"/>
        <v>0</v>
      </c>
      <c r="CJ11" s="284">
        <f t="shared" si="42"/>
        <v>0</v>
      </c>
      <c r="CK11" s="546"/>
      <c r="CL11" s="284">
        <f t="shared" si="43"/>
        <v>0</v>
      </c>
      <c r="CM11" s="549"/>
      <c r="CN11" s="286">
        <f t="shared" si="44"/>
        <v>0</v>
      </c>
      <c r="CO11" s="562"/>
      <c r="CP11" s="284">
        <f t="shared" si="45"/>
        <v>0</v>
      </c>
      <c r="CQ11" s="284">
        <f t="shared" si="46"/>
        <v>0</v>
      </c>
      <c r="CR11" s="546"/>
      <c r="CS11" s="284">
        <f t="shared" si="47"/>
        <v>0</v>
      </c>
      <c r="CT11" s="549"/>
      <c r="CU11" s="286">
        <f t="shared" si="48"/>
        <v>0</v>
      </c>
      <c r="CV11" s="479">
        <f t="shared" si="49"/>
        <v>0</v>
      </c>
      <c r="CW11" s="480">
        <f t="shared" si="50"/>
        <v>0</v>
      </c>
      <c r="CX11" s="480">
        <f t="shared" si="51"/>
        <v>0</v>
      </c>
      <c r="CY11" s="480">
        <f t="shared" si="52"/>
        <v>0</v>
      </c>
      <c r="CZ11" s="480">
        <f t="shared" si="53"/>
        <v>0</v>
      </c>
      <c r="DA11" s="480">
        <f t="shared" si="54"/>
        <v>0</v>
      </c>
      <c r="DB11" s="481">
        <f t="shared" si="55"/>
        <v>0</v>
      </c>
      <c r="DC11" s="482">
        <f>CV11*基本!$C$51</f>
        <v>0</v>
      </c>
      <c r="DD11" s="482">
        <f>工数!CV11*基本!$F$52</f>
        <v>0</v>
      </c>
      <c r="DE11" s="480">
        <f t="shared" si="56"/>
        <v>0</v>
      </c>
      <c r="DF11" s="483">
        <f t="shared" si="57"/>
        <v>0</v>
      </c>
      <c r="DG11" s="484">
        <f t="shared" si="58"/>
        <v>0</v>
      </c>
      <c r="DH11" s="483">
        <f t="shared" si="59"/>
        <v>0</v>
      </c>
      <c r="DI11" s="485">
        <f t="shared" si="60"/>
        <v>0</v>
      </c>
    </row>
    <row r="12" spans="2:113" ht="10.5" customHeight="1" x14ac:dyDescent="0.15">
      <c r="B12" s="757"/>
      <c r="C12" s="360" t="str">
        <f>基本情報!F10</f>
        <v>社員5</v>
      </c>
      <c r="D12" s="239" t="str">
        <f>基本情報!M10</f>
        <v>５等級</v>
      </c>
      <c r="E12" s="24">
        <f>基本情報!G10/1000</f>
        <v>800</v>
      </c>
      <c r="F12" s="239">
        <f>基本情報!N10</f>
        <v>705</v>
      </c>
      <c r="G12" s="252">
        <f>基本情報!H10/1000</f>
        <v>4</v>
      </c>
      <c r="H12" s="252">
        <f>基本情報!I10/1000</f>
        <v>3</v>
      </c>
      <c r="I12" s="252">
        <f>基本情報!O10</f>
        <v>4.13</v>
      </c>
      <c r="J12" s="248">
        <f>基本情報!P10</f>
        <v>4.13</v>
      </c>
      <c r="K12" s="574">
        <f>基本情報!Q10</f>
        <v>705</v>
      </c>
      <c r="L12" s="575">
        <f>基本情報!H10/1000</f>
        <v>4</v>
      </c>
      <c r="M12" s="575">
        <f>基本情報!I10/1000</f>
        <v>3</v>
      </c>
      <c r="N12" s="575">
        <f>基本情報!R10</f>
        <v>4.13</v>
      </c>
      <c r="O12" s="576">
        <f>基本情報!S10</f>
        <v>4.13</v>
      </c>
      <c r="P12" s="554"/>
      <c r="Q12" s="290">
        <f t="shared" si="1"/>
        <v>0</v>
      </c>
      <c r="R12" s="291">
        <f t="shared" si="2"/>
        <v>0</v>
      </c>
      <c r="S12" s="540"/>
      <c r="T12" s="291">
        <f t="shared" si="3"/>
        <v>0</v>
      </c>
      <c r="U12" s="544"/>
      <c r="V12" s="449">
        <f t="shared" si="4"/>
        <v>0</v>
      </c>
      <c r="W12" s="562"/>
      <c r="X12" s="284">
        <f t="shared" si="5"/>
        <v>0</v>
      </c>
      <c r="Y12" s="284">
        <f t="shared" si="6"/>
        <v>0</v>
      </c>
      <c r="Z12" s="546"/>
      <c r="AA12" s="284">
        <f t="shared" si="7"/>
        <v>0</v>
      </c>
      <c r="AB12" s="549"/>
      <c r="AC12" s="286">
        <f t="shared" si="8"/>
        <v>0</v>
      </c>
      <c r="AD12" s="562"/>
      <c r="AE12" s="284">
        <f t="shared" si="9"/>
        <v>0</v>
      </c>
      <c r="AF12" s="284">
        <f t="shared" si="10"/>
        <v>0</v>
      </c>
      <c r="AG12" s="546"/>
      <c r="AH12" s="284">
        <f t="shared" si="11"/>
        <v>0</v>
      </c>
      <c r="AI12" s="549"/>
      <c r="AJ12" s="286">
        <f t="shared" si="12"/>
        <v>0</v>
      </c>
      <c r="AK12" s="562"/>
      <c r="AL12" s="284">
        <f t="shared" si="13"/>
        <v>0</v>
      </c>
      <c r="AM12" s="284">
        <f t="shared" si="14"/>
        <v>0</v>
      </c>
      <c r="AN12" s="546"/>
      <c r="AO12" s="284">
        <f t="shared" si="15"/>
        <v>0</v>
      </c>
      <c r="AP12" s="549"/>
      <c r="AQ12" s="286">
        <f t="shared" si="16"/>
        <v>0</v>
      </c>
      <c r="AR12" s="562"/>
      <c r="AS12" s="284">
        <f t="shared" si="17"/>
        <v>0</v>
      </c>
      <c r="AT12" s="284">
        <f t="shared" si="18"/>
        <v>0</v>
      </c>
      <c r="AU12" s="546"/>
      <c r="AV12" s="284">
        <f t="shared" si="19"/>
        <v>0</v>
      </c>
      <c r="AW12" s="549"/>
      <c r="AX12" s="286">
        <f t="shared" si="20"/>
        <v>0</v>
      </c>
      <c r="AY12" s="562"/>
      <c r="AZ12" s="284">
        <f t="shared" si="21"/>
        <v>0</v>
      </c>
      <c r="BA12" s="284">
        <f t="shared" si="22"/>
        <v>0</v>
      </c>
      <c r="BB12" s="546"/>
      <c r="BC12" s="284">
        <f t="shared" si="23"/>
        <v>0</v>
      </c>
      <c r="BD12" s="549"/>
      <c r="BE12" s="286">
        <f t="shared" si="24"/>
        <v>0</v>
      </c>
      <c r="BF12" s="562"/>
      <c r="BG12" s="284">
        <f t="shared" si="25"/>
        <v>0</v>
      </c>
      <c r="BH12" s="284">
        <f t="shared" si="26"/>
        <v>0</v>
      </c>
      <c r="BI12" s="546"/>
      <c r="BJ12" s="284">
        <f t="shared" si="27"/>
        <v>0</v>
      </c>
      <c r="BK12" s="549"/>
      <c r="BL12" s="286">
        <f t="shared" si="28"/>
        <v>0</v>
      </c>
      <c r="BM12" s="562"/>
      <c r="BN12" s="284">
        <f t="shared" si="29"/>
        <v>0</v>
      </c>
      <c r="BO12" s="284">
        <f t="shared" si="30"/>
        <v>0</v>
      </c>
      <c r="BP12" s="546"/>
      <c r="BQ12" s="284">
        <f t="shared" si="31"/>
        <v>0</v>
      </c>
      <c r="BR12" s="549"/>
      <c r="BS12" s="286">
        <f t="shared" si="32"/>
        <v>0</v>
      </c>
      <c r="BT12" s="562"/>
      <c r="BU12" s="284">
        <f t="shared" si="33"/>
        <v>0</v>
      </c>
      <c r="BV12" s="284">
        <f t="shared" si="34"/>
        <v>0</v>
      </c>
      <c r="BW12" s="546"/>
      <c r="BX12" s="284">
        <f t="shared" si="35"/>
        <v>0</v>
      </c>
      <c r="BY12" s="549"/>
      <c r="BZ12" s="286">
        <f t="shared" si="36"/>
        <v>0</v>
      </c>
      <c r="CA12" s="562"/>
      <c r="CB12" s="284">
        <f t="shared" si="37"/>
        <v>0</v>
      </c>
      <c r="CC12" s="284">
        <f t="shared" si="38"/>
        <v>0</v>
      </c>
      <c r="CD12" s="546"/>
      <c r="CE12" s="284">
        <f t="shared" si="39"/>
        <v>0</v>
      </c>
      <c r="CF12" s="549"/>
      <c r="CG12" s="286">
        <f t="shared" si="40"/>
        <v>0</v>
      </c>
      <c r="CH12" s="562"/>
      <c r="CI12" s="284">
        <f t="shared" si="41"/>
        <v>0</v>
      </c>
      <c r="CJ12" s="284">
        <f t="shared" si="42"/>
        <v>0</v>
      </c>
      <c r="CK12" s="546"/>
      <c r="CL12" s="284">
        <f t="shared" si="43"/>
        <v>0</v>
      </c>
      <c r="CM12" s="549"/>
      <c r="CN12" s="286">
        <f t="shared" si="44"/>
        <v>0</v>
      </c>
      <c r="CO12" s="562"/>
      <c r="CP12" s="284">
        <f t="shared" si="45"/>
        <v>0</v>
      </c>
      <c r="CQ12" s="284">
        <f t="shared" si="46"/>
        <v>0</v>
      </c>
      <c r="CR12" s="546"/>
      <c r="CS12" s="284">
        <f t="shared" si="47"/>
        <v>0</v>
      </c>
      <c r="CT12" s="549"/>
      <c r="CU12" s="286">
        <f t="shared" si="48"/>
        <v>0</v>
      </c>
      <c r="CV12" s="479">
        <f t="shared" si="49"/>
        <v>0</v>
      </c>
      <c r="CW12" s="480">
        <f t="shared" si="50"/>
        <v>0</v>
      </c>
      <c r="CX12" s="480">
        <f t="shared" si="51"/>
        <v>0</v>
      </c>
      <c r="CY12" s="480">
        <f t="shared" si="52"/>
        <v>0</v>
      </c>
      <c r="CZ12" s="480">
        <f t="shared" si="53"/>
        <v>0</v>
      </c>
      <c r="DA12" s="480">
        <f t="shared" si="54"/>
        <v>0</v>
      </c>
      <c r="DB12" s="481">
        <f t="shared" si="55"/>
        <v>0</v>
      </c>
      <c r="DC12" s="482">
        <f>CV12*基本!$C$51</f>
        <v>0</v>
      </c>
      <c r="DD12" s="482">
        <f>工数!CV12*基本!$F$52</f>
        <v>0</v>
      </c>
      <c r="DE12" s="480">
        <f t="shared" si="56"/>
        <v>0</v>
      </c>
      <c r="DF12" s="483">
        <f t="shared" si="57"/>
        <v>0</v>
      </c>
      <c r="DG12" s="484">
        <f t="shared" si="58"/>
        <v>0</v>
      </c>
      <c r="DH12" s="483">
        <f t="shared" si="59"/>
        <v>0</v>
      </c>
      <c r="DI12" s="485">
        <f t="shared" si="60"/>
        <v>0</v>
      </c>
    </row>
    <row r="13" spans="2:113" ht="10.5" customHeight="1" x14ac:dyDescent="0.15">
      <c r="B13" s="757"/>
      <c r="C13" s="360" t="str">
        <f>基本情報!F11</f>
        <v>社員6</v>
      </c>
      <c r="D13" s="239" t="str">
        <f>基本情報!M11</f>
        <v>６等級</v>
      </c>
      <c r="E13" s="24">
        <f>基本情報!G11/1000</f>
        <v>800</v>
      </c>
      <c r="F13" s="239">
        <f>基本情報!N11</f>
        <v>883</v>
      </c>
      <c r="G13" s="252">
        <f>基本情報!H11/1000</f>
        <v>4</v>
      </c>
      <c r="H13" s="252">
        <f>基本情報!I11/1000</f>
        <v>3</v>
      </c>
      <c r="I13" s="252">
        <f>基本情報!O11</f>
        <v>0</v>
      </c>
      <c r="J13" s="248">
        <f>基本情報!P11</f>
        <v>0</v>
      </c>
      <c r="K13" s="574">
        <f>基本情報!Q11</f>
        <v>883</v>
      </c>
      <c r="L13" s="575">
        <f>基本情報!H11/1000</f>
        <v>4</v>
      </c>
      <c r="M13" s="575">
        <f>基本情報!I11/1000</f>
        <v>3</v>
      </c>
      <c r="N13" s="575">
        <f>基本情報!R11</f>
        <v>0</v>
      </c>
      <c r="O13" s="576">
        <f>基本情報!S11</f>
        <v>0</v>
      </c>
      <c r="P13" s="554"/>
      <c r="Q13" s="290">
        <f t="shared" si="1"/>
        <v>0</v>
      </c>
      <c r="R13" s="291">
        <f t="shared" si="2"/>
        <v>0</v>
      </c>
      <c r="S13" s="540"/>
      <c r="T13" s="291">
        <f t="shared" si="3"/>
        <v>0</v>
      </c>
      <c r="U13" s="544"/>
      <c r="V13" s="449">
        <f t="shared" si="4"/>
        <v>0</v>
      </c>
      <c r="W13" s="562"/>
      <c r="X13" s="284">
        <f t="shared" si="5"/>
        <v>0</v>
      </c>
      <c r="Y13" s="284">
        <f t="shared" si="6"/>
        <v>0</v>
      </c>
      <c r="Z13" s="546"/>
      <c r="AA13" s="284">
        <f t="shared" si="7"/>
        <v>0</v>
      </c>
      <c r="AB13" s="549"/>
      <c r="AC13" s="286">
        <f t="shared" si="8"/>
        <v>0</v>
      </c>
      <c r="AD13" s="562"/>
      <c r="AE13" s="284">
        <f t="shared" si="9"/>
        <v>0</v>
      </c>
      <c r="AF13" s="284">
        <f t="shared" si="10"/>
        <v>0</v>
      </c>
      <c r="AG13" s="546"/>
      <c r="AH13" s="284">
        <f t="shared" si="11"/>
        <v>0</v>
      </c>
      <c r="AI13" s="549"/>
      <c r="AJ13" s="286">
        <f t="shared" si="12"/>
        <v>0</v>
      </c>
      <c r="AK13" s="562"/>
      <c r="AL13" s="284">
        <f t="shared" si="13"/>
        <v>0</v>
      </c>
      <c r="AM13" s="284">
        <f t="shared" si="14"/>
        <v>0</v>
      </c>
      <c r="AN13" s="546"/>
      <c r="AO13" s="284">
        <f t="shared" si="15"/>
        <v>0</v>
      </c>
      <c r="AP13" s="549"/>
      <c r="AQ13" s="286">
        <f t="shared" si="16"/>
        <v>0</v>
      </c>
      <c r="AR13" s="562"/>
      <c r="AS13" s="284">
        <f t="shared" si="17"/>
        <v>0</v>
      </c>
      <c r="AT13" s="284">
        <f t="shared" si="18"/>
        <v>0</v>
      </c>
      <c r="AU13" s="546"/>
      <c r="AV13" s="284">
        <f t="shared" si="19"/>
        <v>0</v>
      </c>
      <c r="AW13" s="549"/>
      <c r="AX13" s="286">
        <f t="shared" si="20"/>
        <v>0</v>
      </c>
      <c r="AY13" s="562"/>
      <c r="AZ13" s="284">
        <f t="shared" si="21"/>
        <v>0</v>
      </c>
      <c r="BA13" s="284">
        <f t="shared" si="22"/>
        <v>0</v>
      </c>
      <c r="BB13" s="546"/>
      <c r="BC13" s="284">
        <f t="shared" si="23"/>
        <v>0</v>
      </c>
      <c r="BD13" s="549"/>
      <c r="BE13" s="286">
        <f t="shared" si="24"/>
        <v>0</v>
      </c>
      <c r="BF13" s="562"/>
      <c r="BG13" s="284">
        <f t="shared" si="25"/>
        <v>0</v>
      </c>
      <c r="BH13" s="284">
        <f t="shared" si="26"/>
        <v>0</v>
      </c>
      <c r="BI13" s="546"/>
      <c r="BJ13" s="284">
        <f t="shared" si="27"/>
        <v>0</v>
      </c>
      <c r="BK13" s="549"/>
      <c r="BL13" s="286">
        <f t="shared" si="28"/>
        <v>0</v>
      </c>
      <c r="BM13" s="562"/>
      <c r="BN13" s="284">
        <f t="shared" si="29"/>
        <v>0</v>
      </c>
      <c r="BO13" s="284">
        <f t="shared" si="30"/>
        <v>0</v>
      </c>
      <c r="BP13" s="546"/>
      <c r="BQ13" s="284">
        <f t="shared" si="31"/>
        <v>0</v>
      </c>
      <c r="BR13" s="549"/>
      <c r="BS13" s="286">
        <f t="shared" si="32"/>
        <v>0</v>
      </c>
      <c r="BT13" s="562"/>
      <c r="BU13" s="284">
        <f t="shared" si="33"/>
        <v>0</v>
      </c>
      <c r="BV13" s="284">
        <f t="shared" si="34"/>
        <v>0</v>
      </c>
      <c r="BW13" s="546"/>
      <c r="BX13" s="284">
        <f t="shared" si="35"/>
        <v>0</v>
      </c>
      <c r="BY13" s="549"/>
      <c r="BZ13" s="286">
        <f t="shared" si="36"/>
        <v>0</v>
      </c>
      <c r="CA13" s="562"/>
      <c r="CB13" s="284">
        <f t="shared" si="37"/>
        <v>0</v>
      </c>
      <c r="CC13" s="284">
        <f t="shared" si="38"/>
        <v>0</v>
      </c>
      <c r="CD13" s="546"/>
      <c r="CE13" s="284">
        <f t="shared" si="39"/>
        <v>0</v>
      </c>
      <c r="CF13" s="549"/>
      <c r="CG13" s="286">
        <f t="shared" si="40"/>
        <v>0</v>
      </c>
      <c r="CH13" s="562"/>
      <c r="CI13" s="284">
        <f t="shared" si="41"/>
        <v>0</v>
      </c>
      <c r="CJ13" s="284">
        <f t="shared" si="42"/>
        <v>0</v>
      </c>
      <c r="CK13" s="546"/>
      <c r="CL13" s="284">
        <f t="shared" si="43"/>
        <v>0</v>
      </c>
      <c r="CM13" s="549"/>
      <c r="CN13" s="286">
        <f t="shared" si="44"/>
        <v>0</v>
      </c>
      <c r="CO13" s="562"/>
      <c r="CP13" s="284">
        <f t="shared" si="45"/>
        <v>0</v>
      </c>
      <c r="CQ13" s="284">
        <f t="shared" si="46"/>
        <v>0</v>
      </c>
      <c r="CR13" s="546"/>
      <c r="CS13" s="284">
        <f t="shared" si="47"/>
        <v>0</v>
      </c>
      <c r="CT13" s="549"/>
      <c r="CU13" s="286">
        <f t="shared" si="48"/>
        <v>0</v>
      </c>
      <c r="CV13" s="479">
        <f t="shared" si="49"/>
        <v>0</v>
      </c>
      <c r="CW13" s="480">
        <f t="shared" si="50"/>
        <v>0</v>
      </c>
      <c r="CX13" s="480">
        <f t="shared" si="51"/>
        <v>0</v>
      </c>
      <c r="CY13" s="480">
        <f t="shared" si="52"/>
        <v>0</v>
      </c>
      <c r="CZ13" s="480">
        <f t="shared" si="53"/>
        <v>0</v>
      </c>
      <c r="DA13" s="480">
        <f t="shared" si="54"/>
        <v>0</v>
      </c>
      <c r="DB13" s="481">
        <f t="shared" si="55"/>
        <v>0</v>
      </c>
      <c r="DC13" s="482">
        <f>CV13*基本!$C$51</f>
        <v>0</v>
      </c>
      <c r="DD13" s="482">
        <f>工数!CV13*基本!$F$52</f>
        <v>0</v>
      </c>
      <c r="DE13" s="480">
        <f t="shared" si="56"/>
        <v>0</v>
      </c>
      <c r="DF13" s="483">
        <f t="shared" si="57"/>
        <v>0</v>
      </c>
      <c r="DG13" s="484">
        <f t="shared" si="58"/>
        <v>0</v>
      </c>
      <c r="DH13" s="483">
        <f t="shared" si="59"/>
        <v>0</v>
      </c>
      <c r="DI13" s="485">
        <f t="shared" si="60"/>
        <v>0</v>
      </c>
    </row>
    <row r="14" spans="2:113" ht="10.5" customHeight="1" x14ac:dyDescent="0.15">
      <c r="B14" s="757"/>
      <c r="C14" s="360" t="str">
        <f>基本情報!F12</f>
        <v>社員7</v>
      </c>
      <c r="D14" s="239" t="str">
        <f>基本情報!M12</f>
        <v>管理Ｍ</v>
      </c>
      <c r="E14" s="24">
        <f>基本情報!G12/1000</f>
        <v>800</v>
      </c>
      <c r="F14" s="239">
        <f>基本情報!N12</f>
        <v>911</v>
      </c>
      <c r="G14" s="252">
        <f>基本情報!H12/1000</f>
        <v>4</v>
      </c>
      <c r="H14" s="252">
        <f>基本情報!I12/1000</f>
        <v>3</v>
      </c>
      <c r="I14" s="252">
        <f>基本情報!O12</f>
        <v>0</v>
      </c>
      <c r="J14" s="248">
        <f>基本情報!P12</f>
        <v>0</v>
      </c>
      <c r="K14" s="574">
        <f>基本情報!Q12</f>
        <v>911</v>
      </c>
      <c r="L14" s="575">
        <f>基本情報!H12/1000</f>
        <v>4</v>
      </c>
      <c r="M14" s="575">
        <f>基本情報!I12/1000</f>
        <v>3</v>
      </c>
      <c r="N14" s="575">
        <f>基本情報!R12</f>
        <v>0</v>
      </c>
      <c r="O14" s="576">
        <f>基本情報!S12</f>
        <v>0</v>
      </c>
      <c r="P14" s="554"/>
      <c r="Q14" s="290">
        <f t="shared" si="1"/>
        <v>0</v>
      </c>
      <c r="R14" s="291">
        <f t="shared" si="2"/>
        <v>0</v>
      </c>
      <c r="S14" s="540"/>
      <c r="T14" s="291">
        <f t="shared" si="3"/>
        <v>0</v>
      </c>
      <c r="U14" s="544"/>
      <c r="V14" s="449">
        <f t="shared" si="4"/>
        <v>0</v>
      </c>
      <c r="W14" s="562"/>
      <c r="X14" s="284">
        <f t="shared" si="5"/>
        <v>0</v>
      </c>
      <c r="Y14" s="284">
        <f t="shared" si="6"/>
        <v>0</v>
      </c>
      <c r="Z14" s="546"/>
      <c r="AA14" s="284">
        <f t="shared" si="7"/>
        <v>0</v>
      </c>
      <c r="AB14" s="549"/>
      <c r="AC14" s="286">
        <f t="shared" si="8"/>
        <v>0</v>
      </c>
      <c r="AD14" s="562"/>
      <c r="AE14" s="284">
        <f t="shared" si="9"/>
        <v>0</v>
      </c>
      <c r="AF14" s="284">
        <f t="shared" si="10"/>
        <v>0</v>
      </c>
      <c r="AG14" s="546"/>
      <c r="AH14" s="284">
        <f t="shared" si="11"/>
        <v>0</v>
      </c>
      <c r="AI14" s="549"/>
      <c r="AJ14" s="286">
        <f t="shared" si="12"/>
        <v>0</v>
      </c>
      <c r="AK14" s="562"/>
      <c r="AL14" s="284">
        <f t="shared" si="13"/>
        <v>0</v>
      </c>
      <c r="AM14" s="284">
        <f t="shared" si="14"/>
        <v>0</v>
      </c>
      <c r="AN14" s="546"/>
      <c r="AO14" s="284">
        <f t="shared" si="15"/>
        <v>0</v>
      </c>
      <c r="AP14" s="549"/>
      <c r="AQ14" s="286">
        <f t="shared" si="16"/>
        <v>0</v>
      </c>
      <c r="AR14" s="562"/>
      <c r="AS14" s="284">
        <f t="shared" si="17"/>
        <v>0</v>
      </c>
      <c r="AT14" s="284">
        <f t="shared" si="18"/>
        <v>0</v>
      </c>
      <c r="AU14" s="546"/>
      <c r="AV14" s="284">
        <f t="shared" si="19"/>
        <v>0</v>
      </c>
      <c r="AW14" s="549"/>
      <c r="AX14" s="286">
        <f t="shared" si="20"/>
        <v>0</v>
      </c>
      <c r="AY14" s="562"/>
      <c r="AZ14" s="284">
        <f t="shared" si="21"/>
        <v>0</v>
      </c>
      <c r="BA14" s="284">
        <f t="shared" si="22"/>
        <v>0</v>
      </c>
      <c r="BB14" s="546"/>
      <c r="BC14" s="284">
        <f t="shared" si="23"/>
        <v>0</v>
      </c>
      <c r="BD14" s="549"/>
      <c r="BE14" s="286">
        <f t="shared" si="24"/>
        <v>0</v>
      </c>
      <c r="BF14" s="562"/>
      <c r="BG14" s="284">
        <f t="shared" si="25"/>
        <v>0</v>
      </c>
      <c r="BH14" s="284">
        <f t="shared" si="26"/>
        <v>0</v>
      </c>
      <c r="BI14" s="546"/>
      <c r="BJ14" s="284">
        <f t="shared" si="27"/>
        <v>0</v>
      </c>
      <c r="BK14" s="549"/>
      <c r="BL14" s="286">
        <f t="shared" si="28"/>
        <v>0</v>
      </c>
      <c r="BM14" s="562"/>
      <c r="BN14" s="284">
        <f t="shared" si="29"/>
        <v>0</v>
      </c>
      <c r="BO14" s="284">
        <f t="shared" si="30"/>
        <v>0</v>
      </c>
      <c r="BP14" s="546"/>
      <c r="BQ14" s="284">
        <f t="shared" si="31"/>
        <v>0</v>
      </c>
      <c r="BR14" s="549"/>
      <c r="BS14" s="286">
        <f t="shared" si="32"/>
        <v>0</v>
      </c>
      <c r="BT14" s="562"/>
      <c r="BU14" s="284">
        <f t="shared" si="33"/>
        <v>0</v>
      </c>
      <c r="BV14" s="284">
        <f t="shared" si="34"/>
        <v>0</v>
      </c>
      <c r="BW14" s="546"/>
      <c r="BX14" s="284">
        <f t="shared" si="35"/>
        <v>0</v>
      </c>
      <c r="BY14" s="549"/>
      <c r="BZ14" s="286">
        <f t="shared" si="36"/>
        <v>0</v>
      </c>
      <c r="CA14" s="562"/>
      <c r="CB14" s="284">
        <f t="shared" si="37"/>
        <v>0</v>
      </c>
      <c r="CC14" s="284">
        <f t="shared" si="38"/>
        <v>0</v>
      </c>
      <c r="CD14" s="546"/>
      <c r="CE14" s="284">
        <f t="shared" si="39"/>
        <v>0</v>
      </c>
      <c r="CF14" s="549"/>
      <c r="CG14" s="286">
        <f t="shared" si="40"/>
        <v>0</v>
      </c>
      <c r="CH14" s="562"/>
      <c r="CI14" s="284">
        <f t="shared" si="41"/>
        <v>0</v>
      </c>
      <c r="CJ14" s="284">
        <f t="shared" si="42"/>
        <v>0</v>
      </c>
      <c r="CK14" s="546"/>
      <c r="CL14" s="284">
        <f t="shared" si="43"/>
        <v>0</v>
      </c>
      <c r="CM14" s="549"/>
      <c r="CN14" s="286">
        <f t="shared" si="44"/>
        <v>0</v>
      </c>
      <c r="CO14" s="562"/>
      <c r="CP14" s="284">
        <f t="shared" si="45"/>
        <v>0</v>
      </c>
      <c r="CQ14" s="284">
        <f t="shared" si="46"/>
        <v>0</v>
      </c>
      <c r="CR14" s="546"/>
      <c r="CS14" s="284">
        <f t="shared" si="47"/>
        <v>0</v>
      </c>
      <c r="CT14" s="549"/>
      <c r="CU14" s="286">
        <f t="shared" si="48"/>
        <v>0</v>
      </c>
      <c r="CV14" s="479">
        <f t="shared" si="49"/>
        <v>0</v>
      </c>
      <c r="CW14" s="480">
        <f t="shared" si="50"/>
        <v>0</v>
      </c>
      <c r="CX14" s="480">
        <f t="shared" si="51"/>
        <v>0</v>
      </c>
      <c r="CY14" s="480">
        <f t="shared" si="52"/>
        <v>0</v>
      </c>
      <c r="CZ14" s="480">
        <f t="shared" si="53"/>
        <v>0</v>
      </c>
      <c r="DA14" s="480">
        <f t="shared" si="54"/>
        <v>0</v>
      </c>
      <c r="DB14" s="481">
        <f t="shared" si="55"/>
        <v>0</v>
      </c>
      <c r="DC14" s="482">
        <f>CV14*基本!$C$51</f>
        <v>0</v>
      </c>
      <c r="DD14" s="482">
        <f>工数!CV14*基本!$F$52</f>
        <v>0</v>
      </c>
      <c r="DE14" s="480">
        <f t="shared" si="56"/>
        <v>0</v>
      </c>
      <c r="DF14" s="483">
        <f t="shared" si="57"/>
        <v>0</v>
      </c>
      <c r="DG14" s="484">
        <f t="shared" si="58"/>
        <v>0</v>
      </c>
      <c r="DH14" s="483">
        <f t="shared" si="59"/>
        <v>0</v>
      </c>
      <c r="DI14" s="485">
        <f t="shared" si="60"/>
        <v>0</v>
      </c>
    </row>
    <row r="15" spans="2:113" ht="10.5" customHeight="1" x14ac:dyDescent="0.15">
      <c r="B15" s="757"/>
      <c r="C15" s="360" t="str">
        <f>基本情報!F13</f>
        <v>社員8</v>
      </c>
      <c r="D15" s="239" t="str">
        <f>基本情報!M13</f>
        <v>管理１</v>
      </c>
      <c r="E15" s="24">
        <f>基本情報!G13/1000</f>
        <v>800</v>
      </c>
      <c r="F15" s="239">
        <f>基本情報!N13</f>
        <v>1071</v>
      </c>
      <c r="G15" s="252">
        <f>基本情報!H13/1000</f>
        <v>4</v>
      </c>
      <c r="H15" s="252">
        <f>基本情報!I13/1000</f>
        <v>3</v>
      </c>
      <c r="I15" s="252">
        <f>基本情報!O13</f>
        <v>0</v>
      </c>
      <c r="J15" s="248">
        <f>基本情報!P13</f>
        <v>0</v>
      </c>
      <c r="K15" s="574">
        <f>基本情報!Q13</f>
        <v>1071</v>
      </c>
      <c r="L15" s="575">
        <f>基本情報!H13/1000</f>
        <v>4</v>
      </c>
      <c r="M15" s="575">
        <f>基本情報!I13/1000</f>
        <v>3</v>
      </c>
      <c r="N15" s="575">
        <f>基本情報!R13</f>
        <v>0</v>
      </c>
      <c r="O15" s="576">
        <f>基本情報!S13</f>
        <v>0</v>
      </c>
      <c r="P15" s="554"/>
      <c r="Q15" s="290">
        <f t="shared" si="1"/>
        <v>0</v>
      </c>
      <c r="R15" s="291">
        <f t="shared" si="2"/>
        <v>0</v>
      </c>
      <c r="S15" s="540"/>
      <c r="T15" s="291">
        <f t="shared" si="3"/>
        <v>0</v>
      </c>
      <c r="U15" s="544"/>
      <c r="V15" s="449">
        <f t="shared" si="4"/>
        <v>0</v>
      </c>
      <c r="W15" s="562"/>
      <c r="X15" s="284">
        <f t="shared" si="5"/>
        <v>0</v>
      </c>
      <c r="Y15" s="284">
        <f t="shared" si="6"/>
        <v>0</v>
      </c>
      <c r="Z15" s="546"/>
      <c r="AA15" s="284">
        <f t="shared" si="7"/>
        <v>0</v>
      </c>
      <c r="AB15" s="549"/>
      <c r="AC15" s="286">
        <f t="shared" si="8"/>
        <v>0</v>
      </c>
      <c r="AD15" s="562"/>
      <c r="AE15" s="284">
        <f t="shared" si="9"/>
        <v>0</v>
      </c>
      <c r="AF15" s="284">
        <f t="shared" si="10"/>
        <v>0</v>
      </c>
      <c r="AG15" s="546"/>
      <c r="AH15" s="284">
        <f t="shared" si="11"/>
        <v>0</v>
      </c>
      <c r="AI15" s="549"/>
      <c r="AJ15" s="286">
        <f t="shared" si="12"/>
        <v>0</v>
      </c>
      <c r="AK15" s="562"/>
      <c r="AL15" s="284">
        <f t="shared" si="13"/>
        <v>0</v>
      </c>
      <c r="AM15" s="284">
        <f t="shared" si="14"/>
        <v>0</v>
      </c>
      <c r="AN15" s="546"/>
      <c r="AO15" s="284">
        <f t="shared" si="15"/>
        <v>0</v>
      </c>
      <c r="AP15" s="549"/>
      <c r="AQ15" s="286">
        <f t="shared" si="16"/>
        <v>0</v>
      </c>
      <c r="AR15" s="562"/>
      <c r="AS15" s="284">
        <f t="shared" si="17"/>
        <v>0</v>
      </c>
      <c r="AT15" s="284">
        <f t="shared" si="18"/>
        <v>0</v>
      </c>
      <c r="AU15" s="546"/>
      <c r="AV15" s="284">
        <f t="shared" si="19"/>
        <v>0</v>
      </c>
      <c r="AW15" s="549"/>
      <c r="AX15" s="286">
        <f t="shared" si="20"/>
        <v>0</v>
      </c>
      <c r="AY15" s="562"/>
      <c r="AZ15" s="284">
        <f t="shared" si="21"/>
        <v>0</v>
      </c>
      <c r="BA15" s="284">
        <f t="shared" si="22"/>
        <v>0</v>
      </c>
      <c r="BB15" s="546"/>
      <c r="BC15" s="284">
        <f t="shared" si="23"/>
        <v>0</v>
      </c>
      <c r="BD15" s="549"/>
      <c r="BE15" s="286">
        <f t="shared" si="24"/>
        <v>0</v>
      </c>
      <c r="BF15" s="562"/>
      <c r="BG15" s="284">
        <f t="shared" si="25"/>
        <v>0</v>
      </c>
      <c r="BH15" s="284">
        <f t="shared" si="26"/>
        <v>0</v>
      </c>
      <c r="BI15" s="546"/>
      <c r="BJ15" s="284">
        <f t="shared" si="27"/>
        <v>0</v>
      </c>
      <c r="BK15" s="549"/>
      <c r="BL15" s="286">
        <f t="shared" si="28"/>
        <v>0</v>
      </c>
      <c r="BM15" s="562"/>
      <c r="BN15" s="284">
        <f t="shared" si="29"/>
        <v>0</v>
      </c>
      <c r="BO15" s="284">
        <f t="shared" si="30"/>
        <v>0</v>
      </c>
      <c r="BP15" s="546"/>
      <c r="BQ15" s="284">
        <f t="shared" si="31"/>
        <v>0</v>
      </c>
      <c r="BR15" s="549"/>
      <c r="BS15" s="286">
        <f t="shared" si="32"/>
        <v>0</v>
      </c>
      <c r="BT15" s="562"/>
      <c r="BU15" s="284">
        <f t="shared" si="33"/>
        <v>0</v>
      </c>
      <c r="BV15" s="284">
        <f t="shared" si="34"/>
        <v>0</v>
      </c>
      <c r="BW15" s="546"/>
      <c r="BX15" s="284">
        <f t="shared" si="35"/>
        <v>0</v>
      </c>
      <c r="BY15" s="549"/>
      <c r="BZ15" s="286">
        <f t="shared" si="36"/>
        <v>0</v>
      </c>
      <c r="CA15" s="562"/>
      <c r="CB15" s="284">
        <f t="shared" si="37"/>
        <v>0</v>
      </c>
      <c r="CC15" s="284">
        <f t="shared" si="38"/>
        <v>0</v>
      </c>
      <c r="CD15" s="546"/>
      <c r="CE15" s="284">
        <f t="shared" si="39"/>
        <v>0</v>
      </c>
      <c r="CF15" s="549"/>
      <c r="CG15" s="286">
        <f t="shared" si="40"/>
        <v>0</v>
      </c>
      <c r="CH15" s="562"/>
      <c r="CI15" s="284">
        <f t="shared" si="41"/>
        <v>0</v>
      </c>
      <c r="CJ15" s="284">
        <f t="shared" si="42"/>
        <v>0</v>
      </c>
      <c r="CK15" s="546"/>
      <c r="CL15" s="284">
        <f t="shared" si="43"/>
        <v>0</v>
      </c>
      <c r="CM15" s="549"/>
      <c r="CN15" s="286">
        <f t="shared" si="44"/>
        <v>0</v>
      </c>
      <c r="CO15" s="562"/>
      <c r="CP15" s="284">
        <f t="shared" si="45"/>
        <v>0</v>
      </c>
      <c r="CQ15" s="284">
        <f t="shared" si="46"/>
        <v>0</v>
      </c>
      <c r="CR15" s="546"/>
      <c r="CS15" s="284">
        <f t="shared" si="47"/>
        <v>0</v>
      </c>
      <c r="CT15" s="549"/>
      <c r="CU15" s="286">
        <f t="shared" si="48"/>
        <v>0</v>
      </c>
      <c r="CV15" s="479">
        <f t="shared" si="49"/>
        <v>0</v>
      </c>
      <c r="CW15" s="480">
        <f t="shared" si="50"/>
        <v>0</v>
      </c>
      <c r="CX15" s="480">
        <f t="shared" si="51"/>
        <v>0</v>
      </c>
      <c r="CY15" s="480">
        <f t="shared" si="52"/>
        <v>0</v>
      </c>
      <c r="CZ15" s="480">
        <f t="shared" si="53"/>
        <v>0</v>
      </c>
      <c r="DA15" s="480">
        <f t="shared" si="54"/>
        <v>0</v>
      </c>
      <c r="DB15" s="481">
        <f t="shared" si="55"/>
        <v>0</v>
      </c>
      <c r="DC15" s="482">
        <f>CV15*基本!$C$51</f>
        <v>0</v>
      </c>
      <c r="DD15" s="482">
        <f>工数!CV15*基本!$F$52</f>
        <v>0</v>
      </c>
      <c r="DE15" s="480">
        <f t="shared" si="56"/>
        <v>0</v>
      </c>
      <c r="DF15" s="483">
        <f t="shared" si="57"/>
        <v>0</v>
      </c>
      <c r="DG15" s="484">
        <f t="shared" si="58"/>
        <v>0</v>
      </c>
      <c r="DH15" s="483">
        <f t="shared" si="59"/>
        <v>0</v>
      </c>
      <c r="DI15" s="485">
        <f t="shared" si="60"/>
        <v>0</v>
      </c>
    </row>
    <row r="16" spans="2:113" ht="10.5" customHeight="1" x14ac:dyDescent="0.15">
      <c r="B16" s="757"/>
      <c r="C16" s="360" t="str">
        <f>基本情報!F14</f>
        <v>社員9</v>
      </c>
      <c r="D16" s="239" t="str">
        <f>基本情報!M14</f>
        <v>管理２</v>
      </c>
      <c r="E16" s="24">
        <f>基本情報!G14/1000</f>
        <v>800</v>
      </c>
      <c r="F16" s="239">
        <f>基本情報!N14</f>
        <v>1316</v>
      </c>
      <c r="G16" s="252">
        <f>基本情報!H14/1000</f>
        <v>4</v>
      </c>
      <c r="H16" s="252">
        <f>基本情報!I14/1000</f>
        <v>3</v>
      </c>
      <c r="I16" s="252">
        <f>基本情報!O14</f>
        <v>0</v>
      </c>
      <c r="J16" s="248">
        <f>基本情報!P14</f>
        <v>0</v>
      </c>
      <c r="K16" s="574">
        <f>基本情報!Q14</f>
        <v>1316</v>
      </c>
      <c r="L16" s="575">
        <f>基本情報!H14/1000</f>
        <v>4</v>
      </c>
      <c r="M16" s="575">
        <f>基本情報!I14/1000</f>
        <v>3</v>
      </c>
      <c r="N16" s="575">
        <f>基本情報!R14</f>
        <v>0</v>
      </c>
      <c r="O16" s="576">
        <f>基本情報!S14</f>
        <v>0</v>
      </c>
      <c r="P16" s="554"/>
      <c r="Q16" s="290">
        <f t="shared" si="1"/>
        <v>0</v>
      </c>
      <c r="R16" s="291">
        <f t="shared" si="2"/>
        <v>0</v>
      </c>
      <c r="S16" s="540"/>
      <c r="T16" s="291">
        <f t="shared" si="3"/>
        <v>0</v>
      </c>
      <c r="U16" s="544"/>
      <c r="V16" s="449">
        <f t="shared" si="4"/>
        <v>0</v>
      </c>
      <c r="W16" s="562"/>
      <c r="X16" s="284">
        <f t="shared" si="5"/>
        <v>0</v>
      </c>
      <c r="Y16" s="284">
        <f t="shared" si="6"/>
        <v>0</v>
      </c>
      <c r="Z16" s="546"/>
      <c r="AA16" s="284">
        <f t="shared" si="7"/>
        <v>0</v>
      </c>
      <c r="AB16" s="549"/>
      <c r="AC16" s="286">
        <f t="shared" si="8"/>
        <v>0</v>
      </c>
      <c r="AD16" s="562"/>
      <c r="AE16" s="284">
        <f t="shared" si="9"/>
        <v>0</v>
      </c>
      <c r="AF16" s="284">
        <f t="shared" si="10"/>
        <v>0</v>
      </c>
      <c r="AG16" s="546"/>
      <c r="AH16" s="284">
        <f t="shared" si="11"/>
        <v>0</v>
      </c>
      <c r="AI16" s="549"/>
      <c r="AJ16" s="286">
        <f t="shared" si="12"/>
        <v>0</v>
      </c>
      <c r="AK16" s="562"/>
      <c r="AL16" s="284">
        <f t="shared" si="13"/>
        <v>0</v>
      </c>
      <c r="AM16" s="284">
        <f t="shared" si="14"/>
        <v>0</v>
      </c>
      <c r="AN16" s="546"/>
      <c r="AO16" s="284">
        <f t="shared" si="15"/>
        <v>0</v>
      </c>
      <c r="AP16" s="549"/>
      <c r="AQ16" s="286">
        <f t="shared" si="16"/>
        <v>0</v>
      </c>
      <c r="AR16" s="562"/>
      <c r="AS16" s="284">
        <f t="shared" si="17"/>
        <v>0</v>
      </c>
      <c r="AT16" s="284">
        <f t="shared" si="18"/>
        <v>0</v>
      </c>
      <c r="AU16" s="546"/>
      <c r="AV16" s="284">
        <f t="shared" si="19"/>
        <v>0</v>
      </c>
      <c r="AW16" s="549"/>
      <c r="AX16" s="286">
        <f t="shared" si="20"/>
        <v>0</v>
      </c>
      <c r="AY16" s="562"/>
      <c r="AZ16" s="284">
        <f t="shared" si="21"/>
        <v>0</v>
      </c>
      <c r="BA16" s="284">
        <f t="shared" si="22"/>
        <v>0</v>
      </c>
      <c r="BB16" s="546"/>
      <c r="BC16" s="284">
        <f t="shared" si="23"/>
        <v>0</v>
      </c>
      <c r="BD16" s="549"/>
      <c r="BE16" s="286">
        <f t="shared" si="24"/>
        <v>0</v>
      </c>
      <c r="BF16" s="562"/>
      <c r="BG16" s="284">
        <f t="shared" si="25"/>
        <v>0</v>
      </c>
      <c r="BH16" s="284">
        <f t="shared" si="26"/>
        <v>0</v>
      </c>
      <c r="BI16" s="546"/>
      <c r="BJ16" s="284">
        <f t="shared" si="27"/>
        <v>0</v>
      </c>
      <c r="BK16" s="549"/>
      <c r="BL16" s="286">
        <f t="shared" si="28"/>
        <v>0</v>
      </c>
      <c r="BM16" s="562"/>
      <c r="BN16" s="284">
        <f t="shared" si="29"/>
        <v>0</v>
      </c>
      <c r="BO16" s="284">
        <f t="shared" si="30"/>
        <v>0</v>
      </c>
      <c r="BP16" s="546"/>
      <c r="BQ16" s="284">
        <f t="shared" si="31"/>
        <v>0</v>
      </c>
      <c r="BR16" s="549"/>
      <c r="BS16" s="286">
        <f t="shared" si="32"/>
        <v>0</v>
      </c>
      <c r="BT16" s="562"/>
      <c r="BU16" s="284">
        <f t="shared" si="33"/>
        <v>0</v>
      </c>
      <c r="BV16" s="284">
        <f t="shared" si="34"/>
        <v>0</v>
      </c>
      <c r="BW16" s="546"/>
      <c r="BX16" s="284">
        <f t="shared" si="35"/>
        <v>0</v>
      </c>
      <c r="BY16" s="549"/>
      <c r="BZ16" s="286">
        <f t="shared" si="36"/>
        <v>0</v>
      </c>
      <c r="CA16" s="562"/>
      <c r="CB16" s="284">
        <f t="shared" si="37"/>
        <v>0</v>
      </c>
      <c r="CC16" s="284">
        <f t="shared" si="38"/>
        <v>0</v>
      </c>
      <c r="CD16" s="546"/>
      <c r="CE16" s="284">
        <f t="shared" si="39"/>
        <v>0</v>
      </c>
      <c r="CF16" s="549"/>
      <c r="CG16" s="286">
        <f t="shared" si="40"/>
        <v>0</v>
      </c>
      <c r="CH16" s="562"/>
      <c r="CI16" s="284">
        <f t="shared" si="41"/>
        <v>0</v>
      </c>
      <c r="CJ16" s="284">
        <f t="shared" si="42"/>
        <v>0</v>
      </c>
      <c r="CK16" s="546"/>
      <c r="CL16" s="284">
        <f t="shared" si="43"/>
        <v>0</v>
      </c>
      <c r="CM16" s="549"/>
      <c r="CN16" s="286">
        <f t="shared" si="44"/>
        <v>0</v>
      </c>
      <c r="CO16" s="562"/>
      <c r="CP16" s="284">
        <f t="shared" si="45"/>
        <v>0</v>
      </c>
      <c r="CQ16" s="284">
        <f t="shared" si="46"/>
        <v>0</v>
      </c>
      <c r="CR16" s="546"/>
      <c r="CS16" s="284">
        <f t="shared" si="47"/>
        <v>0</v>
      </c>
      <c r="CT16" s="549"/>
      <c r="CU16" s="286">
        <f t="shared" si="48"/>
        <v>0</v>
      </c>
      <c r="CV16" s="479">
        <f t="shared" si="49"/>
        <v>0</v>
      </c>
      <c r="CW16" s="480">
        <f t="shared" si="50"/>
        <v>0</v>
      </c>
      <c r="CX16" s="480">
        <f t="shared" si="51"/>
        <v>0</v>
      </c>
      <c r="CY16" s="480">
        <f t="shared" si="52"/>
        <v>0</v>
      </c>
      <c r="CZ16" s="480">
        <f t="shared" si="53"/>
        <v>0</v>
      </c>
      <c r="DA16" s="480">
        <f t="shared" si="54"/>
        <v>0</v>
      </c>
      <c r="DB16" s="481">
        <f t="shared" si="55"/>
        <v>0</v>
      </c>
      <c r="DC16" s="482">
        <f>CV16*基本!$C$51</f>
        <v>0</v>
      </c>
      <c r="DD16" s="482">
        <f>工数!CV16*基本!$F$52</f>
        <v>0</v>
      </c>
      <c r="DE16" s="480">
        <f t="shared" si="56"/>
        <v>0</v>
      </c>
      <c r="DF16" s="483">
        <f t="shared" si="57"/>
        <v>0</v>
      </c>
      <c r="DG16" s="484">
        <f t="shared" si="58"/>
        <v>0</v>
      </c>
      <c r="DH16" s="483">
        <f t="shared" si="59"/>
        <v>0</v>
      </c>
      <c r="DI16" s="485">
        <f t="shared" si="60"/>
        <v>0</v>
      </c>
    </row>
    <row r="17" spans="2:113" ht="10.5" customHeight="1" x14ac:dyDescent="0.15">
      <c r="B17" s="757"/>
      <c r="C17" s="360" t="str">
        <f>基本情報!F15</f>
        <v>社員10</v>
      </c>
      <c r="D17" s="239" t="str">
        <f>基本情報!M15</f>
        <v>継続雇用1等級</v>
      </c>
      <c r="E17" s="24">
        <f>基本情報!G15/1000</f>
        <v>800</v>
      </c>
      <c r="F17" s="239">
        <f>基本情報!N15</f>
        <v>0</v>
      </c>
      <c r="G17" s="252">
        <f>基本情報!H15/1000</f>
        <v>4</v>
      </c>
      <c r="H17" s="252">
        <f>基本情報!I15/1000</f>
        <v>3</v>
      </c>
      <c r="I17" s="252">
        <f>基本情報!O15</f>
        <v>0</v>
      </c>
      <c r="J17" s="248">
        <f>基本情報!P15</f>
        <v>0</v>
      </c>
      <c r="K17" s="574">
        <f>基本情報!Q15</f>
        <v>0</v>
      </c>
      <c r="L17" s="575">
        <f>基本情報!H15/1000</f>
        <v>4</v>
      </c>
      <c r="M17" s="575">
        <f>基本情報!I15/1000</f>
        <v>3</v>
      </c>
      <c r="N17" s="575">
        <f>基本情報!R15</f>
        <v>0</v>
      </c>
      <c r="O17" s="576">
        <f>基本情報!S15</f>
        <v>0</v>
      </c>
      <c r="P17" s="554"/>
      <c r="Q17" s="290">
        <f t="shared" si="1"/>
        <v>0</v>
      </c>
      <c r="R17" s="291">
        <f t="shared" si="2"/>
        <v>0</v>
      </c>
      <c r="S17" s="540"/>
      <c r="T17" s="291">
        <f t="shared" si="3"/>
        <v>0</v>
      </c>
      <c r="U17" s="544"/>
      <c r="V17" s="449">
        <f t="shared" si="4"/>
        <v>0</v>
      </c>
      <c r="W17" s="562"/>
      <c r="X17" s="284">
        <f t="shared" si="5"/>
        <v>0</v>
      </c>
      <c r="Y17" s="284">
        <f t="shared" si="6"/>
        <v>0</v>
      </c>
      <c r="Z17" s="546"/>
      <c r="AA17" s="284">
        <f t="shared" si="7"/>
        <v>0</v>
      </c>
      <c r="AB17" s="549"/>
      <c r="AC17" s="286">
        <f t="shared" si="8"/>
        <v>0</v>
      </c>
      <c r="AD17" s="562"/>
      <c r="AE17" s="284">
        <f t="shared" si="9"/>
        <v>0</v>
      </c>
      <c r="AF17" s="284">
        <f t="shared" si="10"/>
        <v>0</v>
      </c>
      <c r="AG17" s="546"/>
      <c r="AH17" s="284">
        <f t="shared" si="11"/>
        <v>0</v>
      </c>
      <c r="AI17" s="549"/>
      <c r="AJ17" s="286">
        <f t="shared" si="12"/>
        <v>0</v>
      </c>
      <c r="AK17" s="562"/>
      <c r="AL17" s="284">
        <f t="shared" si="13"/>
        <v>0</v>
      </c>
      <c r="AM17" s="284">
        <f t="shared" si="14"/>
        <v>0</v>
      </c>
      <c r="AN17" s="546"/>
      <c r="AO17" s="284">
        <f t="shared" si="15"/>
        <v>0</v>
      </c>
      <c r="AP17" s="549"/>
      <c r="AQ17" s="286">
        <f t="shared" si="16"/>
        <v>0</v>
      </c>
      <c r="AR17" s="562"/>
      <c r="AS17" s="284">
        <f t="shared" si="17"/>
        <v>0</v>
      </c>
      <c r="AT17" s="284">
        <f t="shared" si="18"/>
        <v>0</v>
      </c>
      <c r="AU17" s="546"/>
      <c r="AV17" s="284">
        <f t="shared" si="19"/>
        <v>0</v>
      </c>
      <c r="AW17" s="549"/>
      <c r="AX17" s="286">
        <f t="shared" si="20"/>
        <v>0</v>
      </c>
      <c r="AY17" s="562"/>
      <c r="AZ17" s="284">
        <f t="shared" si="21"/>
        <v>0</v>
      </c>
      <c r="BA17" s="284">
        <f t="shared" si="22"/>
        <v>0</v>
      </c>
      <c r="BB17" s="546"/>
      <c r="BC17" s="284">
        <f t="shared" si="23"/>
        <v>0</v>
      </c>
      <c r="BD17" s="549"/>
      <c r="BE17" s="286">
        <f t="shared" si="24"/>
        <v>0</v>
      </c>
      <c r="BF17" s="562"/>
      <c r="BG17" s="284">
        <f t="shared" si="25"/>
        <v>0</v>
      </c>
      <c r="BH17" s="284">
        <f t="shared" si="26"/>
        <v>0</v>
      </c>
      <c r="BI17" s="546"/>
      <c r="BJ17" s="284">
        <f t="shared" si="27"/>
        <v>0</v>
      </c>
      <c r="BK17" s="549"/>
      <c r="BL17" s="286">
        <f t="shared" si="28"/>
        <v>0</v>
      </c>
      <c r="BM17" s="562"/>
      <c r="BN17" s="284">
        <f t="shared" si="29"/>
        <v>0</v>
      </c>
      <c r="BO17" s="284">
        <f t="shared" si="30"/>
        <v>0</v>
      </c>
      <c r="BP17" s="546"/>
      <c r="BQ17" s="284">
        <f t="shared" si="31"/>
        <v>0</v>
      </c>
      <c r="BR17" s="549"/>
      <c r="BS17" s="286">
        <f t="shared" si="32"/>
        <v>0</v>
      </c>
      <c r="BT17" s="562"/>
      <c r="BU17" s="284">
        <f t="shared" si="33"/>
        <v>0</v>
      </c>
      <c r="BV17" s="284">
        <f t="shared" si="34"/>
        <v>0</v>
      </c>
      <c r="BW17" s="546"/>
      <c r="BX17" s="284">
        <f t="shared" si="35"/>
        <v>0</v>
      </c>
      <c r="BY17" s="549"/>
      <c r="BZ17" s="286">
        <f t="shared" si="36"/>
        <v>0</v>
      </c>
      <c r="CA17" s="562"/>
      <c r="CB17" s="284">
        <f t="shared" si="37"/>
        <v>0</v>
      </c>
      <c r="CC17" s="284">
        <f t="shared" si="38"/>
        <v>0</v>
      </c>
      <c r="CD17" s="546"/>
      <c r="CE17" s="284">
        <f t="shared" si="39"/>
        <v>0</v>
      </c>
      <c r="CF17" s="549"/>
      <c r="CG17" s="286">
        <f t="shared" si="40"/>
        <v>0</v>
      </c>
      <c r="CH17" s="562"/>
      <c r="CI17" s="284">
        <f t="shared" si="41"/>
        <v>0</v>
      </c>
      <c r="CJ17" s="284">
        <f t="shared" si="42"/>
        <v>0</v>
      </c>
      <c r="CK17" s="546"/>
      <c r="CL17" s="284">
        <f t="shared" si="43"/>
        <v>0</v>
      </c>
      <c r="CM17" s="549"/>
      <c r="CN17" s="286">
        <f t="shared" si="44"/>
        <v>0</v>
      </c>
      <c r="CO17" s="562"/>
      <c r="CP17" s="284">
        <f t="shared" si="45"/>
        <v>0</v>
      </c>
      <c r="CQ17" s="284">
        <f t="shared" si="46"/>
        <v>0</v>
      </c>
      <c r="CR17" s="546"/>
      <c r="CS17" s="284">
        <f t="shared" si="47"/>
        <v>0</v>
      </c>
      <c r="CT17" s="549"/>
      <c r="CU17" s="286">
        <f t="shared" si="48"/>
        <v>0</v>
      </c>
      <c r="CV17" s="479">
        <f t="shared" si="49"/>
        <v>0</v>
      </c>
      <c r="CW17" s="480">
        <f t="shared" si="50"/>
        <v>0</v>
      </c>
      <c r="CX17" s="480">
        <f t="shared" si="51"/>
        <v>0</v>
      </c>
      <c r="CY17" s="480">
        <f t="shared" si="52"/>
        <v>0</v>
      </c>
      <c r="CZ17" s="480">
        <f t="shared" si="53"/>
        <v>0</v>
      </c>
      <c r="DA17" s="480">
        <f t="shared" si="54"/>
        <v>0</v>
      </c>
      <c r="DB17" s="481">
        <f t="shared" si="55"/>
        <v>0</v>
      </c>
      <c r="DC17" s="482">
        <f>CV17*基本!$C$51</f>
        <v>0</v>
      </c>
      <c r="DD17" s="482">
        <f>工数!CV17*基本!$F$52</f>
        <v>0</v>
      </c>
      <c r="DE17" s="480">
        <f t="shared" si="56"/>
        <v>0</v>
      </c>
      <c r="DF17" s="483">
        <f t="shared" si="57"/>
        <v>0</v>
      </c>
      <c r="DG17" s="484">
        <f t="shared" si="58"/>
        <v>0</v>
      </c>
      <c r="DH17" s="483">
        <f t="shared" si="59"/>
        <v>0</v>
      </c>
      <c r="DI17" s="485">
        <f t="shared" si="60"/>
        <v>0</v>
      </c>
    </row>
    <row r="18" spans="2:113" ht="10.5" customHeight="1" x14ac:dyDescent="0.15">
      <c r="B18" s="757"/>
      <c r="C18" s="360" t="str">
        <f>基本情報!F16</f>
        <v>社員11</v>
      </c>
      <c r="D18" s="239" t="str">
        <f>基本情報!M16</f>
        <v>継続雇用2等級</v>
      </c>
      <c r="E18" s="24">
        <f>基本情報!G16/1000</f>
        <v>800</v>
      </c>
      <c r="F18" s="239">
        <f>基本情報!N16</f>
        <v>308</v>
      </c>
      <c r="G18" s="252">
        <f>基本情報!H16/1000</f>
        <v>4</v>
      </c>
      <c r="H18" s="252">
        <f>基本情報!I16/1000</f>
        <v>3</v>
      </c>
      <c r="I18" s="252">
        <f>基本情報!O16</f>
        <v>1.89</v>
      </c>
      <c r="J18" s="248">
        <f>基本情報!P16</f>
        <v>1.89</v>
      </c>
      <c r="K18" s="574">
        <f>基本情報!Q16</f>
        <v>308</v>
      </c>
      <c r="L18" s="575">
        <f>基本情報!H16/1000</f>
        <v>4</v>
      </c>
      <c r="M18" s="575">
        <f>基本情報!I16/1000</f>
        <v>3</v>
      </c>
      <c r="N18" s="575">
        <f>基本情報!R16</f>
        <v>1.89</v>
      </c>
      <c r="O18" s="576">
        <f>基本情報!S16</f>
        <v>1.89</v>
      </c>
      <c r="P18" s="554"/>
      <c r="Q18" s="290">
        <f t="shared" si="1"/>
        <v>0</v>
      </c>
      <c r="R18" s="291">
        <f t="shared" si="2"/>
        <v>0</v>
      </c>
      <c r="S18" s="540"/>
      <c r="T18" s="291">
        <f t="shared" si="3"/>
        <v>0</v>
      </c>
      <c r="U18" s="544"/>
      <c r="V18" s="449">
        <f t="shared" si="4"/>
        <v>0</v>
      </c>
      <c r="W18" s="562"/>
      <c r="X18" s="284">
        <f t="shared" si="5"/>
        <v>0</v>
      </c>
      <c r="Y18" s="284">
        <f t="shared" si="6"/>
        <v>0</v>
      </c>
      <c r="Z18" s="546"/>
      <c r="AA18" s="284">
        <f t="shared" si="7"/>
        <v>0</v>
      </c>
      <c r="AB18" s="549"/>
      <c r="AC18" s="286">
        <f t="shared" si="8"/>
        <v>0</v>
      </c>
      <c r="AD18" s="562"/>
      <c r="AE18" s="284">
        <f t="shared" si="9"/>
        <v>0</v>
      </c>
      <c r="AF18" s="284">
        <f t="shared" si="10"/>
        <v>0</v>
      </c>
      <c r="AG18" s="546"/>
      <c r="AH18" s="284">
        <f t="shared" si="11"/>
        <v>0</v>
      </c>
      <c r="AI18" s="549"/>
      <c r="AJ18" s="286">
        <f t="shared" si="12"/>
        <v>0</v>
      </c>
      <c r="AK18" s="562"/>
      <c r="AL18" s="284">
        <f t="shared" si="13"/>
        <v>0</v>
      </c>
      <c r="AM18" s="284">
        <f t="shared" si="14"/>
        <v>0</v>
      </c>
      <c r="AN18" s="546"/>
      <c r="AO18" s="284">
        <f t="shared" si="15"/>
        <v>0</v>
      </c>
      <c r="AP18" s="549"/>
      <c r="AQ18" s="286">
        <f t="shared" si="16"/>
        <v>0</v>
      </c>
      <c r="AR18" s="562"/>
      <c r="AS18" s="284">
        <f t="shared" si="17"/>
        <v>0</v>
      </c>
      <c r="AT18" s="284">
        <f t="shared" si="18"/>
        <v>0</v>
      </c>
      <c r="AU18" s="546"/>
      <c r="AV18" s="284">
        <f t="shared" si="19"/>
        <v>0</v>
      </c>
      <c r="AW18" s="549"/>
      <c r="AX18" s="286">
        <f t="shared" si="20"/>
        <v>0</v>
      </c>
      <c r="AY18" s="562"/>
      <c r="AZ18" s="284">
        <f t="shared" si="21"/>
        <v>0</v>
      </c>
      <c r="BA18" s="284">
        <f t="shared" si="22"/>
        <v>0</v>
      </c>
      <c r="BB18" s="546"/>
      <c r="BC18" s="284">
        <f t="shared" si="23"/>
        <v>0</v>
      </c>
      <c r="BD18" s="549"/>
      <c r="BE18" s="286">
        <f t="shared" si="24"/>
        <v>0</v>
      </c>
      <c r="BF18" s="562"/>
      <c r="BG18" s="284">
        <f t="shared" si="25"/>
        <v>0</v>
      </c>
      <c r="BH18" s="284">
        <f t="shared" si="26"/>
        <v>0</v>
      </c>
      <c r="BI18" s="546"/>
      <c r="BJ18" s="284">
        <f t="shared" si="27"/>
        <v>0</v>
      </c>
      <c r="BK18" s="549"/>
      <c r="BL18" s="286">
        <f t="shared" si="28"/>
        <v>0</v>
      </c>
      <c r="BM18" s="562"/>
      <c r="BN18" s="284">
        <f t="shared" si="29"/>
        <v>0</v>
      </c>
      <c r="BO18" s="284">
        <f t="shared" si="30"/>
        <v>0</v>
      </c>
      <c r="BP18" s="546"/>
      <c r="BQ18" s="284">
        <f t="shared" si="31"/>
        <v>0</v>
      </c>
      <c r="BR18" s="549"/>
      <c r="BS18" s="286">
        <f t="shared" si="32"/>
        <v>0</v>
      </c>
      <c r="BT18" s="562"/>
      <c r="BU18" s="284">
        <f t="shared" si="33"/>
        <v>0</v>
      </c>
      <c r="BV18" s="284">
        <f t="shared" si="34"/>
        <v>0</v>
      </c>
      <c r="BW18" s="546"/>
      <c r="BX18" s="284">
        <f t="shared" si="35"/>
        <v>0</v>
      </c>
      <c r="BY18" s="549"/>
      <c r="BZ18" s="286">
        <f t="shared" si="36"/>
        <v>0</v>
      </c>
      <c r="CA18" s="562"/>
      <c r="CB18" s="284">
        <f t="shared" si="37"/>
        <v>0</v>
      </c>
      <c r="CC18" s="284">
        <f t="shared" si="38"/>
        <v>0</v>
      </c>
      <c r="CD18" s="546"/>
      <c r="CE18" s="284">
        <f t="shared" si="39"/>
        <v>0</v>
      </c>
      <c r="CF18" s="549"/>
      <c r="CG18" s="286">
        <f t="shared" si="40"/>
        <v>0</v>
      </c>
      <c r="CH18" s="562"/>
      <c r="CI18" s="284">
        <f t="shared" si="41"/>
        <v>0</v>
      </c>
      <c r="CJ18" s="284">
        <f t="shared" si="42"/>
        <v>0</v>
      </c>
      <c r="CK18" s="546"/>
      <c r="CL18" s="284">
        <f t="shared" si="43"/>
        <v>0</v>
      </c>
      <c r="CM18" s="549"/>
      <c r="CN18" s="286">
        <f t="shared" si="44"/>
        <v>0</v>
      </c>
      <c r="CO18" s="562"/>
      <c r="CP18" s="284">
        <f t="shared" si="45"/>
        <v>0</v>
      </c>
      <c r="CQ18" s="284">
        <f t="shared" si="46"/>
        <v>0</v>
      </c>
      <c r="CR18" s="546">
        <v>0</v>
      </c>
      <c r="CS18" s="284">
        <f t="shared" si="47"/>
        <v>0</v>
      </c>
      <c r="CT18" s="549"/>
      <c r="CU18" s="286">
        <f t="shared" si="48"/>
        <v>0</v>
      </c>
      <c r="CV18" s="479">
        <f t="shared" si="49"/>
        <v>0</v>
      </c>
      <c r="CW18" s="480">
        <f t="shared" si="50"/>
        <v>0</v>
      </c>
      <c r="CX18" s="480">
        <f t="shared" si="51"/>
        <v>0</v>
      </c>
      <c r="CY18" s="480">
        <f t="shared" si="52"/>
        <v>0</v>
      </c>
      <c r="CZ18" s="480">
        <f t="shared" si="53"/>
        <v>0</v>
      </c>
      <c r="DA18" s="480">
        <f t="shared" si="54"/>
        <v>0</v>
      </c>
      <c r="DB18" s="481">
        <f t="shared" si="55"/>
        <v>0</v>
      </c>
      <c r="DC18" s="482">
        <f>CV18*基本!$C$51</f>
        <v>0</v>
      </c>
      <c r="DD18" s="482">
        <f>工数!CV18*基本!$F$52</f>
        <v>0</v>
      </c>
      <c r="DE18" s="480">
        <f t="shared" si="56"/>
        <v>0</v>
      </c>
      <c r="DF18" s="483">
        <f t="shared" si="57"/>
        <v>0</v>
      </c>
      <c r="DG18" s="484">
        <f t="shared" si="58"/>
        <v>0</v>
      </c>
      <c r="DH18" s="483">
        <f t="shared" si="59"/>
        <v>0</v>
      </c>
      <c r="DI18" s="485">
        <f t="shared" si="60"/>
        <v>0</v>
      </c>
    </row>
    <row r="19" spans="2:113" ht="10.5" customHeight="1" x14ac:dyDescent="0.15">
      <c r="B19" s="757"/>
      <c r="C19" s="360" t="str">
        <f>基本情報!F17</f>
        <v>社員12</v>
      </c>
      <c r="D19" s="239" t="str">
        <f>基本情報!M17</f>
        <v>継続雇用3等級</v>
      </c>
      <c r="E19" s="24">
        <f>基本情報!G17/1000</f>
        <v>800</v>
      </c>
      <c r="F19" s="239">
        <f>基本情報!N17</f>
        <v>376</v>
      </c>
      <c r="G19" s="252">
        <f>基本情報!H17/1000</f>
        <v>4</v>
      </c>
      <c r="H19" s="252">
        <f>基本情報!I17/1000</f>
        <v>3</v>
      </c>
      <c r="I19" s="252">
        <f>基本情報!O17</f>
        <v>2.25</v>
      </c>
      <c r="J19" s="248">
        <f>基本情報!P17</f>
        <v>2.25</v>
      </c>
      <c r="K19" s="574">
        <f>基本情報!Q17</f>
        <v>376</v>
      </c>
      <c r="L19" s="575">
        <f>基本情報!H17/1000</f>
        <v>4</v>
      </c>
      <c r="M19" s="575">
        <f>基本情報!I17/1000</f>
        <v>3</v>
      </c>
      <c r="N19" s="575">
        <f>基本情報!R17</f>
        <v>2.25</v>
      </c>
      <c r="O19" s="576">
        <f>基本情報!S17</f>
        <v>2.25</v>
      </c>
      <c r="P19" s="554"/>
      <c r="Q19" s="290">
        <f t="shared" si="1"/>
        <v>0</v>
      </c>
      <c r="R19" s="291">
        <f t="shared" si="2"/>
        <v>0</v>
      </c>
      <c r="S19" s="540"/>
      <c r="T19" s="291">
        <f t="shared" si="3"/>
        <v>0</v>
      </c>
      <c r="U19" s="544"/>
      <c r="V19" s="449">
        <f t="shared" si="4"/>
        <v>0</v>
      </c>
      <c r="W19" s="562"/>
      <c r="X19" s="284">
        <f t="shared" si="5"/>
        <v>0</v>
      </c>
      <c r="Y19" s="284">
        <f t="shared" si="6"/>
        <v>0</v>
      </c>
      <c r="Z19" s="546"/>
      <c r="AA19" s="284">
        <f t="shared" si="7"/>
        <v>0</v>
      </c>
      <c r="AB19" s="549"/>
      <c r="AC19" s="286">
        <f t="shared" si="8"/>
        <v>0</v>
      </c>
      <c r="AD19" s="562"/>
      <c r="AE19" s="284">
        <f t="shared" si="9"/>
        <v>0</v>
      </c>
      <c r="AF19" s="284">
        <f t="shared" si="10"/>
        <v>0</v>
      </c>
      <c r="AG19" s="546"/>
      <c r="AH19" s="284">
        <f t="shared" si="11"/>
        <v>0</v>
      </c>
      <c r="AI19" s="549"/>
      <c r="AJ19" s="286">
        <f t="shared" si="12"/>
        <v>0</v>
      </c>
      <c r="AK19" s="562"/>
      <c r="AL19" s="284">
        <f t="shared" si="13"/>
        <v>0</v>
      </c>
      <c r="AM19" s="284">
        <f t="shared" si="14"/>
        <v>0</v>
      </c>
      <c r="AN19" s="546"/>
      <c r="AO19" s="284">
        <f t="shared" si="15"/>
        <v>0</v>
      </c>
      <c r="AP19" s="549"/>
      <c r="AQ19" s="286">
        <f t="shared" si="16"/>
        <v>0</v>
      </c>
      <c r="AR19" s="562"/>
      <c r="AS19" s="284">
        <f t="shared" si="17"/>
        <v>0</v>
      </c>
      <c r="AT19" s="284">
        <f t="shared" si="18"/>
        <v>0</v>
      </c>
      <c r="AU19" s="546"/>
      <c r="AV19" s="284">
        <f t="shared" si="19"/>
        <v>0</v>
      </c>
      <c r="AW19" s="549"/>
      <c r="AX19" s="286">
        <f t="shared" si="20"/>
        <v>0</v>
      </c>
      <c r="AY19" s="562"/>
      <c r="AZ19" s="284">
        <f t="shared" si="21"/>
        <v>0</v>
      </c>
      <c r="BA19" s="284">
        <f t="shared" si="22"/>
        <v>0</v>
      </c>
      <c r="BB19" s="546"/>
      <c r="BC19" s="284">
        <f t="shared" si="23"/>
        <v>0</v>
      </c>
      <c r="BD19" s="549"/>
      <c r="BE19" s="286">
        <f t="shared" si="24"/>
        <v>0</v>
      </c>
      <c r="BF19" s="562"/>
      <c r="BG19" s="284">
        <f t="shared" si="25"/>
        <v>0</v>
      </c>
      <c r="BH19" s="284">
        <f t="shared" si="26"/>
        <v>0</v>
      </c>
      <c r="BI19" s="546"/>
      <c r="BJ19" s="284">
        <f t="shared" si="27"/>
        <v>0</v>
      </c>
      <c r="BK19" s="549"/>
      <c r="BL19" s="286">
        <f t="shared" si="28"/>
        <v>0</v>
      </c>
      <c r="BM19" s="562"/>
      <c r="BN19" s="284">
        <f t="shared" si="29"/>
        <v>0</v>
      </c>
      <c r="BO19" s="284">
        <f t="shared" si="30"/>
        <v>0</v>
      </c>
      <c r="BP19" s="546"/>
      <c r="BQ19" s="284">
        <f t="shared" si="31"/>
        <v>0</v>
      </c>
      <c r="BR19" s="549"/>
      <c r="BS19" s="286">
        <f t="shared" si="32"/>
        <v>0</v>
      </c>
      <c r="BT19" s="562"/>
      <c r="BU19" s="284">
        <f t="shared" si="33"/>
        <v>0</v>
      </c>
      <c r="BV19" s="284">
        <f t="shared" si="34"/>
        <v>0</v>
      </c>
      <c r="BW19" s="546"/>
      <c r="BX19" s="284">
        <f t="shared" si="35"/>
        <v>0</v>
      </c>
      <c r="BY19" s="549"/>
      <c r="BZ19" s="286">
        <f t="shared" si="36"/>
        <v>0</v>
      </c>
      <c r="CA19" s="562"/>
      <c r="CB19" s="284">
        <f t="shared" si="37"/>
        <v>0</v>
      </c>
      <c r="CC19" s="284">
        <f t="shared" si="38"/>
        <v>0</v>
      </c>
      <c r="CD19" s="546"/>
      <c r="CE19" s="284">
        <f t="shared" si="39"/>
        <v>0</v>
      </c>
      <c r="CF19" s="549"/>
      <c r="CG19" s="286">
        <f t="shared" si="40"/>
        <v>0</v>
      </c>
      <c r="CH19" s="562"/>
      <c r="CI19" s="284">
        <f t="shared" si="41"/>
        <v>0</v>
      </c>
      <c r="CJ19" s="284">
        <f t="shared" si="42"/>
        <v>0</v>
      </c>
      <c r="CK19" s="546"/>
      <c r="CL19" s="284">
        <f t="shared" si="43"/>
        <v>0</v>
      </c>
      <c r="CM19" s="549"/>
      <c r="CN19" s="286">
        <f t="shared" si="44"/>
        <v>0</v>
      </c>
      <c r="CO19" s="562"/>
      <c r="CP19" s="284">
        <f t="shared" si="45"/>
        <v>0</v>
      </c>
      <c r="CQ19" s="284">
        <f t="shared" si="46"/>
        <v>0</v>
      </c>
      <c r="CR19" s="546"/>
      <c r="CS19" s="284">
        <f t="shared" si="47"/>
        <v>0</v>
      </c>
      <c r="CT19" s="549"/>
      <c r="CU19" s="286">
        <f t="shared" si="48"/>
        <v>0</v>
      </c>
      <c r="CV19" s="479">
        <f t="shared" si="49"/>
        <v>0</v>
      </c>
      <c r="CW19" s="480">
        <f t="shared" si="50"/>
        <v>0</v>
      </c>
      <c r="CX19" s="480">
        <f t="shared" si="51"/>
        <v>0</v>
      </c>
      <c r="CY19" s="480">
        <f t="shared" si="52"/>
        <v>0</v>
      </c>
      <c r="CZ19" s="480">
        <f t="shared" si="53"/>
        <v>0</v>
      </c>
      <c r="DA19" s="480">
        <f t="shared" si="54"/>
        <v>0</v>
      </c>
      <c r="DB19" s="481">
        <f t="shared" si="55"/>
        <v>0</v>
      </c>
      <c r="DC19" s="482">
        <f>CV19*基本!$C$51</f>
        <v>0</v>
      </c>
      <c r="DD19" s="482">
        <f>工数!CV19*基本!$F$52</f>
        <v>0</v>
      </c>
      <c r="DE19" s="480">
        <f t="shared" si="56"/>
        <v>0</v>
      </c>
      <c r="DF19" s="483">
        <f t="shared" si="57"/>
        <v>0</v>
      </c>
      <c r="DG19" s="484">
        <f t="shared" si="58"/>
        <v>0</v>
      </c>
      <c r="DH19" s="483">
        <f t="shared" si="59"/>
        <v>0</v>
      </c>
      <c r="DI19" s="485">
        <f t="shared" si="60"/>
        <v>0</v>
      </c>
    </row>
    <row r="20" spans="2:113" ht="10.5" customHeight="1" x14ac:dyDescent="0.15">
      <c r="B20" s="757"/>
      <c r="C20" s="360" t="str">
        <f>基本情報!F18</f>
        <v>社員13</v>
      </c>
      <c r="D20" s="239" t="str">
        <f>基本情報!M18</f>
        <v>継続雇用4等級</v>
      </c>
      <c r="E20" s="24">
        <f>基本情報!G18/1000</f>
        <v>800</v>
      </c>
      <c r="F20" s="239">
        <f>基本情報!N18</f>
        <v>428</v>
      </c>
      <c r="G20" s="252">
        <f>基本情報!H18/1000</f>
        <v>4</v>
      </c>
      <c r="H20" s="252">
        <f>基本情報!I18/1000</f>
        <v>3</v>
      </c>
      <c r="I20" s="252">
        <f>基本情報!O18</f>
        <v>2.65</v>
      </c>
      <c r="J20" s="248">
        <f>基本情報!P18</f>
        <v>2.65</v>
      </c>
      <c r="K20" s="574">
        <f>基本情報!Q18</f>
        <v>428</v>
      </c>
      <c r="L20" s="575">
        <f>基本情報!H18/1000</f>
        <v>4</v>
      </c>
      <c r="M20" s="575">
        <f>基本情報!I18/1000</f>
        <v>3</v>
      </c>
      <c r="N20" s="575">
        <f>基本情報!R18</f>
        <v>2.65</v>
      </c>
      <c r="O20" s="576">
        <f>基本情報!S18</f>
        <v>2.65</v>
      </c>
      <c r="P20" s="554"/>
      <c r="Q20" s="290">
        <f t="shared" si="1"/>
        <v>0</v>
      </c>
      <c r="R20" s="291">
        <f t="shared" si="2"/>
        <v>0</v>
      </c>
      <c r="S20" s="540"/>
      <c r="T20" s="291">
        <f t="shared" si="3"/>
        <v>0</v>
      </c>
      <c r="U20" s="544"/>
      <c r="V20" s="449">
        <f t="shared" si="4"/>
        <v>0</v>
      </c>
      <c r="W20" s="562"/>
      <c r="X20" s="284">
        <f t="shared" si="5"/>
        <v>0</v>
      </c>
      <c r="Y20" s="284">
        <f t="shared" si="6"/>
        <v>0</v>
      </c>
      <c r="Z20" s="546"/>
      <c r="AA20" s="284">
        <f t="shared" si="7"/>
        <v>0</v>
      </c>
      <c r="AB20" s="549"/>
      <c r="AC20" s="286">
        <f t="shared" si="8"/>
        <v>0</v>
      </c>
      <c r="AD20" s="562"/>
      <c r="AE20" s="284">
        <f t="shared" si="9"/>
        <v>0</v>
      </c>
      <c r="AF20" s="284">
        <f t="shared" si="10"/>
        <v>0</v>
      </c>
      <c r="AG20" s="546"/>
      <c r="AH20" s="284">
        <f t="shared" si="11"/>
        <v>0</v>
      </c>
      <c r="AI20" s="549"/>
      <c r="AJ20" s="286">
        <f t="shared" si="12"/>
        <v>0</v>
      </c>
      <c r="AK20" s="562"/>
      <c r="AL20" s="284">
        <f t="shared" si="13"/>
        <v>0</v>
      </c>
      <c r="AM20" s="284">
        <f t="shared" si="14"/>
        <v>0</v>
      </c>
      <c r="AN20" s="546"/>
      <c r="AO20" s="284">
        <f t="shared" si="15"/>
        <v>0</v>
      </c>
      <c r="AP20" s="549"/>
      <c r="AQ20" s="286">
        <f t="shared" si="16"/>
        <v>0</v>
      </c>
      <c r="AR20" s="562"/>
      <c r="AS20" s="284">
        <f t="shared" si="17"/>
        <v>0</v>
      </c>
      <c r="AT20" s="284">
        <f t="shared" si="18"/>
        <v>0</v>
      </c>
      <c r="AU20" s="546"/>
      <c r="AV20" s="284">
        <f t="shared" si="19"/>
        <v>0</v>
      </c>
      <c r="AW20" s="549"/>
      <c r="AX20" s="286">
        <f t="shared" si="20"/>
        <v>0</v>
      </c>
      <c r="AY20" s="562"/>
      <c r="AZ20" s="284">
        <f t="shared" si="21"/>
        <v>0</v>
      </c>
      <c r="BA20" s="284">
        <f t="shared" si="22"/>
        <v>0</v>
      </c>
      <c r="BB20" s="546"/>
      <c r="BC20" s="284">
        <f t="shared" si="23"/>
        <v>0</v>
      </c>
      <c r="BD20" s="549"/>
      <c r="BE20" s="286">
        <f t="shared" si="24"/>
        <v>0</v>
      </c>
      <c r="BF20" s="562"/>
      <c r="BG20" s="284">
        <f t="shared" si="25"/>
        <v>0</v>
      </c>
      <c r="BH20" s="284">
        <f t="shared" si="26"/>
        <v>0</v>
      </c>
      <c r="BI20" s="546"/>
      <c r="BJ20" s="284">
        <f t="shared" si="27"/>
        <v>0</v>
      </c>
      <c r="BK20" s="549"/>
      <c r="BL20" s="286">
        <f t="shared" si="28"/>
        <v>0</v>
      </c>
      <c r="BM20" s="562"/>
      <c r="BN20" s="284">
        <f t="shared" si="29"/>
        <v>0</v>
      </c>
      <c r="BO20" s="284">
        <f t="shared" si="30"/>
        <v>0</v>
      </c>
      <c r="BP20" s="546"/>
      <c r="BQ20" s="284">
        <f t="shared" si="31"/>
        <v>0</v>
      </c>
      <c r="BR20" s="549"/>
      <c r="BS20" s="286">
        <f t="shared" si="32"/>
        <v>0</v>
      </c>
      <c r="BT20" s="562"/>
      <c r="BU20" s="284">
        <f t="shared" si="33"/>
        <v>0</v>
      </c>
      <c r="BV20" s="284">
        <f t="shared" si="34"/>
        <v>0</v>
      </c>
      <c r="BW20" s="546"/>
      <c r="BX20" s="284">
        <f t="shared" si="35"/>
        <v>0</v>
      </c>
      <c r="BY20" s="549"/>
      <c r="BZ20" s="286">
        <f t="shared" si="36"/>
        <v>0</v>
      </c>
      <c r="CA20" s="562"/>
      <c r="CB20" s="284">
        <f t="shared" si="37"/>
        <v>0</v>
      </c>
      <c r="CC20" s="284">
        <f t="shared" si="38"/>
        <v>0</v>
      </c>
      <c r="CD20" s="546"/>
      <c r="CE20" s="284">
        <f t="shared" si="39"/>
        <v>0</v>
      </c>
      <c r="CF20" s="549"/>
      <c r="CG20" s="286">
        <f t="shared" si="40"/>
        <v>0</v>
      </c>
      <c r="CH20" s="562"/>
      <c r="CI20" s="284">
        <f t="shared" si="41"/>
        <v>0</v>
      </c>
      <c r="CJ20" s="284">
        <f t="shared" si="42"/>
        <v>0</v>
      </c>
      <c r="CK20" s="546"/>
      <c r="CL20" s="284">
        <f t="shared" si="43"/>
        <v>0</v>
      </c>
      <c r="CM20" s="549"/>
      <c r="CN20" s="286">
        <f t="shared" si="44"/>
        <v>0</v>
      </c>
      <c r="CO20" s="562"/>
      <c r="CP20" s="284">
        <f t="shared" si="45"/>
        <v>0</v>
      </c>
      <c r="CQ20" s="284">
        <f t="shared" si="46"/>
        <v>0</v>
      </c>
      <c r="CR20" s="546"/>
      <c r="CS20" s="284">
        <f t="shared" si="47"/>
        <v>0</v>
      </c>
      <c r="CT20" s="549"/>
      <c r="CU20" s="286">
        <f t="shared" si="48"/>
        <v>0</v>
      </c>
      <c r="CV20" s="479">
        <f t="shared" si="49"/>
        <v>0</v>
      </c>
      <c r="CW20" s="480">
        <f t="shared" si="50"/>
        <v>0</v>
      </c>
      <c r="CX20" s="480">
        <f t="shared" si="51"/>
        <v>0</v>
      </c>
      <c r="CY20" s="480">
        <f t="shared" si="52"/>
        <v>0</v>
      </c>
      <c r="CZ20" s="480">
        <f t="shared" si="53"/>
        <v>0</v>
      </c>
      <c r="DA20" s="480">
        <f t="shared" si="54"/>
        <v>0</v>
      </c>
      <c r="DB20" s="481">
        <f t="shared" si="55"/>
        <v>0</v>
      </c>
      <c r="DC20" s="482">
        <f>CV20*基本!$C$51</f>
        <v>0</v>
      </c>
      <c r="DD20" s="482">
        <f>工数!CV20*基本!$F$52</f>
        <v>0</v>
      </c>
      <c r="DE20" s="480">
        <f t="shared" si="56"/>
        <v>0</v>
      </c>
      <c r="DF20" s="483">
        <f t="shared" si="57"/>
        <v>0</v>
      </c>
      <c r="DG20" s="484">
        <f t="shared" si="58"/>
        <v>0</v>
      </c>
      <c r="DH20" s="483">
        <f t="shared" si="59"/>
        <v>0</v>
      </c>
      <c r="DI20" s="485">
        <f t="shared" si="60"/>
        <v>0</v>
      </c>
    </row>
    <row r="21" spans="2:113" ht="10.5" customHeight="1" x14ac:dyDescent="0.15">
      <c r="B21" s="757"/>
      <c r="C21" s="360" t="str">
        <f>基本情報!F19</f>
        <v>社員14</v>
      </c>
      <c r="D21" s="239" t="str">
        <f>基本情報!M19</f>
        <v>継続雇用5等級</v>
      </c>
      <c r="E21" s="24">
        <f>基本情報!G19/1000</f>
        <v>800</v>
      </c>
      <c r="F21" s="239">
        <f>基本情報!N19</f>
        <v>490</v>
      </c>
      <c r="G21" s="252">
        <f>基本情報!H19/1000</f>
        <v>4</v>
      </c>
      <c r="H21" s="252">
        <f>基本情報!I19/1000</f>
        <v>3</v>
      </c>
      <c r="I21" s="252">
        <f>基本情報!O19</f>
        <v>3.01</v>
      </c>
      <c r="J21" s="248">
        <f>基本情報!P19</f>
        <v>3.01</v>
      </c>
      <c r="K21" s="574">
        <f>基本情報!Q19</f>
        <v>490</v>
      </c>
      <c r="L21" s="575">
        <f>基本情報!H19/1000</f>
        <v>4</v>
      </c>
      <c r="M21" s="575">
        <f>基本情報!I19/1000</f>
        <v>3</v>
      </c>
      <c r="N21" s="575">
        <f>基本情報!R19</f>
        <v>3.01</v>
      </c>
      <c r="O21" s="576">
        <f>基本情報!S19</f>
        <v>3.01</v>
      </c>
      <c r="P21" s="554"/>
      <c r="Q21" s="290">
        <f t="shared" si="1"/>
        <v>0</v>
      </c>
      <c r="R21" s="291">
        <f t="shared" si="2"/>
        <v>0</v>
      </c>
      <c r="S21" s="540"/>
      <c r="T21" s="291">
        <f t="shared" si="3"/>
        <v>0</v>
      </c>
      <c r="U21" s="544"/>
      <c r="V21" s="449">
        <f t="shared" si="4"/>
        <v>0</v>
      </c>
      <c r="W21" s="562"/>
      <c r="X21" s="284">
        <f t="shared" si="5"/>
        <v>0</v>
      </c>
      <c r="Y21" s="284">
        <f t="shared" si="6"/>
        <v>0</v>
      </c>
      <c r="Z21" s="546"/>
      <c r="AA21" s="284">
        <f t="shared" si="7"/>
        <v>0</v>
      </c>
      <c r="AB21" s="549"/>
      <c r="AC21" s="286">
        <f t="shared" si="8"/>
        <v>0</v>
      </c>
      <c r="AD21" s="562"/>
      <c r="AE21" s="284">
        <f t="shared" si="9"/>
        <v>0</v>
      </c>
      <c r="AF21" s="284">
        <f t="shared" si="10"/>
        <v>0</v>
      </c>
      <c r="AG21" s="546"/>
      <c r="AH21" s="284">
        <f t="shared" si="11"/>
        <v>0</v>
      </c>
      <c r="AI21" s="549"/>
      <c r="AJ21" s="286">
        <f t="shared" si="12"/>
        <v>0</v>
      </c>
      <c r="AK21" s="562"/>
      <c r="AL21" s="284">
        <f t="shared" si="13"/>
        <v>0</v>
      </c>
      <c r="AM21" s="284">
        <f t="shared" si="14"/>
        <v>0</v>
      </c>
      <c r="AN21" s="546">
        <v>0</v>
      </c>
      <c r="AO21" s="284">
        <f t="shared" si="15"/>
        <v>0</v>
      </c>
      <c r="AP21" s="549"/>
      <c r="AQ21" s="286">
        <f t="shared" si="16"/>
        <v>0</v>
      </c>
      <c r="AR21" s="562"/>
      <c r="AS21" s="284">
        <f t="shared" si="17"/>
        <v>0</v>
      </c>
      <c r="AT21" s="284">
        <f t="shared" si="18"/>
        <v>0</v>
      </c>
      <c r="AU21" s="546"/>
      <c r="AV21" s="284">
        <f t="shared" si="19"/>
        <v>0</v>
      </c>
      <c r="AW21" s="549"/>
      <c r="AX21" s="286">
        <f t="shared" si="20"/>
        <v>0</v>
      </c>
      <c r="AY21" s="562"/>
      <c r="AZ21" s="284">
        <f t="shared" si="21"/>
        <v>0</v>
      </c>
      <c r="BA21" s="284">
        <f t="shared" si="22"/>
        <v>0</v>
      </c>
      <c r="BB21" s="546"/>
      <c r="BC21" s="284">
        <f t="shared" si="23"/>
        <v>0</v>
      </c>
      <c r="BD21" s="549"/>
      <c r="BE21" s="286">
        <f t="shared" si="24"/>
        <v>0</v>
      </c>
      <c r="BF21" s="562"/>
      <c r="BG21" s="284">
        <f t="shared" si="25"/>
        <v>0</v>
      </c>
      <c r="BH21" s="284">
        <f t="shared" si="26"/>
        <v>0</v>
      </c>
      <c r="BI21" s="546"/>
      <c r="BJ21" s="284">
        <f t="shared" si="27"/>
        <v>0</v>
      </c>
      <c r="BK21" s="549"/>
      <c r="BL21" s="286">
        <f t="shared" si="28"/>
        <v>0</v>
      </c>
      <c r="BM21" s="562"/>
      <c r="BN21" s="284">
        <f t="shared" si="29"/>
        <v>0</v>
      </c>
      <c r="BO21" s="284">
        <f t="shared" si="30"/>
        <v>0</v>
      </c>
      <c r="BP21" s="546"/>
      <c r="BQ21" s="284">
        <f t="shared" si="31"/>
        <v>0</v>
      </c>
      <c r="BR21" s="549"/>
      <c r="BS21" s="286">
        <f t="shared" si="32"/>
        <v>0</v>
      </c>
      <c r="BT21" s="562"/>
      <c r="BU21" s="284">
        <f t="shared" si="33"/>
        <v>0</v>
      </c>
      <c r="BV21" s="284">
        <f t="shared" si="34"/>
        <v>0</v>
      </c>
      <c r="BW21" s="546"/>
      <c r="BX21" s="284">
        <f t="shared" si="35"/>
        <v>0</v>
      </c>
      <c r="BY21" s="549"/>
      <c r="BZ21" s="286">
        <f t="shared" si="36"/>
        <v>0</v>
      </c>
      <c r="CA21" s="562"/>
      <c r="CB21" s="284">
        <f t="shared" si="37"/>
        <v>0</v>
      </c>
      <c r="CC21" s="284">
        <f t="shared" si="38"/>
        <v>0</v>
      </c>
      <c r="CD21" s="546"/>
      <c r="CE21" s="284">
        <f t="shared" si="39"/>
        <v>0</v>
      </c>
      <c r="CF21" s="549"/>
      <c r="CG21" s="286">
        <f t="shared" si="40"/>
        <v>0</v>
      </c>
      <c r="CH21" s="562"/>
      <c r="CI21" s="284">
        <f t="shared" si="41"/>
        <v>0</v>
      </c>
      <c r="CJ21" s="284">
        <f t="shared" si="42"/>
        <v>0</v>
      </c>
      <c r="CK21" s="546"/>
      <c r="CL21" s="284">
        <f t="shared" si="43"/>
        <v>0</v>
      </c>
      <c r="CM21" s="549"/>
      <c r="CN21" s="286">
        <f t="shared" si="44"/>
        <v>0</v>
      </c>
      <c r="CO21" s="562"/>
      <c r="CP21" s="284">
        <f t="shared" si="45"/>
        <v>0</v>
      </c>
      <c r="CQ21" s="284">
        <f t="shared" si="46"/>
        <v>0</v>
      </c>
      <c r="CR21" s="546"/>
      <c r="CS21" s="284">
        <f t="shared" si="47"/>
        <v>0</v>
      </c>
      <c r="CT21" s="549"/>
      <c r="CU21" s="286">
        <f t="shared" si="48"/>
        <v>0</v>
      </c>
      <c r="CV21" s="479">
        <f t="shared" si="49"/>
        <v>0</v>
      </c>
      <c r="CW21" s="480">
        <f t="shared" si="50"/>
        <v>0</v>
      </c>
      <c r="CX21" s="480">
        <f t="shared" si="51"/>
        <v>0</v>
      </c>
      <c r="CY21" s="480">
        <f t="shared" si="52"/>
        <v>0</v>
      </c>
      <c r="CZ21" s="480">
        <f t="shared" si="53"/>
        <v>0</v>
      </c>
      <c r="DA21" s="480">
        <f t="shared" si="54"/>
        <v>0</v>
      </c>
      <c r="DB21" s="481">
        <f t="shared" si="55"/>
        <v>0</v>
      </c>
      <c r="DC21" s="482">
        <f>CV21*基本!$C$51</f>
        <v>0</v>
      </c>
      <c r="DD21" s="482">
        <f>工数!CV21*基本!$F$52</f>
        <v>0</v>
      </c>
      <c r="DE21" s="480">
        <f t="shared" si="56"/>
        <v>0</v>
      </c>
      <c r="DF21" s="483">
        <f t="shared" si="57"/>
        <v>0</v>
      </c>
      <c r="DG21" s="484">
        <f t="shared" si="58"/>
        <v>0</v>
      </c>
      <c r="DH21" s="483">
        <f t="shared" si="59"/>
        <v>0</v>
      </c>
      <c r="DI21" s="485">
        <f t="shared" si="60"/>
        <v>0</v>
      </c>
    </row>
    <row r="22" spans="2:113" ht="10.5" customHeight="1" x14ac:dyDescent="0.15">
      <c r="B22" s="757"/>
      <c r="C22" s="360" t="str">
        <f>基本情報!F20</f>
        <v>社員15</v>
      </c>
      <c r="D22" s="239" t="str">
        <f>基本情報!M20</f>
        <v>契約１</v>
      </c>
      <c r="E22" s="24">
        <f>基本情報!G20/1000</f>
        <v>800</v>
      </c>
      <c r="F22" s="239">
        <f>基本情報!N20</f>
        <v>740</v>
      </c>
      <c r="G22" s="252">
        <f>基本情報!H20/1000</f>
        <v>4</v>
      </c>
      <c r="H22" s="252">
        <f>基本情報!I20/1000</f>
        <v>3</v>
      </c>
      <c r="I22" s="252">
        <f>基本情報!O20</f>
        <v>4.7</v>
      </c>
      <c r="J22" s="248">
        <f>基本情報!P20</f>
        <v>4.7</v>
      </c>
      <c r="K22" s="574">
        <f>基本情報!Q20</f>
        <v>740</v>
      </c>
      <c r="L22" s="575">
        <f>基本情報!H20/1000</f>
        <v>4</v>
      </c>
      <c r="M22" s="575">
        <f>基本情報!I20/1000</f>
        <v>3</v>
      </c>
      <c r="N22" s="575">
        <f>基本情報!R20</f>
        <v>4.7</v>
      </c>
      <c r="O22" s="576">
        <f>基本情報!S20</f>
        <v>4.7</v>
      </c>
      <c r="P22" s="554"/>
      <c r="Q22" s="290">
        <f t="shared" si="1"/>
        <v>0</v>
      </c>
      <c r="R22" s="291">
        <f t="shared" ref="R22:R27" si="61">P22*F22</f>
        <v>0</v>
      </c>
      <c r="S22" s="540"/>
      <c r="T22" s="291">
        <f t="shared" si="3"/>
        <v>0</v>
      </c>
      <c r="U22" s="544"/>
      <c r="V22" s="449">
        <f t="shared" si="4"/>
        <v>0</v>
      </c>
      <c r="W22" s="562"/>
      <c r="X22" s="284">
        <f t="shared" si="5"/>
        <v>0</v>
      </c>
      <c r="Y22" s="284">
        <f t="shared" si="6"/>
        <v>0</v>
      </c>
      <c r="Z22" s="546"/>
      <c r="AA22" s="284">
        <f t="shared" si="7"/>
        <v>0</v>
      </c>
      <c r="AB22" s="549"/>
      <c r="AC22" s="286">
        <f t="shared" si="8"/>
        <v>0</v>
      </c>
      <c r="AD22" s="562"/>
      <c r="AE22" s="284">
        <f t="shared" si="9"/>
        <v>0</v>
      </c>
      <c r="AF22" s="284">
        <f t="shared" si="10"/>
        <v>0</v>
      </c>
      <c r="AG22" s="546"/>
      <c r="AH22" s="284">
        <f t="shared" si="11"/>
        <v>0</v>
      </c>
      <c r="AI22" s="549"/>
      <c r="AJ22" s="286">
        <f t="shared" si="12"/>
        <v>0</v>
      </c>
      <c r="AK22" s="562"/>
      <c r="AL22" s="284">
        <f t="shared" si="13"/>
        <v>0</v>
      </c>
      <c r="AM22" s="284">
        <f t="shared" si="14"/>
        <v>0</v>
      </c>
      <c r="AN22" s="546"/>
      <c r="AO22" s="284">
        <f t="shared" si="15"/>
        <v>0</v>
      </c>
      <c r="AP22" s="549"/>
      <c r="AQ22" s="286">
        <f t="shared" si="16"/>
        <v>0</v>
      </c>
      <c r="AR22" s="562"/>
      <c r="AS22" s="284">
        <f t="shared" si="17"/>
        <v>0</v>
      </c>
      <c r="AT22" s="284">
        <f t="shared" si="18"/>
        <v>0</v>
      </c>
      <c r="AU22" s="546"/>
      <c r="AV22" s="284">
        <f t="shared" si="19"/>
        <v>0</v>
      </c>
      <c r="AW22" s="549"/>
      <c r="AX22" s="286">
        <f t="shared" si="20"/>
        <v>0</v>
      </c>
      <c r="AY22" s="562"/>
      <c r="AZ22" s="284">
        <f t="shared" si="21"/>
        <v>0</v>
      </c>
      <c r="BA22" s="284">
        <f t="shared" si="22"/>
        <v>0</v>
      </c>
      <c r="BB22" s="546"/>
      <c r="BC22" s="284">
        <f t="shared" si="23"/>
        <v>0</v>
      </c>
      <c r="BD22" s="549"/>
      <c r="BE22" s="286">
        <f t="shared" si="24"/>
        <v>0</v>
      </c>
      <c r="BF22" s="562"/>
      <c r="BG22" s="284">
        <f t="shared" si="25"/>
        <v>0</v>
      </c>
      <c r="BH22" s="284">
        <f t="shared" si="26"/>
        <v>0</v>
      </c>
      <c r="BI22" s="546"/>
      <c r="BJ22" s="284">
        <f t="shared" si="27"/>
        <v>0</v>
      </c>
      <c r="BK22" s="549"/>
      <c r="BL22" s="286">
        <f t="shared" si="28"/>
        <v>0</v>
      </c>
      <c r="BM22" s="562"/>
      <c r="BN22" s="284">
        <f t="shared" si="29"/>
        <v>0</v>
      </c>
      <c r="BO22" s="284">
        <f t="shared" si="30"/>
        <v>0</v>
      </c>
      <c r="BP22" s="546"/>
      <c r="BQ22" s="284">
        <f t="shared" si="31"/>
        <v>0</v>
      </c>
      <c r="BR22" s="549"/>
      <c r="BS22" s="286">
        <f t="shared" si="32"/>
        <v>0</v>
      </c>
      <c r="BT22" s="562"/>
      <c r="BU22" s="284">
        <f t="shared" si="33"/>
        <v>0</v>
      </c>
      <c r="BV22" s="284">
        <f t="shared" si="34"/>
        <v>0</v>
      </c>
      <c r="BW22" s="546"/>
      <c r="BX22" s="284">
        <f t="shared" si="35"/>
        <v>0</v>
      </c>
      <c r="BY22" s="549"/>
      <c r="BZ22" s="286">
        <f t="shared" si="36"/>
        <v>0</v>
      </c>
      <c r="CA22" s="562"/>
      <c r="CB22" s="284">
        <f t="shared" si="37"/>
        <v>0</v>
      </c>
      <c r="CC22" s="284">
        <f t="shared" si="38"/>
        <v>0</v>
      </c>
      <c r="CD22" s="546"/>
      <c r="CE22" s="284">
        <f t="shared" si="39"/>
        <v>0</v>
      </c>
      <c r="CF22" s="549"/>
      <c r="CG22" s="286">
        <f t="shared" si="40"/>
        <v>0</v>
      </c>
      <c r="CH22" s="562"/>
      <c r="CI22" s="284">
        <f t="shared" si="41"/>
        <v>0</v>
      </c>
      <c r="CJ22" s="284">
        <f t="shared" si="42"/>
        <v>0</v>
      </c>
      <c r="CK22" s="546"/>
      <c r="CL22" s="284">
        <f t="shared" si="43"/>
        <v>0</v>
      </c>
      <c r="CM22" s="549"/>
      <c r="CN22" s="286">
        <f t="shared" si="44"/>
        <v>0</v>
      </c>
      <c r="CO22" s="562"/>
      <c r="CP22" s="284">
        <f t="shared" si="45"/>
        <v>0</v>
      </c>
      <c r="CQ22" s="284">
        <f t="shared" si="46"/>
        <v>0</v>
      </c>
      <c r="CR22" s="546"/>
      <c r="CS22" s="284">
        <f t="shared" si="47"/>
        <v>0</v>
      </c>
      <c r="CT22" s="549"/>
      <c r="CU22" s="286">
        <f t="shared" si="48"/>
        <v>0</v>
      </c>
      <c r="CV22" s="479">
        <f t="shared" si="49"/>
        <v>0</v>
      </c>
      <c r="CW22" s="480">
        <f t="shared" si="50"/>
        <v>0</v>
      </c>
      <c r="CX22" s="480">
        <f t="shared" si="51"/>
        <v>0</v>
      </c>
      <c r="CY22" s="480">
        <f t="shared" si="52"/>
        <v>0</v>
      </c>
      <c r="CZ22" s="480">
        <f t="shared" si="53"/>
        <v>0</v>
      </c>
      <c r="DA22" s="480">
        <f t="shared" si="54"/>
        <v>0</v>
      </c>
      <c r="DB22" s="481">
        <f t="shared" si="55"/>
        <v>0</v>
      </c>
      <c r="DC22" s="482">
        <f>CV22*基本!$C$51</f>
        <v>0</v>
      </c>
      <c r="DD22" s="482">
        <f>工数!CV22*基本!$F$52</f>
        <v>0</v>
      </c>
      <c r="DE22" s="480">
        <f t="shared" si="56"/>
        <v>0</v>
      </c>
      <c r="DF22" s="483">
        <f t="shared" si="57"/>
        <v>0</v>
      </c>
      <c r="DG22" s="484">
        <f t="shared" si="58"/>
        <v>0</v>
      </c>
      <c r="DH22" s="483">
        <f t="shared" si="59"/>
        <v>0</v>
      </c>
      <c r="DI22" s="485">
        <f t="shared" si="60"/>
        <v>0</v>
      </c>
    </row>
    <row r="23" spans="2:113" ht="10.5" customHeight="1" x14ac:dyDescent="0.15">
      <c r="B23" s="757"/>
      <c r="C23" s="360" t="str">
        <f>基本情報!F21</f>
        <v>社員16</v>
      </c>
      <c r="D23" s="239" t="str">
        <f>基本情報!M21</f>
        <v>契約２</v>
      </c>
      <c r="E23" s="24">
        <f>基本情報!G21/1000</f>
        <v>800</v>
      </c>
      <c r="F23" s="239">
        <f>基本情報!N21</f>
        <v>890</v>
      </c>
      <c r="G23" s="252">
        <f>基本情報!H21/1000</f>
        <v>4</v>
      </c>
      <c r="H23" s="252">
        <f>基本情報!I21/1000</f>
        <v>3</v>
      </c>
      <c r="I23" s="252">
        <f>基本情報!O21</f>
        <v>5.9</v>
      </c>
      <c r="J23" s="248">
        <f>基本情報!P21</f>
        <v>5.9</v>
      </c>
      <c r="K23" s="574">
        <f>基本情報!Q21</f>
        <v>890</v>
      </c>
      <c r="L23" s="575">
        <f>基本情報!H21/1000</f>
        <v>4</v>
      </c>
      <c r="M23" s="575">
        <f>基本情報!I21/1000</f>
        <v>3</v>
      </c>
      <c r="N23" s="575">
        <f>基本情報!R21</f>
        <v>5.9</v>
      </c>
      <c r="O23" s="576">
        <f>基本情報!S21</f>
        <v>5.9</v>
      </c>
      <c r="P23" s="554"/>
      <c r="Q23" s="290">
        <f t="shared" si="1"/>
        <v>0</v>
      </c>
      <c r="R23" s="291">
        <f t="shared" si="61"/>
        <v>0</v>
      </c>
      <c r="S23" s="540"/>
      <c r="T23" s="291">
        <f t="shared" si="3"/>
        <v>0</v>
      </c>
      <c r="U23" s="544"/>
      <c r="V23" s="449">
        <f t="shared" si="4"/>
        <v>0</v>
      </c>
      <c r="W23" s="562"/>
      <c r="X23" s="284">
        <f t="shared" si="5"/>
        <v>0</v>
      </c>
      <c r="Y23" s="284">
        <f t="shared" si="6"/>
        <v>0</v>
      </c>
      <c r="Z23" s="546"/>
      <c r="AA23" s="284">
        <f t="shared" si="7"/>
        <v>0</v>
      </c>
      <c r="AB23" s="549"/>
      <c r="AC23" s="286">
        <f t="shared" si="8"/>
        <v>0</v>
      </c>
      <c r="AD23" s="562"/>
      <c r="AE23" s="284">
        <f t="shared" si="9"/>
        <v>0</v>
      </c>
      <c r="AF23" s="284">
        <f t="shared" si="10"/>
        <v>0</v>
      </c>
      <c r="AG23" s="546"/>
      <c r="AH23" s="284">
        <f t="shared" si="11"/>
        <v>0</v>
      </c>
      <c r="AI23" s="549"/>
      <c r="AJ23" s="286">
        <f t="shared" si="12"/>
        <v>0</v>
      </c>
      <c r="AK23" s="562"/>
      <c r="AL23" s="284">
        <f t="shared" si="13"/>
        <v>0</v>
      </c>
      <c r="AM23" s="284">
        <f t="shared" si="14"/>
        <v>0</v>
      </c>
      <c r="AN23" s="546"/>
      <c r="AO23" s="284">
        <f t="shared" si="15"/>
        <v>0</v>
      </c>
      <c r="AP23" s="549"/>
      <c r="AQ23" s="286">
        <f t="shared" si="16"/>
        <v>0</v>
      </c>
      <c r="AR23" s="562"/>
      <c r="AS23" s="284">
        <f t="shared" si="17"/>
        <v>0</v>
      </c>
      <c r="AT23" s="284">
        <f t="shared" si="18"/>
        <v>0</v>
      </c>
      <c r="AU23" s="546"/>
      <c r="AV23" s="284">
        <f t="shared" si="19"/>
        <v>0</v>
      </c>
      <c r="AW23" s="549"/>
      <c r="AX23" s="286">
        <f t="shared" si="20"/>
        <v>0</v>
      </c>
      <c r="AY23" s="562"/>
      <c r="AZ23" s="284">
        <f t="shared" si="21"/>
        <v>0</v>
      </c>
      <c r="BA23" s="284">
        <f t="shared" si="22"/>
        <v>0</v>
      </c>
      <c r="BB23" s="546"/>
      <c r="BC23" s="284">
        <f t="shared" si="23"/>
        <v>0</v>
      </c>
      <c r="BD23" s="549"/>
      <c r="BE23" s="286">
        <f t="shared" si="24"/>
        <v>0</v>
      </c>
      <c r="BF23" s="562"/>
      <c r="BG23" s="284">
        <f t="shared" si="25"/>
        <v>0</v>
      </c>
      <c r="BH23" s="284">
        <f t="shared" si="26"/>
        <v>0</v>
      </c>
      <c r="BI23" s="546"/>
      <c r="BJ23" s="284">
        <f t="shared" si="27"/>
        <v>0</v>
      </c>
      <c r="BK23" s="549"/>
      <c r="BL23" s="286">
        <f t="shared" si="28"/>
        <v>0</v>
      </c>
      <c r="BM23" s="562"/>
      <c r="BN23" s="284">
        <f t="shared" si="29"/>
        <v>0</v>
      </c>
      <c r="BO23" s="284">
        <f t="shared" si="30"/>
        <v>0</v>
      </c>
      <c r="BP23" s="546"/>
      <c r="BQ23" s="284">
        <f t="shared" si="31"/>
        <v>0</v>
      </c>
      <c r="BR23" s="549"/>
      <c r="BS23" s="286">
        <f t="shared" si="32"/>
        <v>0</v>
      </c>
      <c r="BT23" s="562"/>
      <c r="BU23" s="284">
        <f t="shared" si="33"/>
        <v>0</v>
      </c>
      <c r="BV23" s="284">
        <f t="shared" si="34"/>
        <v>0</v>
      </c>
      <c r="BW23" s="546"/>
      <c r="BX23" s="284">
        <f t="shared" si="35"/>
        <v>0</v>
      </c>
      <c r="BY23" s="549"/>
      <c r="BZ23" s="286">
        <f t="shared" si="36"/>
        <v>0</v>
      </c>
      <c r="CA23" s="562"/>
      <c r="CB23" s="284">
        <f t="shared" si="37"/>
        <v>0</v>
      </c>
      <c r="CC23" s="284">
        <f t="shared" si="38"/>
        <v>0</v>
      </c>
      <c r="CD23" s="546"/>
      <c r="CE23" s="284">
        <f t="shared" si="39"/>
        <v>0</v>
      </c>
      <c r="CF23" s="549"/>
      <c r="CG23" s="286">
        <f t="shared" si="40"/>
        <v>0</v>
      </c>
      <c r="CH23" s="562"/>
      <c r="CI23" s="284">
        <f t="shared" si="41"/>
        <v>0</v>
      </c>
      <c r="CJ23" s="284">
        <f t="shared" si="42"/>
        <v>0</v>
      </c>
      <c r="CK23" s="546"/>
      <c r="CL23" s="284">
        <f t="shared" si="43"/>
        <v>0</v>
      </c>
      <c r="CM23" s="549"/>
      <c r="CN23" s="286">
        <f t="shared" si="44"/>
        <v>0</v>
      </c>
      <c r="CO23" s="562"/>
      <c r="CP23" s="284">
        <f t="shared" si="45"/>
        <v>0</v>
      </c>
      <c r="CQ23" s="284">
        <f t="shared" si="46"/>
        <v>0</v>
      </c>
      <c r="CR23" s="546"/>
      <c r="CS23" s="284">
        <f t="shared" si="47"/>
        <v>0</v>
      </c>
      <c r="CT23" s="549"/>
      <c r="CU23" s="286">
        <f t="shared" si="48"/>
        <v>0</v>
      </c>
      <c r="CV23" s="479">
        <f t="shared" si="49"/>
        <v>0</v>
      </c>
      <c r="CW23" s="480">
        <f t="shared" si="50"/>
        <v>0</v>
      </c>
      <c r="CX23" s="480">
        <f t="shared" si="51"/>
        <v>0</v>
      </c>
      <c r="CY23" s="480">
        <f t="shared" si="52"/>
        <v>0</v>
      </c>
      <c r="CZ23" s="480">
        <f t="shared" si="53"/>
        <v>0</v>
      </c>
      <c r="DA23" s="480">
        <f t="shared" si="54"/>
        <v>0</v>
      </c>
      <c r="DB23" s="481">
        <f t="shared" si="55"/>
        <v>0</v>
      </c>
      <c r="DC23" s="482">
        <f>CV23*基本!$C$51</f>
        <v>0</v>
      </c>
      <c r="DD23" s="482">
        <f>工数!CV23*基本!$F$52</f>
        <v>0</v>
      </c>
      <c r="DE23" s="480">
        <f t="shared" si="56"/>
        <v>0</v>
      </c>
      <c r="DF23" s="483">
        <f t="shared" si="57"/>
        <v>0</v>
      </c>
      <c r="DG23" s="484">
        <f t="shared" si="58"/>
        <v>0</v>
      </c>
      <c r="DH23" s="483">
        <f t="shared" si="59"/>
        <v>0</v>
      </c>
      <c r="DI23" s="485">
        <f t="shared" si="60"/>
        <v>0</v>
      </c>
    </row>
    <row r="24" spans="2:113" ht="10.5" customHeight="1" x14ac:dyDescent="0.15">
      <c r="B24" s="757"/>
      <c r="C24" s="360" t="str">
        <f>基本情報!F22</f>
        <v>社員17</v>
      </c>
      <c r="D24" s="239" t="str">
        <f>基本情報!M22</f>
        <v>３等級</v>
      </c>
      <c r="E24" s="24">
        <f>基本情報!G22/1000</f>
        <v>800</v>
      </c>
      <c r="F24" s="239">
        <f>基本情報!N22</f>
        <v>519</v>
      </c>
      <c r="G24" s="252">
        <f>基本情報!H22/1000</f>
        <v>4</v>
      </c>
      <c r="H24" s="252">
        <f>基本情報!I22/1000</f>
        <v>3</v>
      </c>
      <c r="I24" s="252">
        <f>基本情報!O22</f>
        <v>3.04</v>
      </c>
      <c r="J24" s="248">
        <f>基本情報!P22</f>
        <v>3.04</v>
      </c>
      <c r="K24" s="574">
        <f>基本情報!Q22</f>
        <v>519</v>
      </c>
      <c r="L24" s="575">
        <f>基本情報!H22/1000</f>
        <v>4</v>
      </c>
      <c r="M24" s="575">
        <f>基本情報!I22/1000</f>
        <v>3</v>
      </c>
      <c r="N24" s="575">
        <f>基本情報!R22</f>
        <v>3.04</v>
      </c>
      <c r="O24" s="576">
        <f>基本情報!S22</f>
        <v>3.04</v>
      </c>
      <c r="P24" s="554"/>
      <c r="Q24" s="290">
        <f t="shared" si="1"/>
        <v>0</v>
      </c>
      <c r="R24" s="291">
        <f t="shared" si="61"/>
        <v>0</v>
      </c>
      <c r="S24" s="540"/>
      <c r="T24" s="291">
        <f t="shared" si="3"/>
        <v>0</v>
      </c>
      <c r="U24" s="544"/>
      <c r="V24" s="449">
        <f t="shared" si="4"/>
        <v>0</v>
      </c>
      <c r="W24" s="562"/>
      <c r="X24" s="284">
        <f t="shared" si="5"/>
        <v>0</v>
      </c>
      <c r="Y24" s="284">
        <f t="shared" si="6"/>
        <v>0</v>
      </c>
      <c r="Z24" s="546"/>
      <c r="AA24" s="284">
        <f t="shared" si="7"/>
        <v>0</v>
      </c>
      <c r="AB24" s="549"/>
      <c r="AC24" s="286">
        <f t="shared" si="8"/>
        <v>0</v>
      </c>
      <c r="AD24" s="562"/>
      <c r="AE24" s="284">
        <f t="shared" si="9"/>
        <v>0</v>
      </c>
      <c r="AF24" s="284">
        <f t="shared" si="10"/>
        <v>0</v>
      </c>
      <c r="AG24" s="546"/>
      <c r="AH24" s="284">
        <f t="shared" si="11"/>
        <v>0</v>
      </c>
      <c r="AI24" s="549"/>
      <c r="AJ24" s="286">
        <f t="shared" si="12"/>
        <v>0</v>
      </c>
      <c r="AK24" s="562"/>
      <c r="AL24" s="284">
        <f t="shared" si="13"/>
        <v>0</v>
      </c>
      <c r="AM24" s="284">
        <f t="shared" si="14"/>
        <v>0</v>
      </c>
      <c r="AN24" s="546"/>
      <c r="AO24" s="284">
        <f t="shared" si="15"/>
        <v>0</v>
      </c>
      <c r="AP24" s="549"/>
      <c r="AQ24" s="286">
        <f t="shared" si="16"/>
        <v>0</v>
      </c>
      <c r="AR24" s="562"/>
      <c r="AS24" s="284">
        <f t="shared" si="17"/>
        <v>0</v>
      </c>
      <c r="AT24" s="284">
        <f t="shared" si="18"/>
        <v>0</v>
      </c>
      <c r="AU24" s="546"/>
      <c r="AV24" s="284">
        <f t="shared" si="19"/>
        <v>0</v>
      </c>
      <c r="AW24" s="549"/>
      <c r="AX24" s="286">
        <f t="shared" si="20"/>
        <v>0</v>
      </c>
      <c r="AY24" s="562"/>
      <c r="AZ24" s="284">
        <f t="shared" si="21"/>
        <v>0</v>
      </c>
      <c r="BA24" s="284">
        <f t="shared" si="22"/>
        <v>0</v>
      </c>
      <c r="BB24" s="546"/>
      <c r="BC24" s="284">
        <f t="shared" si="23"/>
        <v>0</v>
      </c>
      <c r="BD24" s="549"/>
      <c r="BE24" s="286">
        <f t="shared" si="24"/>
        <v>0</v>
      </c>
      <c r="BF24" s="562"/>
      <c r="BG24" s="284">
        <f t="shared" si="25"/>
        <v>0</v>
      </c>
      <c r="BH24" s="284">
        <f t="shared" si="26"/>
        <v>0</v>
      </c>
      <c r="BI24" s="546"/>
      <c r="BJ24" s="284">
        <f t="shared" si="27"/>
        <v>0</v>
      </c>
      <c r="BK24" s="549"/>
      <c r="BL24" s="286">
        <f t="shared" si="28"/>
        <v>0</v>
      </c>
      <c r="BM24" s="562"/>
      <c r="BN24" s="284">
        <f t="shared" si="29"/>
        <v>0</v>
      </c>
      <c r="BO24" s="284">
        <f t="shared" si="30"/>
        <v>0</v>
      </c>
      <c r="BP24" s="546"/>
      <c r="BQ24" s="284">
        <f t="shared" si="31"/>
        <v>0</v>
      </c>
      <c r="BR24" s="549"/>
      <c r="BS24" s="286">
        <f t="shared" si="32"/>
        <v>0</v>
      </c>
      <c r="BT24" s="562"/>
      <c r="BU24" s="284">
        <f t="shared" si="33"/>
        <v>0</v>
      </c>
      <c r="BV24" s="284">
        <f t="shared" si="34"/>
        <v>0</v>
      </c>
      <c r="BW24" s="546"/>
      <c r="BX24" s="284">
        <f t="shared" si="35"/>
        <v>0</v>
      </c>
      <c r="BY24" s="549"/>
      <c r="BZ24" s="286">
        <f t="shared" si="36"/>
        <v>0</v>
      </c>
      <c r="CA24" s="562"/>
      <c r="CB24" s="284">
        <f t="shared" si="37"/>
        <v>0</v>
      </c>
      <c r="CC24" s="284">
        <f t="shared" si="38"/>
        <v>0</v>
      </c>
      <c r="CD24" s="546"/>
      <c r="CE24" s="284">
        <f t="shared" si="39"/>
        <v>0</v>
      </c>
      <c r="CF24" s="549"/>
      <c r="CG24" s="286">
        <f t="shared" si="40"/>
        <v>0</v>
      </c>
      <c r="CH24" s="562"/>
      <c r="CI24" s="284">
        <f t="shared" si="41"/>
        <v>0</v>
      </c>
      <c r="CJ24" s="284">
        <f t="shared" si="42"/>
        <v>0</v>
      </c>
      <c r="CK24" s="546"/>
      <c r="CL24" s="284">
        <f t="shared" si="43"/>
        <v>0</v>
      </c>
      <c r="CM24" s="549"/>
      <c r="CN24" s="286">
        <f t="shared" si="44"/>
        <v>0</v>
      </c>
      <c r="CO24" s="562"/>
      <c r="CP24" s="284">
        <f t="shared" si="45"/>
        <v>0</v>
      </c>
      <c r="CQ24" s="284">
        <f t="shared" si="46"/>
        <v>0</v>
      </c>
      <c r="CR24" s="546"/>
      <c r="CS24" s="284">
        <f t="shared" si="47"/>
        <v>0</v>
      </c>
      <c r="CT24" s="549"/>
      <c r="CU24" s="286">
        <f t="shared" si="48"/>
        <v>0</v>
      </c>
      <c r="CV24" s="479">
        <f t="shared" si="49"/>
        <v>0</v>
      </c>
      <c r="CW24" s="480">
        <f t="shared" si="50"/>
        <v>0</v>
      </c>
      <c r="CX24" s="480">
        <f t="shared" si="51"/>
        <v>0</v>
      </c>
      <c r="CY24" s="480">
        <f t="shared" si="52"/>
        <v>0</v>
      </c>
      <c r="CZ24" s="480">
        <f t="shared" si="53"/>
        <v>0</v>
      </c>
      <c r="DA24" s="480">
        <f t="shared" si="54"/>
        <v>0</v>
      </c>
      <c r="DB24" s="481">
        <f t="shared" si="55"/>
        <v>0</v>
      </c>
      <c r="DC24" s="482">
        <f>CV24*基本!$C$51</f>
        <v>0</v>
      </c>
      <c r="DD24" s="482">
        <f>工数!CV24*基本!$F$52</f>
        <v>0</v>
      </c>
      <c r="DE24" s="480">
        <f t="shared" si="56"/>
        <v>0</v>
      </c>
      <c r="DF24" s="483">
        <f t="shared" si="57"/>
        <v>0</v>
      </c>
      <c r="DG24" s="484">
        <f t="shared" si="58"/>
        <v>0</v>
      </c>
      <c r="DH24" s="483">
        <f t="shared" si="59"/>
        <v>0</v>
      </c>
      <c r="DI24" s="485">
        <f t="shared" si="60"/>
        <v>0</v>
      </c>
    </row>
    <row r="25" spans="2:113" ht="10.5" customHeight="1" x14ac:dyDescent="0.15">
      <c r="B25" s="757"/>
      <c r="C25" s="360" t="str">
        <f>基本情報!F23</f>
        <v>社員18</v>
      </c>
      <c r="D25" s="239" t="str">
        <f>基本情報!M23</f>
        <v>４等級</v>
      </c>
      <c r="E25" s="24">
        <f>基本情報!G23/1000</f>
        <v>800</v>
      </c>
      <c r="F25" s="239">
        <f>基本情報!N23</f>
        <v>620</v>
      </c>
      <c r="G25" s="252">
        <f>基本情報!H23/1000</f>
        <v>4</v>
      </c>
      <c r="H25" s="252">
        <f>基本情報!I23/1000</f>
        <v>3</v>
      </c>
      <c r="I25" s="252">
        <f>基本情報!O23</f>
        <v>3.58</v>
      </c>
      <c r="J25" s="248">
        <f>基本情報!P23</f>
        <v>3.58</v>
      </c>
      <c r="K25" s="574">
        <f>基本情報!Q23</f>
        <v>620</v>
      </c>
      <c r="L25" s="575">
        <f>基本情報!H23/1000</f>
        <v>4</v>
      </c>
      <c r="M25" s="575">
        <f>基本情報!I23/1000</f>
        <v>3</v>
      </c>
      <c r="N25" s="575">
        <f>基本情報!R23</f>
        <v>3.58</v>
      </c>
      <c r="O25" s="576">
        <f>基本情報!S23</f>
        <v>3.58</v>
      </c>
      <c r="P25" s="554"/>
      <c r="Q25" s="290">
        <f t="shared" si="1"/>
        <v>0</v>
      </c>
      <c r="R25" s="291">
        <f t="shared" si="61"/>
        <v>0</v>
      </c>
      <c r="S25" s="540"/>
      <c r="T25" s="291">
        <f t="shared" si="3"/>
        <v>0</v>
      </c>
      <c r="U25" s="544"/>
      <c r="V25" s="449">
        <f t="shared" si="4"/>
        <v>0</v>
      </c>
      <c r="W25" s="562"/>
      <c r="X25" s="284">
        <f t="shared" si="5"/>
        <v>0</v>
      </c>
      <c r="Y25" s="284">
        <f t="shared" si="6"/>
        <v>0</v>
      </c>
      <c r="Z25" s="546"/>
      <c r="AA25" s="284">
        <f t="shared" si="7"/>
        <v>0</v>
      </c>
      <c r="AB25" s="549"/>
      <c r="AC25" s="286">
        <f t="shared" si="8"/>
        <v>0</v>
      </c>
      <c r="AD25" s="562"/>
      <c r="AE25" s="284">
        <f t="shared" si="9"/>
        <v>0</v>
      </c>
      <c r="AF25" s="284">
        <f t="shared" si="10"/>
        <v>0</v>
      </c>
      <c r="AG25" s="546"/>
      <c r="AH25" s="284">
        <f t="shared" si="11"/>
        <v>0</v>
      </c>
      <c r="AI25" s="549"/>
      <c r="AJ25" s="286">
        <f t="shared" si="12"/>
        <v>0</v>
      </c>
      <c r="AK25" s="562"/>
      <c r="AL25" s="284">
        <f t="shared" si="13"/>
        <v>0</v>
      </c>
      <c r="AM25" s="284">
        <f t="shared" si="14"/>
        <v>0</v>
      </c>
      <c r="AN25" s="546"/>
      <c r="AO25" s="284">
        <f t="shared" si="15"/>
        <v>0</v>
      </c>
      <c r="AP25" s="549"/>
      <c r="AQ25" s="286">
        <f t="shared" si="16"/>
        <v>0</v>
      </c>
      <c r="AR25" s="562"/>
      <c r="AS25" s="284">
        <f t="shared" si="17"/>
        <v>0</v>
      </c>
      <c r="AT25" s="284">
        <f t="shared" si="18"/>
        <v>0</v>
      </c>
      <c r="AU25" s="546"/>
      <c r="AV25" s="284">
        <f t="shared" si="19"/>
        <v>0</v>
      </c>
      <c r="AW25" s="549"/>
      <c r="AX25" s="286">
        <f t="shared" si="20"/>
        <v>0</v>
      </c>
      <c r="AY25" s="562"/>
      <c r="AZ25" s="284">
        <f t="shared" si="21"/>
        <v>0</v>
      </c>
      <c r="BA25" s="284">
        <f t="shared" si="22"/>
        <v>0</v>
      </c>
      <c r="BB25" s="546"/>
      <c r="BC25" s="284">
        <f t="shared" si="23"/>
        <v>0</v>
      </c>
      <c r="BD25" s="549"/>
      <c r="BE25" s="286">
        <f t="shared" si="24"/>
        <v>0</v>
      </c>
      <c r="BF25" s="562"/>
      <c r="BG25" s="284">
        <f t="shared" si="25"/>
        <v>0</v>
      </c>
      <c r="BH25" s="284">
        <f t="shared" si="26"/>
        <v>0</v>
      </c>
      <c r="BI25" s="546"/>
      <c r="BJ25" s="284">
        <f t="shared" si="27"/>
        <v>0</v>
      </c>
      <c r="BK25" s="549"/>
      <c r="BL25" s="286">
        <f t="shared" si="28"/>
        <v>0</v>
      </c>
      <c r="BM25" s="562"/>
      <c r="BN25" s="284">
        <f t="shared" si="29"/>
        <v>0</v>
      </c>
      <c r="BO25" s="284">
        <f t="shared" si="30"/>
        <v>0</v>
      </c>
      <c r="BP25" s="546"/>
      <c r="BQ25" s="284">
        <f t="shared" si="31"/>
        <v>0</v>
      </c>
      <c r="BR25" s="549"/>
      <c r="BS25" s="286">
        <f t="shared" si="32"/>
        <v>0</v>
      </c>
      <c r="BT25" s="562"/>
      <c r="BU25" s="284">
        <f t="shared" si="33"/>
        <v>0</v>
      </c>
      <c r="BV25" s="284">
        <f t="shared" si="34"/>
        <v>0</v>
      </c>
      <c r="BW25" s="546"/>
      <c r="BX25" s="284">
        <f t="shared" si="35"/>
        <v>0</v>
      </c>
      <c r="BY25" s="549"/>
      <c r="BZ25" s="286">
        <f t="shared" si="36"/>
        <v>0</v>
      </c>
      <c r="CA25" s="562"/>
      <c r="CB25" s="284">
        <f t="shared" si="37"/>
        <v>0</v>
      </c>
      <c r="CC25" s="284">
        <f t="shared" si="38"/>
        <v>0</v>
      </c>
      <c r="CD25" s="546"/>
      <c r="CE25" s="284">
        <f t="shared" si="39"/>
        <v>0</v>
      </c>
      <c r="CF25" s="549"/>
      <c r="CG25" s="286">
        <f t="shared" si="40"/>
        <v>0</v>
      </c>
      <c r="CH25" s="562"/>
      <c r="CI25" s="284">
        <f t="shared" si="41"/>
        <v>0</v>
      </c>
      <c r="CJ25" s="284">
        <f t="shared" si="42"/>
        <v>0</v>
      </c>
      <c r="CK25" s="546"/>
      <c r="CL25" s="284">
        <f t="shared" si="43"/>
        <v>0</v>
      </c>
      <c r="CM25" s="549"/>
      <c r="CN25" s="286">
        <f t="shared" si="44"/>
        <v>0</v>
      </c>
      <c r="CO25" s="562"/>
      <c r="CP25" s="284">
        <f t="shared" si="45"/>
        <v>0</v>
      </c>
      <c r="CQ25" s="284">
        <f t="shared" si="46"/>
        <v>0</v>
      </c>
      <c r="CR25" s="546"/>
      <c r="CS25" s="284">
        <f t="shared" si="47"/>
        <v>0</v>
      </c>
      <c r="CT25" s="549"/>
      <c r="CU25" s="286">
        <f t="shared" si="48"/>
        <v>0</v>
      </c>
      <c r="CV25" s="479">
        <f t="shared" si="49"/>
        <v>0</v>
      </c>
      <c r="CW25" s="480">
        <f t="shared" si="50"/>
        <v>0</v>
      </c>
      <c r="CX25" s="480">
        <f t="shared" si="51"/>
        <v>0</v>
      </c>
      <c r="CY25" s="480">
        <f t="shared" si="52"/>
        <v>0</v>
      </c>
      <c r="CZ25" s="480">
        <f t="shared" si="53"/>
        <v>0</v>
      </c>
      <c r="DA25" s="480">
        <f t="shared" si="54"/>
        <v>0</v>
      </c>
      <c r="DB25" s="481">
        <f t="shared" si="55"/>
        <v>0</v>
      </c>
      <c r="DC25" s="482">
        <f>CV25*基本!$C$51</f>
        <v>0</v>
      </c>
      <c r="DD25" s="482">
        <f>工数!CV25*基本!$F$52</f>
        <v>0</v>
      </c>
      <c r="DE25" s="480">
        <f t="shared" si="56"/>
        <v>0</v>
      </c>
      <c r="DF25" s="483">
        <f t="shared" si="57"/>
        <v>0</v>
      </c>
      <c r="DG25" s="484">
        <f t="shared" si="58"/>
        <v>0</v>
      </c>
      <c r="DH25" s="483">
        <f t="shared" si="59"/>
        <v>0</v>
      </c>
      <c r="DI25" s="485">
        <f t="shared" si="60"/>
        <v>0</v>
      </c>
    </row>
    <row r="26" spans="2:113" ht="10.5" customHeight="1" x14ac:dyDescent="0.15">
      <c r="B26" s="757"/>
      <c r="C26" s="360" t="str">
        <f>基本情報!F24</f>
        <v>社員19</v>
      </c>
      <c r="D26" s="239" t="str">
        <f>基本情報!M24</f>
        <v>５等級</v>
      </c>
      <c r="E26" s="24">
        <f>基本情報!G24/1000</f>
        <v>800</v>
      </c>
      <c r="F26" s="239">
        <f>基本情報!N24</f>
        <v>705</v>
      </c>
      <c r="G26" s="252">
        <f>基本情報!H24/1000</f>
        <v>4</v>
      </c>
      <c r="H26" s="252">
        <f>基本情報!I24/1000</f>
        <v>3</v>
      </c>
      <c r="I26" s="252">
        <f>基本情報!O24</f>
        <v>4.13</v>
      </c>
      <c r="J26" s="248">
        <f>基本情報!P24</f>
        <v>4.13</v>
      </c>
      <c r="K26" s="574">
        <f>基本情報!Q24</f>
        <v>705</v>
      </c>
      <c r="L26" s="575">
        <f>基本情報!H24/1000</f>
        <v>4</v>
      </c>
      <c r="M26" s="575">
        <f>基本情報!I24/1000</f>
        <v>3</v>
      </c>
      <c r="N26" s="575">
        <f>基本情報!R24</f>
        <v>4.13</v>
      </c>
      <c r="O26" s="576">
        <f>基本情報!S24</f>
        <v>4.13</v>
      </c>
      <c r="P26" s="554"/>
      <c r="Q26" s="290">
        <f t="shared" si="1"/>
        <v>0</v>
      </c>
      <c r="R26" s="291">
        <f t="shared" si="61"/>
        <v>0</v>
      </c>
      <c r="S26" s="540"/>
      <c r="T26" s="291">
        <f t="shared" si="3"/>
        <v>0</v>
      </c>
      <c r="U26" s="544"/>
      <c r="V26" s="449">
        <f t="shared" si="4"/>
        <v>0</v>
      </c>
      <c r="W26" s="562"/>
      <c r="X26" s="284">
        <f t="shared" si="5"/>
        <v>0</v>
      </c>
      <c r="Y26" s="284">
        <f t="shared" si="6"/>
        <v>0</v>
      </c>
      <c r="Z26" s="546"/>
      <c r="AA26" s="284">
        <f t="shared" si="7"/>
        <v>0</v>
      </c>
      <c r="AB26" s="549"/>
      <c r="AC26" s="286">
        <f t="shared" si="8"/>
        <v>0</v>
      </c>
      <c r="AD26" s="562"/>
      <c r="AE26" s="284">
        <f t="shared" si="9"/>
        <v>0</v>
      </c>
      <c r="AF26" s="284">
        <f t="shared" si="10"/>
        <v>0</v>
      </c>
      <c r="AG26" s="546"/>
      <c r="AH26" s="284">
        <f t="shared" si="11"/>
        <v>0</v>
      </c>
      <c r="AI26" s="549"/>
      <c r="AJ26" s="286">
        <f t="shared" si="12"/>
        <v>0</v>
      </c>
      <c r="AK26" s="562"/>
      <c r="AL26" s="284">
        <f t="shared" si="13"/>
        <v>0</v>
      </c>
      <c r="AM26" s="284">
        <f t="shared" si="14"/>
        <v>0</v>
      </c>
      <c r="AN26" s="546"/>
      <c r="AO26" s="284">
        <f t="shared" si="15"/>
        <v>0</v>
      </c>
      <c r="AP26" s="549"/>
      <c r="AQ26" s="286">
        <f t="shared" si="16"/>
        <v>0</v>
      </c>
      <c r="AR26" s="562"/>
      <c r="AS26" s="284">
        <f t="shared" si="17"/>
        <v>0</v>
      </c>
      <c r="AT26" s="284">
        <f t="shared" si="18"/>
        <v>0</v>
      </c>
      <c r="AU26" s="546"/>
      <c r="AV26" s="284">
        <f t="shared" si="19"/>
        <v>0</v>
      </c>
      <c r="AW26" s="549"/>
      <c r="AX26" s="286">
        <f t="shared" si="20"/>
        <v>0</v>
      </c>
      <c r="AY26" s="562"/>
      <c r="AZ26" s="284">
        <f t="shared" si="21"/>
        <v>0</v>
      </c>
      <c r="BA26" s="284">
        <f t="shared" si="22"/>
        <v>0</v>
      </c>
      <c r="BB26" s="546"/>
      <c r="BC26" s="284">
        <f t="shared" si="23"/>
        <v>0</v>
      </c>
      <c r="BD26" s="549"/>
      <c r="BE26" s="286">
        <f t="shared" si="24"/>
        <v>0</v>
      </c>
      <c r="BF26" s="562"/>
      <c r="BG26" s="284">
        <f t="shared" si="25"/>
        <v>0</v>
      </c>
      <c r="BH26" s="284">
        <f t="shared" si="26"/>
        <v>0</v>
      </c>
      <c r="BI26" s="546"/>
      <c r="BJ26" s="284">
        <f t="shared" si="27"/>
        <v>0</v>
      </c>
      <c r="BK26" s="549"/>
      <c r="BL26" s="286">
        <f t="shared" si="28"/>
        <v>0</v>
      </c>
      <c r="BM26" s="562"/>
      <c r="BN26" s="284">
        <f t="shared" si="29"/>
        <v>0</v>
      </c>
      <c r="BO26" s="284">
        <f t="shared" si="30"/>
        <v>0</v>
      </c>
      <c r="BP26" s="546"/>
      <c r="BQ26" s="284">
        <f t="shared" si="31"/>
        <v>0</v>
      </c>
      <c r="BR26" s="549"/>
      <c r="BS26" s="286">
        <f t="shared" si="32"/>
        <v>0</v>
      </c>
      <c r="BT26" s="562"/>
      <c r="BU26" s="284">
        <f t="shared" si="33"/>
        <v>0</v>
      </c>
      <c r="BV26" s="284">
        <f t="shared" si="34"/>
        <v>0</v>
      </c>
      <c r="BW26" s="546"/>
      <c r="BX26" s="284">
        <f t="shared" si="35"/>
        <v>0</v>
      </c>
      <c r="BY26" s="549"/>
      <c r="BZ26" s="286">
        <f t="shared" si="36"/>
        <v>0</v>
      </c>
      <c r="CA26" s="562"/>
      <c r="CB26" s="284">
        <f t="shared" si="37"/>
        <v>0</v>
      </c>
      <c r="CC26" s="284">
        <f t="shared" si="38"/>
        <v>0</v>
      </c>
      <c r="CD26" s="546"/>
      <c r="CE26" s="284">
        <f t="shared" si="39"/>
        <v>0</v>
      </c>
      <c r="CF26" s="549"/>
      <c r="CG26" s="286">
        <f t="shared" si="40"/>
        <v>0</v>
      </c>
      <c r="CH26" s="562"/>
      <c r="CI26" s="284">
        <f t="shared" si="41"/>
        <v>0</v>
      </c>
      <c r="CJ26" s="284">
        <f t="shared" si="42"/>
        <v>0</v>
      </c>
      <c r="CK26" s="546"/>
      <c r="CL26" s="284">
        <f t="shared" si="43"/>
        <v>0</v>
      </c>
      <c r="CM26" s="549"/>
      <c r="CN26" s="286">
        <f t="shared" si="44"/>
        <v>0</v>
      </c>
      <c r="CO26" s="562"/>
      <c r="CP26" s="284">
        <f t="shared" si="45"/>
        <v>0</v>
      </c>
      <c r="CQ26" s="284">
        <f t="shared" si="46"/>
        <v>0</v>
      </c>
      <c r="CR26" s="546"/>
      <c r="CS26" s="284">
        <f t="shared" si="47"/>
        <v>0</v>
      </c>
      <c r="CT26" s="549"/>
      <c r="CU26" s="286">
        <f t="shared" si="48"/>
        <v>0</v>
      </c>
      <c r="CV26" s="479">
        <f t="shared" si="49"/>
        <v>0</v>
      </c>
      <c r="CW26" s="480">
        <f t="shared" si="50"/>
        <v>0</v>
      </c>
      <c r="CX26" s="480">
        <f t="shared" si="51"/>
        <v>0</v>
      </c>
      <c r="CY26" s="480">
        <f t="shared" si="52"/>
        <v>0</v>
      </c>
      <c r="CZ26" s="480">
        <f t="shared" si="53"/>
        <v>0</v>
      </c>
      <c r="DA26" s="480">
        <f t="shared" si="54"/>
        <v>0</v>
      </c>
      <c r="DB26" s="481">
        <f t="shared" si="55"/>
        <v>0</v>
      </c>
      <c r="DC26" s="482">
        <f>CV26*基本!$C$51</f>
        <v>0</v>
      </c>
      <c r="DD26" s="482">
        <f>工数!CV26*基本!$F$52</f>
        <v>0</v>
      </c>
      <c r="DE26" s="480">
        <f t="shared" si="56"/>
        <v>0</v>
      </c>
      <c r="DF26" s="483">
        <f t="shared" si="57"/>
        <v>0</v>
      </c>
      <c r="DG26" s="484">
        <f t="shared" si="58"/>
        <v>0</v>
      </c>
      <c r="DH26" s="483">
        <f t="shared" si="59"/>
        <v>0</v>
      </c>
      <c r="DI26" s="485">
        <f t="shared" si="60"/>
        <v>0</v>
      </c>
    </row>
    <row r="27" spans="2:113" ht="10.5" customHeight="1" x14ac:dyDescent="0.15">
      <c r="B27" s="757"/>
      <c r="C27" s="361" t="str">
        <f>基本情報!F25</f>
        <v>社員20</v>
      </c>
      <c r="D27" s="243" t="str">
        <f>基本情報!M25</f>
        <v>６等級</v>
      </c>
      <c r="E27" s="241">
        <f>基本情報!G25/1000</f>
        <v>1000</v>
      </c>
      <c r="F27" s="243">
        <f>基本情報!N25</f>
        <v>883</v>
      </c>
      <c r="G27" s="253">
        <f>基本情報!H25/1000</f>
        <v>5</v>
      </c>
      <c r="H27" s="253">
        <f>基本情報!I25/1000</f>
        <v>5.5549999999999997</v>
      </c>
      <c r="I27" s="253">
        <f>基本情報!O25</f>
        <v>0</v>
      </c>
      <c r="J27" s="249">
        <f>基本情報!P25</f>
        <v>0</v>
      </c>
      <c r="K27" s="577">
        <f>基本情報!Q25</f>
        <v>883</v>
      </c>
      <c r="L27" s="578">
        <f>基本情報!H25/1000</f>
        <v>5</v>
      </c>
      <c r="M27" s="578">
        <f>基本情報!I25/1000</f>
        <v>5.5549999999999997</v>
      </c>
      <c r="N27" s="578">
        <f>基本情報!R25</f>
        <v>0</v>
      </c>
      <c r="O27" s="579">
        <f>基本情報!S25</f>
        <v>0</v>
      </c>
      <c r="P27" s="555"/>
      <c r="Q27" s="292">
        <f t="shared" si="1"/>
        <v>0</v>
      </c>
      <c r="R27" s="291">
        <f t="shared" si="61"/>
        <v>0</v>
      </c>
      <c r="S27" s="541"/>
      <c r="T27" s="443">
        <f t="shared" si="3"/>
        <v>0</v>
      </c>
      <c r="U27" s="544"/>
      <c r="V27" s="449">
        <f t="shared" si="4"/>
        <v>0</v>
      </c>
      <c r="W27" s="562"/>
      <c r="X27" s="284">
        <f t="shared" si="5"/>
        <v>0</v>
      </c>
      <c r="Y27" s="285">
        <f t="shared" si="6"/>
        <v>0</v>
      </c>
      <c r="Z27" s="547"/>
      <c r="AA27" s="285">
        <f t="shared" si="7"/>
        <v>0</v>
      </c>
      <c r="AB27" s="549"/>
      <c r="AC27" s="287">
        <f t="shared" si="8"/>
        <v>0</v>
      </c>
      <c r="AD27" s="562"/>
      <c r="AE27" s="284">
        <f t="shared" si="9"/>
        <v>0</v>
      </c>
      <c r="AF27" s="285">
        <f t="shared" si="10"/>
        <v>0</v>
      </c>
      <c r="AG27" s="547"/>
      <c r="AH27" s="285">
        <f t="shared" si="11"/>
        <v>0</v>
      </c>
      <c r="AI27" s="549"/>
      <c r="AJ27" s="287">
        <f t="shared" si="12"/>
        <v>0</v>
      </c>
      <c r="AK27" s="562"/>
      <c r="AL27" s="284">
        <f t="shared" si="13"/>
        <v>0</v>
      </c>
      <c r="AM27" s="285">
        <f t="shared" si="14"/>
        <v>0</v>
      </c>
      <c r="AN27" s="547"/>
      <c r="AO27" s="285">
        <f t="shared" si="15"/>
        <v>0</v>
      </c>
      <c r="AP27" s="549"/>
      <c r="AQ27" s="287">
        <f t="shared" si="16"/>
        <v>0</v>
      </c>
      <c r="AR27" s="562"/>
      <c r="AS27" s="284">
        <f t="shared" si="17"/>
        <v>0</v>
      </c>
      <c r="AT27" s="285">
        <f t="shared" si="18"/>
        <v>0</v>
      </c>
      <c r="AU27" s="547"/>
      <c r="AV27" s="285">
        <f t="shared" si="19"/>
        <v>0</v>
      </c>
      <c r="AW27" s="549"/>
      <c r="AX27" s="287">
        <f t="shared" si="20"/>
        <v>0</v>
      </c>
      <c r="AY27" s="562"/>
      <c r="AZ27" s="284">
        <f t="shared" si="21"/>
        <v>0</v>
      </c>
      <c r="BA27" s="285">
        <f t="shared" si="22"/>
        <v>0</v>
      </c>
      <c r="BB27" s="547"/>
      <c r="BC27" s="285">
        <f t="shared" si="23"/>
        <v>0</v>
      </c>
      <c r="BD27" s="549"/>
      <c r="BE27" s="287">
        <f t="shared" si="24"/>
        <v>0</v>
      </c>
      <c r="BF27" s="562"/>
      <c r="BG27" s="284">
        <f t="shared" si="25"/>
        <v>0</v>
      </c>
      <c r="BH27" s="285">
        <f t="shared" si="26"/>
        <v>0</v>
      </c>
      <c r="BI27" s="547"/>
      <c r="BJ27" s="285">
        <f t="shared" si="27"/>
        <v>0</v>
      </c>
      <c r="BK27" s="549"/>
      <c r="BL27" s="287">
        <f t="shared" si="28"/>
        <v>0</v>
      </c>
      <c r="BM27" s="562"/>
      <c r="BN27" s="284">
        <f t="shared" si="29"/>
        <v>0</v>
      </c>
      <c r="BO27" s="285">
        <f t="shared" si="30"/>
        <v>0</v>
      </c>
      <c r="BP27" s="547"/>
      <c r="BQ27" s="285">
        <f t="shared" si="31"/>
        <v>0</v>
      </c>
      <c r="BR27" s="549"/>
      <c r="BS27" s="287">
        <f t="shared" si="32"/>
        <v>0</v>
      </c>
      <c r="BT27" s="562"/>
      <c r="BU27" s="284">
        <f t="shared" si="33"/>
        <v>0</v>
      </c>
      <c r="BV27" s="285">
        <f t="shared" si="34"/>
        <v>0</v>
      </c>
      <c r="BW27" s="547"/>
      <c r="BX27" s="285">
        <f t="shared" si="35"/>
        <v>0</v>
      </c>
      <c r="BY27" s="549"/>
      <c r="BZ27" s="287">
        <f t="shared" si="36"/>
        <v>0</v>
      </c>
      <c r="CA27" s="562"/>
      <c r="CB27" s="284">
        <f t="shared" si="37"/>
        <v>0</v>
      </c>
      <c r="CC27" s="285">
        <f t="shared" si="38"/>
        <v>0</v>
      </c>
      <c r="CD27" s="547"/>
      <c r="CE27" s="285">
        <f t="shared" si="39"/>
        <v>0</v>
      </c>
      <c r="CF27" s="549"/>
      <c r="CG27" s="287">
        <f t="shared" si="40"/>
        <v>0</v>
      </c>
      <c r="CH27" s="562"/>
      <c r="CI27" s="284">
        <f t="shared" si="41"/>
        <v>0</v>
      </c>
      <c r="CJ27" s="285">
        <f t="shared" si="42"/>
        <v>0</v>
      </c>
      <c r="CK27" s="547"/>
      <c r="CL27" s="285">
        <f t="shared" si="43"/>
        <v>0</v>
      </c>
      <c r="CM27" s="549"/>
      <c r="CN27" s="287">
        <f t="shared" si="44"/>
        <v>0</v>
      </c>
      <c r="CO27" s="562"/>
      <c r="CP27" s="284">
        <f t="shared" si="45"/>
        <v>0</v>
      </c>
      <c r="CQ27" s="285">
        <f t="shared" si="46"/>
        <v>0</v>
      </c>
      <c r="CR27" s="547"/>
      <c r="CS27" s="285">
        <f t="shared" si="47"/>
        <v>0</v>
      </c>
      <c r="CT27" s="549"/>
      <c r="CU27" s="287">
        <f t="shared" si="48"/>
        <v>0</v>
      </c>
      <c r="CV27" s="486">
        <f t="shared" si="49"/>
        <v>0</v>
      </c>
      <c r="CW27" s="487">
        <f t="shared" si="50"/>
        <v>0</v>
      </c>
      <c r="CX27" s="487">
        <f t="shared" si="51"/>
        <v>0</v>
      </c>
      <c r="CY27" s="487">
        <f t="shared" si="52"/>
        <v>0</v>
      </c>
      <c r="CZ27" s="487">
        <f t="shared" si="53"/>
        <v>0</v>
      </c>
      <c r="DA27" s="487">
        <f t="shared" si="54"/>
        <v>0</v>
      </c>
      <c r="DB27" s="488">
        <f t="shared" si="55"/>
        <v>0</v>
      </c>
      <c r="DC27" s="489">
        <f>CV27*基本!$C$51</f>
        <v>0</v>
      </c>
      <c r="DD27" s="489">
        <f>工数!CV27*基本!$F$52</f>
        <v>0</v>
      </c>
      <c r="DE27" s="487">
        <f t="shared" si="56"/>
        <v>0</v>
      </c>
      <c r="DF27" s="490">
        <f t="shared" si="57"/>
        <v>0</v>
      </c>
      <c r="DG27" s="491">
        <f t="shared" si="58"/>
        <v>0</v>
      </c>
      <c r="DH27" s="490">
        <f t="shared" si="59"/>
        <v>0</v>
      </c>
      <c r="DI27" s="492">
        <f t="shared" si="60"/>
        <v>0</v>
      </c>
    </row>
    <row r="28" spans="2:113" ht="10.5" thickBot="1" x14ac:dyDescent="0.2">
      <c r="B28" s="758"/>
      <c r="C28" s="244"/>
      <c r="D28" s="245" t="s">
        <v>0</v>
      </c>
      <c r="E28" s="245"/>
      <c r="F28" s="250"/>
      <c r="G28" s="250"/>
      <c r="H28" s="250"/>
      <c r="I28" s="250"/>
      <c r="J28" s="246"/>
      <c r="K28" s="580"/>
      <c r="L28" s="580"/>
      <c r="M28" s="580"/>
      <c r="N28" s="580"/>
      <c r="O28" s="581"/>
      <c r="P28" s="556">
        <f t="shared" ref="P28:AU28" si="62">SUM(P8:P27)</f>
        <v>0</v>
      </c>
      <c r="Q28" s="293">
        <f t="shared" si="62"/>
        <v>0</v>
      </c>
      <c r="R28" s="294">
        <f t="shared" si="62"/>
        <v>0</v>
      </c>
      <c r="S28" s="542">
        <f t="shared" si="62"/>
        <v>0</v>
      </c>
      <c r="T28" s="294">
        <f t="shared" si="62"/>
        <v>0</v>
      </c>
      <c r="U28" s="582">
        <f t="shared" si="62"/>
        <v>0</v>
      </c>
      <c r="V28" s="583">
        <f t="shared" si="62"/>
        <v>0</v>
      </c>
      <c r="W28" s="584">
        <f t="shared" si="62"/>
        <v>0</v>
      </c>
      <c r="X28" s="293">
        <f t="shared" si="62"/>
        <v>0</v>
      </c>
      <c r="Y28" s="294">
        <f t="shared" si="62"/>
        <v>0</v>
      </c>
      <c r="Z28" s="542">
        <f t="shared" si="62"/>
        <v>0</v>
      </c>
      <c r="AA28" s="294">
        <f t="shared" si="62"/>
        <v>0</v>
      </c>
      <c r="AB28" s="582">
        <f t="shared" si="62"/>
        <v>0</v>
      </c>
      <c r="AC28" s="583">
        <f t="shared" si="62"/>
        <v>0</v>
      </c>
      <c r="AD28" s="584">
        <f t="shared" si="62"/>
        <v>0</v>
      </c>
      <c r="AE28" s="293">
        <f t="shared" si="62"/>
        <v>0</v>
      </c>
      <c r="AF28" s="294">
        <f t="shared" si="62"/>
        <v>0</v>
      </c>
      <c r="AG28" s="542">
        <f t="shared" si="62"/>
        <v>0</v>
      </c>
      <c r="AH28" s="294">
        <f t="shared" si="62"/>
        <v>0</v>
      </c>
      <c r="AI28" s="582">
        <f t="shared" si="62"/>
        <v>0</v>
      </c>
      <c r="AJ28" s="583">
        <f t="shared" si="62"/>
        <v>0</v>
      </c>
      <c r="AK28" s="584">
        <f t="shared" si="62"/>
        <v>0</v>
      </c>
      <c r="AL28" s="293">
        <f t="shared" si="62"/>
        <v>0</v>
      </c>
      <c r="AM28" s="294">
        <f t="shared" si="62"/>
        <v>0</v>
      </c>
      <c r="AN28" s="542">
        <f t="shared" si="62"/>
        <v>0</v>
      </c>
      <c r="AO28" s="294">
        <f t="shared" si="62"/>
        <v>0</v>
      </c>
      <c r="AP28" s="582">
        <f t="shared" si="62"/>
        <v>0</v>
      </c>
      <c r="AQ28" s="583">
        <f t="shared" si="62"/>
        <v>0</v>
      </c>
      <c r="AR28" s="584">
        <f t="shared" si="62"/>
        <v>0</v>
      </c>
      <c r="AS28" s="293">
        <f t="shared" si="62"/>
        <v>0</v>
      </c>
      <c r="AT28" s="294">
        <f t="shared" si="62"/>
        <v>0</v>
      </c>
      <c r="AU28" s="542">
        <f t="shared" si="62"/>
        <v>0</v>
      </c>
      <c r="AV28" s="294">
        <f t="shared" ref="AV28:CA28" si="63">SUM(AV8:AV27)</f>
        <v>0</v>
      </c>
      <c r="AW28" s="582">
        <f t="shared" si="63"/>
        <v>0</v>
      </c>
      <c r="AX28" s="583">
        <f t="shared" si="63"/>
        <v>0</v>
      </c>
      <c r="AY28" s="584">
        <f t="shared" si="63"/>
        <v>0</v>
      </c>
      <c r="AZ28" s="293">
        <f t="shared" si="63"/>
        <v>0</v>
      </c>
      <c r="BA28" s="294">
        <f t="shared" si="63"/>
        <v>0</v>
      </c>
      <c r="BB28" s="542">
        <f t="shared" si="63"/>
        <v>0</v>
      </c>
      <c r="BC28" s="294">
        <f t="shared" si="63"/>
        <v>0</v>
      </c>
      <c r="BD28" s="582">
        <f t="shared" si="63"/>
        <v>0</v>
      </c>
      <c r="BE28" s="583">
        <f t="shared" si="63"/>
        <v>0</v>
      </c>
      <c r="BF28" s="584">
        <f t="shared" si="63"/>
        <v>0</v>
      </c>
      <c r="BG28" s="293">
        <f t="shared" si="63"/>
        <v>0</v>
      </c>
      <c r="BH28" s="294">
        <f t="shared" si="63"/>
        <v>0</v>
      </c>
      <c r="BI28" s="542">
        <f t="shared" si="63"/>
        <v>0</v>
      </c>
      <c r="BJ28" s="294">
        <f t="shared" si="63"/>
        <v>0</v>
      </c>
      <c r="BK28" s="542">
        <f t="shared" si="63"/>
        <v>0</v>
      </c>
      <c r="BL28" s="457">
        <f t="shared" si="63"/>
        <v>0</v>
      </c>
      <c r="BM28" s="563">
        <f t="shared" si="63"/>
        <v>0</v>
      </c>
      <c r="BN28" s="293">
        <f t="shared" si="63"/>
        <v>0</v>
      </c>
      <c r="BO28" s="294">
        <f t="shared" si="63"/>
        <v>0</v>
      </c>
      <c r="BP28" s="542">
        <f t="shared" si="63"/>
        <v>0</v>
      </c>
      <c r="BQ28" s="294">
        <f t="shared" si="63"/>
        <v>0</v>
      </c>
      <c r="BR28" s="582">
        <f t="shared" si="63"/>
        <v>0</v>
      </c>
      <c r="BS28" s="583">
        <f t="shared" si="63"/>
        <v>0</v>
      </c>
      <c r="BT28" s="584">
        <f t="shared" si="63"/>
        <v>0</v>
      </c>
      <c r="BU28" s="293">
        <f t="shared" si="63"/>
        <v>0</v>
      </c>
      <c r="BV28" s="294">
        <f t="shared" si="63"/>
        <v>0</v>
      </c>
      <c r="BW28" s="542">
        <f t="shared" si="63"/>
        <v>0</v>
      </c>
      <c r="BX28" s="294">
        <f t="shared" si="63"/>
        <v>0</v>
      </c>
      <c r="BY28" s="582">
        <f t="shared" si="63"/>
        <v>0</v>
      </c>
      <c r="BZ28" s="583">
        <f t="shared" si="63"/>
        <v>0</v>
      </c>
      <c r="CA28" s="584">
        <f t="shared" si="63"/>
        <v>0</v>
      </c>
      <c r="CB28" s="293">
        <f t="shared" ref="CB28:CH28" si="64">SUM(CB8:CB27)</f>
        <v>0</v>
      </c>
      <c r="CC28" s="294">
        <f t="shared" si="64"/>
        <v>0</v>
      </c>
      <c r="CD28" s="542">
        <f t="shared" si="64"/>
        <v>0</v>
      </c>
      <c r="CE28" s="294">
        <f t="shared" si="64"/>
        <v>0</v>
      </c>
      <c r="CF28" s="582">
        <f t="shared" si="64"/>
        <v>0</v>
      </c>
      <c r="CG28" s="583">
        <f t="shared" si="64"/>
        <v>0</v>
      </c>
      <c r="CH28" s="584">
        <f t="shared" si="64"/>
        <v>0</v>
      </c>
      <c r="CI28" s="293">
        <f t="shared" ref="CI28:CU28" si="65">SUM(CI8:CI27)</f>
        <v>0</v>
      </c>
      <c r="CJ28" s="294">
        <f t="shared" si="65"/>
        <v>0</v>
      </c>
      <c r="CK28" s="542">
        <f t="shared" si="65"/>
        <v>0</v>
      </c>
      <c r="CL28" s="294">
        <f t="shared" si="65"/>
        <v>0</v>
      </c>
      <c r="CM28" s="582">
        <f t="shared" si="65"/>
        <v>0</v>
      </c>
      <c r="CN28" s="583">
        <f t="shared" si="65"/>
        <v>0</v>
      </c>
      <c r="CO28" s="584">
        <f t="shared" si="65"/>
        <v>0</v>
      </c>
      <c r="CP28" s="293">
        <f t="shared" si="65"/>
        <v>0</v>
      </c>
      <c r="CQ28" s="294">
        <f t="shared" si="65"/>
        <v>0</v>
      </c>
      <c r="CR28" s="542">
        <f t="shared" si="65"/>
        <v>0</v>
      </c>
      <c r="CS28" s="294">
        <f t="shared" si="65"/>
        <v>0</v>
      </c>
      <c r="CT28" s="542">
        <f t="shared" si="65"/>
        <v>0</v>
      </c>
      <c r="CU28" s="462">
        <f t="shared" si="65"/>
        <v>0</v>
      </c>
      <c r="CV28" s="493">
        <f t="shared" ref="CV28:DA28" si="66">SUM(CV8:CV27)</f>
        <v>0</v>
      </c>
      <c r="CW28" s="293">
        <f t="shared" si="66"/>
        <v>0</v>
      </c>
      <c r="CX28" s="444">
        <f t="shared" si="66"/>
        <v>0</v>
      </c>
      <c r="CY28" s="444">
        <f t="shared" si="66"/>
        <v>0</v>
      </c>
      <c r="CZ28" s="444">
        <f t="shared" si="66"/>
        <v>0</v>
      </c>
      <c r="DA28" s="444">
        <f t="shared" si="66"/>
        <v>0</v>
      </c>
      <c r="DB28" s="452">
        <f t="shared" ref="DB28:DH28" si="67">SUM(DB8:DB27)</f>
        <v>0</v>
      </c>
      <c r="DC28" s="452">
        <f t="shared" si="67"/>
        <v>0</v>
      </c>
      <c r="DD28" s="452">
        <f t="shared" si="67"/>
        <v>0</v>
      </c>
      <c r="DE28" s="452">
        <f t="shared" si="67"/>
        <v>0</v>
      </c>
      <c r="DF28" s="494">
        <f t="shared" si="67"/>
        <v>0</v>
      </c>
      <c r="DG28" s="495">
        <f t="shared" si="58"/>
        <v>0</v>
      </c>
      <c r="DH28" s="494">
        <f t="shared" si="67"/>
        <v>0</v>
      </c>
      <c r="DI28" s="496">
        <f t="shared" si="60"/>
        <v>0</v>
      </c>
    </row>
    <row r="29" spans="2:113" ht="10.5" customHeight="1" thickTop="1" x14ac:dyDescent="0.15">
      <c r="B29" s="756" t="s">
        <v>128</v>
      </c>
      <c r="C29" s="363" t="str">
        <f>基本情報!F26</f>
        <v>1BP</v>
      </c>
      <c r="D29" s="242"/>
      <c r="E29" s="533">
        <f>基本情報!G26/1000</f>
        <v>1000</v>
      </c>
      <c r="F29" s="533">
        <f>基本情報!N26</f>
        <v>440</v>
      </c>
      <c r="G29" s="296">
        <f>基本情報!H26/1000</f>
        <v>6</v>
      </c>
      <c r="H29" s="297">
        <f>基本情報!I26/1000</f>
        <v>6</v>
      </c>
      <c r="I29" s="297">
        <f>基本情報!O26</f>
        <v>2.44</v>
      </c>
      <c r="J29" s="298">
        <f>基本情報!P26</f>
        <v>2.75</v>
      </c>
      <c r="K29" s="585">
        <f>基本情報!N26</f>
        <v>440</v>
      </c>
      <c r="L29" s="586">
        <f>基本情報!H26/1000</f>
        <v>6</v>
      </c>
      <c r="M29" s="586">
        <f>基本情報!I26/1000</f>
        <v>6</v>
      </c>
      <c r="N29" s="586">
        <f>基本情報!O26</f>
        <v>2.44</v>
      </c>
      <c r="O29" s="587">
        <f>基本情報!P26</f>
        <v>2.75</v>
      </c>
      <c r="P29" s="557"/>
      <c r="Q29" s="441">
        <f>P29*$E29</f>
        <v>0</v>
      </c>
      <c r="R29" s="442">
        <f>P29*$F29</f>
        <v>0</v>
      </c>
      <c r="S29" s="550"/>
      <c r="T29" s="442">
        <f>IF(S29&lt;0,S29*$H29,S29*$G29)</f>
        <v>0</v>
      </c>
      <c r="U29" s="552"/>
      <c r="V29" s="450">
        <f>IF(U29&lt;0,U29*$J29*P29,U29*$I29*P29)</f>
        <v>0</v>
      </c>
      <c r="W29" s="564"/>
      <c r="X29" s="284">
        <f t="shared" si="5"/>
        <v>0</v>
      </c>
      <c r="Y29" s="442">
        <f>W29*$F29</f>
        <v>0</v>
      </c>
      <c r="Z29" s="550"/>
      <c r="AA29" s="442">
        <f>IF(Z29&lt;0,Z29*$H29,Z29*$G29)</f>
        <v>0</v>
      </c>
      <c r="AB29" s="552"/>
      <c r="AC29" s="450">
        <f>IF(AB29&lt;0,AB29*$J29*W29,AB29*$I29*W29)</f>
        <v>0</v>
      </c>
      <c r="AD29" s="564"/>
      <c r="AE29" s="284">
        <f t="shared" ref="AE29:AE58" si="68">AD29*$E29</f>
        <v>0</v>
      </c>
      <c r="AF29" s="442">
        <f>AD29*$F29</f>
        <v>0</v>
      </c>
      <c r="AG29" s="550"/>
      <c r="AH29" s="442">
        <f>IF(AG29&lt;0,AG29*$H29,AG29*$G29)</f>
        <v>0</v>
      </c>
      <c r="AI29" s="552"/>
      <c r="AJ29" s="450">
        <f>IF(AI29&lt;0,AI29*$J29*AD29,AI29*$I29*AD29)</f>
        <v>0</v>
      </c>
      <c r="AK29" s="564"/>
      <c r="AL29" s="284">
        <f t="shared" ref="AL29:AL58" si="69">AK29*$E29</f>
        <v>0</v>
      </c>
      <c r="AM29" s="442">
        <f>AK29*$F29</f>
        <v>0</v>
      </c>
      <c r="AN29" s="550"/>
      <c r="AO29" s="442">
        <f>IF(AN29&lt;0,AN29*$H29,AN29*$G29)</f>
        <v>0</v>
      </c>
      <c r="AP29" s="552"/>
      <c r="AQ29" s="450">
        <f>IF(AP29&lt;0,AP29*$J29*AK29,AP29*$I29*AK29)</f>
        <v>0</v>
      </c>
      <c r="AR29" s="564"/>
      <c r="AS29" s="284">
        <f t="shared" ref="AS29:AS58" si="70">AR29*$E29</f>
        <v>0</v>
      </c>
      <c r="AT29" s="442">
        <f>AR29*$F29</f>
        <v>0</v>
      </c>
      <c r="AU29" s="550"/>
      <c r="AV29" s="442">
        <f>IF(AU29&lt;0,AU29*$H29,AU29*$G29)</f>
        <v>0</v>
      </c>
      <c r="AW29" s="552"/>
      <c r="AX29" s="450">
        <f>IF(AW29&lt;0,AW29*$J29*AR29,AW29*$I29*AR29)</f>
        <v>0</v>
      </c>
      <c r="AY29" s="564"/>
      <c r="AZ29" s="284">
        <f t="shared" ref="AZ29:AZ58" si="71">AY29*$E29</f>
        <v>0</v>
      </c>
      <c r="BA29" s="442">
        <f>AY29*$F29</f>
        <v>0</v>
      </c>
      <c r="BB29" s="550"/>
      <c r="BC29" s="442">
        <f>IF(BB29&lt;0,BB29*$H29,BB29*$G29)</f>
        <v>0</v>
      </c>
      <c r="BD29" s="552"/>
      <c r="BE29" s="450">
        <f>IF(BD29&lt;0,BD29*$J29*AY29,BD29*$I29*AY29)</f>
        <v>0</v>
      </c>
      <c r="BF29" s="564"/>
      <c r="BG29" s="284">
        <f t="shared" ref="BG29:BG58" si="72">BF29*$E29</f>
        <v>0</v>
      </c>
      <c r="BH29" s="442">
        <f>BF29*$F29</f>
        <v>0</v>
      </c>
      <c r="BI29" s="550"/>
      <c r="BJ29" s="442">
        <f>IF(BI29&lt;0,BI29*$H29,BI29*$G29)</f>
        <v>0</v>
      </c>
      <c r="BK29" s="552"/>
      <c r="BL29" s="450">
        <f>IF(BK29&lt;0,BK29*$J29*BF29,BK29*$I29*BF29)</f>
        <v>0</v>
      </c>
      <c r="BM29" s="564"/>
      <c r="BN29" s="284">
        <f t="shared" ref="BN29:BN58" si="73">BM29*$E29</f>
        <v>0</v>
      </c>
      <c r="BO29" s="442">
        <f>BM29*$F29</f>
        <v>0</v>
      </c>
      <c r="BP29" s="550"/>
      <c r="BQ29" s="442">
        <f>IF(BP29&lt;0,BP29*$H29,BP29*$G29)</f>
        <v>0</v>
      </c>
      <c r="BR29" s="552"/>
      <c r="BS29" s="450">
        <f>IF(BR29&lt;0,BR29*$J29*BM29,BR29*$I29*BM29)</f>
        <v>0</v>
      </c>
      <c r="BT29" s="564"/>
      <c r="BU29" s="284">
        <f t="shared" ref="BU29:BU58" si="74">BT29*$E29</f>
        <v>0</v>
      </c>
      <c r="BV29" s="442">
        <f>BT29*$F29</f>
        <v>0</v>
      </c>
      <c r="BW29" s="550"/>
      <c r="BX29" s="442">
        <f>IF(BW29&lt;0,BW29*$H29,BW29*$G29)</f>
        <v>0</v>
      </c>
      <c r="BY29" s="552"/>
      <c r="BZ29" s="450">
        <f>IF(BY29&lt;0,BY29*$J29*BT29,BY29*$I29*BT29)</f>
        <v>0</v>
      </c>
      <c r="CA29" s="564"/>
      <c r="CB29" s="284">
        <f t="shared" ref="CB29:CB58" si="75">CA29*$E29</f>
        <v>0</v>
      </c>
      <c r="CC29" s="442">
        <f>CA29*$F29</f>
        <v>0</v>
      </c>
      <c r="CD29" s="550"/>
      <c r="CE29" s="442">
        <f>IF(CD29&lt;0,CD29*$H29,CD29*$G29)</f>
        <v>0</v>
      </c>
      <c r="CF29" s="552"/>
      <c r="CG29" s="450">
        <f>IF(CF29&lt;0,CF29*$J29*CA29,CF29*$I29*CA29)</f>
        <v>0</v>
      </c>
      <c r="CH29" s="564"/>
      <c r="CI29" s="284">
        <f t="shared" ref="CI29:CI58" si="76">CH29*$E29</f>
        <v>0</v>
      </c>
      <c r="CJ29" s="442">
        <f>CH29*$F29</f>
        <v>0</v>
      </c>
      <c r="CK29" s="550"/>
      <c r="CL29" s="442">
        <f>IF(CK29&lt;0,CK29*$H29,CK29*$G29)</f>
        <v>0</v>
      </c>
      <c r="CM29" s="552"/>
      <c r="CN29" s="450">
        <f>IF(CM29&lt;0,CM29*$J29*CH29,CM29*$I29*CH29)</f>
        <v>0</v>
      </c>
      <c r="CO29" s="564"/>
      <c r="CP29" s="284">
        <f t="shared" ref="CP29:CP58" si="77">CO29*$E29</f>
        <v>0</v>
      </c>
      <c r="CQ29" s="442">
        <f>CO29*$F29</f>
        <v>0</v>
      </c>
      <c r="CR29" s="550"/>
      <c r="CS29" s="442">
        <f>IF(CR29&lt;0,CR29*$H29,CR29*$G29)</f>
        <v>0</v>
      </c>
      <c r="CT29" s="552"/>
      <c r="CU29" s="450">
        <f>IF(CT29&lt;0,CT29*$J29*CO29,CT29*$I29*CO29)</f>
        <v>0</v>
      </c>
      <c r="CV29" s="497">
        <f t="shared" ref="CV29:CV58" si="78">SUM(P29,W29,AD29,AK29,AR29,AY29,BF29,BM29,BT29,CA29,CH29,CO29)</f>
        <v>0</v>
      </c>
      <c r="CW29" s="480">
        <f t="shared" ref="CW29:CW58" si="79">SUM(Q29,X29,AE29,AL29,AS29,AZ29,BG29,BN29,BU29,CB29,CI29,CP29)</f>
        <v>0</v>
      </c>
      <c r="CX29" s="480">
        <f t="shared" ref="CX29:CX58" si="80">SUM(R29,Y29,AF29,AM29,AT29,BA29,BH29,BO29,BV29,CC29,CJ29,CQ29)</f>
        <v>0</v>
      </c>
      <c r="CY29" s="480">
        <f t="shared" ref="CY29:CY58" si="81">SUM(S29,Z29,AG29,AN29,AU29,BB29,BI29,BP29,BW29,CD29,CK29,CR29)</f>
        <v>0</v>
      </c>
      <c r="CZ29" s="480">
        <f t="shared" ref="CZ29:CZ58" si="82">SUM(T29,AA29,AH29,AO29,AV29,BC29,BJ29,BQ29,BX29,CE29,CL29,CS29)</f>
        <v>0</v>
      </c>
      <c r="DA29" s="480">
        <f t="shared" ref="DA29:DA58" si="83">SUM(U29,AB29,AI29,AP29,AW29,BD29,BK29,BR29,BY29,CF29,CM29,CT29)</f>
        <v>0</v>
      </c>
      <c r="DB29" s="481">
        <f t="shared" ref="DB29:DB58" si="84">SUM(V29,AC29,AJ29,AQ29,AX29,BE29,BL29,BS29,BZ29,CG29,CN29,CU29)</f>
        <v>0</v>
      </c>
      <c r="DC29" s="482"/>
      <c r="DD29" s="482"/>
      <c r="DE29" s="480">
        <f t="shared" ref="DE29:DE58" si="85">SUM(DD29,DC29,DB29,CX29)</f>
        <v>0</v>
      </c>
      <c r="DF29" s="483">
        <f t="shared" ref="DF29:DF58" si="86">CW29+CZ29-DE29</f>
        <v>0</v>
      </c>
      <c r="DG29" s="484">
        <f t="shared" ref="DG29:DG59" si="87">IF((CW29+CZ29)=0,,DF29/(CW29+CZ29))</f>
        <v>0</v>
      </c>
      <c r="DH29" s="483">
        <f t="shared" ref="DH29:DH58" si="88">DF29*0.6</f>
        <v>0</v>
      </c>
      <c r="DI29" s="485">
        <f t="shared" ref="DI29:DI59" si="89">IF((CZ29+CW29)=0,,DH29/(CZ29+CW29))</f>
        <v>0</v>
      </c>
    </row>
    <row r="30" spans="2:113" ht="10.5" customHeight="1" x14ac:dyDescent="0.15">
      <c r="B30" s="757"/>
      <c r="C30" s="364" t="str">
        <f>基本情報!F27</f>
        <v>2BP</v>
      </c>
      <c r="D30" s="25"/>
      <c r="E30" s="534">
        <f>基本情報!G27/1000</f>
        <v>800</v>
      </c>
      <c r="F30" s="534">
        <f>基本情報!N27</f>
        <v>650</v>
      </c>
      <c r="G30" s="299">
        <f>基本情報!H27/1000</f>
        <v>4</v>
      </c>
      <c r="H30" s="300">
        <f>基本情報!I27/1000</f>
        <v>5</v>
      </c>
      <c r="I30" s="300">
        <f>基本情報!O27</f>
        <v>5</v>
      </c>
      <c r="J30" s="301">
        <f>基本情報!P27</f>
        <v>6</v>
      </c>
      <c r="K30" s="588">
        <f>基本情報!N27</f>
        <v>650</v>
      </c>
      <c r="L30" s="589">
        <f>基本情報!H27/1000</f>
        <v>4</v>
      </c>
      <c r="M30" s="589">
        <f>基本情報!I27/1000</f>
        <v>5</v>
      </c>
      <c r="N30" s="589">
        <f>基本情報!O27</f>
        <v>5</v>
      </c>
      <c r="O30" s="590">
        <f>基本情報!P27</f>
        <v>6</v>
      </c>
      <c r="P30" s="558"/>
      <c r="Q30" s="290">
        <f t="shared" ref="Q30:Q58" si="90">P30*$E30</f>
        <v>0</v>
      </c>
      <c r="R30" s="291">
        <f t="shared" ref="R30:R58" si="91">P30*$F30</f>
        <v>0</v>
      </c>
      <c r="S30" s="540"/>
      <c r="T30" s="291">
        <f t="shared" ref="T30:T58" si="92">IF(S30&lt;0,S30*H30,S30*G30)</f>
        <v>0</v>
      </c>
      <c r="U30" s="544"/>
      <c r="V30" s="449">
        <f t="shared" ref="V30:V58" si="93">IF(U30&lt;0,U30*$J30*P30,U30*$I30*P30)</f>
        <v>0</v>
      </c>
      <c r="W30" s="562"/>
      <c r="X30" s="284">
        <f t="shared" si="5"/>
        <v>0</v>
      </c>
      <c r="Y30" s="291">
        <f t="shared" ref="Y30:Y58" si="94">W30*$F30</f>
        <v>0</v>
      </c>
      <c r="Z30" s="540"/>
      <c r="AA30" s="284">
        <f t="shared" ref="AA30:AA58" si="95">IF(Z30&lt;0,Z30*$H30,Z30*$G30)</f>
        <v>0</v>
      </c>
      <c r="AB30" s="544"/>
      <c r="AC30" s="458">
        <f t="shared" ref="AC30:AC58" si="96">IF(AB30&lt;0,AB30*$J30*W30,AB30*$I30*W30)</f>
        <v>0</v>
      </c>
      <c r="AD30" s="562"/>
      <c r="AE30" s="284">
        <f t="shared" si="68"/>
        <v>0</v>
      </c>
      <c r="AF30" s="291">
        <f t="shared" ref="AF30:AF58" si="97">AD30*$F30</f>
        <v>0</v>
      </c>
      <c r="AG30" s="540"/>
      <c r="AH30" s="284">
        <f t="shared" ref="AH30:AH58" si="98">IF(AG30&lt;0,AG30*$H30,AG30*$G30)</f>
        <v>0</v>
      </c>
      <c r="AI30" s="544"/>
      <c r="AJ30" s="458">
        <f t="shared" ref="AJ30:AJ58" si="99">IF(AI30&lt;0,AI30*$J30*AD30,AI30*$I30*AD30)</f>
        <v>0</v>
      </c>
      <c r="AK30" s="562"/>
      <c r="AL30" s="284">
        <f t="shared" si="69"/>
        <v>0</v>
      </c>
      <c r="AM30" s="291">
        <f t="shared" ref="AM30:AM58" si="100">AK30*$F30</f>
        <v>0</v>
      </c>
      <c r="AN30" s="540"/>
      <c r="AO30" s="284">
        <f t="shared" ref="AO30:AO58" si="101">IF(AN30&lt;0,AN30*$H30,AN30*$G30)</f>
        <v>0</v>
      </c>
      <c r="AP30" s="544"/>
      <c r="AQ30" s="458">
        <f t="shared" ref="AQ30:AQ58" si="102">IF(AP30&lt;0,AP30*$J30*AK30,AP30*$I30*AK30)</f>
        <v>0</v>
      </c>
      <c r="AR30" s="562"/>
      <c r="AS30" s="284">
        <f t="shared" si="70"/>
        <v>0</v>
      </c>
      <c r="AT30" s="291">
        <f t="shared" ref="AT30:AT58" si="103">AR30*$F30</f>
        <v>0</v>
      </c>
      <c r="AU30" s="540"/>
      <c r="AV30" s="284">
        <f t="shared" ref="AV30:AV58" si="104">IF(AU30&lt;0,AU30*$H30,AU30*$G30)</f>
        <v>0</v>
      </c>
      <c r="AW30" s="544"/>
      <c r="AX30" s="458">
        <f t="shared" ref="AX30:AX58" si="105">IF(AW30&lt;0,AW30*$J30*AR30,AW30*$I30*AR30)</f>
        <v>0</v>
      </c>
      <c r="AY30" s="562"/>
      <c r="AZ30" s="284">
        <f t="shared" si="71"/>
        <v>0</v>
      </c>
      <c r="BA30" s="291">
        <f t="shared" ref="BA30:BA39" si="106">AY30*$F30</f>
        <v>0</v>
      </c>
      <c r="BB30" s="540"/>
      <c r="BC30" s="284">
        <f t="shared" ref="BC30:BC58" si="107">IF(BB30&lt;0,BB30*$H30,BB30*$G30)</f>
        <v>0</v>
      </c>
      <c r="BD30" s="544"/>
      <c r="BE30" s="458">
        <f t="shared" ref="BE30:BE58" si="108">IF(BD30&lt;0,BD30*$J30*AY30,BD30*$I30*AY30)</f>
        <v>0</v>
      </c>
      <c r="BF30" s="562"/>
      <c r="BG30" s="284">
        <f t="shared" si="72"/>
        <v>0</v>
      </c>
      <c r="BH30" s="291">
        <f t="shared" ref="BH30:BH39" si="109">BF30*$F30</f>
        <v>0</v>
      </c>
      <c r="BI30" s="540"/>
      <c r="BJ30" s="284">
        <f t="shared" ref="BJ30:BJ58" si="110">IF(BI30&lt;0,BI30*$H30,BI30*$G30)</f>
        <v>0</v>
      </c>
      <c r="BK30" s="544"/>
      <c r="BL30" s="458">
        <f t="shared" ref="BL30:BL58" si="111">IF(BK30&lt;0,BK30*$J30*BF30,BK30*$I30*BF30)</f>
        <v>0</v>
      </c>
      <c r="BM30" s="562"/>
      <c r="BN30" s="284">
        <f t="shared" si="73"/>
        <v>0</v>
      </c>
      <c r="BO30" s="291">
        <f t="shared" ref="BO30:BO39" si="112">BM30*$F30</f>
        <v>0</v>
      </c>
      <c r="BP30" s="540"/>
      <c r="BQ30" s="284">
        <f t="shared" ref="BQ30:BQ58" si="113">IF(BP30&lt;0,BP30*$H30,BP30*$G30)</f>
        <v>0</v>
      </c>
      <c r="BR30" s="544"/>
      <c r="BS30" s="458">
        <f t="shared" ref="BS30:BS58" si="114">IF(BR30&lt;0,BR30*$J30*BM30,BR30*$I30*BM30)</f>
        <v>0</v>
      </c>
      <c r="BT30" s="562"/>
      <c r="BU30" s="284">
        <f t="shared" si="74"/>
        <v>0</v>
      </c>
      <c r="BV30" s="291">
        <f t="shared" ref="BV30:BV39" si="115">BT30*$F30</f>
        <v>0</v>
      </c>
      <c r="BW30" s="540"/>
      <c r="BX30" s="284">
        <f t="shared" ref="BX30:BX58" si="116">IF(BW30&lt;0,BW30*$H30,BW30*$G30)</f>
        <v>0</v>
      </c>
      <c r="BY30" s="544"/>
      <c r="BZ30" s="458">
        <f t="shared" ref="BZ30:BZ58" si="117">IF(BY30&lt;0,BY30*$J30*BT30,BY30*$I30*BT30)</f>
        <v>0</v>
      </c>
      <c r="CA30" s="562"/>
      <c r="CB30" s="284">
        <f t="shared" si="75"/>
        <v>0</v>
      </c>
      <c r="CC30" s="291">
        <f t="shared" ref="CC30:CC39" si="118">CA30*$F30</f>
        <v>0</v>
      </c>
      <c r="CD30" s="540"/>
      <c r="CE30" s="284">
        <f t="shared" ref="CE30:CE58" si="119">IF(CD30&lt;0,CD30*$H30,CD30*$G30)</f>
        <v>0</v>
      </c>
      <c r="CF30" s="544"/>
      <c r="CG30" s="458">
        <f t="shared" ref="CG30:CG58" si="120">IF(CF30&lt;0,CF30*$J30*CA30,CF30*$I30*CA30)</f>
        <v>0</v>
      </c>
      <c r="CH30" s="562"/>
      <c r="CI30" s="284">
        <f t="shared" si="76"/>
        <v>0</v>
      </c>
      <c r="CJ30" s="291">
        <f t="shared" ref="CJ30:CJ39" si="121">CH30*$F30</f>
        <v>0</v>
      </c>
      <c r="CK30" s="540"/>
      <c r="CL30" s="284">
        <f t="shared" ref="CL30:CL58" si="122">IF(CK30&lt;0,CK30*$H30,CK30*$G30)</f>
        <v>0</v>
      </c>
      <c r="CM30" s="544"/>
      <c r="CN30" s="458">
        <f t="shared" ref="CN30:CN58" si="123">IF(CM30&lt;0,CM30*$J30*CH30,CM30*$I30*CH30)</f>
        <v>0</v>
      </c>
      <c r="CO30" s="562"/>
      <c r="CP30" s="284">
        <f t="shared" si="77"/>
        <v>0</v>
      </c>
      <c r="CQ30" s="291">
        <f t="shared" ref="CQ30:CQ39" si="124">CO30*$F30</f>
        <v>0</v>
      </c>
      <c r="CR30" s="540"/>
      <c r="CS30" s="284">
        <f t="shared" ref="CS30:CS58" si="125">IF(CR30&lt;0,CR30*$H30,CR30*$G30)</f>
        <v>0</v>
      </c>
      <c r="CT30" s="544"/>
      <c r="CU30" s="458">
        <f t="shared" ref="CU30:CU58" si="126">IF(CT30&lt;0,CT30*$J30*CO30,CT30*$I30*CO30)</f>
        <v>0</v>
      </c>
      <c r="CV30" s="479">
        <f t="shared" si="78"/>
        <v>0</v>
      </c>
      <c r="CW30" s="480">
        <f t="shared" si="79"/>
        <v>0</v>
      </c>
      <c r="CX30" s="480">
        <f t="shared" si="80"/>
        <v>0</v>
      </c>
      <c r="CY30" s="480">
        <f t="shared" si="81"/>
        <v>0</v>
      </c>
      <c r="CZ30" s="480">
        <f t="shared" si="82"/>
        <v>0</v>
      </c>
      <c r="DA30" s="480">
        <f t="shared" si="83"/>
        <v>0</v>
      </c>
      <c r="DB30" s="481">
        <f t="shared" si="84"/>
        <v>0</v>
      </c>
      <c r="DC30" s="482"/>
      <c r="DD30" s="482"/>
      <c r="DE30" s="480">
        <f t="shared" si="85"/>
        <v>0</v>
      </c>
      <c r="DF30" s="483">
        <f t="shared" si="86"/>
        <v>0</v>
      </c>
      <c r="DG30" s="484">
        <f t="shared" si="87"/>
        <v>0</v>
      </c>
      <c r="DH30" s="483">
        <f t="shared" si="88"/>
        <v>0</v>
      </c>
      <c r="DI30" s="485">
        <f t="shared" si="89"/>
        <v>0</v>
      </c>
    </row>
    <row r="31" spans="2:113" ht="10.5" customHeight="1" x14ac:dyDescent="0.15">
      <c r="B31" s="757"/>
      <c r="C31" s="365" t="str">
        <f>基本情報!F28</f>
        <v>3BP</v>
      </c>
      <c r="D31" s="25"/>
      <c r="E31" s="534">
        <f>基本情報!G28/1000</f>
        <v>800</v>
      </c>
      <c r="F31" s="534">
        <f>基本情報!N28</f>
        <v>500</v>
      </c>
      <c r="G31" s="299">
        <f>基本情報!H28/1000</f>
        <v>4</v>
      </c>
      <c r="H31" s="300">
        <f>基本情報!I28/1000</f>
        <v>5</v>
      </c>
      <c r="I31" s="300">
        <f>基本情報!O28</f>
        <v>3.2</v>
      </c>
      <c r="J31" s="301">
        <f>基本情報!P28</f>
        <v>3.2</v>
      </c>
      <c r="K31" s="588">
        <f>基本情報!N28</f>
        <v>500</v>
      </c>
      <c r="L31" s="589">
        <f>基本情報!H28/1000</f>
        <v>4</v>
      </c>
      <c r="M31" s="589">
        <f>基本情報!I28/1000</f>
        <v>5</v>
      </c>
      <c r="N31" s="589">
        <f>基本情報!O28</f>
        <v>3.2</v>
      </c>
      <c r="O31" s="590">
        <f>基本情報!P28</f>
        <v>3.2</v>
      </c>
      <c r="P31" s="558"/>
      <c r="Q31" s="290">
        <f t="shared" si="90"/>
        <v>0</v>
      </c>
      <c r="R31" s="291">
        <f t="shared" si="91"/>
        <v>0</v>
      </c>
      <c r="S31" s="540"/>
      <c r="T31" s="291">
        <f t="shared" si="92"/>
        <v>0</v>
      </c>
      <c r="U31" s="544"/>
      <c r="V31" s="449">
        <f t="shared" si="93"/>
        <v>0</v>
      </c>
      <c r="W31" s="562"/>
      <c r="X31" s="284">
        <f t="shared" si="5"/>
        <v>0</v>
      </c>
      <c r="Y31" s="291">
        <f t="shared" si="94"/>
        <v>0</v>
      </c>
      <c r="Z31" s="540"/>
      <c r="AA31" s="284">
        <f t="shared" si="95"/>
        <v>0</v>
      </c>
      <c r="AB31" s="544"/>
      <c r="AC31" s="458">
        <f t="shared" si="96"/>
        <v>0</v>
      </c>
      <c r="AD31" s="562"/>
      <c r="AE31" s="284">
        <f t="shared" si="68"/>
        <v>0</v>
      </c>
      <c r="AF31" s="291">
        <f t="shared" si="97"/>
        <v>0</v>
      </c>
      <c r="AG31" s="540"/>
      <c r="AH31" s="284">
        <f t="shared" si="98"/>
        <v>0</v>
      </c>
      <c r="AI31" s="544"/>
      <c r="AJ31" s="458">
        <f t="shared" si="99"/>
        <v>0</v>
      </c>
      <c r="AK31" s="562"/>
      <c r="AL31" s="284">
        <f t="shared" si="69"/>
        <v>0</v>
      </c>
      <c r="AM31" s="291">
        <f t="shared" si="100"/>
        <v>0</v>
      </c>
      <c r="AN31" s="540"/>
      <c r="AO31" s="284">
        <f t="shared" si="101"/>
        <v>0</v>
      </c>
      <c r="AP31" s="544"/>
      <c r="AQ31" s="458">
        <f t="shared" si="102"/>
        <v>0</v>
      </c>
      <c r="AR31" s="562"/>
      <c r="AS31" s="284">
        <f t="shared" si="70"/>
        <v>0</v>
      </c>
      <c r="AT31" s="291">
        <f t="shared" si="103"/>
        <v>0</v>
      </c>
      <c r="AU31" s="540"/>
      <c r="AV31" s="284">
        <f t="shared" si="104"/>
        <v>0</v>
      </c>
      <c r="AW31" s="544"/>
      <c r="AX31" s="458">
        <f t="shared" si="105"/>
        <v>0</v>
      </c>
      <c r="AY31" s="562"/>
      <c r="AZ31" s="284">
        <f t="shared" si="71"/>
        <v>0</v>
      </c>
      <c r="BA31" s="291">
        <f t="shared" si="106"/>
        <v>0</v>
      </c>
      <c r="BB31" s="540"/>
      <c r="BC31" s="284">
        <f t="shared" si="107"/>
        <v>0</v>
      </c>
      <c r="BD31" s="544"/>
      <c r="BE31" s="458">
        <f t="shared" si="108"/>
        <v>0</v>
      </c>
      <c r="BF31" s="562"/>
      <c r="BG31" s="284">
        <f t="shared" si="72"/>
        <v>0</v>
      </c>
      <c r="BH31" s="291">
        <f t="shared" si="109"/>
        <v>0</v>
      </c>
      <c r="BI31" s="540"/>
      <c r="BJ31" s="284">
        <f t="shared" si="110"/>
        <v>0</v>
      </c>
      <c r="BK31" s="544"/>
      <c r="BL31" s="458">
        <f t="shared" si="111"/>
        <v>0</v>
      </c>
      <c r="BM31" s="562"/>
      <c r="BN31" s="284">
        <f t="shared" si="73"/>
        <v>0</v>
      </c>
      <c r="BO31" s="291">
        <f t="shared" si="112"/>
        <v>0</v>
      </c>
      <c r="BP31" s="540"/>
      <c r="BQ31" s="284">
        <f t="shared" si="113"/>
        <v>0</v>
      </c>
      <c r="BR31" s="544"/>
      <c r="BS31" s="458">
        <f t="shared" si="114"/>
        <v>0</v>
      </c>
      <c r="BT31" s="562"/>
      <c r="BU31" s="284">
        <f t="shared" si="74"/>
        <v>0</v>
      </c>
      <c r="BV31" s="291">
        <f t="shared" si="115"/>
        <v>0</v>
      </c>
      <c r="BW31" s="540"/>
      <c r="BX31" s="284">
        <f t="shared" si="116"/>
        <v>0</v>
      </c>
      <c r="BY31" s="544"/>
      <c r="BZ31" s="458">
        <f t="shared" si="117"/>
        <v>0</v>
      </c>
      <c r="CA31" s="562"/>
      <c r="CB31" s="284">
        <f t="shared" si="75"/>
        <v>0</v>
      </c>
      <c r="CC31" s="291">
        <f t="shared" si="118"/>
        <v>0</v>
      </c>
      <c r="CD31" s="540"/>
      <c r="CE31" s="284">
        <f t="shared" si="119"/>
        <v>0</v>
      </c>
      <c r="CF31" s="544"/>
      <c r="CG31" s="458">
        <f t="shared" si="120"/>
        <v>0</v>
      </c>
      <c r="CH31" s="562"/>
      <c r="CI31" s="284">
        <f t="shared" si="76"/>
        <v>0</v>
      </c>
      <c r="CJ31" s="291">
        <f t="shared" si="121"/>
        <v>0</v>
      </c>
      <c r="CK31" s="540"/>
      <c r="CL31" s="284">
        <f t="shared" si="122"/>
        <v>0</v>
      </c>
      <c r="CM31" s="544"/>
      <c r="CN31" s="458">
        <f t="shared" si="123"/>
        <v>0</v>
      </c>
      <c r="CO31" s="562"/>
      <c r="CP31" s="284">
        <f t="shared" si="77"/>
        <v>0</v>
      </c>
      <c r="CQ31" s="291">
        <f t="shared" si="124"/>
        <v>0</v>
      </c>
      <c r="CR31" s="540"/>
      <c r="CS31" s="284">
        <f t="shared" si="125"/>
        <v>0</v>
      </c>
      <c r="CT31" s="544"/>
      <c r="CU31" s="458">
        <f t="shared" si="126"/>
        <v>0</v>
      </c>
      <c r="CV31" s="479">
        <f t="shared" si="78"/>
        <v>0</v>
      </c>
      <c r="CW31" s="480">
        <f t="shared" si="79"/>
        <v>0</v>
      </c>
      <c r="CX31" s="480">
        <f t="shared" si="80"/>
        <v>0</v>
      </c>
      <c r="CY31" s="480">
        <f t="shared" si="81"/>
        <v>0</v>
      </c>
      <c r="CZ31" s="480">
        <f t="shared" si="82"/>
        <v>0</v>
      </c>
      <c r="DA31" s="480">
        <f t="shared" si="83"/>
        <v>0</v>
      </c>
      <c r="DB31" s="481">
        <f t="shared" si="84"/>
        <v>0</v>
      </c>
      <c r="DC31" s="482"/>
      <c r="DD31" s="482"/>
      <c r="DE31" s="480">
        <f t="shared" si="85"/>
        <v>0</v>
      </c>
      <c r="DF31" s="483">
        <f t="shared" si="86"/>
        <v>0</v>
      </c>
      <c r="DG31" s="484">
        <f t="shared" si="87"/>
        <v>0</v>
      </c>
      <c r="DH31" s="483">
        <f t="shared" si="88"/>
        <v>0</v>
      </c>
      <c r="DI31" s="485">
        <f t="shared" si="89"/>
        <v>0</v>
      </c>
    </row>
    <row r="32" spans="2:113" ht="10.5" customHeight="1" x14ac:dyDescent="0.15">
      <c r="B32" s="757"/>
      <c r="C32" s="365" t="str">
        <f>基本情報!F29</f>
        <v>4BP</v>
      </c>
      <c r="D32" s="25"/>
      <c r="E32" s="534">
        <f>基本情報!G29/1000</f>
        <v>700</v>
      </c>
      <c r="F32" s="534">
        <f>基本情報!N29</f>
        <v>650</v>
      </c>
      <c r="G32" s="299">
        <f>基本情報!H29/1000</f>
        <v>4</v>
      </c>
      <c r="H32" s="300">
        <f>基本情報!I29/1000</f>
        <v>5</v>
      </c>
      <c r="I32" s="300">
        <f>基本情報!O29</f>
        <v>5</v>
      </c>
      <c r="J32" s="301">
        <f>基本情報!P29</f>
        <v>6</v>
      </c>
      <c r="K32" s="588">
        <f>基本情報!N29</f>
        <v>650</v>
      </c>
      <c r="L32" s="589">
        <f>基本情報!H29/1000</f>
        <v>4</v>
      </c>
      <c r="M32" s="589">
        <f>基本情報!I29/1000</f>
        <v>5</v>
      </c>
      <c r="N32" s="589">
        <f>基本情報!O29</f>
        <v>5</v>
      </c>
      <c r="O32" s="590">
        <f>基本情報!P29</f>
        <v>6</v>
      </c>
      <c r="P32" s="558"/>
      <c r="Q32" s="290">
        <f t="shared" si="90"/>
        <v>0</v>
      </c>
      <c r="R32" s="291">
        <f t="shared" si="91"/>
        <v>0</v>
      </c>
      <c r="S32" s="540"/>
      <c r="T32" s="291">
        <f t="shared" si="92"/>
        <v>0</v>
      </c>
      <c r="U32" s="540"/>
      <c r="V32" s="449">
        <f t="shared" si="93"/>
        <v>0</v>
      </c>
      <c r="W32" s="562"/>
      <c r="X32" s="284">
        <f t="shared" si="5"/>
        <v>0</v>
      </c>
      <c r="Y32" s="291">
        <f t="shared" si="94"/>
        <v>0</v>
      </c>
      <c r="Z32" s="540"/>
      <c r="AA32" s="284">
        <f t="shared" si="95"/>
        <v>0</v>
      </c>
      <c r="AB32" s="540"/>
      <c r="AC32" s="458">
        <f t="shared" si="96"/>
        <v>0</v>
      </c>
      <c r="AD32" s="562"/>
      <c r="AE32" s="284">
        <f t="shared" si="68"/>
        <v>0</v>
      </c>
      <c r="AF32" s="291">
        <f t="shared" si="97"/>
        <v>0</v>
      </c>
      <c r="AG32" s="540"/>
      <c r="AH32" s="284">
        <f t="shared" si="98"/>
        <v>0</v>
      </c>
      <c r="AI32" s="540"/>
      <c r="AJ32" s="458">
        <f t="shared" si="99"/>
        <v>0</v>
      </c>
      <c r="AK32" s="562"/>
      <c r="AL32" s="284">
        <f t="shared" si="69"/>
        <v>0</v>
      </c>
      <c r="AM32" s="291">
        <f t="shared" si="100"/>
        <v>0</v>
      </c>
      <c r="AN32" s="540"/>
      <c r="AO32" s="284">
        <f t="shared" si="101"/>
        <v>0</v>
      </c>
      <c r="AP32" s="540"/>
      <c r="AQ32" s="458">
        <f t="shared" si="102"/>
        <v>0</v>
      </c>
      <c r="AR32" s="562"/>
      <c r="AS32" s="284">
        <f t="shared" si="70"/>
        <v>0</v>
      </c>
      <c r="AT32" s="291">
        <f t="shared" si="103"/>
        <v>0</v>
      </c>
      <c r="AU32" s="540"/>
      <c r="AV32" s="284">
        <f t="shared" si="104"/>
        <v>0</v>
      </c>
      <c r="AW32" s="540"/>
      <c r="AX32" s="458">
        <f t="shared" si="105"/>
        <v>0</v>
      </c>
      <c r="AY32" s="562"/>
      <c r="AZ32" s="284">
        <f t="shared" si="71"/>
        <v>0</v>
      </c>
      <c r="BA32" s="291">
        <f t="shared" si="106"/>
        <v>0</v>
      </c>
      <c r="BB32" s="540"/>
      <c r="BC32" s="284">
        <f t="shared" si="107"/>
        <v>0</v>
      </c>
      <c r="BD32" s="540"/>
      <c r="BE32" s="458">
        <f t="shared" si="108"/>
        <v>0</v>
      </c>
      <c r="BF32" s="562"/>
      <c r="BG32" s="284">
        <f t="shared" si="72"/>
        <v>0</v>
      </c>
      <c r="BH32" s="291">
        <f t="shared" si="109"/>
        <v>0</v>
      </c>
      <c r="BI32" s="540"/>
      <c r="BJ32" s="284">
        <f t="shared" si="110"/>
        <v>0</v>
      </c>
      <c r="BK32" s="540"/>
      <c r="BL32" s="458">
        <f t="shared" si="111"/>
        <v>0</v>
      </c>
      <c r="BM32" s="562"/>
      <c r="BN32" s="284">
        <f t="shared" si="73"/>
        <v>0</v>
      </c>
      <c r="BO32" s="291">
        <f t="shared" si="112"/>
        <v>0</v>
      </c>
      <c r="BP32" s="540"/>
      <c r="BQ32" s="284">
        <f t="shared" si="113"/>
        <v>0</v>
      </c>
      <c r="BR32" s="540"/>
      <c r="BS32" s="458">
        <f t="shared" si="114"/>
        <v>0</v>
      </c>
      <c r="BT32" s="562"/>
      <c r="BU32" s="284">
        <f t="shared" si="74"/>
        <v>0</v>
      </c>
      <c r="BV32" s="291">
        <f t="shared" si="115"/>
        <v>0</v>
      </c>
      <c r="BW32" s="540"/>
      <c r="BX32" s="284">
        <f t="shared" si="116"/>
        <v>0</v>
      </c>
      <c r="BY32" s="540"/>
      <c r="BZ32" s="458">
        <f t="shared" si="117"/>
        <v>0</v>
      </c>
      <c r="CA32" s="562"/>
      <c r="CB32" s="284">
        <f t="shared" si="75"/>
        <v>0</v>
      </c>
      <c r="CC32" s="291">
        <f t="shared" si="118"/>
        <v>0</v>
      </c>
      <c r="CD32" s="540"/>
      <c r="CE32" s="284">
        <f t="shared" si="119"/>
        <v>0</v>
      </c>
      <c r="CF32" s="540"/>
      <c r="CG32" s="458">
        <f t="shared" si="120"/>
        <v>0</v>
      </c>
      <c r="CH32" s="562"/>
      <c r="CI32" s="284">
        <f t="shared" si="76"/>
        <v>0</v>
      </c>
      <c r="CJ32" s="291">
        <f t="shared" si="121"/>
        <v>0</v>
      </c>
      <c r="CK32" s="540"/>
      <c r="CL32" s="284">
        <f t="shared" si="122"/>
        <v>0</v>
      </c>
      <c r="CM32" s="540"/>
      <c r="CN32" s="458">
        <f t="shared" si="123"/>
        <v>0</v>
      </c>
      <c r="CO32" s="562"/>
      <c r="CP32" s="284">
        <f t="shared" si="77"/>
        <v>0</v>
      </c>
      <c r="CQ32" s="291">
        <f t="shared" si="124"/>
        <v>0</v>
      </c>
      <c r="CR32" s="540"/>
      <c r="CS32" s="284">
        <f t="shared" si="125"/>
        <v>0</v>
      </c>
      <c r="CT32" s="540"/>
      <c r="CU32" s="458">
        <f t="shared" si="126"/>
        <v>0</v>
      </c>
      <c r="CV32" s="479">
        <f t="shared" si="78"/>
        <v>0</v>
      </c>
      <c r="CW32" s="480">
        <f t="shared" si="79"/>
        <v>0</v>
      </c>
      <c r="CX32" s="480">
        <f t="shared" si="80"/>
        <v>0</v>
      </c>
      <c r="CY32" s="480">
        <f t="shared" si="81"/>
        <v>0</v>
      </c>
      <c r="CZ32" s="480">
        <f t="shared" si="82"/>
        <v>0</v>
      </c>
      <c r="DA32" s="480">
        <f t="shared" si="83"/>
        <v>0</v>
      </c>
      <c r="DB32" s="481">
        <f t="shared" si="84"/>
        <v>0</v>
      </c>
      <c r="DC32" s="482"/>
      <c r="DD32" s="482"/>
      <c r="DE32" s="480">
        <f t="shared" si="85"/>
        <v>0</v>
      </c>
      <c r="DF32" s="483">
        <f t="shared" si="86"/>
        <v>0</v>
      </c>
      <c r="DG32" s="484">
        <f t="shared" si="87"/>
        <v>0</v>
      </c>
      <c r="DH32" s="483">
        <f t="shared" si="88"/>
        <v>0</v>
      </c>
      <c r="DI32" s="485">
        <f t="shared" si="89"/>
        <v>0</v>
      </c>
    </row>
    <row r="33" spans="2:113" ht="10.5" customHeight="1" x14ac:dyDescent="0.15">
      <c r="B33" s="757"/>
      <c r="C33" s="364" t="str">
        <f>基本情報!F30</f>
        <v>5BP</v>
      </c>
      <c r="D33" s="25"/>
      <c r="E33" s="534">
        <f>基本情報!G30/1000</f>
        <v>700</v>
      </c>
      <c r="F33" s="534">
        <f>基本情報!N30</f>
        <v>650</v>
      </c>
      <c r="G33" s="299">
        <f>基本情報!H30/1000</f>
        <v>4</v>
      </c>
      <c r="H33" s="300">
        <f>基本情報!I30/1000</f>
        <v>5</v>
      </c>
      <c r="I33" s="300">
        <f>基本情報!O30</f>
        <v>5</v>
      </c>
      <c r="J33" s="301">
        <f>基本情報!P30</f>
        <v>6</v>
      </c>
      <c r="K33" s="588">
        <f>基本情報!N30</f>
        <v>650</v>
      </c>
      <c r="L33" s="589">
        <f>基本情報!H30/1000</f>
        <v>4</v>
      </c>
      <c r="M33" s="589">
        <f>基本情報!I30/1000</f>
        <v>5</v>
      </c>
      <c r="N33" s="589">
        <f>基本情報!O30</f>
        <v>5</v>
      </c>
      <c r="O33" s="590">
        <f>基本情報!P30</f>
        <v>6</v>
      </c>
      <c r="P33" s="558"/>
      <c r="Q33" s="290">
        <f t="shared" si="90"/>
        <v>0</v>
      </c>
      <c r="R33" s="291">
        <f t="shared" si="91"/>
        <v>0</v>
      </c>
      <c r="S33" s="540"/>
      <c r="T33" s="291">
        <f t="shared" si="92"/>
        <v>0</v>
      </c>
      <c r="U33" s="540"/>
      <c r="V33" s="449">
        <f t="shared" si="93"/>
        <v>0</v>
      </c>
      <c r="W33" s="562"/>
      <c r="X33" s="284">
        <f t="shared" si="5"/>
        <v>0</v>
      </c>
      <c r="Y33" s="291">
        <f t="shared" si="94"/>
        <v>0</v>
      </c>
      <c r="Z33" s="540"/>
      <c r="AA33" s="284">
        <f t="shared" si="95"/>
        <v>0</v>
      </c>
      <c r="AB33" s="540"/>
      <c r="AC33" s="458">
        <f t="shared" si="96"/>
        <v>0</v>
      </c>
      <c r="AD33" s="562"/>
      <c r="AE33" s="284">
        <f t="shared" si="68"/>
        <v>0</v>
      </c>
      <c r="AF33" s="291">
        <f t="shared" si="97"/>
        <v>0</v>
      </c>
      <c r="AG33" s="540"/>
      <c r="AH33" s="284">
        <f t="shared" si="98"/>
        <v>0</v>
      </c>
      <c r="AI33" s="540"/>
      <c r="AJ33" s="458">
        <f t="shared" si="99"/>
        <v>0</v>
      </c>
      <c r="AK33" s="562"/>
      <c r="AL33" s="284">
        <f t="shared" si="69"/>
        <v>0</v>
      </c>
      <c r="AM33" s="291">
        <f t="shared" si="100"/>
        <v>0</v>
      </c>
      <c r="AN33" s="540"/>
      <c r="AO33" s="284">
        <f t="shared" si="101"/>
        <v>0</v>
      </c>
      <c r="AP33" s="540"/>
      <c r="AQ33" s="458">
        <f t="shared" si="102"/>
        <v>0</v>
      </c>
      <c r="AR33" s="562"/>
      <c r="AS33" s="284">
        <f t="shared" si="70"/>
        <v>0</v>
      </c>
      <c r="AT33" s="291">
        <f t="shared" si="103"/>
        <v>0</v>
      </c>
      <c r="AU33" s="540"/>
      <c r="AV33" s="284">
        <f t="shared" si="104"/>
        <v>0</v>
      </c>
      <c r="AW33" s="540"/>
      <c r="AX33" s="458">
        <f t="shared" si="105"/>
        <v>0</v>
      </c>
      <c r="AY33" s="562"/>
      <c r="AZ33" s="284">
        <f t="shared" si="71"/>
        <v>0</v>
      </c>
      <c r="BA33" s="291">
        <f t="shared" si="106"/>
        <v>0</v>
      </c>
      <c r="BB33" s="540"/>
      <c r="BC33" s="284">
        <f t="shared" si="107"/>
        <v>0</v>
      </c>
      <c r="BD33" s="540"/>
      <c r="BE33" s="458">
        <f t="shared" si="108"/>
        <v>0</v>
      </c>
      <c r="BF33" s="562"/>
      <c r="BG33" s="284">
        <f t="shared" si="72"/>
        <v>0</v>
      </c>
      <c r="BH33" s="291">
        <f t="shared" si="109"/>
        <v>0</v>
      </c>
      <c r="BI33" s="540"/>
      <c r="BJ33" s="284">
        <f t="shared" si="110"/>
        <v>0</v>
      </c>
      <c r="BK33" s="540"/>
      <c r="BL33" s="458">
        <f t="shared" si="111"/>
        <v>0</v>
      </c>
      <c r="BM33" s="562"/>
      <c r="BN33" s="284">
        <f t="shared" si="73"/>
        <v>0</v>
      </c>
      <c r="BO33" s="291">
        <f t="shared" si="112"/>
        <v>0</v>
      </c>
      <c r="BP33" s="540"/>
      <c r="BQ33" s="284">
        <f t="shared" si="113"/>
        <v>0</v>
      </c>
      <c r="BR33" s="540"/>
      <c r="BS33" s="458">
        <f t="shared" si="114"/>
        <v>0</v>
      </c>
      <c r="BT33" s="562"/>
      <c r="BU33" s="284">
        <f t="shared" si="74"/>
        <v>0</v>
      </c>
      <c r="BV33" s="291">
        <f t="shared" si="115"/>
        <v>0</v>
      </c>
      <c r="BW33" s="540"/>
      <c r="BX33" s="284">
        <f t="shared" si="116"/>
        <v>0</v>
      </c>
      <c r="BY33" s="540"/>
      <c r="BZ33" s="458">
        <f t="shared" si="117"/>
        <v>0</v>
      </c>
      <c r="CA33" s="562"/>
      <c r="CB33" s="284">
        <f t="shared" si="75"/>
        <v>0</v>
      </c>
      <c r="CC33" s="291">
        <f t="shared" si="118"/>
        <v>0</v>
      </c>
      <c r="CD33" s="540"/>
      <c r="CE33" s="284">
        <f t="shared" si="119"/>
        <v>0</v>
      </c>
      <c r="CF33" s="540"/>
      <c r="CG33" s="458">
        <f t="shared" si="120"/>
        <v>0</v>
      </c>
      <c r="CH33" s="562"/>
      <c r="CI33" s="284">
        <f t="shared" si="76"/>
        <v>0</v>
      </c>
      <c r="CJ33" s="291">
        <f t="shared" si="121"/>
        <v>0</v>
      </c>
      <c r="CK33" s="540"/>
      <c r="CL33" s="284">
        <f t="shared" si="122"/>
        <v>0</v>
      </c>
      <c r="CM33" s="540"/>
      <c r="CN33" s="458">
        <f t="shared" si="123"/>
        <v>0</v>
      </c>
      <c r="CO33" s="562"/>
      <c r="CP33" s="284">
        <f t="shared" si="77"/>
        <v>0</v>
      </c>
      <c r="CQ33" s="291">
        <f t="shared" si="124"/>
        <v>0</v>
      </c>
      <c r="CR33" s="540"/>
      <c r="CS33" s="284">
        <f t="shared" si="125"/>
        <v>0</v>
      </c>
      <c r="CT33" s="540"/>
      <c r="CU33" s="458">
        <f t="shared" si="126"/>
        <v>0</v>
      </c>
      <c r="CV33" s="479">
        <f t="shared" si="78"/>
        <v>0</v>
      </c>
      <c r="CW33" s="480">
        <f t="shared" si="79"/>
        <v>0</v>
      </c>
      <c r="CX33" s="480">
        <f t="shared" si="80"/>
        <v>0</v>
      </c>
      <c r="CY33" s="480">
        <f t="shared" si="81"/>
        <v>0</v>
      </c>
      <c r="CZ33" s="480">
        <f t="shared" si="82"/>
        <v>0</v>
      </c>
      <c r="DA33" s="480">
        <f t="shared" si="83"/>
        <v>0</v>
      </c>
      <c r="DB33" s="481">
        <f t="shared" si="84"/>
        <v>0</v>
      </c>
      <c r="DC33" s="482"/>
      <c r="DD33" s="482"/>
      <c r="DE33" s="480">
        <f t="shared" si="85"/>
        <v>0</v>
      </c>
      <c r="DF33" s="483">
        <f t="shared" si="86"/>
        <v>0</v>
      </c>
      <c r="DG33" s="484">
        <f t="shared" si="87"/>
        <v>0</v>
      </c>
      <c r="DH33" s="483">
        <f t="shared" si="88"/>
        <v>0</v>
      </c>
      <c r="DI33" s="485">
        <f t="shared" si="89"/>
        <v>0</v>
      </c>
    </row>
    <row r="34" spans="2:113" ht="10.5" customHeight="1" x14ac:dyDescent="0.15">
      <c r="B34" s="757"/>
      <c r="C34" s="364" t="str">
        <f>基本情報!F31</f>
        <v>6BP</v>
      </c>
      <c r="D34" s="25"/>
      <c r="E34" s="534">
        <f>基本情報!G31/1000</f>
        <v>700</v>
      </c>
      <c r="F34" s="534">
        <f>基本情報!N31</f>
        <v>650</v>
      </c>
      <c r="G34" s="299">
        <f>基本情報!H31/1000</f>
        <v>4</v>
      </c>
      <c r="H34" s="300">
        <f>基本情報!I31/1000</f>
        <v>5</v>
      </c>
      <c r="I34" s="300">
        <f>基本情報!O31</f>
        <v>5</v>
      </c>
      <c r="J34" s="301">
        <f>基本情報!P31</f>
        <v>6</v>
      </c>
      <c r="K34" s="588">
        <f>基本情報!N31</f>
        <v>650</v>
      </c>
      <c r="L34" s="589">
        <f>基本情報!H31/1000</f>
        <v>4</v>
      </c>
      <c r="M34" s="589">
        <f>基本情報!I31/1000</f>
        <v>5</v>
      </c>
      <c r="N34" s="589">
        <f>基本情報!O31</f>
        <v>5</v>
      </c>
      <c r="O34" s="590">
        <f>基本情報!P31</f>
        <v>6</v>
      </c>
      <c r="P34" s="558"/>
      <c r="Q34" s="290">
        <f t="shared" si="90"/>
        <v>0</v>
      </c>
      <c r="R34" s="291">
        <f t="shared" si="91"/>
        <v>0</v>
      </c>
      <c r="S34" s="540"/>
      <c r="T34" s="291">
        <f t="shared" si="92"/>
        <v>0</v>
      </c>
      <c r="U34" s="540"/>
      <c r="V34" s="449">
        <f t="shared" si="93"/>
        <v>0</v>
      </c>
      <c r="W34" s="562"/>
      <c r="X34" s="284">
        <f t="shared" si="5"/>
        <v>0</v>
      </c>
      <c r="Y34" s="291">
        <f t="shared" si="94"/>
        <v>0</v>
      </c>
      <c r="Z34" s="540"/>
      <c r="AA34" s="284">
        <f t="shared" si="95"/>
        <v>0</v>
      </c>
      <c r="AB34" s="540"/>
      <c r="AC34" s="458">
        <f t="shared" si="96"/>
        <v>0</v>
      </c>
      <c r="AD34" s="562"/>
      <c r="AE34" s="284">
        <f t="shared" si="68"/>
        <v>0</v>
      </c>
      <c r="AF34" s="291">
        <f t="shared" si="97"/>
        <v>0</v>
      </c>
      <c r="AG34" s="540"/>
      <c r="AH34" s="284">
        <f t="shared" si="98"/>
        <v>0</v>
      </c>
      <c r="AI34" s="540"/>
      <c r="AJ34" s="458">
        <f t="shared" si="99"/>
        <v>0</v>
      </c>
      <c r="AK34" s="562"/>
      <c r="AL34" s="284">
        <f t="shared" si="69"/>
        <v>0</v>
      </c>
      <c r="AM34" s="291">
        <f t="shared" si="100"/>
        <v>0</v>
      </c>
      <c r="AN34" s="540"/>
      <c r="AO34" s="284">
        <f t="shared" si="101"/>
        <v>0</v>
      </c>
      <c r="AP34" s="540"/>
      <c r="AQ34" s="458">
        <f t="shared" si="102"/>
        <v>0</v>
      </c>
      <c r="AR34" s="562"/>
      <c r="AS34" s="284">
        <f t="shared" si="70"/>
        <v>0</v>
      </c>
      <c r="AT34" s="291">
        <f t="shared" si="103"/>
        <v>0</v>
      </c>
      <c r="AU34" s="540"/>
      <c r="AV34" s="284">
        <f t="shared" si="104"/>
        <v>0</v>
      </c>
      <c r="AW34" s="540"/>
      <c r="AX34" s="458">
        <f t="shared" si="105"/>
        <v>0</v>
      </c>
      <c r="AY34" s="562"/>
      <c r="AZ34" s="284">
        <f t="shared" si="71"/>
        <v>0</v>
      </c>
      <c r="BA34" s="291">
        <f t="shared" si="106"/>
        <v>0</v>
      </c>
      <c r="BB34" s="540"/>
      <c r="BC34" s="284">
        <f t="shared" si="107"/>
        <v>0</v>
      </c>
      <c r="BD34" s="540"/>
      <c r="BE34" s="458">
        <f t="shared" si="108"/>
        <v>0</v>
      </c>
      <c r="BF34" s="562"/>
      <c r="BG34" s="284">
        <f t="shared" si="72"/>
        <v>0</v>
      </c>
      <c r="BH34" s="291">
        <f t="shared" si="109"/>
        <v>0</v>
      </c>
      <c r="BI34" s="540"/>
      <c r="BJ34" s="284">
        <f t="shared" si="110"/>
        <v>0</v>
      </c>
      <c r="BK34" s="540"/>
      <c r="BL34" s="458">
        <f t="shared" si="111"/>
        <v>0</v>
      </c>
      <c r="BM34" s="562"/>
      <c r="BN34" s="284">
        <f t="shared" si="73"/>
        <v>0</v>
      </c>
      <c r="BO34" s="291">
        <f t="shared" si="112"/>
        <v>0</v>
      </c>
      <c r="BP34" s="540"/>
      <c r="BQ34" s="284">
        <f t="shared" si="113"/>
        <v>0</v>
      </c>
      <c r="BR34" s="540"/>
      <c r="BS34" s="458">
        <f t="shared" si="114"/>
        <v>0</v>
      </c>
      <c r="BT34" s="562"/>
      <c r="BU34" s="284">
        <f t="shared" si="74"/>
        <v>0</v>
      </c>
      <c r="BV34" s="291">
        <f t="shared" si="115"/>
        <v>0</v>
      </c>
      <c r="BW34" s="540"/>
      <c r="BX34" s="284">
        <f t="shared" si="116"/>
        <v>0</v>
      </c>
      <c r="BY34" s="540"/>
      <c r="BZ34" s="458">
        <f t="shared" si="117"/>
        <v>0</v>
      </c>
      <c r="CA34" s="562"/>
      <c r="CB34" s="284">
        <f t="shared" si="75"/>
        <v>0</v>
      </c>
      <c r="CC34" s="291">
        <f t="shared" si="118"/>
        <v>0</v>
      </c>
      <c r="CD34" s="540"/>
      <c r="CE34" s="284">
        <f t="shared" si="119"/>
        <v>0</v>
      </c>
      <c r="CF34" s="540"/>
      <c r="CG34" s="458">
        <f t="shared" si="120"/>
        <v>0</v>
      </c>
      <c r="CH34" s="562"/>
      <c r="CI34" s="284">
        <f t="shared" si="76"/>
        <v>0</v>
      </c>
      <c r="CJ34" s="291">
        <f t="shared" si="121"/>
        <v>0</v>
      </c>
      <c r="CK34" s="540"/>
      <c r="CL34" s="284">
        <f t="shared" si="122"/>
        <v>0</v>
      </c>
      <c r="CM34" s="540"/>
      <c r="CN34" s="458">
        <f t="shared" si="123"/>
        <v>0</v>
      </c>
      <c r="CO34" s="562"/>
      <c r="CP34" s="284">
        <f t="shared" si="77"/>
        <v>0</v>
      </c>
      <c r="CQ34" s="291">
        <f t="shared" si="124"/>
        <v>0</v>
      </c>
      <c r="CR34" s="540"/>
      <c r="CS34" s="284">
        <f t="shared" si="125"/>
        <v>0</v>
      </c>
      <c r="CT34" s="540"/>
      <c r="CU34" s="458">
        <f t="shared" si="126"/>
        <v>0</v>
      </c>
      <c r="CV34" s="479">
        <f t="shared" si="78"/>
        <v>0</v>
      </c>
      <c r="CW34" s="480">
        <f t="shared" si="79"/>
        <v>0</v>
      </c>
      <c r="CX34" s="480">
        <f t="shared" si="80"/>
        <v>0</v>
      </c>
      <c r="CY34" s="480">
        <f t="shared" si="81"/>
        <v>0</v>
      </c>
      <c r="CZ34" s="480">
        <f t="shared" si="82"/>
        <v>0</v>
      </c>
      <c r="DA34" s="480">
        <f t="shared" si="83"/>
        <v>0</v>
      </c>
      <c r="DB34" s="481">
        <f t="shared" si="84"/>
        <v>0</v>
      </c>
      <c r="DC34" s="482"/>
      <c r="DD34" s="482"/>
      <c r="DE34" s="480">
        <f t="shared" si="85"/>
        <v>0</v>
      </c>
      <c r="DF34" s="483">
        <f t="shared" si="86"/>
        <v>0</v>
      </c>
      <c r="DG34" s="484">
        <f t="shared" si="87"/>
        <v>0</v>
      </c>
      <c r="DH34" s="483">
        <f t="shared" si="88"/>
        <v>0</v>
      </c>
      <c r="DI34" s="485">
        <f t="shared" si="89"/>
        <v>0</v>
      </c>
    </row>
    <row r="35" spans="2:113" ht="10.5" customHeight="1" x14ac:dyDescent="0.15">
      <c r="B35" s="757"/>
      <c r="C35" s="364" t="str">
        <f>基本情報!F32</f>
        <v>7BP</v>
      </c>
      <c r="D35" s="25"/>
      <c r="E35" s="534">
        <f>基本情報!G32/1000</f>
        <v>700</v>
      </c>
      <c r="F35" s="534">
        <f>基本情報!N32</f>
        <v>650</v>
      </c>
      <c r="G35" s="299">
        <f>基本情報!H32/1000</f>
        <v>4</v>
      </c>
      <c r="H35" s="300">
        <f>基本情報!I32/1000</f>
        <v>5</v>
      </c>
      <c r="I35" s="300">
        <f>基本情報!O32</f>
        <v>5</v>
      </c>
      <c r="J35" s="301">
        <f>基本情報!P32</f>
        <v>6</v>
      </c>
      <c r="K35" s="588">
        <f>基本情報!N32</f>
        <v>650</v>
      </c>
      <c r="L35" s="589">
        <f>基本情報!H32/1000</f>
        <v>4</v>
      </c>
      <c r="M35" s="589">
        <f>基本情報!I32/1000</f>
        <v>5</v>
      </c>
      <c r="N35" s="589">
        <f>基本情報!O32</f>
        <v>5</v>
      </c>
      <c r="O35" s="590">
        <f>基本情報!P32</f>
        <v>6</v>
      </c>
      <c r="P35" s="558"/>
      <c r="Q35" s="290">
        <f t="shared" si="90"/>
        <v>0</v>
      </c>
      <c r="R35" s="291">
        <f t="shared" si="91"/>
        <v>0</v>
      </c>
      <c r="S35" s="540"/>
      <c r="T35" s="291">
        <f t="shared" si="92"/>
        <v>0</v>
      </c>
      <c r="U35" s="540"/>
      <c r="V35" s="449">
        <f t="shared" si="93"/>
        <v>0</v>
      </c>
      <c r="W35" s="562"/>
      <c r="X35" s="284">
        <f t="shared" si="5"/>
        <v>0</v>
      </c>
      <c r="Y35" s="291">
        <f t="shared" si="94"/>
        <v>0</v>
      </c>
      <c r="Z35" s="540"/>
      <c r="AA35" s="284">
        <f t="shared" si="95"/>
        <v>0</v>
      </c>
      <c r="AB35" s="540"/>
      <c r="AC35" s="458">
        <f t="shared" si="96"/>
        <v>0</v>
      </c>
      <c r="AD35" s="562"/>
      <c r="AE35" s="284">
        <f t="shared" si="68"/>
        <v>0</v>
      </c>
      <c r="AF35" s="291">
        <f t="shared" si="97"/>
        <v>0</v>
      </c>
      <c r="AG35" s="540"/>
      <c r="AH35" s="284">
        <f t="shared" si="98"/>
        <v>0</v>
      </c>
      <c r="AI35" s="540"/>
      <c r="AJ35" s="458">
        <f t="shared" si="99"/>
        <v>0</v>
      </c>
      <c r="AK35" s="562"/>
      <c r="AL35" s="284">
        <f t="shared" si="69"/>
        <v>0</v>
      </c>
      <c r="AM35" s="291">
        <f t="shared" si="100"/>
        <v>0</v>
      </c>
      <c r="AN35" s="540"/>
      <c r="AO35" s="284">
        <f t="shared" si="101"/>
        <v>0</v>
      </c>
      <c r="AP35" s="540"/>
      <c r="AQ35" s="458">
        <f t="shared" si="102"/>
        <v>0</v>
      </c>
      <c r="AR35" s="562"/>
      <c r="AS35" s="284">
        <f t="shared" si="70"/>
        <v>0</v>
      </c>
      <c r="AT35" s="291">
        <f t="shared" si="103"/>
        <v>0</v>
      </c>
      <c r="AU35" s="540"/>
      <c r="AV35" s="284">
        <f t="shared" si="104"/>
        <v>0</v>
      </c>
      <c r="AW35" s="540"/>
      <c r="AX35" s="458">
        <f t="shared" si="105"/>
        <v>0</v>
      </c>
      <c r="AY35" s="562"/>
      <c r="AZ35" s="284">
        <f t="shared" si="71"/>
        <v>0</v>
      </c>
      <c r="BA35" s="291">
        <f t="shared" si="106"/>
        <v>0</v>
      </c>
      <c r="BB35" s="540"/>
      <c r="BC35" s="284">
        <f t="shared" si="107"/>
        <v>0</v>
      </c>
      <c r="BD35" s="540"/>
      <c r="BE35" s="458">
        <f t="shared" si="108"/>
        <v>0</v>
      </c>
      <c r="BF35" s="562"/>
      <c r="BG35" s="284">
        <f t="shared" si="72"/>
        <v>0</v>
      </c>
      <c r="BH35" s="291">
        <f t="shared" si="109"/>
        <v>0</v>
      </c>
      <c r="BI35" s="540"/>
      <c r="BJ35" s="284">
        <f t="shared" si="110"/>
        <v>0</v>
      </c>
      <c r="BK35" s="540"/>
      <c r="BL35" s="458">
        <f t="shared" si="111"/>
        <v>0</v>
      </c>
      <c r="BM35" s="562"/>
      <c r="BN35" s="284">
        <f t="shared" si="73"/>
        <v>0</v>
      </c>
      <c r="BO35" s="291">
        <f t="shared" si="112"/>
        <v>0</v>
      </c>
      <c r="BP35" s="540"/>
      <c r="BQ35" s="284">
        <f t="shared" si="113"/>
        <v>0</v>
      </c>
      <c r="BR35" s="540"/>
      <c r="BS35" s="458">
        <f t="shared" si="114"/>
        <v>0</v>
      </c>
      <c r="BT35" s="562"/>
      <c r="BU35" s="284">
        <f t="shared" si="74"/>
        <v>0</v>
      </c>
      <c r="BV35" s="291">
        <f t="shared" si="115"/>
        <v>0</v>
      </c>
      <c r="BW35" s="540"/>
      <c r="BX35" s="284">
        <f t="shared" si="116"/>
        <v>0</v>
      </c>
      <c r="BY35" s="540"/>
      <c r="BZ35" s="458">
        <f t="shared" si="117"/>
        <v>0</v>
      </c>
      <c r="CA35" s="562"/>
      <c r="CB35" s="284">
        <f t="shared" si="75"/>
        <v>0</v>
      </c>
      <c r="CC35" s="291">
        <f t="shared" si="118"/>
        <v>0</v>
      </c>
      <c r="CD35" s="540"/>
      <c r="CE35" s="284">
        <f t="shared" si="119"/>
        <v>0</v>
      </c>
      <c r="CF35" s="540"/>
      <c r="CG35" s="458">
        <f t="shared" si="120"/>
        <v>0</v>
      </c>
      <c r="CH35" s="562"/>
      <c r="CI35" s="284">
        <f t="shared" si="76"/>
        <v>0</v>
      </c>
      <c r="CJ35" s="291">
        <f t="shared" si="121"/>
        <v>0</v>
      </c>
      <c r="CK35" s="540"/>
      <c r="CL35" s="284">
        <f t="shared" si="122"/>
        <v>0</v>
      </c>
      <c r="CM35" s="540"/>
      <c r="CN35" s="458">
        <f t="shared" si="123"/>
        <v>0</v>
      </c>
      <c r="CO35" s="562"/>
      <c r="CP35" s="284">
        <f t="shared" si="77"/>
        <v>0</v>
      </c>
      <c r="CQ35" s="291">
        <f t="shared" si="124"/>
        <v>0</v>
      </c>
      <c r="CR35" s="540"/>
      <c r="CS35" s="284">
        <f t="shared" si="125"/>
        <v>0</v>
      </c>
      <c r="CT35" s="540"/>
      <c r="CU35" s="458">
        <f t="shared" si="126"/>
        <v>0</v>
      </c>
      <c r="CV35" s="479">
        <f t="shared" si="78"/>
        <v>0</v>
      </c>
      <c r="CW35" s="480">
        <f t="shared" si="79"/>
        <v>0</v>
      </c>
      <c r="CX35" s="480">
        <f t="shared" si="80"/>
        <v>0</v>
      </c>
      <c r="CY35" s="480">
        <f t="shared" si="81"/>
        <v>0</v>
      </c>
      <c r="CZ35" s="480">
        <f t="shared" si="82"/>
        <v>0</v>
      </c>
      <c r="DA35" s="480">
        <f t="shared" si="83"/>
        <v>0</v>
      </c>
      <c r="DB35" s="481">
        <f t="shared" si="84"/>
        <v>0</v>
      </c>
      <c r="DC35" s="482"/>
      <c r="DD35" s="482"/>
      <c r="DE35" s="480">
        <f t="shared" si="85"/>
        <v>0</v>
      </c>
      <c r="DF35" s="483">
        <f t="shared" si="86"/>
        <v>0</v>
      </c>
      <c r="DG35" s="484">
        <f t="shared" si="87"/>
        <v>0</v>
      </c>
      <c r="DH35" s="483">
        <f t="shared" si="88"/>
        <v>0</v>
      </c>
      <c r="DI35" s="485">
        <f t="shared" si="89"/>
        <v>0</v>
      </c>
    </row>
    <row r="36" spans="2:113" ht="10.5" customHeight="1" x14ac:dyDescent="0.15">
      <c r="B36" s="757"/>
      <c r="C36" s="364" t="str">
        <f>基本情報!F33</f>
        <v>8BP</v>
      </c>
      <c r="D36" s="25"/>
      <c r="E36" s="534">
        <f>基本情報!G33/1000</f>
        <v>700</v>
      </c>
      <c r="F36" s="534">
        <f>基本情報!N33</f>
        <v>650</v>
      </c>
      <c r="G36" s="299">
        <f>基本情報!H33/1000</f>
        <v>4</v>
      </c>
      <c r="H36" s="300">
        <f>基本情報!I33/1000</f>
        <v>5</v>
      </c>
      <c r="I36" s="300">
        <f>基本情報!O33</f>
        <v>5</v>
      </c>
      <c r="J36" s="301">
        <f>基本情報!P33</f>
        <v>6</v>
      </c>
      <c r="K36" s="588">
        <f>基本情報!N33</f>
        <v>650</v>
      </c>
      <c r="L36" s="589">
        <f>基本情報!H33/1000</f>
        <v>4</v>
      </c>
      <c r="M36" s="589">
        <f>基本情報!I33/1000</f>
        <v>5</v>
      </c>
      <c r="N36" s="589">
        <f>基本情報!O33</f>
        <v>5</v>
      </c>
      <c r="O36" s="590">
        <f>基本情報!P33</f>
        <v>6</v>
      </c>
      <c r="P36" s="558"/>
      <c r="Q36" s="290">
        <f t="shared" si="90"/>
        <v>0</v>
      </c>
      <c r="R36" s="291">
        <f t="shared" si="91"/>
        <v>0</v>
      </c>
      <c r="S36" s="540"/>
      <c r="T36" s="291">
        <f t="shared" si="92"/>
        <v>0</v>
      </c>
      <c r="U36" s="540"/>
      <c r="V36" s="449">
        <f t="shared" si="93"/>
        <v>0</v>
      </c>
      <c r="W36" s="562"/>
      <c r="X36" s="284">
        <f t="shared" si="5"/>
        <v>0</v>
      </c>
      <c r="Y36" s="291">
        <f t="shared" si="94"/>
        <v>0</v>
      </c>
      <c r="Z36" s="540"/>
      <c r="AA36" s="284">
        <f t="shared" si="95"/>
        <v>0</v>
      </c>
      <c r="AB36" s="540"/>
      <c r="AC36" s="458">
        <f t="shared" si="96"/>
        <v>0</v>
      </c>
      <c r="AD36" s="562"/>
      <c r="AE36" s="284">
        <f t="shared" si="68"/>
        <v>0</v>
      </c>
      <c r="AF36" s="291">
        <f t="shared" si="97"/>
        <v>0</v>
      </c>
      <c r="AG36" s="540"/>
      <c r="AH36" s="284">
        <f t="shared" si="98"/>
        <v>0</v>
      </c>
      <c r="AI36" s="540"/>
      <c r="AJ36" s="458">
        <f t="shared" si="99"/>
        <v>0</v>
      </c>
      <c r="AK36" s="562"/>
      <c r="AL36" s="284">
        <f t="shared" si="69"/>
        <v>0</v>
      </c>
      <c r="AM36" s="291">
        <f t="shared" si="100"/>
        <v>0</v>
      </c>
      <c r="AN36" s="540"/>
      <c r="AO36" s="284">
        <f t="shared" si="101"/>
        <v>0</v>
      </c>
      <c r="AP36" s="540"/>
      <c r="AQ36" s="458">
        <f t="shared" si="102"/>
        <v>0</v>
      </c>
      <c r="AR36" s="562"/>
      <c r="AS36" s="284">
        <f t="shared" si="70"/>
        <v>0</v>
      </c>
      <c r="AT36" s="291">
        <f t="shared" si="103"/>
        <v>0</v>
      </c>
      <c r="AU36" s="540"/>
      <c r="AV36" s="284">
        <f t="shared" si="104"/>
        <v>0</v>
      </c>
      <c r="AW36" s="540"/>
      <c r="AX36" s="458">
        <f t="shared" si="105"/>
        <v>0</v>
      </c>
      <c r="AY36" s="562"/>
      <c r="AZ36" s="284">
        <f t="shared" si="71"/>
        <v>0</v>
      </c>
      <c r="BA36" s="291">
        <f t="shared" si="106"/>
        <v>0</v>
      </c>
      <c r="BB36" s="540"/>
      <c r="BC36" s="284">
        <f t="shared" si="107"/>
        <v>0</v>
      </c>
      <c r="BD36" s="540"/>
      <c r="BE36" s="458">
        <f t="shared" si="108"/>
        <v>0</v>
      </c>
      <c r="BF36" s="562"/>
      <c r="BG36" s="284">
        <f t="shared" si="72"/>
        <v>0</v>
      </c>
      <c r="BH36" s="291">
        <f t="shared" si="109"/>
        <v>0</v>
      </c>
      <c r="BI36" s="540"/>
      <c r="BJ36" s="284">
        <f t="shared" si="110"/>
        <v>0</v>
      </c>
      <c r="BK36" s="540"/>
      <c r="BL36" s="458">
        <f t="shared" si="111"/>
        <v>0</v>
      </c>
      <c r="BM36" s="562"/>
      <c r="BN36" s="284">
        <f t="shared" si="73"/>
        <v>0</v>
      </c>
      <c r="BO36" s="291">
        <f t="shared" si="112"/>
        <v>0</v>
      </c>
      <c r="BP36" s="540"/>
      <c r="BQ36" s="284">
        <f t="shared" si="113"/>
        <v>0</v>
      </c>
      <c r="BR36" s="540"/>
      <c r="BS36" s="458">
        <f t="shared" si="114"/>
        <v>0</v>
      </c>
      <c r="BT36" s="562"/>
      <c r="BU36" s="284">
        <f t="shared" si="74"/>
        <v>0</v>
      </c>
      <c r="BV36" s="291">
        <f t="shared" si="115"/>
        <v>0</v>
      </c>
      <c r="BW36" s="540"/>
      <c r="BX36" s="284">
        <f t="shared" si="116"/>
        <v>0</v>
      </c>
      <c r="BY36" s="540"/>
      <c r="BZ36" s="458">
        <f t="shared" si="117"/>
        <v>0</v>
      </c>
      <c r="CA36" s="562"/>
      <c r="CB36" s="284">
        <f t="shared" si="75"/>
        <v>0</v>
      </c>
      <c r="CC36" s="291">
        <f t="shared" si="118"/>
        <v>0</v>
      </c>
      <c r="CD36" s="540"/>
      <c r="CE36" s="284">
        <f t="shared" si="119"/>
        <v>0</v>
      </c>
      <c r="CF36" s="540"/>
      <c r="CG36" s="458">
        <f t="shared" si="120"/>
        <v>0</v>
      </c>
      <c r="CH36" s="562"/>
      <c r="CI36" s="284">
        <f t="shared" si="76"/>
        <v>0</v>
      </c>
      <c r="CJ36" s="291">
        <f t="shared" si="121"/>
        <v>0</v>
      </c>
      <c r="CK36" s="540"/>
      <c r="CL36" s="284">
        <f t="shared" si="122"/>
        <v>0</v>
      </c>
      <c r="CM36" s="540"/>
      <c r="CN36" s="458">
        <f t="shared" si="123"/>
        <v>0</v>
      </c>
      <c r="CO36" s="562"/>
      <c r="CP36" s="284">
        <f t="shared" si="77"/>
        <v>0</v>
      </c>
      <c r="CQ36" s="291">
        <f t="shared" si="124"/>
        <v>0</v>
      </c>
      <c r="CR36" s="540"/>
      <c r="CS36" s="284">
        <f t="shared" si="125"/>
        <v>0</v>
      </c>
      <c r="CT36" s="540"/>
      <c r="CU36" s="458">
        <f t="shared" si="126"/>
        <v>0</v>
      </c>
      <c r="CV36" s="479">
        <f t="shared" si="78"/>
        <v>0</v>
      </c>
      <c r="CW36" s="480">
        <f t="shared" si="79"/>
        <v>0</v>
      </c>
      <c r="CX36" s="480">
        <f t="shared" si="80"/>
        <v>0</v>
      </c>
      <c r="CY36" s="480">
        <f t="shared" si="81"/>
        <v>0</v>
      </c>
      <c r="CZ36" s="480">
        <f t="shared" si="82"/>
        <v>0</v>
      </c>
      <c r="DA36" s="480">
        <f t="shared" si="83"/>
        <v>0</v>
      </c>
      <c r="DB36" s="481">
        <f t="shared" si="84"/>
        <v>0</v>
      </c>
      <c r="DC36" s="482"/>
      <c r="DD36" s="482"/>
      <c r="DE36" s="480">
        <f t="shared" si="85"/>
        <v>0</v>
      </c>
      <c r="DF36" s="483">
        <f t="shared" si="86"/>
        <v>0</v>
      </c>
      <c r="DG36" s="484">
        <f t="shared" si="87"/>
        <v>0</v>
      </c>
      <c r="DH36" s="483">
        <f t="shared" si="88"/>
        <v>0</v>
      </c>
      <c r="DI36" s="485">
        <f t="shared" si="89"/>
        <v>0</v>
      </c>
    </row>
    <row r="37" spans="2:113" ht="10.5" customHeight="1" x14ac:dyDescent="0.15">
      <c r="B37" s="757"/>
      <c r="C37" s="364" t="str">
        <f>基本情報!F34</f>
        <v>9BP</v>
      </c>
      <c r="D37" s="25"/>
      <c r="E37" s="534">
        <f>基本情報!G34/1000</f>
        <v>700</v>
      </c>
      <c r="F37" s="534">
        <f>基本情報!N34</f>
        <v>650</v>
      </c>
      <c r="G37" s="299">
        <f>基本情報!H34/1000</f>
        <v>4</v>
      </c>
      <c r="H37" s="300">
        <f>基本情報!I34/1000</f>
        <v>5</v>
      </c>
      <c r="I37" s="300">
        <f>基本情報!O34</f>
        <v>5</v>
      </c>
      <c r="J37" s="301">
        <f>基本情報!P34</f>
        <v>6</v>
      </c>
      <c r="K37" s="588">
        <f>基本情報!N34</f>
        <v>650</v>
      </c>
      <c r="L37" s="589">
        <f>基本情報!H34/1000</f>
        <v>4</v>
      </c>
      <c r="M37" s="589">
        <f>基本情報!I34/1000</f>
        <v>5</v>
      </c>
      <c r="N37" s="589">
        <f>基本情報!O34</f>
        <v>5</v>
      </c>
      <c r="O37" s="590">
        <f>基本情報!P34</f>
        <v>6</v>
      </c>
      <c r="P37" s="558"/>
      <c r="Q37" s="290">
        <f t="shared" si="90"/>
        <v>0</v>
      </c>
      <c r="R37" s="291">
        <f t="shared" si="91"/>
        <v>0</v>
      </c>
      <c r="S37" s="540"/>
      <c r="T37" s="291">
        <f t="shared" si="92"/>
        <v>0</v>
      </c>
      <c r="U37" s="540"/>
      <c r="V37" s="449">
        <f t="shared" si="93"/>
        <v>0</v>
      </c>
      <c r="W37" s="562"/>
      <c r="X37" s="284">
        <f t="shared" si="5"/>
        <v>0</v>
      </c>
      <c r="Y37" s="291">
        <f t="shared" si="94"/>
        <v>0</v>
      </c>
      <c r="Z37" s="540"/>
      <c r="AA37" s="284">
        <f t="shared" si="95"/>
        <v>0</v>
      </c>
      <c r="AB37" s="540"/>
      <c r="AC37" s="458">
        <f t="shared" si="96"/>
        <v>0</v>
      </c>
      <c r="AD37" s="562"/>
      <c r="AE37" s="284">
        <f t="shared" si="68"/>
        <v>0</v>
      </c>
      <c r="AF37" s="291">
        <f t="shared" si="97"/>
        <v>0</v>
      </c>
      <c r="AG37" s="540"/>
      <c r="AH37" s="284">
        <f t="shared" si="98"/>
        <v>0</v>
      </c>
      <c r="AI37" s="540"/>
      <c r="AJ37" s="458">
        <f t="shared" si="99"/>
        <v>0</v>
      </c>
      <c r="AK37" s="562"/>
      <c r="AL37" s="284">
        <f t="shared" si="69"/>
        <v>0</v>
      </c>
      <c r="AM37" s="291">
        <f t="shared" si="100"/>
        <v>0</v>
      </c>
      <c r="AN37" s="540"/>
      <c r="AO37" s="284">
        <f t="shared" si="101"/>
        <v>0</v>
      </c>
      <c r="AP37" s="540"/>
      <c r="AQ37" s="458">
        <f t="shared" si="102"/>
        <v>0</v>
      </c>
      <c r="AR37" s="562"/>
      <c r="AS37" s="284">
        <f t="shared" si="70"/>
        <v>0</v>
      </c>
      <c r="AT37" s="291">
        <f t="shared" si="103"/>
        <v>0</v>
      </c>
      <c r="AU37" s="540"/>
      <c r="AV37" s="284">
        <f t="shared" si="104"/>
        <v>0</v>
      </c>
      <c r="AW37" s="540"/>
      <c r="AX37" s="458">
        <f t="shared" si="105"/>
        <v>0</v>
      </c>
      <c r="AY37" s="562"/>
      <c r="AZ37" s="284">
        <f t="shared" si="71"/>
        <v>0</v>
      </c>
      <c r="BA37" s="291">
        <f t="shared" si="106"/>
        <v>0</v>
      </c>
      <c r="BB37" s="540"/>
      <c r="BC37" s="284">
        <f t="shared" si="107"/>
        <v>0</v>
      </c>
      <c r="BD37" s="540"/>
      <c r="BE37" s="458">
        <f t="shared" si="108"/>
        <v>0</v>
      </c>
      <c r="BF37" s="562"/>
      <c r="BG37" s="284">
        <f t="shared" si="72"/>
        <v>0</v>
      </c>
      <c r="BH37" s="291">
        <f t="shared" si="109"/>
        <v>0</v>
      </c>
      <c r="BI37" s="540"/>
      <c r="BJ37" s="284">
        <f t="shared" si="110"/>
        <v>0</v>
      </c>
      <c r="BK37" s="540"/>
      <c r="BL37" s="458">
        <f t="shared" si="111"/>
        <v>0</v>
      </c>
      <c r="BM37" s="562"/>
      <c r="BN37" s="284">
        <f t="shared" si="73"/>
        <v>0</v>
      </c>
      <c r="BO37" s="291">
        <f t="shared" si="112"/>
        <v>0</v>
      </c>
      <c r="BP37" s="540"/>
      <c r="BQ37" s="284">
        <f t="shared" si="113"/>
        <v>0</v>
      </c>
      <c r="BR37" s="540"/>
      <c r="BS37" s="458">
        <f t="shared" si="114"/>
        <v>0</v>
      </c>
      <c r="BT37" s="562"/>
      <c r="BU37" s="284">
        <f t="shared" si="74"/>
        <v>0</v>
      </c>
      <c r="BV37" s="291">
        <f t="shared" si="115"/>
        <v>0</v>
      </c>
      <c r="BW37" s="540"/>
      <c r="BX37" s="284">
        <f t="shared" si="116"/>
        <v>0</v>
      </c>
      <c r="BY37" s="540"/>
      <c r="BZ37" s="458">
        <f t="shared" si="117"/>
        <v>0</v>
      </c>
      <c r="CA37" s="562"/>
      <c r="CB37" s="284">
        <f t="shared" si="75"/>
        <v>0</v>
      </c>
      <c r="CC37" s="291">
        <f t="shared" si="118"/>
        <v>0</v>
      </c>
      <c r="CD37" s="540"/>
      <c r="CE37" s="284">
        <f t="shared" si="119"/>
        <v>0</v>
      </c>
      <c r="CF37" s="540"/>
      <c r="CG37" s="458">
        <f t="shared" si="120"/>
        <v>0</v>
      </c>
      <c r="CH37" s="562"/>
      <c r="CI37" s="284">
        <f t="shared" si="76"/>
        <v>0</v>
      </c>
      <c r="CJ37" s="291">
        <f t="shared" si="121"/>
        <v>0</v>
      </c>
      <c r="CK37" s="540"/>
      <c r="CL37" s="284">
        <f t="shared" si="122"/>
        <v>0</v>
      </c>
      <c r="CM37" s="540"/>
      <c r="CN37" s="458">
        <f t="shared" si="123"/>
        <v>0</v>
      </c>
      <c r="CO37" s="562"/>
      <c r="CP37" s="284">
        <f t="shared" si="77"/>
        <v>0</v>
      </c>
      <c r="CQ37" s="291">
        <f t="shared" si="124"/>
        <v>0</v>
      </c>
      <c r="CR37" s="540"/>
      <c r="CS37" s="284">
        <f t="shared" si="125"/>
        <v>0</v>
      </c>
      <c r="CT37" s="540"/>
      <c r="CU37" s="458">
        <f t="shared" si="126"/>
        <v>0</v>
      </c>
      <c r="CV37" s="479">
        <f t="shared" si="78"/>
        <v>0</v>
      </c>
      <c r="CW37" s="480">
        <f t="shared" si="79"/>
        <v>0</v>
      </c>
      <c r="CX37" s="480">
        <f t="shared" si="80"/>
        <v>0</v>
      </c>
      <c r="CY37" s="480">
        <f t="shared" si="81"/>
        <v>0</v>
      </c>
      <c r="CZ37" s="480">
        <f t="shared" si="82"/>
        <v>0</v>
      </c>
      <c r="DA37" s="480">
        <f t="shared" si="83"/>
        <v>0</v>
      </c>
      <c r="DB37" s="481">
        <f t="shared" si="84"/>
        <v>0</v>
      </c>
      <c r="DC37" s="482"/>
      <c r="DD37" s="482"/>
      <c r="DE37" s="480">
        <f t="shared" si="85"/>
        <v>0</v>
      </c>
      <c r="DF37" s="483">
        <f t="shared" si="86"/>
        <v>0</v>
      </c>
      <c r="DG37" s="484">
        <f t="shared" si="87"/>
        <v>0</v>
      </c>
      <c r="DH37" s="483">
        <f t="shared" si="88"/>
        <v>0</v>
      </c>
      <c r="DI37" s="485">
        <f t="shared" si="89"/>
        <v>0</v>
      </c>
    </row>
    <row r="38" spans="2:113" ht="10.5" customHeight="1" x14ac:dyDescent="0.15">
      <c r="B38" s="757"/>
      <c r="C38" s="364" t="str">
        <f>基本情報!F35</f>
        <v>10BP</v>
      </c>
      <c r="D38" s="25"/>
      <c r="E38" s="534">
        <f>基本情報!G35/1000</f>
        <v>700</v>
      </c>
      <c r="F38" s="534">
        <f>基本情報!N35</f>
        <v>650</v>
      </c>
      <c r="G38" s="299">
        <f>基本情報!H35/1000</f>
        <v>4</v>
      </c>
      <c r="H38" s="300">
        <f>基本情報!I35/1000</f>
        <v>5</v>
      </c>
      <c r="I38" s="300">
        <f>基本情報!O35</f>
        <v>5</v>
      </c>
      <c r="J38" s="301">
        <f>基本情報!P35</f>
        <v>6</v>
      </c>
      <c r="K38" s="588">
        <f>基本情報!N35</f>
        <v>650</v>
      </c>
      <c r="L38" s="589">
        <f>基本情報!H35/1000</f>
        <v>4</v>
      </c>
      <c r="M38" s="589">
        <f>基本情報!I35/1000</f>
        <v>5</v>
      </c>
      <c r="N38" s="589">
        <f>基本情報!O35</f>
        <v>5</v>
      </c>
      <c r="O38" s="590">
        <f>基本情報!P35</f>
        <v>6</v>
      </c>
      <c r="P38" s="558"/>
      <c r="Q38" s="290">
        <f t="shared" si="90"/>
        <v>0</v>
      </c>
      <c r="R38" s="291">
        <f t="shared" si="91"/>
        <v>0</v>
      </c>
      <c r="S38" s="540"/>
      <c r="T38" s="291">
        <f t="shared" si="92"/>
        <v>0</v>
      </c>
      <c r="U38" s="540"/>
      <c r="V38" s="449">
        <f t="shared" si="93"/>
        <v>0</v>
      </c>
      <c r="W38" s="562"/>
      <c r="X38" s="284">
        <f t="shared" si="5"/>
        <v>0</v>
      </c>
      <c r="Y38" s="291">
        <f t="shared" si="94"/>
        <v>0</v>
      </c>
      <c r="Z38" s="540"/>
      <c r="AA38" s="284">
        <f t="shared" si="95"/>
        <v>0</v>
      </c>
      <c r="AB38" s="540"/>
      <c r="AC38" s="458">
        <f t="shared" si="96"/>
        <v>0</v>
      </c>
      <c r="AD38" s="562"/>
      <c r="AE38" s="284">
        <f t="shared" si="68"/>
        <v>0</v>
      </c>
      <c r="AF38" s="291">
        <f t="shared" si="97"/>
        <v>0</v>
      </c>
      <c r="AG38" s="540"/>
      <c r="AH38" s="284">
        <f t="shared" si="98"/>
        <v>0</v>
      </c>
      <c r="AI38" s="540"/>
      <c r="AJ38" s="458">
        <f t="shared" si="99"/>
        <v>0</v>
      </c>
      <c r="AK38" s="562"/>
      <c r="AL38" s="284">
        <f t="shared" si="69"/>
        <v>0</v>
      </c>
      <c r="AM38" s="291">
        <f t="shared" si="100"/>
        <v>0</v>
      </c>
      <c r="AN38" s="540"/>
      <c r="AO38" s="284">
        <f t="shared" si="101"/>
        <v>0</v>
      </c>
      <c r="AP38" s="540"/>
      <c r="AQ38" s="458">
        <f t="shared" si="102"/>
        <v>0</v>
      </c>
      <c r="AR38" s="562"/>
      <c r="AS38" s="284">
        <f t="shared" si="70"/>
        <v>0</v>
      </c>
      <c r="AT38" s="291">
        <f t="shared" si="103"/>
        <v>0</v>
      </c>
      <c r="AU38" s="540"/>
      <c r="AV38" s="284">
        <f t="shared" si="104"/>
        <v>0</v>
      </c>
      <c r="AW38" s="540"/>
      <c r="AX38" s="458">
        <f t="shared" si="105"/>
        <v>0</v>
      </c>
      <c r="AY38" s="562"/>
      <c r="AZ38" s="284">
        <f t="shared" si="71"/>
        <v>0</v>
      </c>
      <c r="BA38" s="291">
        <f t="shared" si="106"/>
        <v>0</v>
      </c>
      <c r="BB38" s="540"/>
      <c r="BC38" s="284">
        <f t="shared" si="107"/>
        <v>0</v>
      </c>
      <c r="BD38" s="540"/>
      <c r="BE38" s="458">
        <f t="shared" si="108"/>
        <v>0</v>
      </c>
      <c r="BF38" s="562"/>
      <c r="BG38" s="284">
        <f t="shared" si="72"/>
        <v>0</v>
      </c>
      <c r="BH38" s="291">
        <f t="shared" si="109"/>
        <v>0</v>
      </c>
      <c r="BI38" s="540"/>
      <c r="BJ38" s="284">
        <f t="shared" si="110"/>
        <v>0</v>
      </c>
      <c r="BK38" s="540"/>
      <c r="BL38" s="458">
        <f t="shared" si="111"/>
        <v>0</v>
      </c>
      <c r="BM38" s="562"/>
      <c r="BN38" s="284">
        <f t="shared" si="73"/>
        <v>0</v>
      </c>
      <c r="BO38" s="291">
        <f t="shared" si="112"/>
        <v>0</v>
      </c>
      <c r="BP38" s="540"/>
      <c r="BQ38" s="284">
        <f t="shared" si="113"/>
        <v>0</v>
      </c>
      <c r="BR38" s="540"/>
      <c r="BS38" s="458">
        <f t="shared" si="114"/>
        <v>0</v>
      </c>
      <c r="BT38" s="562"/>
      <c r="BU38" s="284">
        <f t="shared" si="74"/>
        <v>0</v>
      </c>
      <c r="BV38" s="291">
        <f t="shared" si="115"/>
        <v>0</v>
      </c>
      <c r="BW38" s="540"/>
      <c r="BX38" s="284">
        <f t="shared" si="116"/>
        <v>0</v>
      </c>
      <c r="BY38" s="540"/>
      <c r="BZ38" s="458">
        <f t="shared" si="117"/>
        <v>0</v>
      </c>
      <c r="CA38" s="562"/>
      <c r="CB38" s="284">
        <f t="shared" si="75"/>
        <v>0</v>
      </c>
      <c r="CC38" s="291">
        <f t="shared" si="118"/>
        <v>0</v>
      </c>
      <c r="CD38" s="540"/>
      <c r="CE38" s="284">
        <f t="shared" si="119"/>
        <v>0</v>
      </c>
      <c r="CF38" s="540"/>
      <c r="CG38" s="458">
        <f t="shared" si="120"/>
        <v>0</v>
      </c>
      <c r="CH38" s="562"/>
      <c r="CI38" s="284">
        <f t="shared" si="76"/>
        <v>0</v>
      </c>
      <c r="CJ38" s="291">
        <f t="shared" si="121"/>
        <v>0</v>
      </c>
      <c r="CK38" s="540"/>
      <c r="CL38" s="284">
        <f t="shared" si="122"/>
        <v>0</v>
      </c>
      <c r="CM38" s="540"/>
      <c r="CN38" s="458">
        <f t="shared" si="123"/>
        <v>0</v>
      </c>
      <c r="CO38" s="562"/>
      <c r="CP38" s="284">
        <f t="shared" si="77"/>
        <v>0</v>
      </c>
      <c r="CQ38" s="291">
        <f t="shared" si="124"/>
        <v>0</v>
      </c>
      <c r="CR38" s="540"/>
      <c r="CS38" s="284">
        <f t="shared" si="125"/>
        <v>0</v>
      </c>
      <c r="CT38" s="540"/>
      <c r="CU38" s="458">
        <f t="shared" si="126"/>
        <v>0</v>
      </c>
      <c r="CV38" s="479">
        <f t="shared" si="78"/>
        <v>0</v>
      </c>
      <c r="CW38" s="480">
        <f t="shared" si="79"/>
        <v>0</v>
      </c>
      <c r="CX38" s="480">
        <f t="shared" si="80"/>
        <v>0</v>
      </c>
      <c r="CY38" s="480">
        <f t="shared" si="81"/>
        <v>0</v>
      </c>
      <c r="CZ38" s="480">
        <f t="shared" si="82"/>
        <v>0</v>
      </c>
      <c r="DA38" s="480">
        <f t="shared" si="83"/>
        <v>0</v>
      </c>
      <c r="DB38" s="481">
        <f t="shared" si="84"/>
        <v>0</v>
      </c>
      <c r="DC38" s="482"/>
      <c r="DD38" s="482"/>
      <c r="DE38" s="480">
        <f t="shared" si="85"/>
        <v>0</v>
      </c>
      <c r="DF38" s="483">
        <f t="shared" si="86"/>
        <v>0</v>
      </c>
      <c r="DG38" s="484">
        <f t="shared" si="87"/>
        <v>0</v>
      </c>
      <c r="DH38" s="483">
        <f t="shared" si="88"/>
        <v>0</v>
      </c>
      <c r="DI38" s="485">
        <f t="shared" si="89"/>
        <v>0</v>
      </c>
    </row>
    <row r="39" spans="2:113" ht="10.5" customHeight="1" x14ac:dyDescent="0.15">
      <c r="B39" s="757"/>
      <c r="C39" s="364" t="str">
        <f>基本情報!F36</f>
        <v>11BP</v>
      </c>
      <c r="D39" s="25"/>
      <c r="E39" s="534">
        <f>基本情報!G36/1000</f>
        <v>700</v>
      </c>
      <c r="F39" s="534">
        <f>基本情報!N36</f>
        <v>650</v>
      </c>
      <c r="G39" s="299">
        <f>基本情報!H36/1000</f>
        <v>4</v>
      </c>
      <c r="H39" s="300">
        <f>基本情報!I36/1000</f>
        <v>5</v>
      </c>
      <c r="I39" s="300">
        <f>基本情報!O36</f>
        <v>5</v>
      </c>
      <c r="J39" s="301">
        <f>基本情報!P36</f>
        <v>6</v>
      </c>
      <c r="K39" s="588">
        <f>基本情報!N36</f>
        <v>650</v>
      </c>
      <c r="L39" s="589">
        <f>基本情報!H36/1000</f>
        <v>4</v>
      </c>
      <c r="M39" s="589">
        <f>基本情報!I36/1000</f>
        <v>5</v>
      </c>
      <c r="N39" s="589">
        <f>基本情報!O36</f>
        <v>5</v>
      </c>
      <c r="O39" s="590">
        <f>基本情報!P36</f>
        <v>6</v>
      </c>
      <c r="P39" s="558"/>
      <c r="Q39" s="290">
        <f t="shared" si="90"/>
        <v>0</v>
      </c>
      <c r="R39" s="291">
        <f t="shared" si="91"/>
        <v>0</v>
      </c>
      <c r="S39" s="540"/>
      <c r="T39" s="291">
        <f t="shared" si="92"/>
        <v>0</v>
      </c>
      <c r="U39" s="540"/>
      <c r="V39" s="449">
        <f t="shared" si="93"/>
        <v>0</v>
      </c>
      <c r="W39" s="562"/>
      <c r="X39" s="284">
        <f t="shared" si="5"/>
        <v>0</v>
      </c>
      <c r="Y39" s="291">
        <f t="shared" si="94"/>
        <v>0</v>
      </c>
      <c r="Z39" s="540"/>
      <c r="AA39" s="284">
        <f t="shared" si="95"/>
        <v>0</v>
      </c>
      <c r="AB39" s="540"/>
      <c r="AC39" s="458">
        <f t="shared" si="96"/>
        <v>0</v>
      </c>
      <c r="AD39" s="562"/>
      <c r="AE39" s="284">
        <f t="shared" si="68"/>
        <v>0</v>
      </c>
      <c r="AF39" s="291">
        <f t="shared" si="97"/>
        <v>0</v>
      </c>
      <c r="AG39" s="540"/>
      <c r="AH39" s="284">
        <f t="shared" si="98"/>
        <v>0</v>
      </c>
      <c r="AI39" s="540"/>
      <c r="AJ39" s="458">
        <f t="shared" si="99"/>
        <v>0</v>
      </c>
      <c r="AK39" s="562"/>
      <c r="AL39" s="284">
        <f t="shared" si="69"/>
        <v>0</v>
      </c>
      <c r="AM39" s="291">
        <f t="shared" si="100"/>
        <v>0</v>
      </c>
      <c r="AN39" s="540"/>
      <c r="AO39" s="284">
        <f t="shared" si="101"/>
        <v>0</v>
      </c>
      <c r="AP39" s="540"/>
      <c r="AQ39" s="458">
        <f t="shared" si="102"/>
        <v>0</v>
      </c>
      <c r="AR39" s="562"/>
      <c r="AS39" s="284">
        <f t="shared" si="70"/>
        <v>0</v>
      </c>
      <c r="AT39" s="291">
        <f t="shared" si="103"/>
        <v>0</v>
      </c>
      <c r="AU39" s="540"/>
      <c r="AV39" s="284">
        <f t="shared" si="104"/>
        <v>0</v>
      </c>
      <c r="AW39" s="540"/>
      <c r="AX39" s="458">
        <f t="shared" si="105"/>
        <v>0</v>
      </c>
      <c r="AY39" s="562"/>
      <c r="AZ39" s="284">
        <f t="shared" si="71"/>
        <v>0</v>
      </c>
      <c r="BA39" s="291">
        <f t="shared" si="106"/>
        <v>0</v>
      </c>
      <c r="BB39" s="540"/>
      <c r="BC39" s="284">
        <f t="shared" si="107"/>
        <v>0</v>
      </c>
      <c r="BD39" s="540"/>
      <c r="BE39" s="458">
        <f t="shared" si="108"/>
        <v>0</v>
      </c>
      <c r="BF39" s="562"/>
      <c r="BG39" s="284">
        <f t="shared" si="72"/>
        <v>0</v>
      </c>
      <c r="BH39" s="291">
        <f t="shared" si="109"/>
        <v>0</v>
      </c>
      <c r="BI39" s="540"/>
      <c r="BJ39" s="284">
        <f t="shared" si="110"/>
        <v>0</v>
      </c>
      <c r="BK39" s="540"/>
      <c r="BL39" s="458">
        <f t="shared" si="111"/>
        <v>0</v>
      </c>
      <c r="BM39" s="562"/>
      <c r="BN39" s="284">
        <f t="shared" si="73"/>
        <v>0</v>
      </c>
      <c r="BO39" s="291">
        <f t="shared" si="112"/>
        <v>0</v>
      </c>
      <c r="BP39" s="540"/>
      <c r="BQ39" s="284">
        <f t="shared" si="113"/>
        <v>0</v>
      </c>
      <c r="BR39" s="540"/>
      <c r="BS39" s="458">
        <f t="shared" si="114"/>
        <v>0</v>
      </c>
      <c r="BT39" s="562"/>
      <c r="BU39" s="284">
        <f t="shared" si="74"/>
        <v>0</v>
      </c>
      <c r="BV39" s="291">
        <f t="shared" si="115"/>
        <v>0</v>
      </c>
      <c r="BW39" s="540"/>
      <c r="BX39" s="284">
        <f t="shared" si="116"/>
        <v>0</v>
      </c>
      <c r="BY39" s="540"/>
      <c r="BZ39" s="458">
        <f t="shared" si="117"/>
        <v>0</v>
      </c>
      <c r="CA39" s="562"/>
      <c r="CB39" s="284">
        <f t="shared" si="75"/>
        <v>0</v>
      </c>
      <c r="CC39" s="291">
        <f t="shared" si="118"/>
        <v>0</v>
      </c>
      <c r="CD39" s="540"/>
      <c r="CE39" s="284">
        <f t="shared" si="119"/>
        <v>0</v>
      </c>
      <c r="CF39" s="540"/>
      <c r="CG39" s="458">
        <f t="shared" si="120"/>
        <v>0</v>
      </c>
      <c r="CH39" s="562"/>
      <c r="CI39" s="284">
        <f t="shared" si="76"/>
        <v>0</v>
      </c>
      <c r="CJ39" s="291">
        <f t="shared" si="121"/>
        <v>0</v>
      </c>
      <c r="CK39" s="540"/>
      <c r="CL39" s="284">
        <f t="shared" si="122"/>
        <v>0</v>
      </c>
      <c r="CM39" s="540"/>
      <c r="CN39" s="458">
        <f t="shared" si="123"/>
        <v>0</v>
      </c>
      <c r="CO39" s="562"/>
      <c r="CP39" s="284">
        <f t="shared" si="77"/>
        <v>0</v>
      </c>
      <c r="CQ39" s="291">
        <f t="shared" si="124"/>
        <v>0</v>
      </c>
      <c r="CR39" s="540"/>
      <c r="CS39" s="284">
        <f t="shared" si="125"/>
        <v>0</v>
      </c>
      <c r="CT39" s="540"/>
      <c r="CU39" s="458">
        <f t="shared" si="126"/>
        <v>0</v>
      </c>
      <c r="CV39" s="479">
        <f t="shared" si="78"/>
        <v>0</v>
      </c>
      <c r="CW39" s="480">
        <f t="shared" si="79"/>
        <v>0</v>
      </c>
      <c r="CX39" s="480">
        <f t="shared" si="80"/>
        <v>0</v>
      </c>
      <c r="CY39" s="480">
        <f t="shared" si="81"/>
        <v>0</v>
      </c>
      <c r="CZ39" s="480">
        <f t="shared" si="82"/>
        <v>0</v>
      </c>
      <c r="DA39" s="480">
        <f t="shared" si="83"/>
        <v>0</v>
      </c>
      <c r="DB39" s="481">
        <f t="shared" si="84"/>
        <v>0</v>
      </c>
      <c r="DC39" s="482"/>
      <c r="DD39" s="482"/>
      <c r="DE39" s="480">
        <f t="shared" si="85"/>
        <v>0</v>
      </c>
      <c r="DF39" s="483">
        <f t="shared" si="86"/>
        <v>0</v>
      </c>
      <c r="DG39" s="484">
        <f t="shared" si="87"/>
        <v>0</v>
      </c>
      <c r="DH39" s="483">
        <f t="shared" si="88"/>
        <v>0</v>
      </c>
      <c r="DI39" s="485">
        <f t="shared" si="89"/>
        <v>0</v>
      </c>
    </row>
    <row r="40" spans="2:113" ht="10.5" customHeight="1" x14ac:dyDescent="0.15">
      <c r="B40" s="757"/>
      <c r="C40" s="360" t="str">
        <f>基本情報!F37</f>
        <v>12BP</v>
      </c>
      <c r="D40" s="25"/>
      <c r="E40" s="534">
        <f>基本情報!G37/1000</f>
        <v>700</v>
      </c>
      <c r="F40" s="534">
        <f>基本情報!N37</f>
        <v>650</v>
      </c>
      <c r="G40" s="299">
        <f>基本情報!H37/1000</f>
        <v>4</v>
      </c>
      <c r="H40" s="300">
        <f>基本情報!I37/1000</f>
        <v>5</v>
      </c>
      <c r="I40" s="300">
        <f>基本情報!O37</f>
        <v>5</v>
      </c>
      <c r="J40" s="301">
        <f>基本情報!P37</f>
        <v>6</v>
      </c>
      <c r="K40" s="588">
        <f>基本情報!N37</f>
        <v>650</v>
      </c>
      <c r="L40" s="589">
        <f>基本情報!H37/1000</f>
        <v>4</v>
      </c>
      <c r="M40" s="589">
        <f>基本情報!I37/1000</f>
        <v>5</v>
      </c>
      <c r="N40" s="589">
        <f>基本情報!O37</f>
        <v>5</v>
      </c>
      <c r="O40" s="590">
        <f>基本情報!P37</f>
        <v>6</v>
      </c>
      <c r="P40" s="558"/>
      <c r="Q40" s="290">
        <f t="shared" si="90"/>
        <v>0</v>
      </c>
      <c r="R40" s="291">
        <f t="shared" si="91"/>
        <v>0</v>
      </c>
      <c r="S40" s="540"/>
      <c r="T40" s="291">
        <f t="shared" si="92"/>
        <v>0</v>
      </c>
      <c r="U40" s="540"/>
      <c r="V40" s="449">
        <f t="shared" si="93"/>
        <v>0</v>
      </c>
      <c r="W40" s="562"/>
      <c r="X40" s="284">
        <f t="shared" si="5"/>
        <v>0</v>
      </c>
      <c r="Y40" s="291">
        <f t="shared" si="94"/>
        <v>0</v>
      </c>
      <c r="Z40" s="540"/>
      <c r="AA40" s="284">
        <f t="shared" si="95"/>
        <v>0</v>
      </c>
      <c r="AB40" s="540"/>
      <c r="AC40" s="458">
        <f t="shared" si="96"/>
        <v>0</v>
      </c>
      <c r="AD40" s="562"/>
      <c r="AE40" s="284">
        <f t="shared" si="68"/>
        <v>0</v>
      </c>
      <c r="AF40" s="291">
        <f t="shared" si="97"/>
        <v>0</v>
      </c>
      <c r="AG40" s="540"/>
      <c r="AH40" s="284">
        <f t="shared" si="98"/>
        <v>0</v>
      </c>
      <c r="AI40" s="540"/>
      <c r="AJ40" s="458">
        <f t="shared" si="99"/>
        <v>0</v>
      </c>
      <c r="AK40" s="562"/>
      <c r="AL40" s="284">
        <f t="shared" si="69"/>
        <v>0</v>
      </c>
      <c r="AM40" s="291">
        <f t="shared" si="100"/>
        <v>0</v>
      </c>
      <c r="AN40" s="540"/>
      <c r="AO40" s="284">
        <f t="shared" si="101"/>
        <v>0</v>
      </c>
      <c r="AP40" s="540"/>
      <c r="AQ40" s="458">
        <f t="shared" si="102"/>
        <v>0</v>
      </c>
      <c r="AR40" s="562"/>
      <c r="AS40" s="284">
        <f t="shared" si="70"/>
        <v>0</v>
      </c>
      <c r="AT40" s="291">
        <f>AR40*$F40</f>
        <v>0</v>
      </c>
      <c r="AU40" s="540"/>
      <c r="AV40" s="284">
        <f t="shared" si="104"/>
        <v>0</v>
      </c>
      <c r="AW40" s="540"/>
      <c r="AX40" s="458">
        <f t="shared" si="105"/>
        <v>0</v>
      </c>
      <c r="AY40" s="562"/>
      <c r="AZ40" s="284">
        <f t="shared" si="71"/>
        <v>0</v>
      </c>
      <c r="BA40" s="291">
        <f>AY40*$F40</f>
        <v>0</v>
      </c>
      <c r="BB40" s="540"/>
      <c r="BC40" s="284">
        <f t="shared" si="107"/>
        <v>0</v>
      </c>
      <c r="BD40" s="540"/>
      <c r="BE40" s="458">
        <f t="shared" si="108"/>
        <v>0</v>
      </c>
      <c r="BF40" s="562"/>
      <c r="BG40" s="284">
        <f t="shared" si="72"/>
        <v>0</v>
      </c>
      <c r="BH40" s="291">
        <f>BF40*$F40</f>
        <v>0</v>
      </c>
      <c r="BI40" s="540"/>
      <c r="BJ40" s="284">
        <f t="shared" si="110"/>
        <v>0</v>
      </c>
      <c r="BK40" s="540"/>
      <c r="BL40" s="458">
        <f t="shared" si="111"/>
        <v>0</v>
      </c>
      <c r="BM40" s="562"/>
      <c r="BN40" s="284">
        <f t="shared" si="73"/>
        <v>0</v>
      </c>
      <c r="BO40" s="291">
        <f>BM40*$F40</f>
        <v>0</v>
      </c>
      <c r="BP40" s="540"/>
      <c r="BQ40" s="284">
        <f t="shared" si="113"/>
        <v>0</v>
      </c>
      <c r="BR40" s="540"/>
      <c r="BS40" s="458">
        <f t="shared" si="114"/>
        <v>0</v>
      </c>
      <c r="BT40" s="562"/>
      <c r="BU40" s="284">
        <f t="shared" si="74"/>
        <v>0</v>
      </c>
      <c r="BV40" s="291">
        <f>BT40*$F40</f>
        <v>0</v>
      </c>
      <c r="BW40" s="540"/>
      <c r="BX40" s="284">
        <f t="shared" si="116"/>
        <v>0</v>
      </c>
      <c r="BY40" s="540"/>
      <c r="BZ40" s="458">
        <f t="shared" si="117"/>
        <v>0</v>
      </c>
      <c r="CA40" s="562"/>
      <c r="CB40" s="284">
        <f t="shared" si="75"/>
        <v>0</v>
      </c>
      <c r="CC40" s="291">
        <f>CA40*$F40</f>
        <v>0</v>
      </c>
      <c r="CD40" s="540"/>
      <c r="CE40" s="284">
        <f t="shared" si="119"/>
        <v>0</v>
      </c>
      <c r="CF40" s="540"/>
      <c r="CG40" s="458">
        <f t="shared" si="120"/>
        <v>0</v>
      </c>
      <c r="CH40" s="562"/>
      <c r="CI40" s="284">
        <f t="shared" si="76"/>
        <v>0</v>
      </c>
      <c r="CJ40" s="291">
        <f>CH40*$F40</f>
        <v>0</v>
      </c>
      <c r="CK40" s="540"/>
      <c r="CL40" s="284">
        <f t="shared" si="122"/>
        <v>0</v>
      </c>
      <c r="CM40" s="540"/>
      <c r="CN40" s="458">
        <f t="shared" si="123"/>
        <v>0</v>
      </c>
      <c r="CO40" s="562"/>
      <c r="CP40" s="284">
        <f t="shared" si="77"/>
        <v>0</v>
      </c>
      <c r="CQ40" s="291">
        <f>CO40*$F40</f>
        <v>0</v>
      </c>
      <c r="CR40" s="540"/>
      <c r="CS40" s="284">
        <f t="shared" si="125"/>
        <v>0</v>
      </c>
      <c r="CT40" s="540"/>
      <c r="CU40" s="458">
        <f t="shared" si="126"/>
        <v>0</v>
      </c>
      <c r="CV40" s="479">
        <f t="shared" si="78"/>
        <v>0</v>
      </c>
      <c r="CW40" s="480">
        <f t="shared" si="79"/>
        <v>0</v>
      </c>
      <c r="CX40" s="480">
        <f t="shared" si="80"/>
        <v>0</v>
      </c>
      <c r="CY40" s="480">
        <f t="shared" si="81"/>
        <v>0</v>
      </c>
      <c r="CZ40" s="480">
        <f t="shared" si="82"/>
        <v>0</v>
      </c>
      <c r="DA40" s="480">
        <f t="shared" si="83"/>
        <v>0</v>
      </c>
      <c r="DB40" s="481">
        <f t="shared" si="84"/>
        <v>0</v>
      </c>
      <c r="DC40" s="482"/>
      <c r="DD40" s="482"/>
      <c r="DE40" s="480">
        <f t="shared" si="85"/>
        <v>0</v>
      </c>
      <c r="DF40" s="483">
        <f t="shared" si="86"/>
        <v>0</v>
      </c>
      <c r="DG40" s="484">
        <f t="shared" si="87"/>
        <v>0</v>
      </c>
      <c r="DH40" s="483">
        <f t="shared" si="88"/>
        <v>0</v>
      </c>
      <c r="DI40" s="485">
        <f t="shared" si="89"/>
        <v>0</v>
      </c>
    </row>
    <row r="41" spans="2:113" ht="10.5" customHeight="1" x14ac:dyDescent="0.15">
      <c r="B41" s="757"/>
      <c r="C41" s="360" t="str">
        <f>基本情報!F38</f>
        <v>13BP</v>
      </c>
      <c r="D41" s="25"/>
      <c r="E41" s="534">
        <f>基本情報!G38/1000</f>
        <v>700</v>
      </c>
      <c r="F41" s="534">
        <f>基本情報!N38</f>
        <v>650</v>
      </c>
      <c r="G41" s="299">
        <f>基本情報!H38/1000</f>
        <v>4</v>
      </c>
      <c r="H41" s="300">
        <f>基本情報!I38/1000</f>
        <v>5</v>
      </c>
      <c r="I41" s="300">
        <f>基本情報!O38</f>
        <v>5</v>
      </c>
      <c r="J41" s="301">
        <f>基本情報!P38</f>
        <v>6</v>
      </c>
      <c r="K41" s="588">
        <f>基本情報!N38</f>
        <v>650</v>
      </c>
      <c r="L41" s="589">
        <f>基本情報!H38/1000</f>
        <v>4</v>
      </c>
      <c r="M41" s="589">
        <f>基本情報!I38/1000</f>
        <v>5</v>
      </c>
      <c r="N41" s="589">
        <f>基本情報!O38</f>
        <v>5</v>
      </c>
      <c r="O41" s="590">
        <f>基本情報!P38</f>
        <v>6</v>
      </c>
      <c r="P41" s="558"/>
      <c r="Q41" s="290">
        <f t="shared" si="90"/>
        <v>0</v>
      </c>
      <c r="R41" s="291">
        <f t="shared" si="91"/>
        <v>0</v>
      </c>
      <c r="S41" s="540"/>
      <c r="T41" s="291">
        <f t="shared" si="92"/>
        <v>0</v>
      </c>
      <c r="U41" s="540"/>
      <c r="V41" s="449">
        <f t="shared" si="93"/>
        <v>0</v>
      </c>
      <c r="W41" s="562"/>
      <c r="X41" s="284">
        <f t="shared" si="5"/>
        <v>0</v>
      </c>
      <c r="Y41" s="291">
        <f t="shared" si="94"/>
        <v>0</v>
      </c>
      <c r="Z41" s="540"/>
      <c r="AA41" s="284">
        <f t="shared" si="95"/>
        <v>0</v>
      </c>
      <c r="AB41" s="540"/>
      <c r="AC41" s="458">
        <f t="shared" si="96"/>
        <v>0</v>
      </c>
      <c r="AD41" s="562"/>
      <c r="AE41" s="284">
        <f t="shared" si="68"/>
        <v>0</v>
      </c>
      <c r="AF41" s="291">
        <f t="shared" si="97"/>
        <v>0</v>
      </c>
      <c r="AG41" s="540"/>
      <c r="AH41" s="284">
        <f t="shared" si="98"/>
        <v>0</v>
      </c>
      <c r="AI41" s="540"/>
      <c r="AJ41" s="458">
        <f t="shared" si="99"/>
        <v>0</v>
      </c>
      <c r="AK41" s="562"/>
      <c r="AL41" s="284">
        <f t="shared" si="69"/>
        <v>0</v>
      </c>
      <c r="AM41" s="291">
        <f t="shared" si="100"/>
        <v>0</v>
      </c>
      <c r="AN41" s="540"/>
      <c r="AO41" s="284">
        <f t="shared" si="101"/>
        <v>0</v>
      </c>
      <c r="AP41" s="540"/>
      <c r="AQ41" s="458">
        <f t="shared" si="102"/>
        <v>0</v>
      </c>
      <c r="AR41" s="562"/>
      <c r="AS41" s="284">
        <f t="shared" si="70"/>
        <v>0</v>
      </c>
      <c r="AT41" s="291">
        <f t="shared" si="103"/>
        <v>0</v>
      </c>
      <c r="AU41" s="540"/>
      <c r="AV41" s="284">
        <f t="shared" si="104"/>
        <v>0</v>
      </c>
      <c r="AW41" s="540"/>
      <c r="AX41" s="458">
        <f t="shared" si="105"/>
        <v>0</v>
      </c>
      <c r="AY41" s="562"/>
      <c r="AZ41" s="284">
        <f t="shared" si="71"/>
        <v>0</v>
      </c>
      <c r="BA41" s="291">
        <f t="shared" ref="BA41:BA58" si="127">AY41*$F41</f>
        <v>0</v>
      </c>
      <c r="BB41" s="540"/>
      <c r="BC41" s="284">
        <f t="shared" si="107"/>
        <v>0</v>
      </c>
      <c r="BD41" s="540"/>
      <c r="BE41" s="458">
        <f t="shared" si="108"/>
        <v>0</v>
      </c>
      <c r="BF41" s="562"/>
      <c r="BG41" s="284">
        <f t="shared" si="72"/>
        <v>0</v>
      </c>
      <c r="BH41" s="291">
        <f t="shared" ref="BH41:BH58" si="128">BF41*$F41</f>
        <v>0</v>
      </c>
      <c r="BI41" s="540"/>
      <c r="BJ41" s="284">
        <f t="shared" si="110"/>
        <v>0</v>
      </c>
      <c r="BK41" s="540"/>
      <c r="BL41" s="458">
        <f t="shared" si="111"/>
        <v>0</v>
      </c>
      <c r="BM41" s="562"/>
      <c r="BN41" s="284">
        <f t="shared" si="73"/>
        <v>0</v>
      </c>
      <c r="BO41" s="291">
        <f t="shared" ref="BO41:BO58" si="129">BM41*$F41</f>
        <v>0</v>
      </c>
      <c r="BP41" s="540"/>
      <c r="BQ41" s="284">
        <f t="shared" si="113"/>
        <v>0</v>
      </c>
      <c r="BR41" s="540"/>
      <c r="BS41" s="458">
        <f t="shared" si="114"/>
        <v>0</v>
      </c>
      <c r="BT41" s="562"/>
      <c r="BU41" s="284">
        <f t="shared" si="74"/>
        <v>0</v>
      </c>
      <c r="BV41" s="291">
        <f t="shared" ref="BV41:BV58" si="130">BT41*$F41</f>
        <v>0</v>
      </c>
      <c r="BW41" s="540"/>
      <c r="BX41" s="284">
        <f t="shared" si="116"/>
        <v>0</v>
      </c>
      <c r="BY41" s="540"/>
      <c r="BZ41" s="458">
        <f t="shared" si="117"/>
        <v>0</v>
      </c>
      <c r="CA41" s="562"/>
      <c r="CB41" s="284">
        <f t="shared" si="75"/>
        <v>0</v>
      </c>
      <c r="CC41" s="291">
        <f t="shared" ref="CC41:CC58" si="131">CA41*$F41</f>
        <v>0</v>
      </c>
      <c r="CD41" s="540"/>
      <c r="CE41" s="284">
        <f t="shared" si="119"/>
        <v>0</v>
      </c>
      <c r="CF41" s="540"/>
      <c r="CG41" s="458">
        <f t="shared" si="120"/>
        <v>0</v>
      </c>
      <c r="CH41" s="562"/>
      <c r="CI41" s="284">
        <f t="shared" si="76"/>
        <v>0</v>
      </c>
      <c r="CJ41" s="291">
        <f t="shared" ref="CJ41:CJ58" si="132">CH41*$F41</f>
        <v>0</v>
      </c>
      <c r="CK41" s="540"/>
      <c r="CL41" s="284">
        <f t="shared" si="122"/>
        <v>0</v>
      </c>
      <c r="CM41" s="540"/>
      <c r="CN41" s="458">
        <f t="shared" si="123"/>
        <v>0</v>
      </c>
      <c r="CO41" s="562"/>
      <c r="CP41" s="284">
        <f t="shared" si="77"/>
        <v>0</v>
      </c>
      <c r="CQ41" s="291">
        <f t="shared" ref="CQ41:CQ58" si="133">CO41*$F41</f>
        <v>0</v>
      </c>
      <c r="CR41" s="540"/>
      <c r="CS41" s="284">
        <f t="shared" si="125"/>
        <v>0</v>
      </c>
      <c r="CT41" s="540"/>
      <c r="CU41" s="458">
        <f t="shared" si="126"/>
        <v>0</v>
      </c>
      <c r="CV41" s="479">
        <f t="shared" si="78"/>
        <v>0</v>
      </c>
      <c r="CW41" s="480">
        <f t="shared" si="79"/>
        <v>0</v>
      </c>
      <c r="CX41" s="480">
        <f t="shared" si="80"/>
        <v>0</v>
      </c>
      <c r="CY41" s="480">
        <f t="shared" si="81"/>
        <v>0</v>
      </c>
      <c r="CZ41" s="480">
        <f t="shared" si="82"/>
        <v>0</v>
      </c>
      <c r="DA41" s="480">
        <f t="shared" si="83"/>
        <v>0</v>
      </c>
      <c r="DB41" s="481">
        <f t="shared" si="84"/>
        <v>0</v>
      </c>
      <c r="DC41" s="482"/>
      <c r="DD41" s="482"/>
      <c r="DE41" s="480">
        <f t="shared" si="85"/>
        <v>0</v>
      </c>
      <c r="DF41" s="483">
        <f t="shared" si="86"/>
        <v>0</v>
      </c>
      <c r="DG41" s="484">
        <f t="shared" si="87"/>
        <v>0</v>
      </c>
      <c r="DH41" s="483">
        <f t="shared" si="88"/>
        <v>0</v>
      </c>
      <c r="DI41" s="485">
        <f t="shared" si="89"/>
        <v>0</v>
      </c>
    </row>
    <row r="42" spans="2:113" ht="10.5" customHeight="1" x14ac:dyDescent="0.15">
      <c r="B42" s="757"/>
      <c r="C42" s="360" t="str">
        <f>基本情報!F39</f>
        <v>14BP</v>
      </c>
      <c r="D42" s="25"/>
      <c r="E42" s="534">
        <f>基本情報!G39/1000</f>
        <v>700</v>
      </c>
      <c r="F42" s="534">
        <f>基本情報!N39</f>
        <v>650</v>
      </c>
      <c r="G42" s="299">
        <f>基本情報!H39/1000</f>
        <v>4</v>
      </c>
      <c r="H42" s="300">
        <f>基本情報!I39/1000</f>
        <v>5</v>
      </c>
      <c r="I42" s="300">
        <f>基本情報!O39</f>
        <v>5</v>
      </c>
      <c r="J42" s="301">
        <f>基本情報!P39</f>
        <v>6</v>
      </c>
      <c r="K42" s="588">
        <f>基本情報!N39</f>
        <v>650</v>
      </c>
      <c r="L42" s="589">
        <f>基本情報!H39/1000</f>
        <v>4</v>
      </c>
      <c r="M42" s="589">
        <f>基本情報!I39/1000</f>
        <v>5</v>
      </c>
      <c r="N42" s="589">
        <f>基本情報!O39</f>
        <v>5</v>
      </c>
      <c r="O42" s="590">
        <f>基本情報!P39</f>
        <v>6</v>
      </c>
      <c r="P42" s="558"/>
      <c r="Q42" s="290">
        <f t="shared" si="90"/>
        <v>0</v>
      </c>
      <c r="R42" s="291">
        <f t="shared" si="91"/>
        <v>0</v>
      </c>
      <c r="S42" s="540"/>
      <c r="T42" s="291">
        <f t="shared" si="92"/>
        <v>0</v>
      </c>
      <c r="U42" s="540"/>
      <c r="V42" s="449">
        <f t="shared" si="93"/>
        <v>0</v>
      </c>
      <c r="W42" s="562"/>
      <c r="X42" s="284">
        <f t="shared" si="5"/>
        <v>0</v>
      </c>
      <c r="Y42" s="291">
        <f t="shared" si="94"/>
        <v>0</v>
      </c>
      <c r="Z42" s="540"/>
      <c r="AA42" s="284">
        <f t="shared" si="95"/>
        <v>0</v>
      </c>
      <c r="AB42" s="540"/>
      <c r="AC42" s="458">
        <f t="shared" si="96"/>
        <v>0</v>
      </c>
      <c r="AD42" s="562"/>
      <c r="AE42" s="284">
        <f t="shared" si="68"/>
        <v>0</v>
      </c>
      <c r="AF42" s="291">
        <f t="shared" si="97"/>
        <v>0</v>
      </c>
      <c r="AG42" s="540"/>
      <c r="AH42" s="284">
        <f t="shared" si="98"/>
        <v>0</v>
      </c>
      <c r="AI42" s="540"/>
      <c r="AJ42" s="458">
        <f t="shared" si="99"/>
        <v>0</v>
      </c>
      <c r="AK42" s="562"/>
      <c r="AL42" s="284">
        <f t="shared" si="69"/>
        <v>0</v>
      </c>
      <c r="AM42" s="291">
        <f t="shared" si="100"/>
        <v>0</v>
      </c>
      <c r="AN42" s="540"/>
      <c r="AO42" s="284">
        <f t="shared" si="101"/>
        <v>0</v>
      </c>
      <c r="AP42" s="540"/>
      <c r="AQ42" s="458">
        <f t="shared" si="102"/>
        <v>0</v>
      </c>
      <c r="AR42" s="562"/>
      <c r="AS42" s="284">
        <f t="shared" si="70"/>
        <v>0</v>
      </c>
      <c r="AT42" s="291">
        <f t="shared" si="103"/>
        <v>0</v>
      </c>
      <c r="AU42" s="540"/>
      <c r="AV42" s="284">
        <f t="shared" si="104"/>
        <v>0</v>
      </c>
      <c r="AW42" s="540"/>
      <c r="AX42" s="458">
        <f t="shared" si="105"/>
        <v>0</v>
      </c>
      <c r="AY42" s="562"/>
      <c r="AZ42" s="284">
        <f t="shared" si="71"/>
        <v>0</v>
      </c>
      <c r="BA42" s="291">
        <f t="shared" si="127"/>
        <v>0</v>
      </c>
      <c r="BB42" s="540"/>
      <c r="BC42" s="284">
        <f t="shared" si="107"/>
        <v>0</v>
      </c>
      <c r="BD42" s="540"/>
      <c r="BE42" s="458">
        <f t="shared" si="108"/>
        <v>0</v>
      </c>
      <c r="BF42" s="562"/>
      <c r="BG42" s="284">
        <f t="shared" si="72"/>
        <v>0</v>
      </c>
      <c r="BH42" s="291">
        <f t="shared" si="128"/>
        <v>0</v>
      </c>
      <c r="BI42" s="540"/>
      <c r="BJ42" s="284">
        <f t="shared" si="110"/>
        <v>0</v>
      </c>
      <c r="BK42" s="540"/>
      <c r="BL42" s="458">
        <f t="shared" si="111"/>
        <v>0</v>
      </c>
      <c r="BM42" s="562"/>
      <c r="BN42" s="284">
        <f t="shared" si="73"/>
        <v>0</v>
      </c>
      <c r="BO42" s="291">
        <f t="shared" si="129"/>
        <v>0</v>
      </c>
      <c r="BP42" s="540"/>
      <c r="BQ42" s="284">
        <f t="shared" si="113"/>
        <v>0</v>
      </c>
      <c r="BR42" s="540"/>
      <c r="BS42" s="458">
        <f t="shared" si="114"/>
        <v>0</v>
      </c>
      <c r="BT42" s="562"/>
      <c r="BU42" s="284">
        <f t="shared" si="74"/>
        <v>0</v>
      </c>
      <c r="BV42" s="291">
        <f t="shared" si="130"/>
        <v>0</v>
      </c>
      <c r="BW42" s="540"/>
      <c r="BX42" s="284">
        <f t="shared" si="116"/>
        <v>0</v>
      </c>
      <c r="BY42" s="540"/>
      <c r="BZ42" s="458">
        <f t="shared" si="117"/>
        <v>0</v>
      </c>
      <c r="CA42" s="562"/>
      <c r="CB42" s="284">
        <f t="shared" si="75"/>
        <v>0</v>
      </c>
      <c r="CC42" s="291">
        <f t="shared" si="131"/>
        <v>0</v>
      </c>
      <c r="CD42" s="540"/>
      <c r="CE42" s="284">
        <f t="shared" si="119"/>
        <v>0</v>
      </c>
      <c r="CF42" s="540"/>
      <c r="CG42" s="458">
        <f t="shared" si="120"/>
        <v>0</v>
      </c>
      <c r="CH42" s="562"/>
      <c r="CI42" s="284">
        <f t="shared" si="76"/>
        <v>0</v>
      </c>
      <c r="CJ42" s="291">
        <f t="shared" si="132"/>
        <v>0</v>
      </c>
      <c r="CK42" s="540"/>
      <c r="CL42" s="284">
        <f t="shared" si="122"/>
        <v>0</v>
      </c>
      <c r="CM42" s="540"/>
      <c r="CN42" s="458">
        <f t="shared" si="123"/>
        <v>0</v>
      </c>
      <c r="CO42" s="562"/>
      <c r="CP42" s="284">
        <f t="shared" si="77"/>
        <v>0</v>
      </c>
      <c r="CQ42" s="291">
        <f t="shared" si="133"/>
        <v>0</v>
      </c>
      <c r="CR42" s="540"/>
      <c r="CS42" s="284">
        <f t="shared" si="125"/>
        <v>0</v>
      </c>
      <c r="CT42" s="540"/>
      <c r="CU42" s="458">
        <f t="shared" si="126"/>
        <v>0</v>
      </c>
      <c r="CV42" s="479">
        <f t="shared" si="78"/>
        <v>0</v>
      </c>
      <c r="CW42" s="480">
        <f t="shared" si="79"/>
        <v>0</v>
      </c>
      <c r="CX42" s="480">
        <f t="shared" si="80"/>
        <v>0</v>
      </c>
      <c r="CY42" s="480">
        <f t="shared" si="81"/>
        <v>0</v>
      </c>
      <c r="CZ42" s="480">
        <f t="shared" si="82"/>
        <v>0</v>
      </c>
      <c r="DA42" s="480">
        <f t="shared" si="83"/>
        <v>0</v>
      </c>
      <c r="DB42" s="481">
        <f t="shared" si="84"/>
        <v>0</v>
      </c>
      <c r="DC42" s="482"/>
      <c r="DD42" s="482"/>
      <c r="DE42" s="480">
        <f t="shared" si="85"/>
        <v>0</v>
      </c>
      <c r="DF42" s="483">
        <f t="shared" si="86"/>
        <v>0</v>
      </c>
      <c r="DG42" s="484">
        <f t="shared" si="87"/>
        <v>0</v>
      </c>
      <c r="DH42" s="483">
        <f t="shared" si="88"/>
        <v>0</v>
      </c>
      <c r="DI42" s="485">
        <f t="shared" si="89"/>
        <v>0</v>
      </c>
    </row>
    <row r="43" spans="2:113" ht="10.5" customHeight="1" x14ac:dyDescent="0.15">
      <c r="B43" s="757"/>
      <c r="C43" s="360" t="str">
        <f>基本情報!F40</f>
        <v>15BP</v>
      </c>
      <c r="D43" s="25"/>
      <c r="E43" s="534">
        <f>基本情報!G40/1000</f>
        <v>700</v>
      </c>
      <c r="F43" s="534">
        <f>基本情報!N40</f>
        <v>650</v>
      </c>
      <c r="G43" s="299">
        <f>基本情報!H40/1000</f>
        <v>4</v>
      </c>
      <c r="H43" s="300">
        <f>基本情報!I40/1000</f>
        <v>5</v>
      </c>
      <c r="I43" s="300">
        <f>基本情報!O40</f>
        <v>5</v>
      </c>
      <c r="J43" s="301">
        <f>基本情報!P40</f>
        <v>6</v>
      </c>
      <c r="K43" s="588">
        <f>基本情報!N40</f>
        <v>650</v>
      </c>
      <c r="L43" s="589">
        <f>基本情報!H40/1000</f>
        <v>4</v>
      </c>
      <c r="M43" s="589">
        <f>基本情報!I40/1000</f>
        <v>5</v>
      </c>
      <c r="N43" s="589">
        <f>基本情報!O40</f>
        <v>5</v>
      </c>
      <c r="O43" s="590">
        <f>基本情報!P40</f>
        <v>6</v>
      </c>
      <c r="P43" s="558"/>
      <c r="Q43" s="290">
        <f t="shared" si="90"/>
        <v>0</v>
      </c>
      <c r="R43" s="291">
        <f t="shared" si="91"/>
        <v>0</v>
      </c>
      <c r="S43" s="540"/>
      <c r="T43" s="291">
        <f t="shared" si="92"/>
        <v>0</v>
      </c>
      <c r="U43" s="540"/>
      <c r="V43" s="449">
        <f t="shared" si="93"/>
        <v>0</v>
      </c>
      <c r="W43" s="562"/>
      <c r="X43" s="284">
        <f t="shared" si="5"/>
        <v>0</v>
      </c>
      <c r="Y43" s="291">
        <f t="shared" si="94"/>
        <v>0</v>
      </c>
      <c r="Z43" s="540"/>
      <c r="AA43" s="284">
        <f t="shared" si="95"/>
        <v>0</v>
      </c>
      <c r="AB43" s="540"/>
      <c r="AC43" s="458">
        <f t="shared" si="96"/>
        <v>0</v>
      </c>
      <c r="AD43" s="562"/>
      <c r="AE43" s="284">
        <f t="shared" si="68"/>
        <v>0</v>
      </c>
      <c r="AF43" s="291">
        <f t="shared" si="97"/>
        <v>0</v>
      </c>
      <c r="AG43" s="540"/>
      <c r="AH43" s="284">
        <f t="shared" si="98"/>
        <v>0</v>
      </c>
      <c r="AI43" s="540"/>
      <c r="AJ43" s="458">
        <f t="shared" si="99"/>
        <v>0</v>
      </c>
      <c r="AK43" s="562"/>
      <c r="AL43" s="284">
        <f t="shared" si="69"/>
        <v>0</v>
      </c>
      <c r="AM43" s="291">
        <f t="shared" si="100"/>
        <v>0</v>
      </c>
      <c r="AN43" s="540"/>
      <c r="AO43" s="284">
        <f t="shared" si="101"/>
        <v>0</v>
      </c>
      <c r="AP43" s="540"/>
      <c r="AQ43" s="458">
        <f t="shared" si="102"/>
        <v>0</v>
      </c>
      <c r="AR43" s="562"/>
      <c r="AS43" s="284">
        <f t="shared" si="70"/>
        <v>0</v>
      </c>
      <c r="AT43" s="291">
        <f t="shared" si="103"/>
        <v>0</v>
      </c>
      <c r="AU43" s="540"/>
      <c r="AV43" s="284">
        <f t="shared" si="104"/>
        <v>0</v>
      </c>
      <c r="AW43" s="540"/>
      <c r="AX43" s="458">
        <f t="shared" si="105"/>
        <v>0</v>
      </c>
      <c r="AY43" s="562"/>
      <c r="AZ43" s="284">
        <f t="shared" si="71"/>
        <v>0</v>
      </c>
      <c r="BA43" s="291">
        <f t="shared" si="127"/>
        <v>0</v>
      </c>
      <c r="BB43" s="540"/>
      <c r="BC43" s="284">
        <f t="shared" si="107"/>
        <v>0</v>
      </c>
      <c r="BD43" s="540"/>
      <c r="BE43" s="458">
        <f t="shared" si="108"/>
        <v>0</v>
      </c>
      <c r="BF43" s="562"/>
      <c r="BG43" s="284">
        <f t="shared" si="72"/>
        <v>0</v>
      </c>
      <c r="BH43" s="291">
        <f t="shared" si="128"/>
        <v>0</v>
      </c>
      <c r="BI43" s="540"/>
      <c r="BJ43" s="284">
        <f t="shared" si="110"/>
        <v>0</v>
      </c>
      <c r="BK43" s="540"/>
      <c r="BL43" s="458">
        <f t="shared" si="111"/>
        <v>0</v>
      </c>
      <c r="BM43" s="562"/>
      <c r="BN43" s="284">
        <f t="shared" si="73"/>
        <v>0</v>
      </c>
      <c r="BO43" s="291">
        <f t="shared" si="129"/>
        <v>0</v>
      </c>
      <c r="BP43" s="540"/>
      <c r="BQ43" s="284">
        <f t="shared" si="113"/>
        <v>0</v>
      </c>
      <c r="BR43" s="540"/>
      <c r="BS43" s="458">
        <f t="shared" si="114"/>
        <v>0</v>
      </c>
      <c r="BT43" s="562"/>
      <c r="BU43" s="284">
        <f t="shared" si="74"/>
        <v>0</v>
      </c>
      <c r="BV43" s="291">
        <f t="shared" si="130"/>
        <v>0</v>
      </c>
      <c r="BW43" s="540"/>
      <c r="BX43" s="284">
        <f t="shared" si="116"/>
        <v>0</v>
      </c>
      <c r="BY43" s="540"/>
      <c r="BZ43" s="458">
        <f t="shared" si="117"/>
        <v>0</v>
      </c>
      <c r="CA43" s="562"/>
      <c r="CB43" s="284">
        <f t="shared" si="75"/>
        <v>0</v>
      </c>
      <c r="CC43" s="291">
        <f t="shared" si="131"/>
        <v>0</v>
      </c>
      <c r="CD43" s="540"/>
      <c r="CE43" s="284">
        <f t="shared" si="119"/>
        <v>0</v>
      </c>
      <c r="CF43" s="540"/>
      <c r="CG43" s="458">
        <f t="shared" si="120"/>
        <v>0</v>
      </c>
      <c r="CH43" s="562"/>
      <c r="CI43" s="284">
        <f t="shared" si="76"/>
        <v>0</v>
      </c>
      <c r="CJ43" s="291">
        <f t="shared" si="132"/>
        <v>0</v>
      </c>
      <c r="CK43" s="540"/>
      <c r="CL43" s="284">
        <f t="shared" si="122"/>
        <v>0</v>
      </c>
      <c r="CM43" s="540"/>
      <c r="CN43" s="458">
        <f t="shared" si="123"/>
        <v>0</v>
      </c>
      <c r="CO43" s="562"/>
      <c r="CP43" s="284">
        <f t="shared" si="77"/>
        <v>0</v>
      </c>
      <c r="CQ43" s="291">
        <f t="shared" si="133"/>
        <v>0</v>
      </c>
      <c r="CR43" s="540"/>
      <c r="CS43" s="284">
        <f t="shared" si="125"/>
        <v>0</v>
      </c>
      <c r="CT43" s="540"/>
      <c r="CU43" s="458">
        <f t="shared" si="126"/>
        <v>0</v>
      </c>
      <c r="CV43" s="479">
        <f t="shared" si="78"/>
        <v>0</v>
      </c>
      <c r="CW43" s="480">
        <f t="shared" si="79"/>
        <v>0</v>
      </c>
      <c r="CX43" s="480">
        <f t="shared" si="80"/>
        <v>0</v>
      </c>
      <c r="CY43" s="480">
        <f t="shared" si="81"/>
        <v>0</v>
      </c>
      <c r="CZ43" s="480">
        <f t="shared" si="82"/>
        <v>0</v>
      </c>
      <c r="DA43" s="480">
        <f t="shared" si="83"/>
        <v>0</v>
      </c>
      <c r="DB43" s="481">
        <f t="shared" si="84"/>
        <v>0</v>
      </c>
      <c r="DC43" s="482"/>
      <c r="DD43" s="482"/>
      <c r="DE43" s="480">
        <f t="shared" si="85"/>
        <v>0</v>
      </c>
      <c r="DF43" s="483">
        <f t="shared" si="86"/>
        <v>0</v>
      </c>
      <c r="DG43" s="484">
        <f t="shared" si="87"/>
        <v>0</v>
      </c>
      <c r="DH43" s="483">
        <f t="shared" si="88"/>
        <v>0</v>
      </c>
      <c r="DI43" s="485">
        <f t="shared" si="89"/>
        <v>0</v>
      </c>
    </row>
    <row r="44" spans="2:113" ht="10.5" customHeight="1" x14ac:dyDescent="0.15">
      <c r="B44" s="757"/>
      <c r="C44" s="360" t="str">
        <f>基本情報!F41</f>
        <v>16BP</v>
      </c>
      <c r="D44" s="25"/>
      <c r="E44" s="534">
        <f>基本情報!G41/1000</f>
        <v>700</v>
      </c>
      <c r="F44" s="534">
        <f>基本情報!N41</f>
        <v>650</v>
      </c>
      <c r="G44" s="299">
        <f>基本情報!H41/1000</f>
        <v>4</v>
      </c>
      <c r="H44" s="300">
        <f>基本情報!I41/1000</f>
        <v>5</v>
      </c>
      <c r="I44" s="300">
        <f>基本情報!O41</f>
        <v>5</v>
      </c>
      <c r="J44" s="301">
        <f>基本情報!P41</f>
        <v>6</v>
      </c>
      <c r="K44" s="588">
        <f>基本情報!N41</f>
        <v>650</v>
      </c>
      <c r="L44" s="589">
        <f>基本情報!H41/1000</f>
        <v>4</v>
      </c>
      <c r="M44" s="589">
        <f>基本情報!I41/1000</f>
        <v>5</v>
      </c>
      <c r="N44" s="589">
        <f>基本情報!O41</f>
        <v>5</v>
      </c>
      <c r="O44" s="590">
        <f>基本情報!P41</f>
        <v>6</v>
      </c>
      <c r="P44" s="558"/>
      <c r="Q44" s="290">
        <f t="shared" si="90"/>
        <v>0</v>
      </c>
      <c r="R44" s="291">
        <f t="shared" si="91"/>
        <v>0</v>
      </c>
      <c r="S44" s="540"/>
      <c r="T44" s="291">
        <f t="shared" si="92"/>
        <v>0</v>
      </c>
      <c r="U44" s="540"/>
      <c r="V44" s="449">
        <f t="shared" si="93"/>
        <v>0</v>
      </c>
      <c r="W44" s="562"/>
      <c r="X44" s="284">
        <f t="shared" si="5"/>
        <v>0</v>
      </c>
      <c r="Y44" s="291">
        <f t="shared" si="94"/>
        <v>0</v>
      </c>
      <c r="Z44" s="540"/>
      <c r="AA44" s="284">
        <f t="shared" si="95"/>
        <v>0</v>
      </c>
      <c r="AB44" s="540"/>
      <c r="AC44" s="458">
        <f t="shared" si="96"/>
        <v>0</v>
      </c>
      <c r="AD44" s="562"/>
      <c r="AE44" s="284">
        <f t="shared" si="68"/>
        <v>0</v>
      </c>
      <c r="AF44" s="291">
        <f t="shared" si="97"/>
        <v>0</v>
      </c>
      <c r="AG44" s="540"/>
      <c r="AH44" s="284">
        <f t="shared" si="98"/>
        <v>0</v>
      </c>
      <c r="AI44" s="540"/>
      <c r="AJ44" s="458">
        <f t="shared" si="99"/>
        <v>0</v>
      </c>
      <c r="AK44" s="562"/>
      <c r="AL44" s="284">
        <f t="shared" si="69"/>
        <v>0</v>
      </c>
      <c r="AM44" s="291">
        <f t="shared" si="100"/>
        <v>0</v>
      </c>
      <c r="AN44" s="540"/>
      <c r="AO44" s="284">
        <f t="shared" si="101"/>
        <v>0</v>
      </c>
      <c r="AP44" s="540"/>
      <c r="AQ44" s="458">
        <f t="shared" si="102"/>
        <v>0</v>
      </c>
      <c r="AR44" s="562"/>
      <c r="AS44" s="284">
        <f t="shared" si="70"/>
        <v>0</v>
      </c>
      <c r="AT44" s="291">
        <f t="shared" si="103"/>
        <v>0</v>
      </c>
      <c r="AU44" s="540"/>
      <c r="AV44" s="284">
        <f t="shared" si="104"/>
        <v>0</v>
      </c>
      <c r="AW44" s="540"/>
      <c r="AX44" s="458">
        <f t="shared" si="105"/>
        <v>0</v>
      </c>
      <c r="AY44" s="562"/>
      <c r="AZ44" s="284">
        <f t="shared" si="71"/>
        <v>0</v>
      </c>
      <c r="BA44" s="291">
        <f t="shared" si="127"/>
        <v>0</v>
      </c>
      <c r="BB44" s="540"/>
      <c r="BC44" s="284">
        <f t="shared" si="107"/>
        <v>0</v>
      </c>
      <c r="BD44" s="540"/>
      <c r="BE44" s="458">
        <f t="shared" si="108"/>
        <v>0</v>
      </c>
      <c r="BF44" s="562"/>
      <c r="BG44" s="284">
        <f t="shared" si="72"/>
        <v>0</v>
      </c>
      <c r="BH44" s="291">
        <f t="shared" si="128"/>
        <v>0</v>
      </c>
      <c r="BI44" s="540"/>
      <c r="BJ44" s="284">
        <f t="shared" si="110"/>
        <v>0</v>
      </c>
      <c r="BK44" s="540"/>
      <c r="BL44" s="458">
        <f t="shared" si="111"/>
        <v>0</v>
      </c>
      <c r="BM44" s="562"/>
      <c r="BN44" s="284">
        <f t="shared" si="73"/>
        <v>0</v>
      </c>
      <c r="BO44" s="291">
        <f t="shared" si="129"/>
        <v>0</v>
      </c>
      <c r="BP44" s="540"/>
      <c r="BQ44" s="284">
        <f t="shared" si="113"/>
        <v>0</v>
      </c>
      <c r="BR44" s="540"/>
      <c r="BS44" s="458">
        <f t="shared" si="114"/>
        <v>0</v>
      </c>
      <c r="BT44" s="562"/>
      <c r="BU44" s="284">
        <f t="shared" si="74"/>
        <v>0</v>
      </c>
      <c r="BV44" s="291">
        <f t="shared" si="130"/>
        <v>0</v>
      </c>
      <c r="BW44" s="540"/>
      <c r="BX44" s="284">
        <f t="shared" si="116"/>
        <v>0</v>
      </c>
      <c r="BY44" s="540"/>
      <c r="BZ44" s="458">
        <f t="shared" si="117"/>
        <v>0</v>
      </c>
      <c r="CA44" s="562"/>
      <c r="CB44" s="284">
        <f t="shared" si="75"/>
        <v>0</v>
      </c>
      <c r="CC44" s="291">
        <f t="shared" si="131"/>
        <v>0</v>
      </c>
      <c r="CD44" s="540"/>
      <c r="CE44" s="284">
        <f t="shared" si="119"/>
        <v>0</v>
      </c>
      <c r="CF44" s="540"/>
      <c r="CG44" s="458">
        <f t="shared" si="120"/>
        <v>0</v>
      </c>
      <c r="CH44" s="562"/>
      <c r="CI44" s="284">
        <f t="shared" si="76"/>
        <v>0</v>
      </c>
      <c r="CJ44" s="291">
        <f t="shared" si="132"/>
        <v>0</v>
      </c>
      <c r="CK44" s="540"/>
      <c r="CL44" s="284">
        <f t="shared" si="122"/>
        <v>0</v>
      </c>
      <c r="CM44" s="540"/>
      <c r="CN44" s="458">
        <f t="shared" si="123"/>
        <v>0</v>
      </c>
      <c r="CO44" s="562"/>
      <c r="CP44" s="284">
        <f t="shared" si="77"/>
        <v>0</v>
      </c>
      <c r="CQ44" s="291">
        <f t="shared" si="133"/>
        <v>0</v>
      </c>
      <c r="CR44" s="540"/>
      <c r="CS44" s="284">
        <f t="shared" si="125"/>
        <v>0</v>
      </c>
      <c r="CT44" s="540"/>
      <c r="CU44" s="458">
        <f t="shared" si="126"/>
        <v>0</v>
      </c>
      <c r="CV44" s="479">
        <f t="shared" si="78"/>
        <v>0</v>
      </c>
      <c r="CW44" s="480">
        <f t="shared" si="79"/>
        <v>0</v>
      </c>
      <c r="CX44" s="480">
        <f t="shared" si="80"/>
        <v>0</v>
      </c>
      <c r="CY44" s="480">
        <f t="shared" si="81"/>
        <v>0</v>
      </c>
      <c r="CZ44" s="480">
        <f t="shared" si="82"/>
        <v>0</v>
      </c>
      <c r="DA44" s="480">
        <f t="shared" si="83"/>
        <v>0</v>
      </c>
      <c r="DB44" s="481">
        <f t="shared" si="84"/>
        <v>0</v>
      </c>
      <c r="DC44" s="482"/>
      <c r="DD44" s="482"/>
      <c r="DE44" s="480">
        <f t="shared" si="85"/>
        <v>0</v>
      </c>
      <c r="DF44" s="483">
        <f t="shared" si="86"/>
        <v>0</v>
      </c>
      <c r="DG44" s="484">
        <f t="shared" si="87"/>
        <v>0</v>
      </c>
      <c r="DH44" s="483">
        <f t="shared" si="88"/>
        <v>0</v>
      </c>
      <c r="DI44" s="485">
        <f t="shared" si="89"/>
        <v>0</v>
      </c>
    </row>
    <row r="45" spans="2:113" ht="10.5" customHeight="1" x14ac:dyDescent="0.15">
      <c r="B45" s="757"/>
      <c r="C45" s="360" t="str">
        <f>基本情報!F42</f>
        <v>17BP</v>
      </c>
      <c r="D45" s="25"/>
      <c r="E45" s="534">
        <f>基本情報!G42/1000</f>
        <v>700</v>
      </c>
      <c r="F45" s="534">
        <f>基本情報!N42</f>
        <v>650</v>
      </c>
      <c r="G45" s="299">
        <f>基本情報!H42/1000</f>
        <v>4</v>
      </c>
      <c r="H45" s="300">
        <f>基本情報!I42/1000</f>
        <v>5</v>
      </c>
      <c r="I45" s="300">
        <f>基本情報!O42</f>
        <v>5</v>
      </c>
      <c r="J45" s="301">
        <f>基本情報!P42</f>
        <v>6</v>
      </c>
      <c r="K45" s="588">
        <f>基本情報!N42</f>
        <v>650</v>
      </c>
      <c r="L45" s="589">
        <f>基本情報!H42/1000</f>
        <v>4</v>
      </c>
      <c r="M45" s="589">
        <f>基本情報!I42/1000</f>
        <v>5</v>
      </c>
      <c r="N45" s="589">
        <f>基本情報!O42</f>
        <v>5</v>
      </c>
      <c r="O45" s="590">
        <f>基本情報!P42</f>
        <v>6</v>
      </c>
      <c r="P45" s="558"/>
      <c r="Q45" s="290">
        <f t="shared" si="90"/>
        <v>0</v>
      </c>
      <c r="R45" s="291">
        <f t="shared" si="91"/>
        <v>0</v>
      </c>
      <c r="S45" s="540"/>
      <c r="T45" s="291">
        <f t="shared" si="92"/>
        <v>0</v>
      </c>
      <c r="U45" s="540"/>
      <c r="V45" s="449">
        <f t="shared" si="93"/>
        <v>0</v>
      </c>
      <c r="W45" s="562"/>
      <c r="X45" s="284">
        <f t="shared" si="5"/>
        <v>0</v>
      </c>
      <c r="Y45" s="291">
        <f t="shared" si="94"/>
        <v>0</v>
      </c>
      <c r="Z45" s="540"/>
      <c r="AA45" s="284">
        <f t="shared" si="95"/>
        <v>0</v>
      </c>
      <c r="AB45" s="540"/>
      <c r="AC45" s="458">
        <f t="shared" si="96"/>
        <v>0</v>
      </c>
      <c r="AD45" s="562"/>
      <c r="AE45" s="284">
        <f t="shared" si="68"/>
        <v>0</v>
      </c>
      <c r="AF45" s="291">
        <f t="shared" si="97"/>
        <v>0</v>
      </c>
      <c r="AG45" s="540"/>
      <c r="AH45" s="284">
        <f t="shared" si="98"/>
        <v>0</v>
      </c>
      <c r="AI45" s="540"/>
      <c r="AJ45" s="458">
        <f t="shared" si="99"/>
        <v>0</v>
      </c>
      <c r="AK45" s="562"/>
      <c r="AL45" s="284">
        <f t="shared" si="69"/>
        <v>0</v>
      </c>
      <c r="AM45" s="291">
        <f t="shared" si="100"/>
        <v>0</v>
      </c>
      <c r="AN45" s="540"/>
      <c r="AO45" s="284">
        <f t="shared" si="101"/>
        <v>0</v>
      </c>
      <c r="AP45" s="540"/>
      <c r="AQ45" s="458">
        <f t="shared" si="102"/>
        <v>0</v>
      </c>
      <c r="AR45" s="562"/>
      <c r="AS45" s="284">
        <f t="shared" si="70"/>
        <v>0</v>
      </c>
      <c r="AT45" s="291">
        <f t="shared" si="103"/>
        <v>0</v>
      </c>
      <c r="AU45" s="540"/>
      <c r="AV45" s="284">
        <f t="shared" si="104"/>
        <v>0</v>
      </c>
      <c r="AW45" s="540"/>
      <c r="AX45" s="458">
        <f t="shared" si="105"/>
        <v>0</v>
      </c>
      <c r="AY45" s="562"/>
      <c r="AZ45" s="284">
        <f t="shared" si="71"/>
        <v>0</v>
      </c>
      <c r="BA45" s="291">
        <f t="shared" si="127"/>
        <v>0</v>
      </c>
      <c r="BB45" s="540"/>
      <c r="BC45" s="284">
        <f t="shared" si="107"/>
        <v>0</v>
      </c>
      <c r="BD45" s="540"/>
      <c r="BE45" s="458">
        <f t="shared" si="108"/>
        <v>0</v>
      </c>
      <c r="BF45" s="562"/>
      <c r="BG45" s="284">
        <f t="shared" si="72"/>
        <v>0</v>
      </c>
      <c r="BH45" s="291">
        <f t="shared" si="128"/>
        <v>0</v>
      </c>
      <c r="BI45" s="540"/>
      <c r="BJ45" s="284">
        <f t="shared" si="110"/>
        <v>0</v>
      </c>
      <c r="BK45" s="540"/>
      <c r="BL45" s="458">
        <f t="shared" si="111"/>
        <v>0</v>
      </c>
      <c r="BM45" s="562"/>
      <c r="BN45" s="284">
        <f t="shared" si="73"/>
        <v>0</v>
      </c>
      <c r="BO45" s="291">
        <f t="shared" si="129"/>
        <v>0</v>
      </c>
      <c r="BP45" s="540"/>
      <c r="BQ45" s="284">
        <f t="shared" si="113"/>
        <v>0</v>
      </c>
      <c r="BR45" s="540"/>
      <c r="BS45" s="458">
        <f t="shared" si="114"/>
        <v>0</v>
      </c>
      <c r="BT45" s="562"/>
      <c r="BU45" s="284">
        <f t="shared" si="74"/>
        <v>0</v>
      </c>
      <c r="BV45" s="291">
        <f t="shared" si="130"/>
        <v>0</v>
      </c>
      <c r="BW45" s="540"/>
      <c r="BX45" s="284">
        <f t="shared" si="116"/>
        <v>0</v>
      </c>
      <c r="BY45" s="540"/>
      <c r="BZ45" s="458">
        <f t="shared" si="117"/>
        <v>0</v>
      </c>
      <c r="CA45" s="562"/>
      <c r="CB45" s="284">
        <f t="shared" si="75"/>
        <v>0</v>
      </c>
      <c r="CC45" s="291">
        <f t="shared" si="131"/>
        <v>0</v>
      </c>
      <c r="CD45" s="540"/>
      <c r="CE45" s="284">
        <f t="shared" si="119"/>
        <v>0</v>
      </c>
      <c r="CF45" s="540"/>
      <c r="CG45" s="458">
        <f t="shared" si="120"/>
        <v>0</v>
      </c>
      <c r="CH45" s="562"/>
      <c r="CI45" s="284">
        <f t="shared" si="76"/>
        <v>0</v>
      </c>
      <c r="CJ45" s="291">
        <f t="shared" si="132"/>
        <v>0</v>
      </c>
      <c r="CK45" s="540"/>
      <c r="CL45" s="284">
        <f t="shared" si="122"/>
        <v>0</v>
      </c>
      <c r="CM45" s="540"/>
      <c r="CN45" s="458">
        <f t="shared" si="123"/>
        <v>0</v>
      </c>
      <c r="CO45" s="562"/>
      <c r="CP45" s="284">
        <f t="shared" si="77"/>
        <v>0</v>
      </c>
      <c r="CQ45" s="291">
        <f t="shared" si="133"/>
        <v>0</v>
      </c>
      <c r="CR45" s="540"/>
      <c r="CS45" s="284">
        <f t="shared" si="125"/>
        <v>0</v>
      </c>
      <c r="CT45" s="540"/>
      <c r="CU45" s="458">
        <f t="shared" si="126"/>
        <v>0</v>
      </c>
      <c r="CV45" s="479">
        <f t="shared" si="78"/>
        <v>0</v>
      </c>
      <c r="CW45" s="480">
        <f t="shared" si="79"/>
        <v>0</v>
      </c>
      <c r="CX45" s="480">
        <f t="shared" si="80"/>
        <v>0</v>
      </c>
      <c r="CY45" s="480">
        <f t="shared" si="81"/>
        <v>0</v>
      </c>
      <c r="CZ45" s="480">
        <f t="shared" si="82"/>
        <v>0</v>
      </c>
      <c r="DA45" s="480">
        <f t="shared" si="83"/>
        <v>0</v>
      </c>
      <c r="DB45" s="481">
        <f t="shared" si="84"/>
        <v>0</v>
      </c>
      <c r="DC45" s="482"/>
      <c r="DD45" s="482"/>
      <c r="DE45" s="480">
        <f t="shared" si="85"/>
        <v>0</v>
      </c>
      <c r="DF45" s="483">
        <f t="shared" si="86"/>
        <v>0</v>
      </c>
      <c r="DG45" s="484">
        <f t="shared" si="87"/>
        <v>0</v>
      </c>
      <c r="DH45" s="483">
        <f t="shared" si="88"/>
        <v>0</v>
      </c>
      <c r="DI45" s="485">
        <f t="shared" si="89"/>
        <v>0</v>
      </c>
    </row>
    <row r="46" spans="2:113" ht="10.5" customHeight="1" x14ac:dyDescent="0.15">
      <c r="B46" s="757"/>
      <c r="C46" s="360" t="str">
        <f>基本情報!F43</f>
        <v>18BP</v>
      </c>
      <c r="D46" s="25"/>
      <c r="E46" s="534">
        <f>基本情報!G43/1000</f>
        <v>700</v>
      </c>
      <c r="F46" s="534">
        <f>基本情報!N43</f>
        <v>650</v>
      </c>
      <c r="G46" s="299">
        <f>基本情報!H43/1000</f>
        <v>4</v>
      </c>
      <c r="H46" s="300">
        <f>基本情報!I43/1000</f>
        <v>5</v>
      </c>
      <c r="I46" s="300">
        <f>基本情報!O43</f>
        <v>5</v>
      </c>
      <c r="J46" s="301">
        <f>基本情報!P43</f>
        <v>6</v>
      </c>
      <c r="K46" s="588">
        <f>基本情報!N43</f>
        <v>650</v>
      </c>
      <c r="L46" s="589">
        <f>基本情報!H43/1000</f>
        <v>4</v>
      </c>
      <c r="M46" s="589">
        <f>基本情報!I43/1000</f>
        <v>5</v>
      </c>
      <c r="N46" s="589">
        <f>基本情報!O43</f>
        <v>5</v>
      </c>
      <c r="O46" s="590">
        <f>基本情報!P43</f>
        <v>6</v>
      </c>
      <c r="P46" s="558"/>
      <c r="Q46" s="290">
        <f t="shared" si="90"/>
        <v>0</v>
      </c>
      <c r="R46" s="291">
        <f t="shared" si="91"/>
        <v>0</v>
      </c>
      <c r="S46" s="540"/>
      <c r="T46" s="291">
        <f t="shared" si="92"/>
        <v>0</v>
      </c>
      <c r="U46" s="540"/>
      <c r="V46" s="449">
        <f t="shared" si="93"/>
        <v>0</v>
      </c>
      <c r="W46" s="562"/>
      <c r="X46" s="284">
        <f t="shared" si="5"/>
        <v>0</v>
      </c>
      <c r="Y46" s="291">
        <f t="shared" si="94"/>
        <v>0</v>
      </c>
      <c r="Z46" s="540"/>
      <c r="AA46" s="284">
        <f t="shared" si="95"/>
        <v>0</v>
      </c>
      <c r="AB46" s="540"/>
      <c r="AC46" s="458">
        <f t="shared" si="96"/>
        <v>0</v>
      </c>
      <c r="AD46" s="562"/>
      <c r="AE46" s="284">
        <f t="shared" si="68"/>
        <v>0</v>
      </c>
      <c r="AF46" s="291">
        <f t="shared" si="97"/>
        <v>0</v>
      </c>
      <c r="AG46" s="540"/>
      <c r="AH46" s="284">
        <f t="shared" si="98"/>
        <v>0</v>
      </c>
      <c r="AI46" s="540"/>
      <c r="AJ46" s="458">
        <f t="shared" si="99"/>
        <v>0</v>
      </c>
      <c r="AK46" s="562"/>
      <c r="AL46" s="284">
        <f t="shared" si="69"/>
        <v>0</v>
      </c>
      <c r="AM46" s="291">
        <f t="shared" si="100"/>
        <v>0</v>
      </c>
      <c r="AN46" s="540"/>
      <c r="AO46" s="284">
        <f t="shared" si="101"/>
        <v>0</v>
      </c>
      <c r="AP46" s="540"/>
      <c r="AQ46" s="458">
        <f t="shared" si="102"/>
        <v>0</v>
      </c>
      <c r="AR46" s="562"/>
      <c r="AS46" s="284">
        <f t="shared" si="70"/>
        <v>0</v>
      </c>
      <c r="AT46" s="291">
        <f t="shared" si="103"/>
        <v>0</v>
      </c>
      <c r="AU46" s="540"/>
      <c r="AV46" s="284">
        <f t="shared" si="104"/>
        <v>0</v>
      </c>
      <c r="AW46" s="540"/>
      <c r="AX46" s="458">
        <f t="shared" si="105"/>
        <v>0</v>
      </c>
      <c r="AY46" s="562"/>
      <c r="AZ46" s="284">
        <f t="shared" si="71"/>
        <v>0</v>
      </c>
      <c r="BA46" s="291">
        <f t="shared" si="127"/>
        <v>0</v>
      </c>
      <c r="BB46" s="540"/>
      <c r="BC46" s="284">
        <f t="shared" si="107"/>
        <v>0</v>
      </c>
      <c r="BD46" s="540"/>
      <c r="BE46" s="458">
        <f t="shared" si="108"/>
        <v>0</v>
      </c>
      <c r="BF46" s="562"/>
      <c r="BG46" s="284">
        <f t="shared" si="72"/>
        <v>0</v>
      </c>
      <c r="BH46" s="291">
        <f t="shared" si="128"/>
        <v>0</v>
      </c>
      <c r="BI46" s="540"/>
      <c r="BJ46" s="284">
        <f t="shared" si="110"/>
        <v>0</v>
      </c>
      <c r="BK46" s="540"/>
      <c r="BL46" s="458">
        <f t="shared" si="111"/>
        <v>0</v>
      </c>
      <c r="BM46" s="562"/>
      <c r="BN46" s="284">
        <f t="shared" si="73"/>
        <v>0</v>
      </c>
      <c r="BO46" s="291">
        <f t="shared" si="129"/>
        <v>0</v>
      </c>
      <c r="BP46" s="540"/>
      <c r="BQ46" s="284">
        <f t="shared" si="113"/>
        <v>0</v>
      </c>
      <c r="BR46" s="540"/>
      <c r="BS46" s="458">
        <f t="shared" si="114"/>
        <v>0</v>
      </c>
      <c r="BT46" s="562"/>
      <c r="BU46" s="284">
        <f t="shared" si="74"/>
        <v>0</v>
      </c>
      <c r="BV46" s="291">
        <f t="shared" si="130"/>
        <v>0</v>
      </c>
      <c r="BW46" s="540"/>
      <c r="BX46" s="284">
        <f t="shared" si="116"/>
        <v>0</v>
      </c>
      <c r="BY46" s="540"/>
      <c r="BZ46" s="458">
        <f t="shared" si="117"/>
        <v>0</v>
      </c>
      <c r="CA46" s="562"/>
      <c r="CB46" s="284">
        <f t="shared" si="75"/>
        <v>0</v>
      </c>
      <c r="CC46" s="291">
        <f t="shared" si="131"/>
        <v>0</v>
      </c>
      <c r="CD46" s="540"/>
      <c r="CE46" s="284">
        <f t="shared" si="119"/>
        <v>0</v>
      </c>
      <c r="CF46" s="540"/>
      <c r="CG46" s="458">
        <f t="shared" si="120"/>
        <v>0</v>
      </c>
      <c r="CH46" s="562"/>
      <c r="CI46" s="284">
        <f t="shared" si="76"/>
        <v>0</v>
      </c>
      <c r="CJ46" s="291">
        <f t="shared" si="132"/>
        <v>0</v>
      </c>
      <c r="CK46" s="540"/>
      <c r="CL46" s="284">
        <f t="shared" si="122"/>
        <v>0</v>
      </c>
      <c r="CM46" s="540"/>
      <c r="CN46" s="458">
        <f t="shared" si="123"/>
        <v>0</v>
      </c>
      <c r="CO46" s="562"/>
      <c r="CP46" s="284">
        <f t="shared" si="77"/>
        <v>0</v>
      </c>
      <c r="CQ46" s="291">
        <f t="shared" si="133"/>
        <v>0</v>
      </c>
      <c r="CR46" s="540"/>
      <c r="CS46" s="284">
        <f t="shared" si="125"/>
        <v>0</v>
      </c>
      <c r="CT46" s="540"/>
      <c r="CU46" s="458">
        <f t="shared" si="126"/>
        <v>0</v>
      </c>
      <c r="CV46" s="479">
        <f t="shared" si="78"/>
        <v>0</v>
      </c>
      <c r="CW46" s="480">
        <f t="shared" si="79"/>
        <v>0</v>
      </c>
      <c r="CX46" s="480">
        <f t="shared" si="80"/>
        <v>0</v>
      </c>
      <c r="CY46" s="480">
        <f t="shared" si="81"/>
        <v>0</v>
      </c>
      <c r="CZ46" s="480">
        <f t="shared" si="82"/>
        <v>0</v>
      </c>
      <c r="DA46" s="480">
        <f t="shared" si="83"/>
        <v>0</v>
      </c>
      <c r="DB46" s="481">
        <f t="shared" si="84"/>
        <v>0</v>
      </c>
      <c r="DC46" s="482"/>
      <c r="DD46" s="482"/>
      <c r="DE46" s="480">
        <f t="shared" si="85"/>
        <v>0</v>
      </c>
      <c r="DF46" s="483">
        <f t="shared" si="86"/>
        <v>0</v>
      </c>
      <c r="DG46" s="484">
        <f t="shared" si="87"/>
        <v>0</v>
      </c>
      <c r="DH46" s="483">
        <f t="shared" si="88"/>
        <v>0</v>
      </c>
      <c r="DI46" s="485">
        <f t="shared" si="89"/>
        <v>0</v>
      </c>
    </row>
    <row r="47" spans="2:113" ht="10.5" customHeight="1" x14ac:dyDescent="0.15">
      <c r="B47" s="757"/>
      <c r="C47" s="360" t="str">
        <f>基本情報!F44</f>
        <v>19BP</v>
      </c>
      <c r="D47" s="25"/>
      <c r="E47" s="534">
        <f>基本情報!G44/1000</f>
        <v>700</v>
      </c>
      <c r="F47" s="534">
        <f>基本情報!N44</f>
        <v>650</v>
      </c>
      <c r="G47" s="299">
        <f>基本情報!H44/1000</f>
        <v>4</v>
      </c>
      <c r="H47" s="300">
        <f>基本情報!I44/1000</f>
        <v>5</v>
      </c>
      <c r="I47" s="300">
        <f>基本情報!O44</f>
        <v>5</v>
      </c>
      <c r="J47" s="301">
        <f>基本情報!P44</f>
        <v>6</v>
      </c>
      <c r="K47" s="588">
        <f>基本情報!N44</f>
        <v>650</v>
      </c>
      <c r="L47" s="589">
        <f>基本情報!H44/1000</f>
        <v>4</v>
      </c>
      <c r="M47" s="589">
        <f>基本情報!I44/1000</f>
        <v>5</v>
      </c>
      <c r="N47" s="589">
        <f>基本情報!O44</f>
        <v>5</v>
      </c>
      <c r="O47" s="590">
        <f>基本情報!P44</f>
        <v>6</v>
      </c>
      <c r="P47" s="558"/>
      <c r="Q47" s="290">
        <f t="shared" si="90"/>
        <v>0</v>
      </c>
      <c r="R47" s="291">
        <f t="shared" si="91"/>
        <v>0</v>
      </c>
      <c r="S47" s="540"/>
      <c r="T47" s="291">
        <f t="shared" si="92"/>
        <v>0</v>
      </c>
      <c r="U47" s="540"/>
      <c r="V47" s="449">
        <f t="shared" si="93"/>
        <v>0</v>
      </c>
      <c r="W47" s="562"/>
      <c r="X47" s="284">
        <f t="shared" si="5"/>
        <v>0</v>
      </c>
      <c r="Y47" s="291">
        <f t="shared" si="94"/>
        <v>0</v>
      </c>
      <c r="Z47" s="540"/>
      <c r="AA47" s="284">
        <f t="shared" si="95"/>
        <v>0</v>
      </c>
      <c r="AB47" s="540"/>
      <c r="AC47" s="458">
        <f t="shared" si="96"/>
        <v>0</v>
      </c>
      <c r="AD47" s="562"/>
      <c r="AE47" s="284">
        <f t="shared" si="68"/>
        <v>0</v>
      </c>
      <c r="AF47" s="291">
        <f t="shared" si="97"/>
        <v>0</v>
      </c>
      <c r="AG47" s="540"/>
      <c r="AH47" s="284">
        <f t="shared" si="98"/>
        <v>0</v>
      </c>
      <c r="AI47" s="540"/>
      <c r="AJ47" s="458">
        <f t="shared" si="99"/>
        <v>0</v>
      </c>
      <c r="AK47" s="562"/>
      <c r="AL47" s="284">
        <f t="shared" si="69"/>
        <v>0</v>
      </c>
      <c r="AM47" s="291">
        <f t="shared" si="100"/>
        <v>0</v>
      </c>
      <c r="AN47" s="540"/>
      <c r="AO47" s="284">
        <f t="shared" si="101"/>
        <v>0</v>
      </c>
      <c r="AP47" s="540"/>
      <c r="AQ47" s="458">
        <f t="shared" si="102"/>
        <v>0</v>
      </c>
      <c r="AR47" s="562"/>
      <c r="AS47" s="284">
        <f t="shared" si="70"/>
        <v>0</v>
      </c>
      <c r="AT47" s="291">
        <f t="shared" si="103"/>
        <v>0</v>
      </c>
      <c r="AU47" s="540"/>
      <c r="AV47" s="284">
        <f t="shared" si="104"/>
        <v>0</v>
      </c>
      <c r="AW47" s="540"/>
      <c r="AX47" s="458">
        <f t="shared" si="105"/>
        <v>0</v>
      </c>
      <c r="AY47" s="562"/>
      <c r="AZ47" s="284">
        <f t="shared" si="71"/>
        <v>0</v>
      </c>
      <c r="BA47" s="291">
        <f t="shared" si="127"/>
        <v>0</v>
      </c>
      <c r="BB47" s="540"/>
      <c r="BC47" s="284">
        <f t="shared" si="107"/>
        <v>0</v>
      </c>
      <c r="BD47" s="540"/>
      <c r="BE47" s="458">
        <f t="shared" si="108"/>
        <v>0</v>
      </c>
      <c r="BF47" s="562"/>
      <c r="BG47" s="284">
        <f t="shared" si="72"/>
        <v>0</v>
      </c>
      <c r="BH47" s="291">
        <f t="shared" si="128"/>
        <v>0</v>
      </c>
      <c r="BI47" s="540"/>
      <c r="BJ47" s="284">
        <f t="shared" si="110"/>
        <v>0</v>
      </c>
      <c r="BK47" s="540"/>
      <c r="BL47" s="458">
        <f t="shared" si="111"/>
        <v>0</v>
      </c>
      <c r="BM47" s="562"/>
      <c r="BN47" s="284">
        <f t="shared" si="73"/>
        <v>0</v>
      </c>
      <c r="BO47" s="291">
        <f t="shared" si="129"/>
        <v>0</v>
      </c>
      <c r="BP47" s="540"/>
      <c r="BQ47" s="284">
        <f t="shared" si="113"/>
        <v>0</v>
      </c>
      <c r="BR47" s="540"/>
      <c r="BS47" s="458">
        <f t="shared" si="114"/>
        <v>0</v>
      </c>
      <c r="BT47" s="562"/>
      <c r="BU47" s="284">
        <f t="shared" si="74"/>
        <v>0</v>
      </c>
      <c r="BV47" s="291">
        <f t="shared" si="130"/>
        <v>0</v>
      </c>
      <c r="BW47" s="540"/>
      <c r="BX47" s="284">
        <f t="shared" si="116"/>
        <v>0</v>
      </c>
      <c r="BY47" s="540"/>
      <c r="BZ47" s="458">
        <f t="shared" si="117"/>
        <v>0</v>
      </c>
      <c r="CA47" s="562"/>
      <c r="CB47" s="284">
        <f t="shared" si="75"/>
        <v>0</v>
      </c>
      <c r="CC47" s="291">
        <f t="shared" si="131"/>
        <v>0</v>
      </c>
      <c r="CD47" s="540"/>
      <c r="CE47" s="284">
        <f t="shared" si="119"/>
        <v>0</v>
      </c>
      <c r="CF47" s="540"/>
      <c r="CG47" s="458">
        <f t="shared" si="120"/>
        <v>0</v>
      </c>
      <c r="CH47" s="562"/>
      <c r="CI47" s="284">
        <f t="shared" si="76"/>
        <v>0</v>
      </c>
      <c r="CJ47" s="291">
        <f t="shared" si="132"/>
        <v>0</v>
      </c>
      <c r="CK47" s="540"/>
      <c r="CL47" s="284">
        <f t="shared" si="122"/>
        <v>0</v>
      </c>
      <c r="CM47" s="540"/>
      <c r="CN47" s="458">
        <f t="shared" si="123"/>
        <v>0</v>
      </c>
      <c r="CO47" s="562"/>
      <c r="CP47" s="284">
        <f t="shared" si="77"/>
        <v>0</v>
      </c>
      <c r="CQ47" s="291">
        <f t="shared" si="133"/>
        <v>0</v>
      </c>
      <c r="CR47" s="540"/>
      <c r="CS47" s="284">
        <f t="shared" si="125"/>
        <v>0</v>
      </c>
      <c r="CT47" s="540"/>
      <c r="CU47" s="458">
        <f t="shared" si="126"/>
        <v>0</v>
      </c>
      <c r="CV47" s="479">
        <f t="shared" si="78"/>
        <v>0</v>
      </c>
      <c r="CW47" s="480">
        <f t="shared" si="79"/>
        <v>0</v>
      </c>
      <c r="CX47" s="480">
        <f t="shared" si="80"/>
        <v>0</v>
      </c>
      <c r="CY47" s="480">
        <f t="shared" si="81"/>
        <v>0</v>
      </c>
      <c r="CZ47" s="480">
        <f t="shared" si="82"/>
        <v>0</v>
      </c>
      <c r="DA47" s="480">
        <f t="shared" si="83"/>
        <v>0</v>
      </c>
      <c r="DB47" s="481">
        <f t="shared" si="84"/>
        <v>0</v>
      </c>
      <c r="DC47" s="482"/>
      <c r="DD47" s="482"/>
      <c r="DE47" s="480">
        <f t="shared" si="85"/>
        <v>0</v>
      </c>
      <c r="DF47" s="483">
        <f t="shared" si="86"/>
        <v>0</v>
      </c>
      <c r="DG47" s="484">
        <f t="shared" si="87"/>
        <v>0</v>
      </c>
      <c r="DH47" s="483">
        <f t="shared" si="88"/>
        <v>0</v>
      </c>
      <c r="DI47" s="485">
        <f t="shared" si="89"/>
        <v>0</v>
      </c>
    </row>
    <row r="48" spans="2:113" ht="10.5" customHeight="1" x14ac:dyDescent="0.15">
      <c r="B48" s="757"/>
      <c r="C48" s="364" t="str">
        <f>基本情報!F45</f>
        <v>20BP</v>
      </c>
      <c r="D48" s="25"/>
      <c r="E48" s="534">
        <f>基本情報!G45/1000</f>
        <v>700</v>
      </c>
      <c r="F48" s="534">
        <f>基本情報!N45</f>
        <v>650</v>
      </c>
      <c r="G48" s="299">
        <f>基本情報!H45/1000</f>
        <v>4</v>
      </c>
      <c r="H48" s="300">
        <f>基本情報!I45/1000</f>
        <v>5</v>
      </c>
      <c r="I48" s="300">
        <f>基本情報!O45</f>
        <v>5</v>
      </c>
      <c r="J48" s="301">
        <f>基本情報!P45</f>
        <v>6</v>
      </c>
      <c r="K48" s="588">
        <f>基本情報!N45</f>
        <v>650</v>
      </c>
      <c r="L48" s="589">
        <f>基本情報!H45/1000</f>
        <v>4</v>
      </c>
      <c r="M48" s="589">
        <f>基本情報!I45/1000</f>
        <v>5</v>
      </c>
      <c r="N48" s="589">
        <f>基本情報!O45</f>
        <v>5</v>
      </c>
      <c r="O48" s="590">
        <f>基本情報!P45</f>
        <v>6</v>
      </c>
      <c r="P48" s="558"/>
      <c r="Q48" s="290">
        <f t="shared" si="90"/>
        <v>0</v>
      </c>
      <c r="R48" s="291">
        <f t="shared" ref="R48:R57" si="134">P48*$F48</f>
        <v>0</v>
      </c>
      <c r="S48" s="540"/>
      <c r="T48" s="291">
        <f t="shared" ref="T48:T57" si="135">IF(S48&lt;0,S48*H48,S48*G48)</f>
        <v>0</v>
      </c>
      <c r="U48" s="540"/>
      <c r="V48" s="449">
        <f t="shared" ref="V48:V57" si="136">IF(U48&lt;0,U48*$J48*P48,U48*$I48*P48)</f>
        <v>0</v>
      </c>
      <c r="W48" s="562"/>
      <c r="X48" s="284">
        <f t="shared" si="5"/>
        <v>0</v>
      </c>
      <c r="Y48" s="291">
        <f t="shared" ref="Y48:Y57" si="137">W48*$F48</f>
        <v>0</v>
      </c>
      <c r="Z48" s="540"/>
      <c r="AA48" s="284">
        <f t="shared" si="95"/>
        <v>0</v>
      </c>
      <c r="AB48" s="540"/>
      <c r="AC48" s="458">
        <f t="shared" ref="AC48:AC57" si="138">IF(AB48&lt;0,AB48*$J48*W48,AB48*$I48*W48)</f>
        <v>0</v>
      </c>
      <c r="AD48" s="562"/>
      <c r="AE48" s="284">
        <f t="shared" si="68"/>
        <v>0</v>
      </c>
      <c r="AF48" s="291">
        <f t="shared" ref="AF48:AF57" si="139">AD48*$F48</f>
        <v>0</v>
      </c>
      <c r="AG48" s="540"/>
      <c r="AH48" s="284">
        <f t="shared" si="98"/>
        <v>0</v>
      </c>
      <c r="AI48" s="540"/>
      <c r="AJ48" s="458">
        <f t="shared" ref="AJ48:AJ57" si="140">IF(AI48&lt;0,AI48*$J48*AD48,AI48*$I48*AD48)</f>
        <v>0</v>
      </c>
      <c r="AK48" s="562"/>
      <c r="AL48" s="284">
        <f t="shared" si="69"/>
        <v>0</v>
      </c>
      <c r="AM48" s="291">
        <f t="shared" ref="AM48:AM57" si="141">AK48*$F48</f>
        <v>0</v>
      </c>
      <c r="AN48" s="540"/>
      <c r="AO48" s="284">
        <f t="shared" si="101"/>
        <v>0</v>
      </c>
      <c r="AP48" s="540"/>
      <c r="AQ48" s="458">
        <f t="shared" ref="AQ48:AQ57" si="142">IF(AP48&lt;0,AP48*$J48*AK48,AP48*$I48*AK48)</f>
        <v>0</v>
      </c>
      <c r="AR48" s="562"/>
      <c r="AS48" s="284">
        <f t="shared" si="70"/>
        <v>0</v>
      </c>
      <c r="AT48" s="291">
        <f>AR48*$F48</f>
        <v>0</v>
      </c>
      <c r="AU48" s="540"/>
      <c r="AV48" s="284">
        <f t="shared" si="104"/>
        <v>0</v>
      </c>
      <c r="AW48" s="540"/>
      <c r="AX48" s="458">
        <f t="shared" ref="AX48:AX57" si="143">IF(AW48&lt;0,AW48*$J48*AR48,AW48*$I48*AR48)</f>
        <v>0</v>
      </c>
      <c r="AY48" s="562"/>
      <c r="AZ48" s="284">
        <f t="shared" si="71"/>
        <v>0</v>
      </c>
      <c r="BA48" s="291">
        <f t="shared" si="127"/>
        <v>0</v>
      </c>
      <c r="BB48" s="540"/>
      <c r="BC48" s="284">
        <f t="shared" si="107"/>
        <v>0</v>
      </c>
      <c r="BD48" s="540"/>
      <c r="BE48" s="458">
        <f t="shared" ref="BE48:BE57" si="144">IF(BD48&lt;0,BD48*$J48*AY48,BD48*$I48*AY48)</f>
        <v>0</v>
      </c>
      <c r="BF48" s="562"/>
      <c r="BG48" s="284">
        <f t="shared" si="72"/>
        <v>0</v>
      </c>
      <c r="BH48" s="291">
        <f t="shared" si="128"/>
        <v>0</v>
      </c>
      <c r="BI48" s="540"/>
      <c r="BJ48" s="284">
        <f t="shared" si="110"/>
        <v>0</v>
      </c>
      <c r="BK48" s="540"/>
      <c r="BL48" s="458">
        <f t="shared" ref="BL48:BL57" si="145">IF(BK48&lt;0,BK48*$J48*BF48,BK48*$I48*BF48)</f>
        <v>0</v>
      </c>
      <c r="BM48" s="562"/>
      <c r="BN48" s="284">
        <f t="shared" si="73"/>
        <v>0</v>
      </c>
      <c r="BO48" s="291">
        <f t="shared" si="129"/>
        <v>0</v>
      </c>
      <c r="BP48" s="540"/>
      <c r="BQ48" s="284">
        <f t="shared" si="113"/>
        <v>0</v>
      </c>
      <c r="BR48" s="540"/>
      <c r="BS48" s="458">
        <f t="shared" ref="BS48:BS57" si="146">IF(BR48&lt;0,BR48*$J48*BM48,BR48*$I48*BM48)</f>
        <v>0</v>
      </c>
      <c r="BT48" s="562"/>
      <c r="BU48" s="284">
        <f t="shared" si="74"/>
        <v>0</v>
      </c>
      <c r="BV48" s="291">
        <f t="shared" si="130"/>
        <v>0</v>
      </c>
      <c r="BW48" s="540"/>
      <c r="BX48" s="284">
        <f t="shared" si="116"/>
        <v>0</v>
      </c>
      <c r="BY48" s="540"/>
      <c r="BZ48" s="458">
        <f t="shared" ref="BZ48:BZ57" si="147">IF(BY48&lt;0,BY48*$J48*BT48,BY48*$I48*BT48)</f>
        <v>0</v>
      </c>
      <c r="CA48" s="562"/>
      <c r="CB48" s="284">
        <f t="shared" si="75"/>
        <v>0</v>
      </c>
      <c r="CC48" s="291">
        <f t="shared" si="131"/>
        <v>0</v>
      </c>
      <c r="CD48" s="540"/>
      <c r="CE48" s="284">
        <f t="shared" si="119"/>
        <v>0</v>
      </c>
      <c r="CF48" s="540"/>
      <c r="CG48" s="458">
        <f t="shared" ref="CG48:CG57" si="148">IF(CF48&lt;0,CF48*$J48*CA48,CF48*$I48*CA48)</f>
        <v>0</v>
      </c>
      <c r="CH48" s="562"/>
      <c r="CI48" s="284">
        <f t="shared" si="76"/>
        <v>0</v>
      </c>
      <c r="CJ48" s="291">
        <f t="shared" si="132"/>
        <v>0</v>
      </c>
      <c r="CK48" s="540"/>
      <c r="CL48" s="284">
        <f t="shared" si="122"/>
        <v>0</v>
      </c>
      <c r="CM48" s="540"/>
      <c r="CN48" s="458">
        <f t="shared" ref="CN48:CN57" si="149">IF(CM48&lt;0,CM48*$J48*CH48,CM48*$I48*CH48)</f>
        <v>0</v>
      </c>
      <c r="CO48" s="562"/>
      <c r="CP48" s="284">
        <f t="shared" si="77"/>
        <v>0</v>
      </c>
      <c r="CQ48" s="291">
        <f t="shared" si="133"/>
        <v>0</v>
      </c>
      <c r="CR48" s="540"/>
      <c r="CS48" s="284">
        <f t="shared" si="125"/>
        <v>0</v>
      </c>
      <c r="CT48" s="540"/>
      <c r="CU48" s="458">
        <f t="shared" ref="CU48:CU57" si="150">IF(CT48&lt;0,CT48*$J48*CO48,CT48*$I48*CO48)</f>
        <v>0</v>
      </c>
      <c r="CV48" s="479">
        <f t="shared" ref="CV48:CV57" si="151">SUM(P48,W48,AD48,AK48,AR48,AY48,BF48,BM48,BT48,CA48,CH48,CO48)</f>
        <v>0</v>
      </c>
      <c r="CW48" s="480">
        <f t="shared" ref="CW48:CW57" si="152">SUM(Q48,X48,AE48,AL48,AS48,AZ48,BG48,BN48,BU48,CB48,CI48,CP48)</f>
        <v>0</v>
      </c>
      <c r="CX48" s="480">
        <f t="shared" ref="CX48:CX57" si="153">SUM(R48,Y48,AF48,AM48,AT48,BA48,BH48,BO48,BV48,CC48,CJ48,CQ48)</f>
        <v>0</v>
      </c>
      <c r="CY48" s="480">
        <f t="shared" ref="CY48:CY57" si="154">SUM(S48,Z48,AG48,AN48,AU48,BB48,BI48,BP48,BW48,CD48,CK48,CR48)</f>
        <v>0</v>
      </c>
      <c r="CZ48" s="480">
        <f t="shared" ref="CZ48:CZ57" si="155">SUM(T48,AA48,AH48,AO48,AV48,BC48,BJ48,BQ48,BX48,CE48,CL48,CS48)</f>
        <v>0</v>
      </c>
      <c r="DA48" s="480">
        <f t="shared" ref="DA48:DA57" si="156">SUM(U48,AB48,AI48,AP48,AW48,BD48,BK48,BR48,BY48,CF48,CM48,CT48)</f>
        <v>0</v>
      </c>
      <c r="DB48" s="481">
        <f t="shared" ref="DB48:DB57" si="157">SUM(V48,AC48,AJ48,AQ48,AX48,BE48,BL48,BS48,BZ48,CG48,CN48,CU48)</f>
        <v>0</v>
      </c>
      <c r="DC48" s="482"/>
      <c r="DD48" s="482"/>
      <c r="DE48" s="480">
        <f t="shared" ref="DE48:DE57" si="158">SUM(DD48,DC48,DB48,CX48)</f>
        <v>0</v>
      </c>
      <c r="DF48" s="483">
        <f t="shared" ref="DF48:DF57" si="159">CW48+CZ48-DE48</f>
        <v>0</v>
      </c>
      <c r="DG48" s="484">
        <f t="shared" ref="DG48:DG57" si="160">IF((CW48+CZ48)=0,,DF48/(CW48+CZ48))</f>
        <v>0</v>
      </c>
      <c r="DH48" s="483">
        <f t="shared" ref="DH48:DH57" si="161">DF48*0.6</f>
        <v>0</v>
      </c>
      <c r="DI48" s="485">
        <f t="shared" ref="DI48:DI57" si="162">IF((CZ48+CW48)=0,,DH48/(CZ48+CW48))</f>
        <v>0</v>
      </c>
    </row>
    <row r="49" spans="2:113" ht="10.5" customHeight="1" x14ac:dyDescent="0.15">
      <c r="B49" s="757"/>
      <c r="C49" s="364" t="str">
        <f>基本情報!F46</f>
        <v>21BP</v>
      </c>
      <c r="D49" s="25"/>
      <c r="E49" s="534">
        <f>基本情報!G46/1000</f>
        <v>700</v>
      </c>
      <c r="F49" s="534">
        <f>基本情報!N46</f>
        <v>650</v>
      </c>
      <c r="G49" s="299">
        <f>基本情報!H46/1000</f>
        <v>4</v>
      </c>
      <c r="H49" s="300">
        <f>基本情報!I46/1000</f>
        <v>5</v>
      </c>
      <c r="I49" s="300">
        <f>基本情報!O46</f>
        <v>5</v>
      </c>
      <c r="J49" s="301">
        <f>基本情報!P46</f>
        <v>6</v>
      </c>
      <c r="K49" s="588">
        <f>基本情報!N46</f>
        <v>650</v>
      </c>
      <c r="L49" s="589">
        <f>基本情報!H46/1000</f>
        <v>4</v>
      </c>
      <c r="M49" s="589">
        <f>基本情報!I46/1000</f>
        <v>5</v>
      </c>
      <c r="N49" s="589">
        <f>基本情報!O46</f>
        <v>5</v>
      </c>
      <c r="O49" s="590">
        <f>基本情報!P46</f>
        <v>6</v>
      </c>
      <c r="P49" s="558"/>
      <c r="Q49" s="290">
        <f t="shared" si="90"/>
        <v>0</v>
      </c>
      <c r="R49" s="291">
        <f t="shared" si="134"/>
        <v>0</v>
      </c>
      <c r="S49" s="540"/>
      <c r="T49" s="291">
        <f t="shared" si="135"/>
        <v>0</v>
      </c>
      <c r="U49" s="540"/>
      <c r="V49" s="449">
        <f t="shared" si="136"/>
        <v>0</v>
      </c>
      <c r="W49" s="562"/>
      <c r="X49" s="284">
        <f t="shared" si="5"/>
        <v>0</v>
      </c>
      <c r="Y49" s="291">
        <f t="shared" si="137"/>
        <v>0</v>
      </c>
      <c r="Z49" s="540"/>
      <c r="AA49" s="284">
        <f t="shared" si="95"/>
        <v>0</v>
      </c>
      <c r="AB49" s="540"/>
      <c r="AC49" s="458">
        <f t="shared" si="138"/>
        <v>0</v>
      </c>
      <c r="AD49" s="562"/>
      <c r="AE49" s="284">
        <f t="shared" si="68"/>
        <v>0</v>
      </c>
      <c r="AF49" s="291">
        <f t="shared" si="139"/>
        <v>0</v>
      </c>
      <c r="AG49" s="540"/>
      <c r="AH49" s="284">
        <f t="shared" si="98"/>
        <v>0</v>
      </c>
      <c r="AI49" s="540"/>
      <c r="AJ49" s="458">
        <f t="shared" si="140"/>
        <v>0</v>
      </c>
      <c r="AK49" s="562"/>
      <c r="AL49" s="284">
        <f t="shared" si="69"/>
        <v>0</v>
      </c>
      <c r="AM49" s="291">
        <f t="shared" si="141"/>
        <v>0</v>
      </c>
      <c r="AN49" s="540"/>
      <c r="AO49" s="284">
        <f t="shared" si="101"/>
        <v>0</v>
      </c>
      <c r="AP49" s="540"/>
      <c r="AQ49" s="458">
        <f t="shared" si="142"/>
        <v>0</v>
      </c>
      <c r="AR49" s="562"/>
      <c r="AS49" s="284">
        <f t="shared" si="70"/>
        <v>0</v>
      </c>
      <c r="AT49" s="291">
        <f>AR49*$F49</f>
        <v>0</v>
      </c>
      <c r="AU49" s="540"/>
      <c r="AV49" s="284">
        <f t="shared" si="104"/>
        <v>0</v>
      </c>
      <c r="AW49" s="540"/>
      <c r="AX49" s="458">
        <f t="shared" si="143"/>
        <v>0</v>
      </c>
      <c r="AY49" s="562"/>
      <c r="AZ49" s="284">
        <f t="shared" si="71"/>
        <v>0</v>
      </c>
      <c r="BA49" s="291">
        <f t="shared" si="127"/>
        <v>0</v>
      </c>
      <c r="BB49" s="540"/>
      <c r="BC49" s="284">
        <f t="shared" si="107"/>
        <v>0</v>
      </c>
      <c r="BD49" s="540"/>
      <c r="BE49" s="458">
        <f t="shared" si="144"/>
        <v>0</v>
      </c>
      <c r="BF49" s="562"/>
      <c r="BG49" s="284">
        <f t="shared" si="72"/>
        <v>0</v>
      </c>
      <c r="BH49" s="291">
        <f t="shared" si="128"/>
        <v>0</v>
      </c>
      <c r="BI49" s="540"/>
      <c r="BJ49" s="284">
        <f t="shared" si="110"/>
        <v>0</v>
      </c>
      <c r="BK49" s="540"/>
      <c r="BL49" s="458">
        <f t="shared" si="145"/>
        <v>0</v>
      </c>
      <c r="BM49" s="562"/>
      <c r="BN49" s="284">
        <f t="shared" si="73"/>
        <v>0</v>
      </c>
      <c r="BO49" s="291">
        <f t="shared" si="129"/>
        <v>0</v>
      </c>
      <c r="BP49" s="540"/>
      <c r="BQ49" s="284">
        <f t="shared" si="113"/>
        <v>0</v>
      </c>
      <c r="BR49" s="540"/>
      <c r="BS49" s="458">
        <f t="shared" si="146"/>
        <v>0</v>
      </c>
      <c r="BT49" s="562"/>
      <c r="BU49" s="284">
        <f t="shared" si="74"/>
        <v>0</v>
      </c>
      <c r="BV49" s="291">
        <f t="shared" si="130"/>
        <v>0</v>
      </c>
      <c r="BW49" s="540"/>
      <c r="BX49" s="284">
        <f t="shared" si="116"/>
        <v>0</v>
      </c>
      <c r="BY49" s="540"/>
      <c r="BZ49" s="458">
        <f t="shared" si="147"/>
        <v>0</v>
      </c>
      <c r="CA49" s="562"/>
      <c r="CB49" s="284">
        <f t="shared" si="75"/>
        <v>0</v>
      </c>
      <c r="CC49" s="291">
        <f t="shared" si="131"/>
        <v>0</v>
      </c>
      <c r="CD49" s="540"/>
      <c r="CE49" s="284">
        <f t="shared" si="119"/>
        <v>0</v>
      </c>
      <c r="CF49" s="540"/>
      <c r="CG49" s="458">
        <f t="shared" si="148"/>
        <v>0</v>
      </c>
      <c r="CH49" s="562"/>
      <c r="CI49" s="284">
        <f t="shared" si="76"/>
        <v>0</v>
      </c>
      <c r="CJ49" s="291">
        <f t="shared" si="132"/>
        <v>0</v>
      </c>
      <c r="CK49" s="540"/>
      <c r="CL49" s="284">
        <f t="shared" si="122"/>
        <v>0</v>
      </c>
      <c r="CM49" s="540"/>
      <c r="CN49" s="458">
        <f t="shared" si="149"/>
        <v>0</v>
      </c>
      <c r="CO49" s="562"/>
      <c r="CP49" s="284">
        <f t="shared" si="77"/>
        <v>0</v>
      </c>
      <c r="CQ49" s="291">
        <f t="shared" si="133"/>
        <v>0</v>
      </c>
      <c r="CR49" s="540"/>
      <c r="CS49" s="284">
        <f t="shared" si="125"/>
        <v>0</v>
      </c>
      <c r="CT49" s="540"/>
      <c r="CU49" s="458">
        <f t="shared" si="150"/>
        <v>0</v>
      </c>
      <c r="CV49" s="479">
        <f t="shared" si="151"/>
        <v>0</v>
      </c>
      <c r="CW49" s="480">
        <f t="shared" si="152"/>
        <v>0</v>
      </c>
      <c r="CX49" s="480">
        <f t="shared" si="153"/>
        <v>0</v>
      </c>
      <c r="CY49" s="480">
        <f t="shared" si="154"/>
        <v>0</v>
      </c>
      <c r="CZ49" s="480">
        <f t="shared" si="155"/>
        <v>0</v>
      </c>
      <c r="DA49" s="480">
        <f t="shared" si="156"/>
        <v>0</v>
      </c>
      <c r="DB49" s="481">
        <f t="shared" si="157"/>
        <v>0</v>
      </c>
      <c r="DC49" s="482"/>
      <c r="DD49" s="482"/>
      <c r="DE49" s="480">
        <f t="shared" si="158"/>
        <v>0</v>
      </c>
      <c r="DF49" s="483">
        <f t="shared" si="159"/>
        <v>0</v>
      </c>
      <c r="DG49" s="484">
        <f t="shared" si="160"/>
        <v>0</v>
      </c>
      <c r="DH49" s="483">
        <f t="shared" si="161"/>
        <v>0</v>
      </c>
      <c r="DI49" s="485">
        <f t="shared" si="162"/>
        <v>0</v>
      </c>
    </row>
    <row r="50" spans="2:113" ht="10.5" customHeight="1" x14ac:dyDescent="0.15">
      <c r="B50" s="757"/>
      <c r="C50" s="360" t="str">
        <f>基本情報!F47</f>
        <v>22BP</v>
      </c>
      <c r="D50" s="25"/>
      <c r="E50" s="534">
        <f>基本情報!G47/1000</f>
        <v>700</v>
      </c>
      <c r="F50" s="534">
        <f>基本情報!N47</f>
        <v>650</v>
      </c>
      <c r="G50" s="299">
        <f>基本情報!H47/1000</f>
        <v>4</v>
      </c>
      <c r="H50" s="300">
        <f>基本情報!I47/1000</f>
        <v>5</v>
      </c>
      <c r="I50" s="300">
        <f>基本情報!O47</f>
        <v>5</v>
      </c>
      <c r="J50" s="301">
        <f>基本情報!P47</f>
        <v>6</v>
      </c>
      <c r="K50" s="588">
        <f>基本情報!N47</f>
        <v>650</v>
      </c>
      <c r="L50" s="589">
        <f>基本情報!H47/1000</f>
        <v>4</v>
      </c>
      <c r="M50" s="589">
        <f>基本情報!I47/1000</f>
        <v>5</v>
      </c>
      <c r="N50" s="589">
        <f>基本情報!O47</f>
        <v>5</v>
      </c>
      <c r="O50" s="590">
        <f>基本情報!P47</f>
        <v>6</v>
      </c>
      <c r="P50" s="558"/>
      <c r="Q50" s="290">
        <f t="shared" si="90"/>
        <v>0</v>
      </c>
      <c r="R50" s="291">
        <f t="shared" si="134"/>
        <v>0</v>
      </c>
      <c r="S50" s="540"/>
      <c r="T50" s="291">
        <f t="shared" si="135"/>
        <v>0</v>
      </c>
      <c r="U50" s="540"/>
      <c r="V50" s="449">
        <f t="shared" si="136"/>
        <v>0</v>
      </c>
      <c r="W50" s="562"/>
      <c r="X50" s="284">
        <f t="shared" si="5"/>
        <v>0</v>
      </c>
      <c r="Y50" s="291">
        <f t="shared" si="137"/>
        <v>0</v>
      </c>
      <c r="Z50" s="540"/>
      <c r="AA50" s="284">
        <f t="shared" si="95"/>
        <v>0</v>
      </c>
      <c r="AB50" s="540"/>
      <c r="AC50" s="458">
        <f t="shared" si="138"/>
        <v>0</v>
      </c>
      <c r="AD50" s="562"/>
      <c r="AE50" s="284">
        <f t="shared" si="68"/>
        <v>0</v>
      </c>
      <c r="AF50" s="291">
        <f t="shared" si="139"/>
        <v>0</v>
      </c>
      <c r="AG50" s="540"/>
      <c r="AH50" s="284">
        <f t="shared" si="98"/>
        <v>0</v>
      </c>
      <c r="AI50" s="540"/>
      <c r="AJ50" s="458">
        <f t="shared" si="140"/>
        <v>0</v>
      </c>
      <c r="AK50" s="562"/>
      <c r="AL50" s="284">
        <f t="shared" si="69"/>
        <v>0</v>
      </c>
      <c r="AM50" s="291">
        <f t="shared" si="141"/>
        <v>0</v>
      </c>
      <c r="AN50" s="540"/>
      <c r="AO50" s="284">
        <f t="shared" si="101"/>
        <v>0</v>
      </c>
      <c r="AP50" s="540"/>
      <c r="AQ50" s="458">
        <f t="shared" si="142"/>
        <v>0</v>
      </c>
      <c r="AR50" s="562"/>
      <c r="AS50" s="284">
        <f t="shared" si="70"/>
        <v>0</v>
      </c>
      <c r="AT50" s="291">
        <f>AR50*$F50</f>
        <v>0</v>
      </c>
      <c r="AU50" s="540"/>
      <c r="AV50" s="284">
        <f t="shared" si="104"/>
        <v>0</v>
      </c>
      <c r="AW50" s="540"/>
      <c r="AX50" s="458">
        <f t="shared" si="143"/>
        <v>0</v>
      </c>
      <c r="AY50" s="562"/>
      <c r="AZ50" s="284">
        <f t="shared" si="71"/>
        <v>0</v>
      </c>
      <c r="BA50" s="291">
        <f>AY50*$F50</f>
        <v>0</v>
      </c>
      <c r="BB50" s="540"/>
      <c r="BC50" s="284">
        <f t="shared" si="107"/>
        <v>0</v>
      </c>
      <c r="BD50" s="540"/>
      <c r="BE50" s="458">
        <f t="shared" si="144"/>
        <v>0</v>
      </c>
      <c r="BF50" s="562"/>
      <c r="BG50" s="284">
        <f t="shared" si="72"/>
        <v>0</v>
      </c>
      <c r="BH50" s="291">
        <f>BF50*$F50</f>
        <v>0</v>
      </c>
      <c r="BI50" s="540"/>
      <c r="BJ50" s="284">
        <f t="shared" si="110"/>
        <v>0</v>
      </c>
      <c r="BK50" s="540"/>
      <c r="BL50" s="458">
        <f t="shared" si="145"/>
        <v>0</v>
      </c>
      <c r="BM50" s="562"/>
      <c r="BN50" s="284">
        <f t="shared" si="73"/>
        <v>0</v>
      </c>
      <c r="BO50" s="291">
        <f>BM50*$F50</f>
        <v>0</v>
      </c>
      <c r="BP50" s="540"/>
      <c r="BQ50" s="284">
        <f t="shared" si="113"/>
        <v>0</v>
      </c>
      <c r="BR50" s="540"/>
      <c r="BS50" s="458">
        <f t="shared" si="146"/>
        <v>0</v>
      </c>
      <c r="BT50" s="562"/>
      <c r="BU50" s="284">
        <f t="shared" si="74"/>
        <v>0</v>
      </c>
      <c r="BV50" s="291">
        <f>BT50*$F50</f>
        <v>0</v>
      </c>
      <c r="BW50" s="540"/>
      <c r="BX50" s="284">
        <f t="shared" si="116"/>
        <v>0</v>
      </c>
      <c r="BY50" s="540"/>
      <c r="BZ50" s="458">
        <f t="shared" si="147"/>
        <v>0</v>
      </c>
      <c r="CA50" s="562"/>
      <c r="CB50" s="284">
        <f t="shared" si="75"/>
        <v>0</v>
      </c>
      <c r="CC50" s="291">
        <f>CA50*$F50</f>
        <v>0</v>
      </c>
      <c r="CD50" s="540"/>
      <c r="CE50" s="284">
        <f t="shared" si="119"/>
        <v>0</v>
      </c>
      <c r="CF50" s="540"/>
      <c r="CG50" s="458">
        <f t="shared" si="148"/>
        <v>0</v>
      </c>
      <c r="CH50" s="562"/>
      <c r="CI50" s="284">
        <f t="shared" si="76"/>
        <v>0</v>
      </c>
      <c r="CJ50" s="291">
        <f>CH50*$F50</f>
        <v>0</v>
      </c>
      <c r="CK50" s="540"/>
      <c r="CL50" s="284">
        <f t="shared" si="122"/>
        <v>0</v>
      </c>
      <c r="CM50" s="540"/>
      <c r="CN50" s="458">
        <f t="shared" si="149"/>
        <v>0</v>
      </c>
      <c r="CO50" s="562"/>
      <c r="CP50" s="284">
        <f t="shared" si="77"/>
        <v>0</v>
      </c>
      <c r="CQ50" s="291">
        <f>CO50*$F50</f>
        <v>0</v>
      </c>
      <c r="CR50" s="540"/>
      <c r="CS50" s="284">
        <f t="shared" si="125"/>
        <v>0</v>
      </c>
      <c r="CT50" s="540"/>
      <c r="CU50" s="458">
        <f t="shared" si="150"/>
        <v>0</v>
      </c>
      <c r="CV50" s="479">
        <f t="shared" si="151"/>
        <v>0</v>
      </c>
      <c r="CW50" s="480">
        <f t="shared" si="152"/>
        <v>0</v>
      </c>
      <c r="CX50" s="480">
        <f t="shared" si="153"/>
        <v>0</v>
      </c>
      <c r="CY50" s="480">
        <f t="shared" si="154"/>
        <v>0</v>
      </c>
      <c r="CZ50" s="480">
        <f t="shared" si="155"/>
        <v>0</v>
      </c>
      <c r="DA50" s="480">
        <f t="shared" si="156"/>
        <v>0</v>
      </c>
      <c r="DB50" s="481">
        <f t="shared" si="157"/>
        <v>0</v>
      </c>
      <c r="DC50" s="482"/>
      <c r="DD50" s="482"/>
      <c r="DE50" s="480">
        <f t="shared" si="158"/>
        <v>0</v>
      </c>
      <c r="DF50" s="483">
        <f t="shared" si="159"/>
        <v>0</v>
      </c>
      <c r="DG50" s="484">
        <f t="shared" si="160"/>
        <v>0</v>
      </c>
      <c r="DH50" s="483">
        <f t="shared" si="161"/>
        <v>0</v>
      </c>
      <c r="DI50" s="485">
        <f t="shared" si="162"/>
        <v>0</v>
      </c>
    </row>
    <row r="51" spans="2:113" ht="10.5" customHeight="1" x14ac:dyDescent="0.15">
      <c r="B51" s="757"/>
      <c r="C51" s="360" t="str">
        <f>基本情報!F48</f>
        <v>23BP</v>
      </c>
      <c r="D51" s="25"/>
      <c r="E51" s="534">
        <f>基本情報!G48/1000</f>
        <v>700</v>
      </c>
      <c r="F51" s="534">
        <f>基本情報!N48</f>
        <v>1100</v>
      </c>
      <c r="G51" s="299">
        <f>基本情報!H48/1000</f>
        <v>4</v>
      </c>
      <c r="H51" s="300">
        <f>基本情報!I48/1000</f>
        <v>5</v>
      </c>
      <c r="I51" s="300">
        <f>基本情報!O48</f>
        <v>5</v>
      </c>
      <c r="J51" s="301">
        <f>基本情報!P48</f>
        <v>6</v>
      </c>
      <c r="K51" s="588">
        <f>基本情報!N48</f>
        <v>1100</v>
      </c>
      <c r="L51" s="589">
        <f>基本情報!H48/1000</f>
        <v>4</v>
      </c>
      <c r="M51" s="589">
        <f>基本情報!I48/1000</f>
        <v>5</v>
      </c>
      <c r="N51" s="589">
        <f>基本情報!O48</f>
        <v>5</v>
      </c>
      <c r="O51" s="590">
        <f>基本情報!P48</f>
        <v>6</v>
      </c>
      <c r="P51" s="558"/>
      <c r="Q51" s="290">
        <f t="shared" si="90"/>
        <v>0</v>
      </c>
      <c r="R51" s="291">
        <f t="shared" si="134"/>
        <v>0</v>
      </c>
      <c r="S51" s="540"/>
      <c r="T51" s="291">
        <f t="shared" si="135"/>
        <v>0</v>
      </c>
      <c r="U51" s="540"/>
      <c r="V51" s="449">
        <f t="shared" si="136"/>
        <v>0</v>
      </c>
      <c r="W51" s="562"/>
      <c r="X51" s="284">
        <f t="shared" si="5"/>
        <v>0</v>
      </c>
      <c r="Y51" s="291">
        <f t="shared" si="137"/>
        <v>0</v>
      </c>
      <c r="Z51" s="540"/>
      <c r="AA51" s="284">
        <f t="shared" si="95"/>
        <v>0</v>
      </c>
      <c r="AB51" s="540"/>
      <c r="AC51" s="458">
        <f t="shared" si="138"/>
        <v>0</v>
      </c>
      <c r="AD51" s="562"/>
      <c r="AE51" s="284">
        <f t="shared" si="68"/>
        <v>0</v>
      </c>
      <c r="AF51" s="291">
        <f t="shared" si="139"/>
        <v>0</v>
      </c>
      <c r="AG51" s="540"/>
      <c r="AH51" s="284">
        <f t="shared" si="98"/>
        <v>0</v>
      </c>
      <c r="AI51" s="540"/>
      <c r="AJ51" s="458">
        <f t="shared" si="140"/>
        <v>0</v>
      </c>
      <c r="AK51" s="562"/>
      <c r="AL51" s="284">
        <f t="shared" si="69"/>
        <v>0</v>
      </c>
      <c r="AM51" s="291">
        <f t="shared" si="141"/>
        <v>0</v>
      </c>
      <c r="AN51" s="540"/>
      <c r="AO51" s="284">
        <f t="shared" si="101"/>
        <v>0</v>
      </c>
      <c r="AP51" s="540"/>
      <c r="AQ51" s="458">
        <f t="shared" si="142"/>
        <v>0</v>
      </c>
      <c r="AR51" s="562"/>
      <c r="AS51" s="284">
        <f t="shared" si="70"/>
        <v>0</v>
      </c>
      <c r="AT51" s="291">
        <f t="shared" ref="AT51:AT57" si="163">AR51*$F51</f>
        <v>0</v>
      </c>
      <c r="AU51" s="540"/>
      <c r="AV51" s="284">
        <f t="shared" si="104"/>
        <v>0</v>
      </c>
      <c r="AW51" s="540"/>
      <c r="AX51" s="458">
        <f t="shared" si="143"/>
        <v>0</v>
      </c>
      <c r="AY51" s="562"/>
      <c r="AZ51" s="284">
        <f t="shared" si="71"/>
        <v>0</v>
      </c>
      <c r="BA51" s="291">
        <f t="shared" ref="BA51:BA57" si="164">AY51*$F51</f>
        <v>0</v>
      </c>
      <c r="BB51" s="540"/>
      <c r="BC51" s="284">
        <f t="shared" si="107"/>
        <v>0</v>
      </c>
      <c r="BD51" s="540"/>
      <c r="BE51" s="458">
        <f t="shared" si="144"/>
        <v>0</v>
      </c>
      <c r="BF51" s="562"/>
      <c r="BG51" s="284">
        <f t="shared" si="72"/>
        <v>0</v>
      </c>
      <c r="BH51" s="291">
        <f t="shared" ref="BH51:BH57" si="165">BF51*$F51</f>
        <v>0</v>
      </c>
      <c r="BI51" s="540"/>
      <c r="BJ51" s="284">
        <f t="shared" si="110"/>
        <v>0</v>
      </c>
      <c r="BK51" s="540"/>
      <c r="BL51" s="458">
        <f t="shared" si="145"/>
        <v>0</v>
      </c>
      <c r="BM51" s="562"/>
      <c r="BN51" s="284">
        <f t="shared" si="73"/>
        <v>0</v>
      </c>
      <c r="BO51" s="291">
        <f t="shared" ref="BO51:BO57" si="166">BM51*$F51</f>
        <v>0</v>
      </c>
      <c r="BP51" s="540"/>
      <c r="BQ51" s="284">
        <f t="shared" si="113"/>
        <v>0</v>
      </c>
      <c r="BR51" s="540"/>
      <c r="BS51" s="458">
        <f t="shared" si="146"/>
        <v>0</v>
      </c>
      <c r="BT51" s="562"/>
      <c r="BU51" s="284">
        <f t="shared" si="74"/>
        <v>0</v>
      </c>
      <c r="BV51" s="291">
        <f t="shared" ref="BV51:BV57" si="167">BT51*$F51</f>
        <v>0</v>
      </c>
      <c r="BW51" s="540"/>
      <c r="BX51" s="284">
        <f t="shared" si="116"/>
        <v>0</v>
      </c>
      <c r="BY51" s="540"/>
      <c r="BZ51" s="458">
        <f t="shared" si="147"/>
        <v>0</v>
      </c>
      <c r="CA51" s="562"/>
      <c r="CB51" s="284">
        <f t="shared" si="75"/>
        <v>0</v>
      </c>
      <c r="CC51" s="291">
        <f t="shared" ref="CC51:CC57" si="168">CA51*$F51</f>
        <v>0</v>
      </c>
      <c r="CD51" s="540"/>
      <c r="CE51" s="284">
        <f t="shared" si="119"/>
        <v>0</v>
      </c>
      <c r="CF51" s="540"/>
      <c r="CG51" s="458">
        <f t="shared" si="148"/>
        <v>0</v>
      </c>
      <c r="CH51" s="562"/>
      <c r="CI51" s="284">
        <f t="shared" si="76"/>
        <v>0</v>
      </c>
      <c r="CJ51" s="291">
        <f t="shared" ref="CJ51:CJ57" si="169">CH51*$F51</f>
        <v>0</v>
      </c>
      <c r="CK51" s="540"/>
      <c r="CL51" s="284">
        <f t="shared" si="122"/>
        <v>0</v>
      </c>
      <c r="CM51" s="540"/>
      <c r="CN51" s="458">
        <f t="shared" si="149"/>
        <v>0</v>
      </c>
      <c r="CO51" s="562"/>
      <c r="CP51" s="284">
        <f t="shared" si="77"/>
        <v>0</v>
      </c>
      <c r="CQ51" s="291">
        <f t="shared" ref="CQ51:CQ57" si="170">CO51*$F51</f>
        <v>0</v>
      </c>
      <c r="CR51" s="540"/>
      <c r="CS51" s="284">
        <f t="shared" si="125"/>
        <v>0</v>
      </c>
      <c r="CT51" s="540"/>
      <c r="CU51" s="458">
        <f t="shared" si="150"/>
        <v>0</v>
      </c>
      <c r="CV51" s="479">
        <f t="shared" si="151"/>
        <v>0</v>
      </c>
      <c r="CW51" s="480">
        <f t="shared" si="152"/>
        <v>0</v>
      </c>
      <c r="CX51" s="480">
        <f t="shared" si="153"/>
        <v>0</v>
      </c>
      <c r="CY51" s="480">
        <f t="shared" si="154"/>
        <v>0</v>
      </c>
      <c r="CZ51" s="480">
        <f t="shared" si="155"/>
        <v>0</v>
      </c>
      <c r="DA51" s="480">
        <f t="shared" si="156"/>
        <v>0</v>
      </c>
      <c r="DB51" s="481">
        <f t="shared" si="157"/>
        <v>0</v>
      </c>
      <c r="DC51" s="482"/>
      <c r="DD51" s="482"/>
      <c r="DE51" s="480">
        <f t="shared" si="158"/>
        <v>0</v>
      </c>
      <c r="DF51" s="483">
        <f t="shared" si="159"/>
        <v>0</v>
      </c>
      <c r="DG51" s="484">
        <f t="shared" si="160"/>
        <v>0</v>
      </c>
      <c r="DH51" s="483">
        <f t="shared" si="161"/>
        <v>0</v>
      </c>
      <c r="DI51" s="485">
        <f t="shared" si="162"/>
        <v>0</v>
      </c>
    </row>
    <row r="52" spans="2:113" ht="10.5" customHeight="1" x14ac:dyDescent="0.15">
      <c r="B52" s="757"/>
      <c r="C52" s="360" t="str">
        <f>基本情報!F49</f>
        <v>24BP</v>
      </c>
      <c r="D52" s="25"/>
      <c r="E52" s="534">
        <f>基本情報!G49/1000</f>
        <v>700</v>
      </c>
      <c r="F52" s="534">
        <f>基本情報!N49</f>
        <v>650</v>
      </c>
      <c r="G52" s="299">
        <f>基本情報!H49/1000</f>
        <v>4</v>
      </c>
      <c r="H52" s="300">
        <f>基本情報!I49/1000</f>
        <v>5</v>
      </c>
      <c r="I52" s="300">
        <f>基本情報!O49</f>
        <v>5</v>
      </c>
      <c r="J52" s="301">
        <f>基本情報!P49</f>
        <v>6</v>
      </c>
      <c r="K52" s="588">
        <f>基本情報!N49</f>
        <v>650</v>
      </c>
      <c r="L52" s="589">
        <f>基本情報!H49/1000</f>
        <v>4</v>
      </c>
      <c r="M52" s="589">
        <f>基本情報!I49/1000</f>
        <v>5</v>
      </c>
      <c r="N52" s="589">
        <f>基本情報!O49</f>
        <v>5</v>
      </c>
      <c r="O52" s="590">
        <f>基本情報!P49</f>
        <v>6</v>
      </c>
      <c r="P52" s="558"/>
      <c r="Q52" s="290">
        <f t="shared" si="90"/>
        <v>0</v>
      </c>
      <c r="R52" s="291">
        <f t="shared" si="134"/>
        <v>0</v>
      </c>
      <c r="S52" s="540"/>
      <c r="T52" s="291">
        <f t="shared" si="135"/>
        <v>0</v>
      </c>
      <c r="U52" s="540"/>
      <c r="V52" s="449">
        <f t="shared" si="136"/>
        <v>0</v>
      </c>
      <c r="W52" s="562"/>
      <c r="X52" s="284">
        <f t="shared" si="5"/>
        <v>0</v>
      </c>
      <c r="Y52" s="291">
        <f t="shared" si="137"/>
        <v>0</v>
      </c>
      <c r="Z52" s="540"/>
      <c r="AA52" s="284">
        <f t="shared" si="95"/>
        <v>0</v>
      </c>
      <c r="AB52" s="540"/>
      <c r="AC52" s="458">
        <f t="shared" si="138"/>
        <v>0</v>
      </c>
      <c r="AD52" s="562"/>
      <c r="AE52" s="284">
        <f t="shared" si="68"/>
        <v>0</v>
      </c>
      <c r="AF52" s="291">
        <f t="shared" si="139"/>
        <v>0</v>
      </c>
      <c r="AG52" s="540"/>
      <c r="AH52" s="284">
        <f t="shared" si="98"/>
        <v>0</v>
      </c>
      <c r="AI52" s="540"/>
      <c r="AJ52" s="458">
        <f t="shared" si="140"/>
        <v>0</v>
      </c>
      <c r="AK52" s="562"/>
      <c r="AL52" s="284">
        <f t="shared" si="69"/>
        <v>0</v>
      </c>
      <c r="AM52" s="291">
        <f t="shared" si="141"/>
        <v>0</v>
      </c>
      <c r="AN52" s="540"/>
      <c r="AO52" s="284">
        <f t="shared" si="101"/>
        <v>0</v>
      </c>
      <c r="AP52" s="540"/>
      <c r="AQ52" s="458">
        <f t="shared" si="142"/>
        <v>0</v>
      </c>
      <c r="AR52" s="562"/>
      <c r="AS52" s="284">
        <f t="shared" si="70"/>
        <v>0</v>
      </c>
      <c r="AT52" s="291">
        <f t="shared" si="163"/>
        <v>0</v>
      </c>
      <c r="AU52" s="540"/>
      <c r="AV52" s="284">
        <f t="shared" si="104"/>
        <v>0</v>
      </c>
      <c r="AW52" s="540"/>
      <c r="AX52" s="458">
        <f t="shared" si="143"/>
        <v>0</v>
      </c>
      <c r="AY52" s="562"/>
      <c r="AZ52" s="284">
        <f t="shared" si="71"/>
        <v>0</v>
      </c>
      <c r="BA52" s="291">
        <f t="shared" si="164"/>
        <v>0</v>
      </c>
      <c r="BB52" s="540"/>
      <c r="BC52" s="284">
        <f t="shared" si="107"/>
        <v>0</v>
      </c>
      <c r="BD52" s="540"/>
      <c r="BE52" s="458">
        <f t="shared" si="144"/>
        <v>0</v>
      </c>
      <c r="BF52" s="562"/>
      <c r="BG52" s="284">
        <f t="shared" si="72"/>
        <v>0</v>
      </c>
      <c r="BH52" s="291">
        <f t="shared" si="165"/>
        <v>0</v>
      </c>
      <c r="BI52" s="540"/>
      <c r="BJ52" s="284">
        <f t="shared" si="110"/>
        <v>0</v>
      </c>
      <c r="BK52" s="540"/>
      <c r="BL52" s="458">
        <f t="shared" si="145"/>
        <v>0</v>
      </c>
      <c r="BM52" s="562"/>
      <c r="BN52" s="284">
        <f t="shared" si="73"/>
        <v>0</v>
      </c>
      <c r="BO52" s="291">
        <f t="shared" si="166"/>
        <v>0</v>
      </c>
      <c r="BP52" s="540"/>
      <c r="BQ52" s="284">
        <f t="shared" si="113"/>
        <v>0</v>
      </c>
      <c r="BR52" s="540"/>
      <c r="BS52" s="458">
        <f t="shared" si="146"/>
        <v>0</v>
      </c>
      <c r="BT52" s="562"/>
      <c r="BU52" s="284">
        <f t="shared" si="74"/>
        <v>0</v>
      </c>
      <c r="BV52" s="291">
        <f t="shared" si="167"/>
        <v>0</v>
      </c>
      <c r="BW52" s="540"/>
      <c r="BX52" s="284">
        <f t="shared" si="116"/>
        <v>0</v>
      </c>
      <c r="BY52" s="540"/>
      <c r="BZ52" s="458">
        <f t="shared" si="147"/>
        <v>0</v>
      </c>
      <c r="CA52" s="562"/>
      <c r="CB52" s="284">
        <f t="shared" si="75"/>
        <v>0</v>
      </c>
      <c r="CC52" s="291">
        <f t="shared" si="168"/>
        <v>0</v>
      </c>
      <c r="CD52" s="540"/>
      <c r="CE52" s="284">
        <f t="shared" si="119"/>
        <v>0</v>
      </c>
      <c r="CF52" s="540"/>
      <c r="CG52" s="458">
        <f t="shared" si="148"/>
        <v>0</v>
      </c>
      <c r="CH52" s="562"/>
      <c r="CI52" s="284">
        <f t="shared" si="76"/>
        <v>0</v>
      </c>
      <c r="CJ52" s="291">
        <f t="shared" si="169"/>
        <v>0</v>
      </c>
      <c r="CK52" s="540"/>
      <c r="CL52" s="284">
        <f t="shared" si="122"/>
        <v>0</v>
      </c>
      <c r="CM52" s="540"/>
      <c r="CN52" s="458">
        <f t="shared" si="149"/>
        <v>0</v>
      </c>
      <c r="CO52" s="562"/>
      <c r="CP52" s="284">
        <f t="shared" si="77"/>
        <v>0</v>
      </c>
      <c r="CQ52" s="291">
        <f t="shared" si="170"/>
        <v>0</v>
      </c>
      <c r="CR52" s="540"/>
      <c r="CS52" s="284">
        <f t="shared" si="125"/>
        <v>0</v>
      </c>
      <c r="CT52" s="540"/>
      <c r="CU52" s="458">
        <f t="shared" si="150"/>
        <v>0</v>
      </c>
      <c r="CV52" s="479">
        <f t="shared" si="151"/>
        <v>0</v>
      </c>
      <c r="CW52" s="480">
        <f t="shared" si="152"/>
        <v>0</v>
      </c>
      <c r="CX52" s="480">
        <f t="shared" si="153"/>
        <v>0</v>
      </c>
      <c r="CY52" s="480">
        <f t="shared" si="154"/>
        <v>0</v>
      </c>
      <c r="CZ52" s="480">
        <f t="shared" si="155"/>
        <v>0</v>
      </c>
      <c r="DA52" s="480">
        <f t="shared" si="156"/>
        <v>0</v>
      </c>
      <c r="DB52" s="481">
        <f t="shared" si="157"/>
        <v>0</v>
      </c>
      <c r="DC52" s="482"/>
      <c r="DD52" s="482"/>
      <c r="DE52" s="480">
        <f t="shared" si="158"/>
        <v>0</v>
      </c>
      <c r="DF52" s="483">
        <f t="shared" si="159"/>
        <v>0</v>
      </c>
      <c r="DG52" s="484">
        <f t="shared" si="160"/>
        <v>0</v>
      </c>
      <c r="DH52" s="483">
        <f t="shared" si="161"/>
        <v>0</v>
      </c>
      <c r="DI52" s="485">
        <f t="shared" si="162"/>
        <v>0</v>
      </c>
    </row>
    <row r="53" spans="2:113" ht="10.5" customHeight="1" x14ac:dyDescent="0.15">
      <c r="B53" s="757"/>
      <c r="C53" s="360" t="str">
        <f>基本情報!F50</f>
        <v>25BP</v>
      </c>
      <c r="D53" s="25"/>
      <c r="E53" s="534">
        <f>基本情報!G50/1000</f>
        <v>700</v>
      </c>
      <c r="F53" s="534">
        <f>基本情報!N50</f>
        <v>650</v>
      </c>
      <c r="G53" s="299">
        <f>基本情報!H50/1000</f>
        <v>4</v>
      </c>
      <c r="H53" s="300">
        <f>基本情報!I50/1000</f>
        <v>5</v>
      </c>
      <c r="I53" s="300">
        <f>基本情報!O50</f>
        <v>5</v>
      </c>
      <c r="J53" s="301">
        <f>基本情報!P50</f>
        <v>6</v>
      </c>
      <c r="K53" s="588">
        <f>基本情報!N50</f>
        <v>650</v>
      </c>
      <c r="L53" s="589">
        <f>基本情報!H50/1000</f>
        <v>4</v>
      </c>
      <c r="M53" s="589">
        <f>基本情報!I50/1000</f>
        <v>5</v>
      </c>
      <c r="N53" s="589">
        <f>基本情報!O50</f>
        <v>5</v>
      </c>
      <c r="O53" s="590">
        <f>基本情報!P50</f>
        <v>6</v>
      </c>
      <c r="P53" s="558"/>
      <c r="Q53" s="290">
        <f t="shared" si="90"/>
        <v>0</v>
      </c>
      <c r="R53" s="291">
        <f t="shared" si="134"/>
        <v>0</v>
      </c>
      <c r="S53" s="540"/>
      <c r="T53" s="291">
        <f t="shared" si="135"/>
        <v>0</v>
      </c>
      <c r="U53" s="540"/>
      <c r="V53" s="449">
        <f t="shared" si="136"/>
        <v>0</v>
      </c>
      <c r="W53" s="562"/>
      <c r="X53" s="284">
        <f t="shared" si="5"/>
        <v>0</v>
      </c>
      <c r="Y53" s="291">
        <f t="shared" si="137"/>
        <v>0</v>
      </c>
      <c r="Z53" s="540"/>
      <c r="AA53" s="284">
        <f t="shared" si="95"/>
        <v>0</v>
      </c>
      <c r="AB53" s="540"/>
      <c r="AC53" s="458">
        <f t="shared" si="138"/>
        <v>0</v>
      </c>
      <c r="AD53" s="562"/>
      <c r="AE53" s="284">
        <f t="shared" si="68"/>
        <v>0</v>
      </c>
      <c r="AF53" s="291">
        <f t="shared" si="139"/>
        <v>0</v>
      </c>
      <c r="AG53" s="540"/>
      <c r="AH53" s="284">
        <f t="shared" si="98"/>
        <v>0</v>
      </c>
      <c r="AI53" s="540"/>
      <c r="AJ53" s="458">
        <f t="shared" si="140"/>
        <v>0</v>
      </c>
      <c r="AK53" s="562"/>
      <c r="AL53" s="284">
        <f t="shared" si="69"/>
        <v>0</v>
      </c>
      <c r="AM53" s="291">
        <f t="shared" si="141"/>
        <v>0</v>
      </c>
      <c r="AN53" s="540"/>
      <c r="AO53" s="284">
        <f t="shared" si="101"/>
        <v>0</v>
      </c>
      <c r="AP53" s="540"/>
      <c r="AQ53" s="458">
        <f t="shared" si="142"/>
        <v>0</v>
      </c>
      <c r="AR53" s="562"/>
      <c r="AS53" s="284">
        <f t="shared" si="70"/>
        <v>0</v>
      </c>
      <c r="AT53" s="291">
        <f t="shared" si="163"/>
        <v>0</v>
      </c>
      <c r="AU53" s="540"/>
      <c r="AV53" s="284">
        <f t="shared" si="104"/>
        <v>0</v>
      </c>
      <c r="AW53" s="540"/>
      <c r="AX53" s="458">
        <f t="shared" si="143"/>
        <v>0</v>
      </c>
      <c r="AY53" s="562"/>
      <c r="AZ53" s="284">
        <f t="shared" si="71"/>
        <v>0</v>
      </c>
      <c r="BA53" s="291">
        <f t="shared" si="164"/>
        <v>0</v>
      </c>
      <c r="BB53" s="540"/>
      <c r="BC53" s="284">
        <f t="shared" si="107"/>
        <v>0</v>
      </c>
      <c r="BD53" s="540"/>
      <c r="BE53" s="458">
        <f t="shared" si="144"/>
        <v>0</v>
      </c>
      <c r="BF53" s="562"/>
      <c r="BG53" s="284">
        <f t="shared" si="72"/>
        <v>0</v>
      </c>
      <c r="BH53" s="291">
        <f t="shared" si="165"/>
        <v>0</v>
      </c>
      <c r="BI53" s="540"/>
      <c r="BJ53" s="284">
        <f t="shared" si="110"/>
        <v>0</v>
      </c>
      <c r="BK53" s="540"/>
      <c r="BL53" s="458">
        <f t="shared" si="145"/>
        <v>0</v>
      </c>
      <c r="BM53" s="562"/>
      <c r="BN53" s="284">
        <f t="shared" si="73"/>
        <v>0</v>
      </c>
      <c r="BO53" s="291">
        <f t="shared" si="166"/>
        <v>0</v>
      </c>
      <c r="BP53" s="540"/>
      <c r="BQ53" s="284">
        <f t="shared" si="113"/>
        <v>0</v>
      </c>
      <c r="BR53" s="540"/>
      <c r="BS53" s="458">
        <f t="shared" si="146"/>
        <v>0</v>
      </c>
      <c r="BT53" s="562"/>
      <c r="BU53" s="284">
        <f t="shared" si="74"/>
        <v>0</v>
      </c>
      <c r="BV53" s="291">
        <f t="shared" si="167"/>
        <v>0</v>
      </c>
      <c r="BW53" s="540"/>
      <c r="BX53" s="284">
        <f t="shared" si="116"/>
        <v>0</v>
      </c>
      <c r="BY53" s="540"/>
      <c r="BZ53" s="458">
        <f t="shared" si="147"/>
        <v>0</v>
      </c>
      <c r="CA53" s="562"/>
      <c r="CB53" s="284">
        <f t="shared" si="75"/>
        <v>0</v>
      </c>
      <c r="CC53" s="291">
        <f t="shared" si="168"/>
        <v>0</v>
      </c>
      <c r="CD53" s="540"/>
      <c r="CE53" s="284">
        <f t="shared" si="119"/>
        <v>0</v>
      </c>
      <c r="CF53" s="540"/>
      <c r="CG53" s="458">
        <f t="shared" si="148"/>
        <v>0</v>
      </c>
      <c r="CH53" s="562"/>
      <c r="CI53" s="284">
        <f t="shared" si="76"/>
        <v>0</v>
      </c>
      <c r="CJ53" s="291">
        <f t="shared" si="169"/>
        <v>0</v>
      </c>
      <c r="CK53" s="540"/>
      <c r="CL53" s="284">
        <f t="shared" si="122"/>
        <v>0</v>
      </c>
      <c r="CM53" s="540"/>
      <c r="CN53" s="458">
        <f t="shared" si="149"/>
        <v>0</v>
      </c>
      <c r="CO53" s="562"/>
      <c r="CP53" s="284">
        <f t="shared" si="77"/>
        <v>0</v>
      </c>
      <c r="CQ53" s="291">
        <f t="shared" si="170"/>
        <v>0</v>
      </c>
      <c r="CR53" s="540"/>
      <c r="CS53" s="284">
        <f t="shared" si="125"/>
        <v>0</v>
      </c>
      <c r="CT53" s="540"/>
      <c r="CU53" s="458">
        <f t="shared" si="150"/>
        <v>0</v>
      </c>
      <c r="CV53" s="479">
        <f t="shared" si="151"/>
        <v>0</v>
      </c>
      <c r="CW53" s="480">
        <f t="shared" si="152"/>
        <v>0</v>
      </c>
      <c r="CX53" s="480">
        <f t="shared" si="153"/>
        <v>0</v>
      </c>
      <c r="CY53" s="480">
        <f t="shared" si="154"/>
        <v>0</v>
      </c>
      <c r="CZ53" s="480">
        <f t="shared" si="155"/>
        <v>0</v>
      </c>
      <c r="DA53" s="480">
        <f t="shared" si="156"/>
        <v>0</v>
      </c>
      <c r="DB53" s="481">
        <f t="shared" si="157"/>
        <v>0</v>
      </c>
      <c r="DC53" s="482"/>
      <c r="DD53" s="482"/>
      <c r="DE53" s="480">
        <f t="shared" si="158"/>
        <v>0</v>
      </c>
      <c r="DF53" s="483">
        <f t="shared" si="159"/>
        <v>0</v>
      </c>
      <c r="DG53" s="484">
        <f t="shared" si="160"/>
        <v>0</v>
      </c>
      <c r="DH53" s="483">
        <f t="shared" si="161"/>
        <v>0</v>
      </c>
      <c r="DI53" s="485">
        <f t="shared" si="162"/>
        <v>0</v>
      </c>
    </row>
    <row r="54" spans="2:113" ht="10.5" customHeight="1" x14ac:dyDescent="0.15">
      <c r="B54" s="757"/>
      <c r="C54" s="360" t="str">
        <f>基本情報!F51</f>
        <v>26BP</v>
      </c>
      <c r="D54" s="25"/>
      <c r="E54" s="534">
        <f>基本情報!G51/1000</f>
        <v>700</v>
      </c>
      <c r="F54" s="534">
        <f>基本情報!N51</f>
        <v>650</v>
      </c>
      <c r="G54" s="299">
        <f>基本情報!H51/1000</f>
        <v>4</v>
      </c>
      <c r="H54" s="300">
        <f>基本情報!I51/1000</f>
        <v>5</v>
      </c>
      <c r="I54" s="300">
        <f>基本情報!O51</f>
        <v>5</v>
      </c>
      <c r="J54" s="301">
        <f>基本情報!P51</f>
        <v>6</v>
      </c>
      <c r="K54" s="588">
        <f>基本情報!N51</f>
        <v>650</v>
      </c>
      <c r="L54" s="589">
        <f>基本情報!H51/1000</f>
        <v>4</v>
      </c>
      <c r="M54" s="589">
        <f>基本情報!I51/1000</f>
        <v>5</v>
      </c>
      <c r="N54" s="589">
        <f>基本情報!O51</f>
        <v>5</v>
      </c>
      <c r="O54" s="590">
        <f>基本情報!P51</f>
        <v>6</v>
      </c>
      <c r="P54" s="558"/>
      <c r="Q54" s="290">
        <f t="shared" si="90"/>
        <v>0</v>
      </c>
      <c r="R54" s="291">
        <f t="shared" si="134"/>
        <v>0</v>
      </c>
      <c r="S54" s="540"/>
      <c r="T54" s="291">
        <f t="shared" si="135"/>
        <v>0</v>
      </c>
      <c r="U54" s="540"/>
      <c r="V54" s="449">
        <f t="shared" si="136"/>
        <v>0</v>
      </c>
      <c r="W54" s="562"/>
      <c r="X54" s="284">
        <f t="shared" si="5"/>
        <v>0</v>
      </c>
      <c r="Y54" s="291">
        <f t="shared" si="137"/>
        <v>0</v>
      </c>
      <c r="Z54" s="540"/>
      <c r="AA54" s="284">
        <f t="shared" si="95"/>
        <v>0</v>
      </c>
      <c r="AB54" s="540"/>
      <c r="AC54" s="458">
        <f t="shared" si="138"/>
        <v>0</v>
      </c>
      <c r="AD54" s="562"/>
      <c r="AE54" s="284">
        <f t="shared" si="68"/>
        <v>0</v>
      </c>
      <c r="AF54" s="291">
        <f t="shared" si="139"/>
        <v>0</v>
      </c>
      <c r="AG54" s="540"/>
      <c r="AH54" s="284">
        <f t="shared" si="98"/>
        <v>0</v>
      </c>
      <c r="AI54" s="540"/>
      <c r="AJ54" s="458">
        <f t="shared" si="140"/>
        <v>0</v>
      </c>
      <c r="AK54" s="562"/>
      <c r="AL54" s="284">
        <f t="shared" si="69"/>
        <v>0</v>
      </c>
      <c r="AM54" s="291">
        <f t="shared" si="141"/>
        <v>0</v>
      </c>
      <c r="AN54" s="540"/>
      <c r="AO54" s="284">
        <f t="shared" si="101"/>
        <v>0</v>
      </c>
      <c r="AP54" s="540"/>
      <c r="AQ54" s="458">
        <f t="shared" si="142"/>
        <v>0</v>
      </c>
      <c r="AR54" s="562"/>
      <c r="AS54" s="284">
        <f t="shared" si="70"/>
        <v>0</v>
      </c>
      <c r="AT54" s="291">
        <f t="shared" si="163"/>
        <v>0</v>
      </c>
      <c r="AU54" s="540"/>
      <c r="AV54" s="284">
        <f t="shared" si="104"/>
        <v>0</v>
      </c>
      <c r="AW54" s="540"/>
      <c r="AX54" s="458">
        <f t="shared" si="143"/>
        <v>0</v>
      </c>
      <c r="AY54" s="562"/>
      <c r="AZ54" s="284">
        <f t="shared" si="71"/>
        <v>0</v>
      </c>
      <c r="BA54" s="291">
        <f t="shared" si="164"/>
        <v>0</v>
      </c>
      <c r="BB54" s="540"/>
      <c r="BC54" s="284">
        <f t="shared" si="107"/>
        <v>0</v>
      </c>
      <c r="BD54" s="540"/>
      <c r="BE54" s="458">
        <f t="shared" si="144"/>
        <v>0</v>
      </c>
      <c r="BF54" s="562"/>
      <c r="BG54" s="284">
        <f t="shared" si="72"/>
        <v>0</v>
      </c>
      <c r="BH54" s="291">
        <f t="shared" si="165"/>
        <v>0</v>
      </c>
      <c r="BI54" s="540"/>
      <c r="BJ54" s="284">
        <f t="shared" si="110"/>
        <v>0</v>
      </c>
      <c r="BK54" s="540"/>
      <c r="BL54" s="458">
        <f t="shared" si="145"/>
        <v>0</v>
      </c>
      <c r="BM54" s="562"/>
      <c r="BN54" s="284">
        <f t="shared" si="73"/>
        <v>0</v>
      </c>
      <c r="BO54" s="291">
        <f t="shared" si="166"/>
        <v>0</v>
      </c>
      <c r="BP54" s="540"/>
      <c r="BQ54" s="284">
        <f t="shared" si="113"/>
        <v>0</v>
      </c>
      <c r="BR54" s="540"/>
      <c r="BS54" s="458">
        <f t="shared" si="146"/>
        <v>0</v>
      </c>
      <c r="BT54" s="562"/>
      <c r="BU54" s="284">
        <f t="shared" si="74"/>
        <v>0</v>
      </c>
      <c r="BV54" s="291">
        <f t="shared" si="167"/>
        <v>0</v>
      </c>
      <c r="BW54" s="540"/>
      <c r="BX54" s="284">
        <f t="shared" si="116"/>
        <v>0</v>
      </c>
      <c r="BY54" s="540"/>
      <c r="BZ54" s="458">
        <f t="shared" si="147"/>
        <v>0</v>
      </c>
      <c r="CA54" s="562"/>
      <c r="CB54" s="284">
        <f t="shared" si="75"/>
        <v>0</v>
      </c>
      <c r="CC54" s="291">
        <f t="shared" si="168"/>
        <v>0</v>
      </c>
      <c r="CD54" s="540"/>
      <c r="CE54" s="284">
        <f t="shared" si="119"/>
        <v>0</v>
      </c>
      <c r="CF54" s="540"/>
      <c r="CG54" s="458">
        <f t="shared" si="148"/>
        <v>0</v>
      </c>
      <c r="CH54" s="562"/>
      <c r="CI54" s="284">
        <f t="shared" si="76"/>
        <v>0</v>
      </c>
      <c r="CJ54" s="291">
        <f t="shared" si="169"/>
        <v>0</v>
      </c>
      <c r="CK54" s="540"/>
      <c r="CL54" s="284">
        <f t="shared" si="122"/>
        <v>0</v>
      </c>
      <c r="CM54" s="540"/>
      <c r="CN54" s="458">
        <f t="shared" si="149"/>
        <v>0</v>
      </c>
      <c r="CO54" s="562"/>
      <c r="CP54" s="284">
        <f t="shared" si="77"/>
        <v>0</v>
      </c>
      <c r="CQ54" s="291">
        <f t="shared" si="170"/>
        <v>0</v>
      </c>
      <c r="CR54" s="540"/>
      <c r="CS54" s="284">
        <f t="shared" si="125"/>
        <v>0</v>
      </c>
      <c r="CT54" s="540"/>
      <c r="CU54" s="458">
        <f t="shared" si="150"/>
        <v>0</v>
      </c>
      <c r="CV54" s="479">
        <f t="shared" si="151"/>
        <v>0</v>
      </c>
      <c r="CW54" s="480">
        <f t="shared" si="152"/>
        <v>0</v>
      </c>
      <c r="CX54" s="480">
        <f t="shared" si="153"/>
        <v>0</v>
      </c>
      <c r="CY54" s="480">
        <f t="shared" si="154"/>
        <v>0</v>
      </c>
      <c r="CZ54" s="480">
        <f t="shared" si="155"/>
        <v>0</v>
      </c>
      <c r="DA54" s="480">
        <f t="shared" si="156"/>
        <v>0</v>
      </c>
      <c r="DB54" s="481">
        <f t="shared" si="157"/>
        <v>0</v>
      </c>
      <c r="DC54" s="482"/>
      <c r="DD54" s="482"/>
      <c r="DE54" s="480">
        <f t="shared" si="158"/>
        <v>0</v>
      </c>
      <c r="DF54" s="483">
        <f t="shared" si="159"/>
        <v>0</v>
      </c>
      <c r="DG54" s="484">
        <f t="shared" si="160"/>
        <v>0</v>
      </c>
      <c r="DH54" s="483">
        <f t="shared" si="161"/>
        <v>0</v>
      </c>
      <c r="DI54" s="485">
        <f t="shared" si="162"/>
        <v>0</v>
      </c>
    </row>
    <row r="55" spans="2:113" ht="10.5" customHeight="1" x14ac:dyDescent="0.15">
      <c r="B55" s="757"/>
      <c r="C55" s="360" t="str">
        <f>基本情報!F52</f>
        <v>27BP</v>
      </c>
      <c r="D55" s="25"/>
      <c r="E55" s="534">
        <f>基本情報!G52/1000</f>
        <v>700</v>
      </c>
      <c r="F55" s="534">
        <f>基本情報!N52</f>
        <v>650</v>
      </c>
      <c r="G55" s="299">
        <f>基本情報!H52/1000</f>
        <v>4</v>
      </c>
      <c r="H55" s="300">
        <f>基本情報!I52/1000</f>
        <v>5</v>
      </c>
      <c r="I55" s="300">
        <f>基本情報!O52</f>
        <v>5</v>
      </c>
      <c r="J55" s="301">
        <f>基本情報!P52</f>
        <v>6</v>
      </c>
      <c r="K55" s="588">
        <f>基本情報!N52</f>
        <v>650</v>
      </c>
      <c r="L55" s="589">
        <f>基本情報!H52/1000</f>
        <v>4</v>
      </c>
      <c r="M55" s="589">
        <f>基本情報!I52/1000</f>
        <v>5</v>
      </c>
      <c r="N55" s="589">
        <f>基本情報!O52</f>
        <v>5</v>
      </c>
      <c r="O55" s="590">
        <f>基本情報!P52</f>
        <v>6</v>
      </c>
      <c r="P55" s="558"/>
      <c r="Q55" s="290">
        <f t="shared" si="90"/>
        <v>0</v>
      </c>
      <c r="R55" s="291">
        <f t="shared" si="134"/>
        <v>0</v>
      </c>
      <c r="S55" s="540"/>
      <c r="T55" s="291">
        <f t="shared" si="135"/>
        <v>0</v>
      </c>
      <c r="U55" s="540"/>
      <c r="V55" s="449">
        <f t="shared" si="136"/>
        <v>0</v>
      </c>
      <c r="W55" s="562"/>
      <c r="X55" s="284">
        <f t="shared" si="5"/>
        <v>0</v>
      </c>
      <c r="Y55" s="291">
        <f t="shared" si="137"/>
        <v>0</v>
      </c>
      <c r="Z55" s="540"/>
      <c r="AA55" s="284">
        <f t="shared" si="95"/>
        <v>0</v>
      </c>
      <c r="AB55" s="540"/>
      <c r="AC55" s="458">
        <f t="shared" si="138"/>
        <v>0</v>
      </c>
      <c r="AD55" s="562"/>
      <c r="AE55" s="284">
        <f t="shared" si="68"/>
        <v>0</v>
      </c>
      <c r="AF55" s="291">
        <f t="shared" si="139"/>
        <v>0</v>
      </c>
      <c r="AG55" s="540"/>
      <c r="AH55" s="284">
        <f t="shared" si="98"/>
        <v>0</v>
      </c>
      <c r="AI55" s="540"/>
      <c r="AJ55" s="458">
        <f t="shared" si="140"/>
        <v>0</v>
      </c>
      <c r="AK55" s="562"/>
      <c r="AL55" s="284">
        <f t="shared" si="69"/>
        <v>0</v>
      </c>
      <c r="AM55" s="291">
        <f t="shared" si="141"/>
        <v>0</v>
      </c>
      <c r="AN55" s="540"/>
      <c r="AO55" s="284">
        <f t="shared" si="101"/>
        <v>0</v>
      </c>
      <c r="AP55" s="540"/>
      <c r="AQ55" s="458">
        <f t="shared" si="142"/>
        <v>0</v>
      </c>
      <c r="AR55" s="562"/>
      <c r="AS55" s="284">
        <f t="shared" si="70"/>
        <v>0</v>
      </c>
      <c r="AT55" s="291">
        <f t="shared" si="163"/>
        <v>0</v>
      </c>
      <c r="AU55" s="540"/>
      <c r="AV55" s="284">
        <f t="shared" si="104"/>
        <v>0</v>
      </c>
      <c r="AW55" s="540"/>
      <c r="AX55" s="458">
        <f t="shared" si="143"/>
        <v>0</v>
      </c>
      <c r="AY55" s="562"/>
      <c r="AZ55" s="284">
        <f t="shared" si="71"/>
        <v>0</v>
      </c>
      <c r="BA55" s="291">
        <f t="shared" si="164"/>
        <v>0</v>
      </c>
      <c r="BB55" s="540"/>
      <c r="BC55" s="284">
        <f t="shared" si="107"/>
        <v>0</v>
      </c>
      <c r="BD55" s="540"/>
      <c r="BE55" s="458">
        <f t="shared" si="144"/>
        <v>0</v>
      </c>
      <c r="BF55" s="562"/>
      <c r="BG55" s="284">
        <f t="shared" si="72"/>
        <v>0</v>
      </c>
      <c r="BH55" s="291">
        <f t="shared" si="165"/>
        <v>0</v>
      </c>
      <c r="BI55" s="540"/>
      <c r="BJ55" s="284">
        <f t="shared" si="110"/>
        <v>0</v>
      </c>
      <c r="BK55" s="540"/>
      <c r="BL55" s="458">
        <f t="shared" si="145"/>
        <v>0</v>
      </c>
      <c r="BM55" s="562"/>
      <c r="BN55" s="284">
        <f t="shared" si="73"/>
        <v>0</v>
      </c>
      <c r="BO55" s="291">
        <f t="shared" si="166"/>
        <v>0</v>
      </c>
      <c r="BP55" s="540"/>
      <c r="BQ55" s="284">
        <f t="shared" si="113"/>
        <v>0</v>
      </c>
      <c r="BR55" s="540"/>
      <c r="BS55" s="458">
        <f t="shared" si="146"/>
        <v>0</v>
      </c>
      <c r="BT55" s="562"/>
      <c r="BU55" s="284">
        <f t="shared" si="74"/>
        <v>0</v>
      </c>
      <c r="BV55" s="291">
        <f t="shared" si="167"/>
        <v>0</v>
      </c>
      <c r="BW55" s="540"/>
      <c r="BX55" s="284">
        <f t="shared" si="116"/>
        <v>0</v>
      </c>
      <c r="BY55" s="540"/>
      <c r="BZ55" s="458">
        <f t="shared" si="147"/>
        <v>0</v>
      </c>
      <c r="CA55" s="562"/>
      <c r="CB55" s="284">
        <f t="shared" si="75"/>
        <v>0</v>
      </c>
      <c r="CC55" s="291">
        <f t="shared" si="168"/>
        <v>0</v>
      </c>
      <c r="CD55" s="540"/>
      <c r="CE55" s="284">
        <f t="shared" si="119"/>
        <v>0</v>
      </c>
      <c r="CF55" s="540"/>
      <c r="CG55" s="458">
        <f t="shared" si="148"/>
        <v>0</v>
      </c>
      <c r="CH55" s="562"/>
      <c r="CI55" s="284">
        <f t="shared" si="76"/>
        <v>0</v>
      </c>
      <c r="CJ55" s="291">
        <f t="shared" si="169"/>
        <v>0</v>
      </c>
      <c r="CK55" s="540"/>
      <c r="CL55" s="284">
        <f t="shared" si="122"/>
        <v>0</v>
      </c>
      <c r="CM55" s="540"/>
      <c r="CN55" s="458">
        <f t="shared" si="149"/>
        <v>0</v>
      </c>
      <c r="CO55" s="562"/>
      <c r="CP55" s="284">
        <f t="shared" si="77"/>
        <v>0</v>
      </c>
      <c r="CQ55" s="291">
        <f t="shared" si="170"/>
        <v>0</v>
      </c>
      <c r="CR55" s="540"/>
      <c r="CS55" s="284">
        <f t="shared" si="125"/>
        <v>0</v>
      </c>
      <c r="CT55" s="540"/>
      <c r="CU55" s="458">
        <f t="shared" si="150"/>
        <v>0</v>
      </c>
      <c r="CV55" s="479">
        <f t="shared" si="151"/>
        <v>0</v>
      </c>
      <c r="CW55" s="480">
        <f t="shared" si="152"/>
        <v>0</v>
      </c>
      <c r="CX55" s="480">
        <f t="shared" si="153"/>
        <v>0</v>
      </c>
      <c r="CY55" s="480">
        <f t="shared" si="154"/>
        <v>0</v>
      </c>
      <c r="CZ55" s="480">
        <f t="shared" si="155"/>
        <v>0</v>
      </c>
      <c r="DA55" s="480">
        <f t="shared" si="156"/>
        <v>0</v>
      </c>
      <c r="DB55" s="481">
        <f t="shared" si="157"/>
        <v>0</v>
      </c>
      <c r="DC55" s="482"/>
      <c r="DD55" s="482"/>
      <c r="DE55" s="480">
        <f t="shared" si="158"/>
        <v>0</v>
      </c>
      <c r="DF55" s="483">
        <f t="shared" si="159"/>
        <v>0</v>
      </c>
      <c r="DG55" s="484">
        <f t="shared" si="160"/>
        <v>0</v>
      </c>
      <c r="DH55" s="483">
        <f t="shared" si="161"/>
        <v>0</v>
      </c>
      <c r="DI55" s="485">
        <f t="shared" si="162"/>
        <v>0</v>
      </c>
    </row>
    <row r="56" spans="2:113" ht="10.5" customHeight="1" x14ac:dyDescent="0.15">
      <c r="B56" s="757"/>
      <c r="C56" s="360" t="str">
        <f>基本情報!F53</f>
        <v>28BP</v>
      </c>
      <c r="D56" s="25"/>
      <c r="E56" s="534">
        <f>基本情報!G53/1000</f>
        <v>700</v>
      </c>
      <c r="F56" s="534">
        <f>基本情報!N53</f>
        <v>650</v>
      </c>
      <c r="G56" s="299">
        <f>基本情報!H53/1000</f>
        <v>4</v>
      </c>
      <c r="H56" s="300">
        <f>基本情報!I53/1000</f>
        <v>5</v>
      </c>
      <c r="I56" s="300">
        <f>基本情報!O53</f>
        <v>5</v>
      </c>
      <c r="J56" s="301">
        <f>基本情報!P53</f>
        <v>6</v>
      </c>
      <c r="K56" s="588">
        <f>基本情報!N53</f>
        <v>650</v>
      </c>
      <c r="L56" s="589">
        <f>基本情報!H53/1000</f>
        <v>4</v>
      </c>
      <c r="M56" s="589">
        <f>基本情報!I53/1000</f>
        <v>5</v>
      </c>
      <c r="N56" s="589">
        <f>基本情報!O53</f>
        <v>5</v>
      </c>
      <c r="O56" s="590">
        <f>基本情報!P53</f>
        <v>6</v>
      </c>
      <c r="P56" s="558"/>
      <c r="Q56" s="290">
        <f t="shared" si="90"/>
        <v>0</v>
      </c>
      <c r="R56" s="291">
        <f t="shared" si="134"/>
        <v>0</v>
      </c>
      <c r="S56" s="540"/>
      <c r="T56" s="291">
        <f t="shared" si="135"/>
        <v>0</v>
      </c>
      <c r="U56" s="540"/>
      <c r="V56" s="449">
        <f t="shared" si="136"/>
        <v>0</v>
      </c>
      <c r="W56" s="562"/>
      <c r="X56" s="284">
        <f t="shared" si="5"/>
        <v>0</v>
      </c>
      <c r="Y56" s="291">
        <f t="shared" si="137"/>
        <v>0</v>
      </c>
      <c r="Z56" s="540"/>
      <c r="AA56" s="284">
        <f t="shared" si="95"/>
        <v>0</v>
      </c>
      <c r="AB56" s="540"/>
      <c r="AC56" s="458">
        <f t="shared" si="138"/>
        <v>0</v>
      </c>
      <c r="AD56" s="562"/>
      <c r="AE56" s="284">
        <f t="shared" si="68"/>
        <v>0</v>
      </c>
      <c r="AF56" s="291">
        <f t="shared" si="139"/>
        <v>0</v>
      </c>
      <c r="AG56" s="540"/>
      <c r="AH56" s="284">
        <f t="shared" si="98"/>
        <v>0</v>
      </c>
      <c r="AI56" s="540"/>
      <c r="AJ56" s="458">
        <f t="shared" si="140"/>
        <v>0</v>
      </c>
      <c r="AK56" s="562"/>
      <c r="AL56" s="284">
        <f t="shared" si="69"/>
        <v>0</v>
      </c>
      <c r="AM56" s="291">
        <f t="shared" si="141"/>
        <v>0</v>
      </c>
      <c r="AN56" s="540"/>
      <c r="AO56" s="284">
        <f t="shared" si="101"/>
        <v>0</v>
      </c>
      <c r="AP56" s="540"/>
      <c r="AQ56" s="458">
        <f t="shared" si="142"/>
        <v>0</v>
      </c>
      <c r="AR56" s="562"/>
      <c r="AS56" s="284">
        <f t="shared" si="70"/>
        <v>0</v>
      </c>
      <c r="AT56" s="291">
        <f t="shared" si="163"/>
        <v>0</v>
      </c>
      <c r="AU56" s="540"/>
      <c r="AV56" s="284">
        <f t="shared" si="104"/>
        <v>0</v>
      </c>
      <c r="AW56" s="540"/>
      <c r="AX56" s="458">
        <f t="shared" si="143"/>
        <v>0</v>
      </c>
      <c r="AY56" s="562"/>
      <c r="AZ56" s="284">
        <f t="shared" si="71"/>
        <v>0</v>
      </c>
      <c r="BA56" s="291">
        <f t="shared" si="164"/>
        <v>0</v>
      </c>
      <c r="BB56" s="540"/>
      <c r="BC56" s="284">
        <f t="shared" si="107"/>
        <v>0</v>
      </c>
      <c r="BD56" s="540"/>
      <c r="BE56" s="458">
        <f t="shared" si="144"/>
        <v>0</v>
      </c>
      <c r="BF56" s="562"/>
      <c r="BG56" s="284">
        <f t="shared" si="72"/>
        <v>0</v>
      </c>
      <c r="BH56" s="291">
        <f t="shared" si="165"/>
        <v>0</v>
      </c>
      <c r="BI56" s="540"/>
      <c r="BJ56" s="284">
        <f t="shared" si="110"/>
        <v>0</v>
      </c>
      <c r="BK56" s="540"/>
      <c r="BL56" s="458">
        <f t="shared" si="145"/>
        <v>0</v>
      </c>
      <c r="BM56" s="562"/>
      <c r="BN56" s="284">
        <f t="shared" si="73"/>
        <v>0</v>
      </c>
      <c r="BO56" s="291">
        <f t="shared" si="166"/>
        <v>0</v>
      </c>
      <c r="BP56" s="540"/>
      <c r="BQ56" s="284">
        <f t="shared" si="113"/>
        <v>0</v>
      </c>
      <c r="BR56" s="540"/>
      <c r="BS56" s="458">
        <f t="shared" si="146"/>
        <v>0</v>
      </c>
      <c r="BT56" s="562"/>
      <c r="BU56" s="284">
        <f t="shared" si="74"/>
        <v>0</v>
      </c>
      <c r="BV56" s="291">
        <f t="shared" si="167"/>
        <v>0</v>
      </c>
      <c r="BW56" s="540"/>
      <c r="BX56" s="284">
        <f t="shared" si="116"/>
        <v>0</v>
      </c>
      <c r="BY56" s="540"/>
      <c r="BZ56" s="458">
        <f t="shared" si="147"/>
        <v>0</v>
      </c>
      <c r="CA56" s="562"/>
      <c r="CB56" s="284">
        <f t="shared" si="75"/>
        <v>0</v>
      </c>
      <c r="CC56" s="291">
        <f t="shared" si="168"/>
        <v>0</v>
      </c>
      <c r="CD56" s="540"/>
      <c r="CE56" s="284">
        <f t="shared" si="119"/>
        <v>0</v>
      </c>
      <c r="CF56" s="540"/>
      <c r="CG56" s="458">
        <f t="shared" si="148"/>
        <v>0</v>
      </c>
      <c r="CH56" s="562"/>
      <c r="CI56" s="284">
        <f t="shared" si="76"/>
        <v>0</v>
      </c>
      <c r="CJ56" s="291">
        <f t="shared" si="169"/>
        <v>0</v>
      </c>
      <c r="CK56" s="540"/>
      <c r="CL56" s="284">
        <f t="shared" si="122"/>
        <v>0</v>
      </c>
      <c r="CM56" s="540"/>
      <c r="CN56" s="458">
        <f t="shared" si="149"/>
        <v>0</v>
      </c>
      <c r="CO56" s="562"/>
      <c r="CP56" s="284">
        <f t="shared" si="77"/>
        <v>0</v>
      </c>
      <c r="CQ56" s="291">
        <f t="shared" si="170"/>
        <v>0</v>
      </c>
      <c r="CR56" s="540"/>
      <c r="CS56" s="284">
        <f t="shared" si="125"/>
        <v>0</v>
      </c>
      <c r="CT56" s="540"/>
      <c r="CU56" s="458">
        <f t="shared" si="150"/>
        <v>0</v>
      </c>
      <c r="CV56" s="479">
        <f t="shared" si="151"/>
        <v>0</v>
      </c>
      <c r="CW56" s="480">
        <f t="shared" si="152"/>
        <v>0</v>
      </c>
      <c r="CX56" s="480">
        <f t="shared" si="153"/>
        <v>0</v>
      </c>
      <c r="CY56" s="480">
        <f t="shared" si="154"/>
        <v>0</v>
      </c>
      <c r="CZ56" s="480">
        <f t="shared" si="155"/>
        <v>0</v>
      </c>
      <c r="DA56" s="480">
        <f t="shared" si="156"/>
        <v>0</v>
      </c>
      <c r="DB56" s="481">
        <f t="shared" si="157"/>
        <v>0</v>
      </c>
      <c r="DC56" s="482"/>
      <c r="DD56" s="482"/>
      <c r="DE56" s="480">
        <f t="shared" si="158"/>
        <v>0</v>
      </c>
      <c r="DF56" s="483">
        <f t="shared" si="159"/>
        <v>0</v>
      </c>
      <c r="DG56" s="484">
        <f t="shared" si="160"/>
        <v>0</v>
      </c>
      <c r="DH56" s="483">
        <f t="shared" si="161"/>
        <v>0</v>
      </c>
      <c r="DI56" s="485">
        <f t="shared" si="162"/>
        <v>0</v>
      </c>
    </row>
    <row r="57" spans="2:113" ht="10.5" customHeight="1" x14ac:dyDescent="0.15">
      <c r="B57" s="757"/>
      <c r="C57" s="360" t="str">
        <f>基本情報!F54</f>
        <v>29BP</v>
      </c>
      <c r="D57" s="25"/>
      <c r="E57" s="534">
        <f>基本情報!G54/1000</f>
        <v>700</v>
      </c>
      <c r="F57" s="534">
        <f>基本情報!N54</f>
        <v>650</v>
      </c>
      <c r="G57" s="299">
        <f>基本情報!H54/1000</f>
        <v>4</v>
      </c>
      <c r="H57" s="300">
        <f>基本情報!I54/1000</f>
        <v>5</v>
      </c>
      <c r="I57" s="300">
        <f>基本情報!O54</f>
        <v>5</v>
      </c>
      <c r="J57" s="301">
        <f>基本情報!P54</f>
        <v>6</v>
      </c>
      <c r="K57" s="588">
        <f>基本情報!N54</f>
        <v>650</v>
      </c>
      <c r="L57" s="589">
        <f>基本情報!H54/1000</f>
        <v>4</v>
      </c>
      <c r="M57" s="589">
        <f>基本情報!I54/1000</f>
        <v>5</v>
      </c>
      <c r="N57" s="589">
        <f>基本情報!O54</f>
        <v>5</v>
      </c>
      <c r="O57" s="590">
        <f>基本情報!P54</f>
        <v>6</v>
      </c>
      <c r="P57" s="558"/>
      <c r="Q57" s="290">
        <f t="shared" si="90"/>
        <v>0</v>
      </c>
      <c r="R57" s="291">
        <f t="shared" si="134"/>
        <v>0</v>
      </c>
      <c r="S57" s="540"/>
      <c r="T57" s="291">
        <f t="shared" si="135"/>
        <v>0</v>
      </c>
      <c r="U57" s="540"/>
      <c r="V57" s="449">
        <f t="shared" si="136"/>
        <v>0</v>
      </c>
      <c r="W57" s="562"/>
      <c r="X57" s="284">
        <f t="shared" si="5"/>
        <v>0</v>
      </c>
      <c r="Y57" s="291">
        <f t="shared" si="137"/>
        <v>0</v>
      </c>
      <c r="Z57" s="540"/>
      <c r="AA57" s="284">
        <f t="shared" si="95"/>
        <v>0</v>
      </c>
      <c r="AB57" s="540"/>
      <c r="AC57" s="458">
        <f t="shared" si="138"/>
        <v>0</v>
      </c>
      <c r="AD57" s="562"/>
      <c r="AE57" s="284">
        <f t="shared" si="68"/>
        <v>0</v>
      </c>
      <c r="AF57" s="291">
        <f t="shared" si="139"/>
        <v>0</v>
      </c>
      <c r="AG57" s="540"/>
      <c r="AH57" s="284">
        <f t="shared" si="98"/>
        <v>0</v>
      </c>
      <c r="AI57" s="540"/>
      <c r="AJ57" s="458">
        <f t="shared" si="140"/>
        <v>0</v>
      </c>
      <c r="AK57" s="562"/>
      <c r="AL57" s="284">
        <f t="shared" si="69"/>
        <v>0</v>
      </c>
      <c r="AM57" s="291">
        <f t="shared" si="141"/>
        <v>0</v>
      </c>
      <c r="AN57" s="540"/>
      <c r="AO57" s="284">
        <f t="shared" si="101"/>
        <v>0</v>
      </c>
      <c r="AP57" s="540"/>
      <c r="AQ57" s="458">
        <f t="shared" si="142"/>
        <v>0</v>
      </c>
      <c r="AR57" s="562"/>
      <c r="AS57" s="284">
        <f t="shared" si="70"/>
        <v>0</v>
      </c>
      <c r="AT57" s="291">
        <f t="shared" si="163"/>
        <v>0</v>
      </c>
      <c r="AU57" s="540"/>
      <c r="AV57" s="284">
        <f t="shared" si="104"/>
        <v>0</v>
      </c>
      <c r="AW57" s="540"/>
      <c r="AX57" s="458">
        <f t="shared" si="143"/>
        <v>0</v>
      </c>
      <c r="AY57" s="562"/>
      <c r="AZ57" s="284">
        <f t="shared" si="71"/>
        <v>0</v>
      </c>
      <c r="BA57" s="291">
        <f t="shared" si="164"/>
        <v>0</v>
      </c>
      <c r="BB57" s="540"/>
      <c r="BC57" s="284">
        <f t="shared" si="107"/>
        <v>0</v>
      </c>
      <c r="BD57" s="540"/>
      <c r="BE57" s="458">
        <f t="shared" si="144"/>
        <v>0</v>
      </c>
      <c r="BF57" s="562"/>
      <c r="BG57" s="284">
        <f t="shared" si="72"/>
        <v>0</v>
      </c>
      <c r="BH57" s="291">
        <f t="shared" si="165"/>
        <v>0</v>
      </c>
      <c r="BI57" s="540"/>
      <c r="BJ57" s="284">
        <f t="shared" si="110"/>
        <v>0</v>
      </c>
      <c r="BK57" s="540"/>
      <c r="BL57" s="458">
        <f t="shared" si="145"/>
        <v>0</v>
      </c>
      <c r="BM57" s="562"/>
      <c r="BN57" s="284">
        <f t="shared" si="73"/>
        <v>0</v>
      </c>
      <c r="BO57" s="291">
        <f t="shared" si="166"/>
        <v>0</v>
      </c>
      <c r="BP57" s="540"/>
      <c r="BQ57" s="284">
        <f t="shared" si="113"/>
        <v>0</v>
      </c>
      <c r="BR57" s="540"/>
      <c r="BS57" s="458">
        <f t="shared" si="146"/>
        <v>0</v>
      </c>
      <c r="BT57" s="562"/>
      <c r="BU57" s="284">
        <f t="shared" si="74"/>
        <v>0</v>
      </c>
      <c r="BV57" s="291">
        <f t="shared" si="167"/>
        <v>0</v>
      </c>
      <c r="BW57" s="540"/>
      <c r="BX57" s="284">
        <f t="shared" si="116"/>
        <v>0</v>
      </c>
      <c r="BY57" s="540"/>
      <c r="BZ57" s="458">
        <f t="shared" si="147"/>
        <v>0</v>
      </c>
      <c r="CA57" s="562"/>
      <c r="CB57" s="284">
        <f t="shared" si="75"/>
        <v>0</v>
      </c>
      <c r="CC57" s="291">
        <f t="shared" si="168"/>
        <v>0</v>
      </c>
      <c r="CD57" s="540"/>
      <c r="CE57" s="284">
        <f t="shared" si="119"/>
        <v>0</v>
      </c>
      <c r="CF57" s="540"/>
      <c r="CG57" s="458">
        <f t="shared" si="148"/>
        <v>0</v>
      </c>
      <c r="CH57" s="562"/>
      <c r="CI57" s="284">
        <f t="shared" si="76"/>
        <v>0</v>
      </c>
      <c r="CJ57" s="291">
        <f t="shared" si="169"/>
        <v>0</v>
      </c>
      <c r="CK57" s="540"/>
      <c r="CL57" s="284">
        <f t="shared" si="122"/>
        <v>0</v>
      </c>
      <c r="CM57" s="540"/>
      <c r="CN57" s="458">
        <f t="shared" si="149"/>
        <v>0</v>
      </c>
      <c r="CO57" s="562"/>
      <c r="CP57" s="284">
        <f t="shared" si="77"/>
        <v>0</v>
      </c>
      <c r="CQ57" s="291">
        <f t="shared" si="170"/>
        <v>0</v>
      </c>
      <c r="CR57" s="540"/>
      <c r="CS57" s="284">
        <f t="shared" si="125"/>
        <v>0</v>
      </c>
      <c r="CT57" s="540"/>
      <c r="CU57" s="458">
        <f t="shared" si="150"/>
        <v>0</v>
      </c>
      <c r="CV57" s="479">
        <f t="shared" si="151"/>
        <v>0</v>
      </c>
      <c r="CW57" s="480">
        <f t="shared" si="152"/>
        <v>0</v>
      </c>
      <c r="CX57" s="480">
        <f t="shared" si="153"/>
        <v>0</v>
      </c>
      <c r="CY57" s="480">
        <f t="shared" si="154"/>
        <v>0</v>
      </c>
      <c r="CZ57" s="480">
        <f t="shared" si="155"/>
        <v>0</v>
      </c>
      <c r="DA57" s="480">
        <f t="shared" si="156"/>
        <v>0</v>
      </c>
      <c r="DB57" s="481">
        <f t="shared" si="157"/>
        <v>0</v>
      </c>
      <c r="DC57" s="482"/>
      <c r="DD57" s="482"/>
      <c r="DE57" s="480">
        <f t="shared" si="158"/>
        <v>0</v>
      </c>
      <c r="DF57" s="483">
        <f t="shared" si="159"/>
        <v>0</v>
      </c>
      <c r="DG57" s="484">
        <f t="shared" si="160"/>
        <v>0</v>
      </c>
      <c r="DH57" s="483">
        <f t="shared" si="161"/>
        <v>0</v>
      </c>
      <c r="DI57" s="485">
        <f t="shared" si="162"/>
        <v>0</v>
      </c>
    </row>
    <row r="58" spans="2:113" ht="10.5" customHeight="1" x14ac:dyDescent="0.15">
      <c r="B58" s="757"/>
      <c r="C58" s="360" t="str">
        <f>基本情報!F55</f>
        <v>30BP</v>
      </c>
      <c r="D58" s="366"/>
      <c r="E58" s="534">
        <f>基本情報!G55/1000</f>
        <v>900</v>
      </c>
      <c r="F58" s="535">
        <f>基本情報!N55</f>
        <v>650</v>
      </c>
      <c r="G58" s="302">
        <f>基本情報!H55/1000</f>
        <v>5</v>
      </c>
      <c r="H58" s="303">
        <f>基本情報!I55/1000</f>
        <v>5.5</v>
      </c>
      <c r="I58" s="303">
        <f>基本情報!O55</f>
        <v>5</v>
      </c>
      <c r="J58" s="304">
        <f>基本情報!P55</f>
        <v>6</v>
      </c>
      <c r="K58" s="591">
        <f>基本情報!N55</f>
        <v>650</v>
      </c>
      <c r="L58" s="592">
        <f>基本情報!H55/1000</f>
        <v>5</v>
      </c>
      <c r="M58" s="592">
        <f>基本情報!I55/1000</f>
        <v>5.5</v>
      </c>
      <c r="N58" s="592">
        <f>基本情報!O55</f>
        <v>5</v>
      </c>
      <c r="O58" s="593">
        <f>基本情報!P55</f>
        <v>6</v>
      </c>
      <c r="P58" s="559"/>
      <c r="Q58" s="290">
        <f t="shared" si="90"/>
        <v>0</v>
      </c>
      <c r="R58" s="443">
        <f t="shared" si="91"/>
        <v>0</v>
      </c>
      <c r="S58" s="541"/>
      <c r="T58" s="443">
        <f t="shared" si="92"/>
        <v>0</v>
      </c>
      <c r="U58" s="541"/>
      <c r="V58" s="451">
        <f t="shared" si="93"/>
        <v>0</v>
      </c>
      <c r="W58" s="562"/>
      <c r="X58" s="284">
        <f t="shared" si="5"/>
        <v>0</v>
      </c>
      <c r="Y58" s="443">
        <f t="shared" si="94"/>
        <v>0</v>
      </c>
      <c r="Z58" s="541"/>
      <c r="AA58" s="285">
        <f t="shared" si="95"/>
        <v>0</v>
      </c>
      <c r="AB58" s="541"/>
      <c r="AC58" s="459">
        <f t="shared" si="96"/>
        <v>0</v>
      </c>
      <c r="AD58" s="562"/>
      <c r="AE58" s="284">
        <f t="shared" si="68"/>
        <v>0</v>
      </c>
      <c r="AF58" s="443">
        <f t="shared" si="97"/>
        <v>0</v>
      </c>
      <c r="AG58" s="541"/>
      <c r="AH58" s="285">
        <f t="shared" si="98"/>
        <v>0</v>
      </c>
      <c r="AI58" s="541"/>
      <c r="AJ58" s="459">
        <f t="shared" si="99"/>
        <v>0</v>
      </c>
      <c r="AK58" s="562"/>
      <c r="AL58" s="284">
        <f t="shared" si="69"/>
        <v>0</v>
      </c>
      <c r="AM58" s="443">
        <f t="shared" si="100"/>
        <v>0</v>
      </c>
      <c r="AN58" s="541"/>
      <c r="AO58" s="285">
        <f t="shared" si="101"/>
        <v>0</v>
      </c>
      <c r="AP58" s="541"/>
      <c r="AQ58" s="459">
        <f t="shared" si="102"/>
        <v>0</v>
      </c>
      <c r="AR58" s="562"/>
      <c r="AS58" s="284">
        <f t="shared" si="70"/>
        <v>0</v>
      </c>
      <c r="AT58" s="443">
        <f t="shared" si="103"/>
        <v>0</v>
      </c>
      <c r="AU58" s="541"/>
      <c r="AV58" s="285">
        <f t="shared" si="104"/>
        <v>0</v>
      </c>
      <c r="AW58" s="541"/>
      <c r="AX58" s="459">
        <f t="shared" si="105"/>
        <v>0</v>
      </c>
      <c r="AY58" s="562"/>
      <c r="AZ58" s="284">
        <f t="shared" si="71"/>
        <v>0</v>
      </c>
      <c r="BA58" s="443">
        <f t="shared" si="127"/>
        <v>0</v>
      </c>
      <c r="BB58" s="541"/>
      <c r="BC58" s="285">
        <f t="shared" si="107"/>
        <v>0</v>
      </c>
      <c r="BD58" s="541"/>
      <c r="BE58" s="459">
        <f t="shared" si="108"/>
        <v>0</v>
      </c>
      <c r="BF58" s="562"/>
      <c r="BG58" s="284">
        <f t="shared" si="72"/>
        <v>0</v>
      </c>
      <c r="BH58" s="443">
        <f t="shared" si="128"/>
        <v>0</v>
      </c>
      <c r="BI58" s="541"/>
      <c r="BJ58" s="285">
        <f t="shared" si="110"/>
        <v>0</v>
      </c>
      <c r="BK58" s="541"/>
      <c r="BL58" s="459">
        <f t="shared" si="111"/>
        <v>0</v>
      </c>
      <c r="BM58" s="562"/>
      <c r="BN58" s="284">
        <f t="shared" si="73"/>
        <v>0</v>
      </c>
      <c r="BO58" s="443">
        <f t="shared" si="129"/>
        <v>0</v>
      </c>
      <c r="BP58" s="541"/>
      <c r="BQ58" s="285">
        <f t="shared" si="113"/>
        <v>0</v>
      </c>
      <c r="BR58" s="541"/>
      <c r="BS58" s="459">
        <f t="shared" si="114"/>
        <v>0</v>
      </c>
      <c r="BT58" s="562"/>
      <c r="BU58" s="284">
        <f t="shared" si="74"/>
        <v>0</v>
      </c>
      <c r="BV58" s="443">
        <f t="shared" si="130"/>
        <v>0</v>
      </c>
      <c r="BW58" s="541"/>
      <c r="BX58" s="285">
        <f t="shared" si="116"/>
        <v>0</v>
      </c>
      <c r="BY58" s="541"/>
      <c r="BZ58" s="459">
        <f t="shared" si="117"/>
        <v>0</v>
      </c>
      <c r="CA58" s="562"/>
      <c r="CB58" s="284">
        <f t="shared" si="75"/>
        <v>0</v>
      </c>
      <c r="CC58" s="443">
        <f t="shared" si="131"/>
        <v>0</v>
      </c>
      <c r="CD58" s="541"/>
      <c r="CE58" s="285">
        <f t="shared" si="119"/>
        <v>0</v>
      </c>
      <c r="CF58" s="541"/>
      <c r="CG58" s="459">
        <f t="shared" si="120"/>
        <v>0</v>
      </c>
      <c r="CH58" s="562"/>
      <c r="CI58" s="284">
        <f t="shared" si="76"/>
        <v>0</v>
      </c>
      <c r="CJ58" s="443">
        <f t="shared" si="132"/>
        <v>0</v>
      </c>
      <c r="CK58" s="541"/>
      <c r="CL58" s="285">
        <f t="shared" si="122"/>
        <v>0</v>
      </c>
      <c r="CM58" s="541"/>
      <c r="CN58" s="459">
        <f t="shared" si="123"/>
        <v>0</v>
      </c>
      <c r="CO58" s="562"/>
      <c r="CP58" s="284">
        <f t="shared" si="77"/>
        <v>0</v>
      </c>
      <c r="CQ58" s="443">
        <f t="shared" si="133"/>
        <v>0</v>
      </c>
      <c r="CR58" s="541"/>
      <c r="CS58" s="285">
        <f t="shared" si="125"/>
        <v>0</v>
      </c>
      <c r="CT58" s="541"/>
      <c r="CU58" s="459">
        <f t="shared" si="126"/>
        <v>0</v>
      </c>
      <c r="CV58" s="498">
        <f t="shared" si="78"/>
        <v>0</v>
      </c>
      <c r="CW58" s="499">
        <f t="shared" si="79"/>
        <v>0</v>
      </c>
      <c r="CX58" s="499">
        <f t="shared" si="80"/>
        <v>0</v>
      </c>
      <c r="CY58" s="499">
        <f t="shared" si="81"/>
        <v>0</v>
      </c>
      <c r="CZ58" s="499">
        <f t="shared" si="82"/>
        <v>0</v>
      </c>
      <c r="DA58" s="499">
        <f t="shared" si="83"/>
        <v>0</v>
      </c>
      <c r="DB58" s="500">
        <f t="shared" si="84"/>
        <v>0</v>
      </c>
      <c r="DC58" s="501"/>
      <c r="DD58" s="501"/>
      <c r="DE58" s="499">
        <f t="shared" si="85"/>
        <v>0</v>
      </c>
      <c r="DF58" s="502">
        <f t="shared" si="86"/>
        <v>0</v>
      </c>
      <c r="DG58" s="503">
        <f t="shared" si="87"/>
        <v>0</v>
      </c>
      <c r="DH58" s="502">
        <f t="shared" si="88"/>
        <v>0</v>
      </c>
      <c r="DI58" s="504">
        <f t="shared" si="89"/>
        <v>0</v>
      </c>
    </row>
    <row r="59" spans="2:113" ht="9.75" customHeight="1" thickBot="1" x14ac:dyDescent="0.2">
      <c r="B59" s="758"/>
      <c r="C59" s="295"/>
      <c r="D59" s="362" t="s">
        <v>0</v>
      </c>
      <c r="E59" s="245"/>
      <c r="F59" s="250"/>
      <c r="G59" s="250"/>
      <c r="H59" s="250"/>
      <c r="I59" s="250"/>
      <c r="J59" s="246"/>
      <c r="K59" s="250"/>
      <c r="L59" s="250"/>
      <c r="M59" s="250"/>
      <c r="N59" s="250"/>
      <c r="O59" s="246"/>
      <c r="P59" s="560">
        <f t="shared" ref="P59:AU59" si="171">SUM(P29:P58)</f>
        <v>0</v>
      </c>
      <c r="Q59" s="444">
        <f t="shared" si="171"/>
        <v>0</v>
      </c>
      <c r="R59" s="444">
        <f t="shared" si="171"/>
        <v>0</v>
      </c>
      <c r="S59" s="551">
        <f t="shared" si="171"/>
        <v>0</v>
      </c>
      <c r="T59" s="444">
        <f t="shared" si="171"/>
        <v>0</v>
      </c>
      <c r="U59" s="551">
        <f t="shared" si="171"/>
        <v>0</v>
      </c>
      <c r="V59" s="452">
        <f t="shared" si="171"/>
        <v>0</v>
      </c>
      <c r="W59" s="565">
        <f t="shared" si="171"/>
        <v>0</v>
      </c>
      <c r="X59" s="444">
        <f t="shared" si="171"/>
        <v>0</v>
      </c>
      <c r="Y59" s="444">
        <f t="shared" si="171"/>
        <v>0</v>
      </c>
      <c r="Z59" s="551">
        <f t="shared" si="171"/>
        <v>0</v>
      </c>
      <c r="AA59" s="444">
        <f t="shared" si="171"/>
        <v>0</v>
      </c>
      <c r="AB59" s="551">
        <f t="shared" si="171"/>
        <v>0</v>
      </c>
      <c r="AC59" s="452">
        <f t="shared" si="171"/>
        <v>0</v>
      </c>
      <c r="AD59" s="566">
        <f t="shared" si="171"/>
        <v>0</v>
      </c>
      <c r="AE59" s="444">
        <f t="shared" si="171"/>
        <v>0</v>
      </c>
      <c r="AF59" s="444">
        <f t="shared" si="171"/>
        <v>0</v>
      </c>
      <c r="AG59" s="551">
        <f t="shared" si="171"/>
        <v>0</v>
      </c>
      <c r="AH59" s="444">
        <f t="shared" si="171"/>
        <v>0</v>
      </c>
      <c r="AI59" s="551">
        <f t="shared" si="171"/>
        <v>0</v>
      </c>
      <c r="AJ59" s="460">
        <f t="shared" si="171"/>
        <v>0</v>
      </c>
      <c r="AK59" s="566">
        <f t="shared" si="171"/>
        <v>0</v>
      </c>
      <c r="AL59" s="444">
        <f t="shared" si="171"/>
        <v>0</v>
      </c>
      <c r="AM59" s="444">
        <f t="shared" si="171"/>
        <v>0</v>
      </c>
      <c r="AN59" s="551">
        <f t="shared" si="171"/>
        <v>0</v>
      </c>
      <c r="AO59" s="444">
        <f t="shared" si="171"/>
        <v>0</v>
      </c>
      <c r="AP59" s="551">
        <f t="shared" si="171"/>
        <v>0</v>
      </c>
      <c r="AQ59" s="460">
        <f t="shared" si="171"/>
        <v>0</v>
      </c>
      <c r="AR59" s="566">
        <f t="shared" si="171"/>
        <v>0</v>
      </c>
      <c r="AS59" s="444">
        <f t="shared" si="171"/>
        <v>0</v>
      </c>
      <c r="AT59" s="444">
        <f t="shared" si="171"/>
        <v>0</v>
      </c>
      <c r="AU59" s="551">
        <f t="shared" si="171"/>
        <v>0</v>
      </c>
      <c r="AV59" s="444">
        <f t="shared" ref="AV59:CA59" si="172">SUM(AV29:AV58)</f>
        <v>0</v>
      </c>
      <c r="AW59" s="551">
        <f t="shared" si="172"/>
        <v>0</v>
      </c>
      <c r="AX59" s="460">
        <f t="shared" si="172"/>
        <v>0</v>
      </c>
      <c r="AY59" s="566">
        <f t="shared" si="172"/>
        <v>0</v>
      </c>
      <c r="AZ59" s="444">
        <f t="shared" si="172"/>
        <v>0</v>
      </c>
      <c r="BA59" s="444">
        <f t="shared" si="172"/>
        <v>0</v>
      </c>
      <c r="BB59" s="551">
        <f t="shared" si="172"/>
        <v>0</v>
      </c>
      <c r="BC59" s="444">
        <f t="shared" si="172"/>
        <v>0</v>
      </c>
      <c r="BD59" s="551">
        <f t="shared" si="172"/>
        <v>0</v>
      </c>
      <c r="BE59" s="460">
        <f t="shared" si="172"/>
        <v>0</v>
      </c>
      <c r="BF59" s="566">
        <f t="shared" si="172"/>
        <v>0</v>
      </c>
      <c r="BG59" s="444">
        <f t="shared" si="172"/>
        <v>0</v>
      </c>
      <c r="BH59" s="444">
        <f t="shared" si="172"/>
        <v>0</v>
      </c>
      <c r="BI59" s="551">
        <f t="shared" si="172"/>
        <v>0</v>
      </c>
      <c r="BJ59" s="444">
        <f t="shared" si="172"/>
        <v>0</v>
      </c>
      <c r="BK59" s="551">
        <f t="shared" si="172"/>
        <v>0</v>
      </c>
      <c r="BL59" s="460">
        <f t="shared" si="172"/>
        <v>0</v>
      </c>
      <c r="BM59" s="566">
        <f t="shared" si="172"/>
        <v>0</v>
      </c>
      <c r="BN59" s="444">
        <f t="shared" si="172"/>
        <v>0</v>
      </c>
      <c r="BO59" s="444">
        <f t="shared" si="172"/>
        <v>0</v>
      </c>
      <c r="BP59" s="551">
        <f t="shared" si="172"/>
        <v>0</v>
      </c>
      <c r="BQ59" s="444">
        <f t="shared" si="172"/>
        <v>0</v>
      </c>
      <c r="BR59" s="551">
        <f t="shared" si="172"/>
        <v>0</v>
      </c>
      <c r="BS59" s="460">
        <f t="shared" si="172"/>
        <v>0</v>
      </c>
      <c r="BT59" s="566">
        <f t="shared" si="172"/>
        <v>0</v>
      </c>
      <c r="BU59" s="444">
        <f t="shared" si="172"/>
        <v>0</v>
      </c>
      <c r="BV59" s="444">
        <f t="shared" si="172"/>
        <v>0</v>
      </c>
      <c r="BW59" s="551">
        <f t="shared" si="172"/>
        <v>0</v>
      </c>
      <c r="BX59" s="444">
        <f t="shared" si="172"/>
        <v>0</v>
      </c>
      <c r="BY59" s="551">
        <f t="shared" si="172"/>
        <v>0</v>
      </c>
      <c r="BZ59" s="460">
        <f t="shared" si="172"/>
        <v>0</v>
      </c>
      <c r="CA59" s="566">
        <f t="shared" si="172"/>
        <v>0</v>
      </c>
      <c r="CB59" s="444">
        <f t="shared" ref="CB59:CU59" si="173">SUM(CB29:CB58)</f>
        <v>0</v>
      </c>
      <c r="CC59" s="444">
        <f t="shared" si="173"/>
        <v>0</v>
      </c>
      <c r="CD59" s="551">
        <f t="shared" si="173"/>
        <v>0</v>
      </c>
      <c r="CE59" s="444">
        <f t="shared" si="173"/>
        <v>0</v>
      </c>
      <c r="CF59" s="551">
        <f t="shared" si="173"/>
        <v>0</v>
      </c>
      <c r="CG59" s="460">
        <f t="shared" si="173"/>
        <v>0</v>
      </c>
      <c r="CH59" s="566">
        <f t="shared" si="173"/>
        <v>0</v>
      </c>
      <c r="CI59" s="444">
        <f t="shared" si="173"/>
        <v>0</v>
      </c>
      <c r="CJ59" s="444">
        <f t="shared" si="173"/>
        <v>0</v>
      </c>
      <c r="CK59" s="551">
        <f t="shared" si="173"/>
        <v>0</v>
      </c>
      <c r="CL59" s="444">
        <f t="shared" si="173"/>
        <v>0</v>
      </c>
      <c r="CM59" s="551">
        <f t="shared" si="173"/>
        <v>0</v>
      </c>
      <c r="CN59" s="460">
        <f t="shared" si="173"/>
        <v>0</v>
      </c>
      <c r="CO59" s="566">
        <f t="shared" si="173"/>
        <v>0</v>
      </c>
      <c r="CP59" s="444">
        <f t="shared" si="173"/>
        <v>0</v>
      </c>
      <c r="CQ59" s="444">
        <f t="shared" si="173"/>
        <v>0</v>
      </c>
      <c r="CR59" s="551">
        <f t="shared" si="173"/>
        <v>0</v>
      </c>
      <c r="CS59" s="444">
        <f t="shared" si="173"/>
        <v>0</v>
      </c>
      <c r="CT59" s="551">
        <f t="shared" si="173"/>
        <v>0</v>
      </c>
      <c r="CU59" s="452">
        <f t="shared" si="173"/>
        <v>0</v>
      </c>
      <c r="CV59" s="505">
        <f t="shared" ref="CV59:DF59" si="174">SUM(CV29:CV58)</f>
        <v>0</v>
      </c>
      <c r="CW59" s="506">
        <f t="shared" si="174"/>
        <v>0</v>
      </c>
      <c r="CX59" s="506">
        <f t="shared" si="174"/>
        <v>0</v>
      </c>
      <c r="CY59" s="506">
        <f t="shared" si="174"/>
        <v>0</v>
      </c>
      <c r="CZ59" s="506">
        <f t="shared" si="174"/>
        <v>0</v>
      </c>
      <c r="DA59" s="506">
        <f t="shared" si="174"/>
        <v>0</v>
      </c>
      <c r="DB59" s="506">
        <f t="shared" si="174"/>
        <v>0</v>
      </c>
      <c r="DC59" s="506">
        <f t="shared" si="174"/>
        <v>0</v>
      </c>
      <c r="DD59" s="506">
        <f t="shared" si="174"/>
        <v>0</v>
      </c>
      <c r="DE59" s="506">
        <f t="shared" si="174"/>
        <v>0</v>
      </c>
      <c r="DF59" s="507">
        <f t="shared" si="174"/>
        <v>0</v>
      </c>
      <c r="DG59" s="495">
        <f t="shared" si="87"/>
        <v>0</v>
      </c>
      <c r="DH59" s="507">
        <f>SUM(DH29:DH58)</f>
        <v>0</v>
      </c>
      <c r="DI59" s="496">
        <f t="shared" si="89"/>
        <v>0</v>
      </c>
    </row>
    <row r="60" spans="2:113" ht="9.75" customHeight="1" thickTop="1" x14ac:dyDescent="0.15"/>
    <row r="61" spans="2:113" ht="9.75" customHeight="1" x14ac:dyDescent="0.15">
      <c r="C61" s="30"/>
    </row>
    <row r="62" spans="2:113" ht="9.75" customHeight="1" x14ac:dyDescent="0.15">
      <c r="C62" s="30"/>
    </row>
    <row r="63" spans="2:113" ht="9.75" customHeight="1" x14ac:dyDescent="0.15">
      <c r="C63" s="30"/>
    </row>
    <row r="64" spans="2:113" ht="12" customHeight="1" x14ac:dyDescent="0.15"/>
    <row r="65" spans="21:22" ht="12" customHeight="1" x14ac:dyDescent="0.15"/>
    <row r="66" spans="21:22" ht="12" customHeight="1" x14ac:dyDescent="0.15">
      <c r="U66" s="4"/>
      <c r="V66" s="4"/>
    </row>
  </sheetData>
  <sheetProtection password="D824" sheet="1" objects="1" scenarios="1"/>
  <mergeCells count="32">
    <mergeCell ref="C3:D3"/>
    <mergeCell ref="F3:AI3"/>
    <mergeCell ref="S6:U6"/>
    <mergeCell ref="P6:P7"/>
    <mergeCell ref="Z6:AB6"/>
    <mergeCell ref="C5:F5"/>
    <mergeCell ref="B29:B59"/>
    <mergeCell ref="BM6:BM7"/>
    <mergeCell ref="BT6:BT7"/>
    <mergeCell ref="BP6:BR6"/>
    <mergeCell ref="W6:W7"/>
    <mergeCell ref="BI6:BK6"/>
    <mergeCell ref="B8:B28"/>
    <mergeCell ref="AD6:AD7"/>
    <mergeCell ref="AG6:AI6"/>
    <mergeCell ref="AK6:AK7"/>
    <mergeCell ref="AR6:AR7"/>
    <mergeCell ref="BW6:BY6"/>
    <mergeCell ref="CK6:CM6"/>
    <mergeCell ref="CH6:CH7"/>
    <mergeCell ref="AN6:AP6"/>
    <mergeCell ref="AU6:AW6"/>
    <mergeCell ref="BB6:BD6"/>
    <mergeCell ref="CA6:CA7"/>
    <mergeCell ref="AY6:AY7"/>
    <mergeCell ref="BF6:BF7"/>
    <mergeCell ref="CV5:DI5"/>
    <mergeCell ref="CD6:CF6"/>
    <mergeCell ref="CY6:DA6"/>
    <mergeCell ref="CR6:CT6"/>
    <mergeCell ref="CV6:CV7"/>
    <mergeCell ref="CO6:CO7"/>
  </mergeCells>
  <phoneticPr fontId="4"/>
  <pageMargins left="0.17" right="0.19685039370078741" top="0.39370078740157483" bottom="0.19685039370078741" header="0.19685039370078741" footer="0.19685039370078741"/>
  <pageSetup paperSize="9" scale="48" fitToHeight="0" orientation="landscape" horizontalDpi="300" verticalDpi="300" r:id="rId1"/>
  <headerFooter alignWithMargins="0">
    <oddFooter>&amp;R福岡CSK第2期請負契約見積算定書（３／６）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14"/>
    <pageSetUpPr fitToPage="1"/>
  </sheetPr>
  <dimension ref="A1:V56"/>
  <sheetViews>
    <sheetView tabSelected="1" zoomScaleNormal="10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M8" sqref="M8"/>
    </sheetView>
  </sheetViews>
  <sheetFormatPr defaultRowHeight="13.5" x14ac:dyDescent="0.15"/>
  <cols>
    <col min="1" max="1" width="16.625" customWidth="1"/>
    <col min="2" max="4" width="10.625" customWidth="1"/>
    <col min="5" max="5" width="3.5" customWidth="1"/>
    <col min="6" max="6" width="20.75" bestFit="1" customWidth="1"/>
    <col min="7" max="7" width="10.625" customWidth="1"/>
    <col min="14" max="14" width="5.75" bestFit="1" customWidth="1"/>
    <col min="15" max="16" width="5" customWidth="1"/>
    <col min="17" max="17" width="6.125" bestFit="1" customWidth="1"/>
    <col min="18" max="19" width="5" customWidth="1"/>
  </cols>
  <sheetData>
    <row r="1" spans="1:22" ht="14.25" thickBot="1" x14ac:dyDescent="0.2">
      <c r="A1" s="31" t="s">
        <v>116</v>
      </c>
      <c r="B1" s="32"/>
      <c r="C1" s="32"/>
      <c r="D1" s="32"/>
      <c r="K1" t="s">
        <v>264</v>
      </c>
    </row>
    <row r="2" spans="1:22" ht="15" thickTop="1" thickBot="1" x14ac:dyDescent="0.2">
      <c r="A2" s="208" t="s">
        <v>112</v>
      </c>
      <c r="B2" s="774">
        <v>45017</v>
      </c>
      <c r="C2" s="775"/>
      <c r="D2" s="32"/>
      <c r="F2" s="20" t="s">
        <v>74</v>
      </c>
      <c r="G2" s="618"/>
      <c r="H2" s="4"/>
      <c r="I2" s="4"/>
      <c r="J2" s="4"/>
      <c r="K2" s="4"/>
      <c r="L2" s="4"/>
    </row>
    <row r="3" spans="1:22" ht="15" thickTop="1" thickBot="1" x14ac:dyDescent="0.2">
      <c r="A3" s="208" t="s">
        <v>113</v>
      </c>
      <c r="B3" s="776" t="s">
        <v>114</v>
      </c>
      <c r="C3" s="777"/>
      <c r="D3" s="32"/>
      <c r="F3" s="816" t="s">
        <v>148</v>
      </c>
      <c r="G3" s="817"/>
      <c r="H3" s="817"/>
      <c r="I3" s="817"/>
      <c r="J3" s="817"/>
      <c r="K3" s="817"/>
      <c r="L3" s="818"/>
      <c r="M3" s="771" t="s">
        <v>125</v>
      </c>
      <c r="N3" s="772"/>
      <c r="O3" s="772"/>
      <c r="P3" s="772"/>
      <c r="Q3" s="772"/>
      <c r="R3" s="772"/>
      <c r="S3" s="772"/>
      <c r="T3" s="772"/>
      <c r="U3" s="772"/>
      <c r="V3" s="773"/>
    </row>
    <row r="4" spans="1:22" ht="15" thickTop="1" thickBot="1" x14ac:dyDescent="0.2">
      <c r="A4" s="32"/>
      <c r="B4" s="32"/>
      <c r="C4" s="32"/>
      <c r="D4" s="32"/>
      <c r="F4" s="107" t="s">
        <v>146</v>
      </c>
      <c r="G4" s="816" t="s">
        <v>216</v>
      </c>
      <c r="H4" s="817"/>
      <c r="I4" s="817"/>
      <c r="J4" s="819" t="s">
        <v>150</v>
      </c>
      <c r="K4" s="820"/>
      <c r="L4" s="821"/>
      <c r="M4" s="431"/>
      <c r="N4" s="825" t="s">
        <v>230</v>
      </c>
      <c r="O4" s="826"/>
      <c r="P4" s="827"/>
      <c r="Q4" s="825" t="s">
        <v>231</v>
      </c>
      <c r="R4" s="826"/>
      <c r="S4" s="827"/>
      <c r="T4" s="432"/>
      <c r="U4" s="432"/>
      <c r="V4" s="433"/>
    </row>
    <row r="5" spans="1:22" ht="15" thickTop="1" thickBot="1" x14ac:dyDescent="0.2">
      <c r="A5" s="209" t="s">
        <v>111</v>
      </c>
      <c r="B5" s="822" t="s">
        <v>120</v>
      </c>
      <c r="C5" s="823"/>
      <c r="D5" s="824"/>
      <c r="E5" s="108"/>
      <c r="F5" s="111"/>
      <c r="G5" s="112" t="s">
        <v>69</v>
      </c>
      <c r="H5" s="112" t="s">
        <v>70</v>
      </c>
      <c r="I5" s="113" t="s">
        <v>71</v>
      </c>
      <c r="J5" s="112" t="s">
        <v>66</v>
      </c>
      <c r="K5" s="112" t="s">
        <v>67</v>
      </c>
      <c r="L5" s="112" t="s">
        <v>68</v>
      </c>
      <c r="M5" s="112" t="s">
        <v>126</v>
      </c>
      <c r="N5" s="106" t="s">
        <v>66</v>
      </c>
      <c r="O5" s="106" t="s">
        <v>70</v>
      </c>
      <c r="P5" s="106" t="s">
        <v>127</v>
      </c>
      <c r="Q5" s="106" t="s">
        <v>66</v>
      </c>
      <c r="R5" s="106" t="s">
        <v>70</v>
      </c>
      <c r="S5" s="106" t="s">
        <v>127</v>
      </c>
      <c r="T5" s="112" t="s">
        <v>66</v>
      </c>
      <c r="U5" s="112" t="s">
        <v>67</v>
      </c>
      <c r="V5" s="112" t="s">
        <v>68</v>
      </c>
    </row>
    <row r="6" spans="1:22" ht="15" thickTop="1" thickBot="1" x14ac:dyDescent="0.2">
      <c r="A6" s="209" t="s">
        <v>51</v>
      </c>
      <c r="B6" s="822" t="s">
        <v>121</v>
      </c>
      <c r="C6" s="823"/>
      <c r="D6" s="824"/>
      <c r="E6" s="108"/>
      <c r="F6" s="215" t="s">
        <v>185</v>
      </c>
      <c r="G6" s="520">
        <v>800000</v>
      </c>
      <c r="H6" s="521">
        <v>4000</v>
      </c>
      <c r="I6" s="522">
        <v>3000</v>
      </c>
      <c r="J6" s="216">
        <v>155</v>
      </c>
      <c r="K6" s="216">
        <v>160</v>
      </c>
      <c r="L6" s="216">
        <v>150</v>
      </c>
      <c r="M6" s="611" t="s">
        <v>222</v>
      </c>
      <c r="N6" s="434">
        <f>VLOOKUP(M6,Master!$D$3:$E$21,2,FALSE)</f>
        <v>406</v>
      </c>
      <c r="O6" s="434">
        <f>VLOOKUP(M6,Master!$D$3:$G$21,3,FALSE)</f>
        <v>2.35</v>
      </c>
      <c r="P6" s="620">
        <f>VLOOKUP(M6,Master!$D$3:$G$21,4,FALSE)</f>
        <v>2.35</v>
      </c>
      <c r="Q6" s="570">
        <f>VLOOKUP(M6,Master!$D$23:$G$41,2,FALSE)</f>
        <v>406</v>
      </c>
      <c r="R6" s="621">
        <f>VLOOKUP(M6,Master!$D$23:$G$41,3,FALSE)</f>
        <v>2.35</v>
      </c>
      <c r="S6" s="622">
        <f>VLOOKUP(M6,Master!$D$23:$G$41,4,FALSE)</f>
        <v>2.35</v>
      </c>
      <c r="T6" s="508">
        <v>155</v>
      </c>
      <c r="U6" s="509">
        <v>155</v>
      </c>
      <c r="V6" s="510">
        <v>155</v>
      </c>
    </row>
    <row r="7" spans="1:22" ht="15" thickTop="1" thickBot="1" x14ac:dyDescent="0.2">
      <c r="A7" s="44"/>
      <c r="B7" s="44"/>
      <c r="C7" s="44"/>
      <c r="D7" s="44"/>
      <c r="E7" s="4"/>
      <c r="F7" s="217" t="s">
        <v>186</v>
      </c>
      <c r="G7" s="523">
        <v>800000</v>
      </c>
      <c r="H7" s="524">
        <v>4000</v>
      </c>
      <c r="I7" s="525">
        <v>3000</v>
      </c>
      <c r="J7" s="73">
        <v>155</v>
      </c>
      <c r="K7" s="73">
        <v>160</v>
      </c>
      <c r="L7" s="73">
        <v>150</v>
      </c>
      <c r="M7" s="612" t="s">
        <v>223</v>
      </c>
      <c r="N7" s="434">
        <f>VLOOKUP(M7,Master!$D$3:$E$21,2,FALSE)</f>
        <v>447</v>
      </c>
      <c r="O7" s="434">
        <f>VLOOKUP(M7,Master!$D$3:$G$21,3,FALSE)</f>
        <v>2.63</v>
      </c>
      <c r="P7" s="620">
        <f>VLOOKUP(M7,Master!$D$3:$G$21,4,FALSE)</f>
        <v>2.63</v>
      </c>
      <c r="Q7" s="570">
        <f>VLOOKUP(M7,Master!$D$23:$G$41,2,FALSE)</f>
        <v>447</v>
      </c>
      <c r="R7" s="621">
        <f>VLOOKUP(M7,Master!$D$23:$G$41,3,FALSE)</f>
        <v>2.63</v>
      </c>
      <c r="S7" s="622">
        <f>VLOOKUP(M7,Master!$D$23:$G$41,4,FALSE)</f>
        <v>2.63</v>
      </c>
      <c r="T7" s="511">
        <v>155</v>
      </c>
      <c r="U7" s="512">
        <v>155</v>
      </c>
      <c r="V7" s="513">
        <v>155</v>
      </c>
    </row>
    <row r="8" spans="1:22" ht="15" thickTop="1" thickBot="1" x14ac:dyDescent="0.2">
      <c r="A8" s="133" t="s">
        <v>11</v>
      </c>
      <c r="B8" s="133" t="s">
        <v>12</v>
      </c>
      <c r="C8" s="803">
        <v>45048</v>
      </c>
      <c r="D8" s="804"/>
      <c r="E8" s="103"/>
      <c r="F8" s="217" t="s">
        <v>187</v>
      </c>
      <c r="G8" s="523">
        <v>800000</v>
      </c>
      <c r="H8" s="524">
        <v>4000</v>
      </c>
      <c r="I8" s="525">
        <v>3000</v>
      </c>
      <c r="J8" s="73">
        <v>155</v>
      </c>
      <c r="K8" s="73">
        <v>160</v>
      </c>
      <c r="L8" s="73">
        <v>150</v>
      </c>
      <c r="M8" s="612" t="s">
        <v>224</v>
      </c>
      <c r="N8" s="434">
        <f>VLOOKUP(M8,Master!$D$3:$G$21,2,FALSE)</f>
        <v>519</v>
      </c>
      <c r="O8" s="434">
        <f>VLOOKUP(M8,Master!$D$3:$G$21,3,FALSE)</f>
        <v>3.04</v>
      </c>
      <c r="P8" s="620">
        <f>VLOOKUP(M8,Master!$D$3:$G$21,4,FALSE)</f>
        <v>3.04</v>
      </c>
      <c r="Q8" s="570">
        <f>VLOOKUP(M8,Master!$D$23:$G$41,2,FALSE)</f>
        <v>519</v>
      </c>
      <c r="R8" s="621">
        <f>VLOOKUP(M8,Master!$D$23:$G$41,3,FALSE)</f>
        <v>3.04</v>
      </c>
      <c r="S8" s="622">
        <f>VLOOKUP(M8,Master!$D$23:$G$41,4,FALSE)</f>
        <v>3.04</v>
      </c>
      <c r="T8" s="511">
        <v>155</v>
      </c>
      <c r="U8" s="512">
        <v>155</v>
      </c>
      <c r="V8" s="513">
        <v>155</v>
      </c>
    </row>
    <row r="9" spans="1:22" ht="15" thickTop="1" thickBot="1" x14ac:dyDescent="0.2">
      <c r="A9" s="135" t="s">
        <v>13</v>
      </c>
      <c r="B9" s="210" t="s">
        <v>14</v>
      </c>
      <c r="C9" s="803">
        <v>45199</v>
      </c>
      <c r="D9" s="804"/>
      <c r="E9" s="104"/>
      <c r="F9" s="217" t="s">
        <v>188</v>
      </c>
      <c r="G9" s="523">
        <v>800000</v>
      </c>
      <c r="H9" s="524">
        <v>4000</v>
      </c>
      <c r="I9" s="525">
        <v>3000</v>
      </c>
      <c r="J9" s="73">
        <v>155</v>
      </c>
      <c r="K9" s="73">
        <v>160</v>
      </c>
      <c r="L9" s="73">
        <v>150</v>
      </c>
      <c r="M9" s="612" t="s">
        <v>225</v>
      </c>
      <c r="N9" s="434">
        <f>VLOOKUP(M9,Master!$D$3:$G$21,2,FALSE)</f>
        <v>620</v>
      </c>
      <c r="O9" s="434">
        <f>VLOOKUP(M9,Master!$D$3:$G$21,3,FALSE)</f>
        <v>3.58</v>
      </c>
      <c r="P9" s="620">
        <f>VLOOKUP(M9,Master!$D$3:$G$21,4,FALSE)</f>
        <v>3.58</v>
      </c>
      <c r="Q9" s="570">
        <f>VLOOKUP(M9,Master!$D$23:$G$41,2,FALSE)</f>
        <v>620</v>
      </c>
      <c r="R9" s="621">
        <f>VLOOKUP(M9,Master!$D$23:$G$41,3,FALSE)</f>
        <v>3.58</v>
      </c>
      <c r="S9" s="622">
        <f>VLOOKUP(M9,Master!$D$23:$G$41,4,FALSE)</f>
        <v>3.58</v>
      </c>
      <c r="T9" s="511">
        <v>155</v>
      </c>
      <c r="U9" s="512">
        <v>155</v>
      </c>
      <c r="V9" s="513">
        <v>155</v>
      </c>
    </row>
    <row r="10" spans="1:22" ht="15" thickTop="1" thickBot="1" x14ac:dyDescent="0.2">
      <c r="A10" s="40" t="s">
        <v>72</v>
      </c>
      <c r="B10" s="568" t="s">
        <v>219</v>
      </c>
      <c r="C10" s="828" t="s">
        <v>247</v>
      </c>
      <c r="D10" s="829"/>
      <c r="E10" s="105"/>
      <c r="F10" s="217" t="s">
        <v>189</v>
      </c>
      <c r="G10" s="523">
        <v>800000</v>
      </c>
      <c r="H10" s="524">
        <v>4000</v>
      </c>
      <c r="I10" s="525">
        <v>3000</v>
      </c>
      <c r="J10" s="73">
        <v>155</v>
      </c>
      <c r="K10" s="73">
        <v>160</v>
      </c>
      <c r="L10" s="73">
        <v>150</v>
      </c>
      <c r="M10" s="612" t="s">
        <v>226</v>
      </c>
      <c r="N10" s="434">
        <f>VLOOKUP(M10,Master!$D$3:$G$21,2,FALSE)</f>
        <v>705</v>
      </c>
      <c r="O10" s="434">
        <f>VLOOKUP(M10,Master!$D$3:$G$21,3,FALSE)</f>
        <v>4.13</v>
      </c>
      <c r="P10" s="620">
        <f>VLOOKUP(M10,Master!$D$3:$G$21,4,FALSE)</f>
        <v>4.13</v>
      </c>
      <c r="Q10" s="570">
        <f>VLOOKUP(M10,Master!$D$23:$G$41,2,FALSE)</f>
        <v>705</v>
      </c>
      <c r="R10" s="621">
        <f>VLOOKUP(M10,Master!$D$23:$G$41,3,FALSE)</f>
        <v>4.13</v>
      </c>
      <c r="S10" s="622">
        <f>VLOOKUP(M10,Master!$D$23:$G$41,4,FALSE)</f>
        <v>4.13</v>
      </c>
      <c r="T10" s="511">
        <v>155</v>
      </c>
      <c r="U10" s="512">
        <v>155</v>
      </c>
      <c r="V10" s="513">
        <v>155</v>
      </c>
    </row>
    <row r="11" spans="1:22" ht="15" thickTop="1" thickBot="1" x14ac:dyDescent="0.2">
      <c r="A11" s="40" t="s">
        <v>73</v>
      </c>
      <c r="B11" s="211"/>
      <c r="C11" s="822" t="s">
        <v>115</v>
      </c>
      <c r="D11" s="830"/>
      <c r="E11" s="105"/>
      <c r="F11" s="217" t="s">
        <v>190</v>
      </c>
      <c r="G11" s="523">
        <v>800000</v>
      </c>
      <c r="H11" s="524">
        <v>4000</v>
      </c>
      <c r="I11" s="525">
        <v>3000</v>
      </c>
      <c r="J11" s="73">
        <v>155</v>
      </c>
      <c r="K11" s="73">
        <v>160</v>
      </c>
      <c r="L11" s="73">
        <v>150</v>
      </c>
      <c r="M11" s="612" t="s">
        <v>227</v>
      </c>
      <c r="N11" s="434">
        <f>VLOOKUP(M11,Master!$D$3:$G$21,2,FALSE)</f>
        <v>883</v>
      </c>
      <c r="O11" s="619">
        <f>VLOOKUP(M11,Master!$D$3:$G$21,3,FALSE)</f>
        <v>0</v>
      </c>
      <c r="P11" s="620">
        <f>VLOOKUP(M11,Master!$D$3:$G$21,4,FALSE)</f>
        <v>0</v>
      </c>
      <c r="Q11" s="570">
        <f>VLOOKUP(M11,Master!$D$23:$G$41,2,FALSE)</f>
        <v>883</v>
      </c>
      <c r="R11" s="621">
        <f>VLOOKUP(M11,Master!$D$23:$G$41,3,FALSE)</f>
        <v>0</v>
      </c>
      <c r="S11" s="622">
        <f>VLOOKUP(M11,Master!$D$23:$G$41,4,FALSE)</f>
        <v>0</v>
      </c>
      <c r="T11" s="511">
        <v>155</v>
      </c>
      <c r="U11" s="512">
        <v>155</v>
      </c>
      <c r="V11" s="513">
        <v>155</v>
      </c>
    </row>
    <row r="12" spans="1:22" ht="15" thickTop="1" thickBot="1" x14ac:dyDescent="0.2">
      <c r="A12" s="139"/>
      <c r="B12" s="140"/>
      <c r="C12" s="141"/>
      <c r="D12" s="142"/>
      <c r="E12" s="28"/>
      <c r="F12" s="217" t="s">
        <v>191</v>
      </c>
      <c r="G12" s="523">
        <v>800000</v>
      </c>
      <c r="H12" s="524">
        <v>4000</v>
      </c>
      <c r="I12" s="525">
        <v>3000</v>
      </c>
      <c r="J12" s="73">
        <v>155</v>
      </c>
      <c r="K12" s="73">
        <v>160</v>
      </c>
      <c r="L12" s="73">
        <v>150</v>
      </c>
      <c r="M12" s="612" t="s">
        <v>228</v>
      </c>
      <c r="N12" s="434">
        <f>VLOOKUP(M12,Master!$D$3:$G$21,2,FALSE)</f>
        <v>911</v>
      </c>
      <c r="O12" s="619">
        <f>VLOOKUP(M12,Master!$D$3:$G$21,3,FALSE)</f>
        <v>0</v>
      </c>
      <c r="P12" s="620">
        <f>VLOOKUP(M12,Master!$D$3:$G$21,4,FALSE)</f>
        <v>0</v>
      </c>
      <c r="Q12" s="570">
        <f>VLOOKUP(M12,Master!$D$23:$G$41,2,FALSE)</f>
        <v>911</v>
      </c>
      <c r="R12" s="621">
        <f>VLOOKUP(M12,Master!$D$23:$G$41,3,FALSE)</f>
        <v>0</v>
      </c>
      <c r="S12" s="622">
        <f>VLOOKUP(M12,Master!$D$23:$G$41,4,FALSE)</f>
        <v>0</v>
      </c>
      <c r="T12" s="511">
        <v>155</v>
      </c>
      <c r="U12" s="512">
        <v>155</v>
      </c>
      <c r="V12" s="513">
        <v>155</v>
      </c>
    </row>
    <row r="13" spans="1:22" ht="15" thickTop="1" thickBot="1" x14ac:dyDescent="0.2">
      <c r="A13" s="222" t="s">
        <v>16</v>
      </c>
      <c r="B13" s="793"/>
      <c r="C13" s="794"/>
      <c r="D13" s="795"/>
      <c r="E13" s="4"/>
      <c r="F13" s="217" t="s">
        <v>192</v>
      </c>
      <c r="G13" s="523">
        <v>800000</v>
      </c>
      <c r="H13" s="524">
        <v>4000</v>
      </c>
      <c r="I13" s="525">
        <v>3000</v>
      </c>
      <c r="J13" s="73">
        <v>155</v>
      </c>
      <c r="K13" s="73">
        <v>160</v>
      </c>
      <c r="L13" s="73">
        <v>150</v>
      </c>
      <c r="M13" s="612" t="s">
        <v>229</v>
      </c>
      <c r="N13" s="434">
        <f>VLOOKUP(M13,Master!$D$3:$G$21,2,FALSE)</f>
        <v>1071</v>
      </c>
      <c r="O13" s="619">
        <f>VLOOKUP(M13,Master!$D$3:$G$21,3,FALSE)</f>
        <v>0</v>
      </c>
      <c r="P13" s="620">
        <f>VLOOKUP(M13,Master!$D$3:$G$21,4,FALSE)</f>
        <v>0</v>
      </c>
      <c r="Q13" s="570">
        <f>VLOOKUP(M13,Master!$D$23:$G$41,2,FALSE)</f>
        <v>1071</v>
      </c>
      <c r="R13" s="621">
        <f>VLOOKUP(M13,Master!$D$23:$G$41,3,FALSE)</f>
        <v>0</v>
      </c>
      <c r="S13" s="622">
        <f>VLOOKUP(M13,Master!$D$23:$G$41,4,FALSE)</f>
        <v>0</v>
      </c>
      <c r="T13" s="511">
        <v>155</v>
      </c>
      <c r="U13" s="512">
        <v>155</v>
      </c>
      <c r="V13" s="513">
        <v>155</v>
      </c>
    </row>
    <row r="14" spans="1:22" ht="14.25" thickTop="1" x14ac:dyDescent="0.15">
      <c r="A14" s="785"/>
      <c r="B14" s="779"/>
      <c r="C14" s="779"/>
      <c r="D14" s="786"/>
      <c r="E14" s="4"/>
      <c r="F14" s="217" t="s">
        <v>193</v>
      </c>
      <c r="G14" s="523">
        <v>800000</v>
      </c>
      <c r="H14" s="524">
        <v>4000</v>
      </c>
      <c r="I14" s="525">
        <v>3000</v>
      </c>
      <c r="J14" s="73">
        <v>155</v>
      </c>
      <c r="K14" s="73">
        <v>160</v>
      </c>
      <c r="L14" s="73">
        <v>150</v>
      </c>
      <c r="M14" s="612" t="s">
        <v>245</v>
      </c>
      <c r="N14" s="434">
        <f>VLOOKUP(M14,Master!$D$3:$G$21,2,FALSE)</f>
        <v>1316</v>
      </c>
      <c r="O14" s="619">
        <f>VLOOKUP(M14,Master!$D$3:$G$21,3,FALSE)</f>
        <v>0</v>
      </c>
      <c r="P14" s="620">
        <f>VLOOKUP(M14,Master!$D$3:$G$21,4,FALSE)</f>
        <v>0</v>
      </c>
      <c r="Q14" s="570">
        <f>VLOOKUP(M14,Master!$D$23:$G$41,2,FALSE)</f>
        <v>1316</v>
      </c>
      <c r="R14" s="621">
        <f>VLOOKUP(M14,Master!$D$23:$G$41,3,FALSE)</f>
        <v>0</v>
      </c>
      <c r="S14" s="622">
        <f>VLOOKUP(M14,Master!$D$23:$G$41,4,FALSE)</f>
        <v>0</v>
      </c>
      <c r="T14" s="511">
        <v>155</v>
      </c>
      <c r="U14" s="512">
        <v>155</v>
      </c>
      <c r="V14" s="513">
        <v>155</v>
      </c>
    </row>
    <row r="15" spans="1:22" x14ac:dyDescent="0.15">
      <c r="A15" s="787"/>
      <c r="B15" s="779"/>
      <c r="C15" s="779"/>
      <c r="D15" s="786"/>
      <c r="E15" s="6"/>
      <c r="F15" s="217" t="s">
        <v>194</v>
      </c>
      <c r="G15" s="523">
        <v>800000</v>
      </c>
      <c r="H15" s="524">
        <v>4000</v>
      </c>
      <c r="I15" s="525">
        <v>3000</v>
      </c>
      <c r="J15" s="73">
        <v>155</v>
      </c>
      <c r="K15" s="73">
        <v>160</v>
      </c>
      <c r="L15" s="73">
        <v>150</v>
      </c>
      <c r="M15" s="612" t="s">
        <v>246</v>
      </c>
      <c r="N15" s="434">
        <f>VLOOKUP(M15,Master!$D$3:$G$21,2,FALSE)</f>
        <v>0</v>
      </c>
      <c r="O15" s="619">
        <f>VLOOKUP(M15,Master!$D$3:$G$21,3,FALSE)</f>
        <v>0</v>
      </c>
      <c r="P15" s="620">
        <f>VLOOKUP(M15,Master!$D$3:$G$21,4,FALSE)</f>
        <v>0</v>
      </c>
      <c r="Q15" s="570">
        <f>VLOOKUP(M15,Master!$D$23:$G$41,2,FALSE)</f>
        <v>0</v>
      </c>
      <c r="R15" s="621">
        <f>VLOOKUP(M15,Master!$D$23:$G$41,3,FALSE)</f>
        <v>0</v>
      </c>
      <c r="S15" s="622">
        <f>VLOOKUP(M15,Master!$D$23:$G$41,4,FALSE)</f>
        <v>0</v>
      </c>
      <c r="T15" s="511">
        <v>155</v>
      </c>
      <c r="U15" s="512">
        <v>155</v>
      </c>
      <c r="V15" s="513">
        <v>155</v>
      </c>
    </row>
    <row r="16" spans="1:22" ht="14.25" thickBot="1" x14ac:dyDescent="0.2">
      <c r="A16" s="788"/>
      <c r="B16" s="789"/>
      <c r="C16" s="789"/>
      <c r="D16" s="790"/>
      <c r="E16" s="6"/>
      <c r="F16" s="217" t="s">
        <v>195</v>
      </c>
      <c r="G16" s="523">
        <v>800000</v>
      </c>
      <c r="H16" s="524">
        <v>4000</v>
      </c>
      <c r="I16" s="525">
        <v>3000</v>
      </c>
      <c r="J16" s="73">
        <v>155</v>
      </c>
      <c r="K16" s="73">
        <v>160</v>
      </c>
      <c r="L16" s="73">
        <v>150</v>
      </c>
      <c r="M16" s="612" t="s">
        <v>239</v>
      </c>
      <c r="N16" s="434">
        <f>VLOOKUP(M16,Master!$D$3:$G$21,2,FALSE)</f>
        <v>308</v>
      </c>
      <c r="O16" s="434">
        <f>VLOOKUP(M16,Master!$D$3:$G$21,3,FALSE)</f>
        <v>1.89</v>
      </c>
      <c r="P16" s="620">
        <f>VLOOKUP(M16,Master!$D$3:$G$21,4,FALSE)</f>
        <v>1.89</v>
      </c>
      <c r="Q16" s="570">
        <f>VLOOKUP(M16,Master!$D$23:$G$41,2,FALSE)</f>
        <v>308</v>
      </c>
      <c r="R16" s="621">
        <f>VLOOKUP(M16,Master!$D$23:$G$41,3,FALSE)</f>
        <v>1.89</v>
      </c>
      <c r="S16" s="622">
        <f>VLOOKUP(M16,Master!$D$23:$G$41,4,FALSE)</f>
        <v>1.89</v>
      </c>
      <c r="T16" s="511">
        <v>155</v>
      </c>
      <c r="U16" s="512">
        <v>155</v>
      </c>
      <c r="V16" s="513">
        <v>155</v>
      </c>
    </row>
    <row r="17" spans="1:22" ht="15" thickTop="1" thickBot="1" x14ac:dyDescent="0.2">
      <c r="A17" s="169"/>
      <c r="B17" s="791" t="s">
        <v>31</v>
      </c>
      <c r="C17" s="792"/>
      <c r="D17" s="212" t="s">
        <v>43</v>
      </c>
      <c r="E17" s="6"/>
      <c r="F17" s="217" t="s">
        <v>196</v>
      </c>
      <c r="G17" s="523">
        <v>800000</v>
      </c>
      <c r="H17" s="524">
        <v>4000</v>
      </c>
      <c r="I17" s="525">
        <v>3000</v>
      </c>
      <c r="J17" s="73">
        <v>155</v>
      </c>
      <c r="K17" s="73">
        <v>160</v>
      </c>
      <c r="L17" s="73">
        <v>150</v>
      </c>
      <c r="M17" s="612" t="s">
        <v>240</v>
      </c>
      <c r="N17" s="434">
        <f>VLOOKUP(M17,Master!$D$3:$G$21,2,FALSE)</f>
        <v>376</v>
      </c>
      <c r="O17" s="434">
        <f>VLOOKUP(M17,Master!$D$3:$G$21,3,FALSE)</f>
        <v>2.25</v>
      </c>
      <c r="P17" s="620">
        <f>VLOOKUP(M17,Master!$D$3:$G$21,4,FALSE)</f>
        <v>2.25</v>
      </c>
      <c r="Q17" s="570">
        <f>VLOOKUP(M17,Master!$D$23:$G$41,2,FALSE)</f>
        <v>376</v>
      </c>
      <c r="R17" s="621">
        <f>VLOOKUP(M17,Master!$D$23:$G$41,3,FALSE)</f>
        <v>2.25</v>
      </c>
      <c r="S17" s="622">
        <f>VLOOKUP(M17,Master!$D$23:$G$41,4,FALSE)</f>
        <v>2.25</v>
      </c>
      <c r="T17" s="511">
        <v>155</v>
      </c>
      <c r="U17" s="512">
        <v>155</v>
      </c>
      <c r="V17" s="513">
        <v>155</v>
      </c>
    </row>
    <row r="18" spans="1:22" ht="14.25" thickTop="1" x14ac:dyDescent="0.15">
      <c r="A18" s="158" t="s">
        <v>34</v>
      </c>
      <c r="B18" s="796"/>
      <c r="C18" s="797"/>
      <c r="D18" s="223"/>
      <c r="E18" s="6"/>
      <c r="F18" s="217" t="s">
        <v>197</v>
      </c>
      <c r="G18" s="523">
        <v>800000</v>
      </c>
      <c r="H18" s="524">
        <v>4000</v>
      </c>
      <c r="I18" s="525">
        <v>3000</v>
      </c>
      <c r="J18" s="73">
        <v>155</v>
      </c>
      <c r="K18" s="73">
        <v>160</v>
      </c>
      <c r="L18" s="73">
        <v>150</v>
      </c>
      <c r="M18" s="612" t="s">
        <v>241</v>
      </c>
      <c r="N18" s="434">
        <f>VLOOKUP(M18,Master!$D$3:$G$21,2,FALSE)</f>
        <v>428</v>
      </c>
      <c r="O18" s="434">
        <f>VLOOKUP(M18,Master!$D$3:$G$21,3,FALSE)</f>
        <v>2.65</v>
      </c>
      <c r="P18" s="620">
        <f>VLOOKUP(M18,Master!$D$3:$G$21,4,FALSE)</f>
        <v>2.65</v>
      </c>
      <c r="Q18" s="570">
        <f>VLOOKUP(M18,Master!$D$23:$G$41,2,FALSE)</f>
        <v>428</v>
      </c>
      <c r="R18" s="621">
        <f>VLOOKUP(M18,Master!$D$23:$G$41,3,FALSE)</f>
        <v>2.65</v>
      </c>
      <c r="S18" s="622">
        <f>VLOOKUP(M18,Master!$D$23:$G$41,4,FALSE)</f>
        <v>2.65</v>
      </c>
      <c r="T18" s="511">
        <v>155</v>
      </c>
      <c r="U18" s="512">
        <v>155</v>
      </c>
      <c r="V18" s="513">
        <v>155</v>
      </c>
    </row>
    <row r="19" spans="1:22" x14ac:dyDescent="0.15">
      <c r="A19" s="213"/>
      <c r="B19" s="798"/>
      <c r="C19" s="799"/>
      <c r="D19" s="224"/>
      <c r="E19" s="6"/>
      <c r="F19" s="217" t="s">
        <v>198</v>
      </c>
      <c r="G19" s="523">
        <v>800000</v>
      </c>
      <c r="H19" s="524">
        <v>4000</v>
      </c>
      <c r="I19" s="525">
        <v>3000</v>
      </c>
      <c r="J19" s="73">
        <v>155</v>
      </c>
      <c r="K19" s="73">
        <v>160</v>
      </c>
      <c r="L19" s="73">
        <v>150</v>
      </c>
      <c r="M19" s="612" t="s">
        <v>242</v>
      </c>
      <c r="N19" s="434">
        <f>VLOOKUP(M19,Master!$D$3:$G$21,2,FALSE)</f>
        <v>490</v>
      </c>
      <c r="O19" s="434">
        <f>VLOOKUP(M19,Master!$D$3:$G$21,3,FALSE)</f>
        <v>3.01</v>
      </c>
      <c r="P19" s="620">
        <f>VLOOKUP(M19,Master!$D$3:$G$21,4,FALSE)</f>
        <v>3.01</v>
      </c>
      <c r="Q19" s="570">
        <f>VLOOKUP(M19,Master!$D$23:$G$41,2,FALSE)</f>
        <v>490</v>
      </c>
      <c r="R19" s="621">
        <f>VLOOKUP(M19,Master!$D$23:$G$41,3,FALSE)</f>
        <v>3.01</v>
      </c>
      <c r="S19" s="622">
        <f>VLOOKUP(M19,Master!$D$23:$G$41,4,FALSE)</f>
        <v>3.01</v>
      </c>
      <c r="T19" s="511">
        <v>155</v>
      </c>
      <c r="U19" s="512">
        <v>155</v>
      </c>
      <c r="V19" s="513">
        <v>155</v>
      </c>
    </row>
    <row r="20" spans="1:22" ht="14.25" thickBot="1" x14ac:dyDescent="0.2">
      <c r="A20" s="214"/>
      <c r="B20" s="800"/>
      <c r="C20" s="801"/>
      <c r="D20" s="225"/>
      <c r="E20" s="6"/>
      <c r="F20" s="217" t="s">
        <v>199</v>
      </c>
      <c r="G20" s="523">
        <v>800000</v>
      </c>
      <c r="H20" s="524">
        <v>4000</v>
      </c>
      <c r="I20" s="525">
        <v>3000</v>
      </c>
      <c r="J20" s="73">
        <v>155</v>
      </c>
      <c r="K20" s="73">
        <v>160</v>
      </c>
      <c r="L20" s="73">
        <v>150</v>
      </c>
      <c r="M20" s="612" t="s">
        <v>256</v>
      </c>
      <c r="N20" s="434">
        <f>VLOOKUP(M20,Master!$D$3:$G$21,2,FALSE)</f>
        <v>740</v>
      </c>
      <c r="O20" s="619">
        <f>VLOOKUP(M20,Master!$D$3:$G$21,3,FALSE)</f>
        <v>4.7</v>
      </c>
      <c r="P20" s="620">
        <f>VLOOKUP(M20,Master!$D$3:$G$21,4,FALSE)</f>
        <v>4.7</v>
      </c>
      <c r="Q20" s="570">
        <f>VLOOKUP(M20,Master!$D$23:$G$41,2,FALSE)</f>
        <v>740</v>
      </c>
      <c r="R20" s="621">
        <f>VLOOKUP(M20,Master!$D$23:$G$41,3,FALSE)</f>
        <v>4.7</v>
      </c>
      <c r="S20" s="622">
        <f>VLOOKUP(M20,Master!$D$23:$G$41,4,FALSE)</f>
        <v>4.7</v>
      </c>
      <c r="T20" s="511">
        <v>155</v>
      </c>
      <c r="U20" s="512">
        <v>155</v>
      </c>
      <c r="V20" s="513">
        <v>155</v>
      </c>
    </row>
    <row r="21" spans="1:22" ht="15" thickTop="1" thickBot="1" x14ac:dyDescent="0.2">
      <c r="A21" s="157"/>
      <c r="B21" s="157"/>
      <c r="C21" s="157"/>
      <c r="D21" s="157"/>
      <c r="E21" s="6"/>
      <c r="F21" s="217" t="s">
        <v>200</v>
      </c>
      <c r="G21" s="523">
        <v>800000</v>
      </c>
      <c r="H21" s="524">
        <v>4000</v>
      </c>
      <c r="I21" s="525">
        <v>3000</v>
      </c>
      <c r="J21" s="73">
        <v>155</v>
      </c>
      <c r="K21" s="73">
        <v>160</v>
      </c>
      <c r="L21" s="73">
        <v>150</v>
      </c>
      <c r="M21" s="612" t="s">
        <v>257</v>
      </c>
      <c r="N21" s="434">
        <f>VLOOKUP(M21,Master!$D$3:$G$21,2,FALSE)</f>
        <v>890</v>
      </c>
      <c r="O21" s="619">
        <f>VLOOKUP(M21,Master!$D$3:$G$21,3,FALSE)</f>
        <v>5.9</v>
      </c>
      <c r="P21" s="620">
        <f>VLOOKUP(M21,Master!$D$3:$G$21,4,FALSE)</f>
        <v>5.9</v>
      </c>
      <c r="Q21" s="570">
        <f>VLOOKUP(M21,Master!$D$23:$G$41,2,FALSE)</f>
        <v>890</v>
      </c>
      <c r="R21" s="621">
        <f>VLOOKUP(M21,Master!$D$23:$G$41,3,FALSE)</f>
        <v>5.9</v>
      </c>
      <c r="S21" s="622">
        <f>VLOOKUP(M21,Master!$D$23:$G$41,4,FALSE)</f>
        <v>5.9</v>
      </c>
      <c r="T21" s="511">
        <v>155</v>
      </c>
      <c r="U21" s="512">
        <v>155</v>
      </c>
      <c r="V21" s="513">
        <v>155</v>
      </c>
    </row>
    <row r="22" spans="1:22" ht="15" thickTop="1" thickBot="1" x14ac:dyDescent="0.2">
      <c r="A22" s="229" t="s">
        <v>36</v>
      </c>
      <c r="B22" s="805"/>
      <c r="C22" s="806"/>
      <c r="D22" s="807"/>
      <c r="E22" s="6"/>
      <c r="F22" s="217" t="s">
        <v>201</v>
      </c>
      <c r="G22" s="523">
        <v>800000</v>
      </c>
      <c r="H22" s="524">
        <v>4000</v>
      </c>
      <c r="I22" s="525">
        <v>3000</v>
      </c>
      <c r="J22" s="73">
        <v>155</v>
      </c>
      <c r="K22" s="73">
        <v>160</v>
      </c>
      <c r="L22" s="73">
        <v>150</v>
      </c>
      <c r="M22" s="612" t="s">
        <v>224</v>
      </c>
      <c r="N22" s="434">
        <f>VLOOKUP(M22,Master!$D$3:$G$21,2,FALSE)</f>
        <v>519</v>
      </c>
      <c r="O22" s="434">
        <f>VLOOKUP(M22,Master!$D$3:$G$21,3,FALSE)</f>
        <v>3.04</v>
      </c>
      <c r="P22" s="620">
        <f>VLOOKUP(M22,Master!$D$3:$G$21,4,FALSE)</f>
        <v>3.04</v>
      </c>
      <c r="Q22" s="570">
        <f>VLOOKUP(M22,Master!$D$23:$G$41,2,FALSE)</f>
        <v>519</v>
      </c>
      <c r="R22" s="621">
        <f>VLOOKUP(M22,Master!$D$23:$G$41,3,FALSE)</f>
        <v>3.04</v>
      </c>
      <c r="S22" s="622">
        <f>VLOOKUP(M22,Master!$D$23:$G$41,4,FALSE)</f>
        <v>3.04</v>
      </c>
      <c r="T22" s="511">
        <v>155</v>
      </c>
      <c r="U22" s="512">
        <v>155</v>
      </c>
      <c r="V22" s="513">
        <v>155</v>
      </c>
    </row>
    <row r="23" spans="1:22" ht="14.25" thickTop="1" x14ac:dyDescent="0.15">
      <c r="A23" s="802"/>
      <c r="B23" s="779"/>
      <c r="C23" s="779"/>
      <c r="D23" s="786"/>
      <c r="E23" s="6"/>
      <c r="F23" s="217" t="s">
        <v>202</v>
      </c>
      <c r="G23" s="523">
        <v>800000</v>
      </c>
      <c r="H23" s="524">
        <v>4000</v>
      </c>
      <c r="I23" s="525">
        <v>3000</v>
      </c>
      <c r="J23" s="73">
        <v>155</v>
      </c>
      <c r="K23" s="73">
        <v>160</v>
      </c>
      <c r="L23" s="73">
        <v>150</v>
      </c>
      <c r="M23" s="612" t="s">
        <v>225</v>
      </c>
      <c r="N23" s="434">
        <f>VLOOKUP(M23,Master!$D$3:$G$21,2,FALSE)</f>
        <v>620</v>
      </c>
      <c r="O23" s="434">
        <f>VLOOKUP(M23,Master!$D$3:$G$21,3,FALSE)</f>
        <v>3.58</v>
      </c>
      <c r="P23" s="620">
        <f>VLOOKUP(M23,Master!$D$3:$G$21,4,FALSE)</f>
        <v>3.58</v>
      </c>
      <c r="Q23" s="570">
        <f>VLOOKUP(M23,Master!$D$23:$G$41,2,FALSE)</f>
        <v>620</v>
      </c>
      <c r="R23" s="621">
        <f>VLOOKUP(M23,Master!$D$23:$G$41,3,FALSE)</f>
        <v>3.58</v>
      </c>
      <c r="S23" s="622">
        <f>VLOOKUP(M23,Master!$D$23:$G$41,4,FALSE)</f>
        <v>3.58</v>
      </c>
      <c r="T23" s="511">
        <v>155</v>
      </c>
      <c r="U23" s="512">
        <v>155</v>
      </c>
      <c r="V23" s="513">
        <v>155</v>
      </c>
    </row>
    <row r="24" spans="1:22" x14ac:dyDescent="0.15">
      <c r="A24" s="787"/>
      <c r="B24" s="779"/>
      <c r="C24" s="779"/>
      <c r="D24" s="786"/>
      <c r="E24" s="6"/>
      <c r="F24" s="217" t="s">
        <v>203</v>
      </c>
      <c r="G24" s="523">
        <v>800000</v>
      </c>
      <c r="H24" s="524">
        <v>4000</v>
      </c>
      <c r="I24" s="525">
        <v>3000</v>
      </c>
      <c r="J24" s="73">
        <v>155</v>
      </c>
      <c r="K24" s="73">
        <v>160</v>
      </c>
      <c r="L24" s="73">
        <v>150</v>
      </c>
      <c r="M24" s="612" t="s">
        <v>226</v>
      </c>
      <c r="N24" s="434">
        <f>VLOOKUP(M24,Master!$D$3:$G$21,2,FALSE)</f>
        <v>705</v>
      </c>
      <c r="O24" s="434">
        <f>VLOOKUP(M24,Master!$D$3:$G$21,3,FALSE)</f>
        <v>4.13</v>
      </c>
      <c r="P24" s="620">
        <f>VLOOKUP(M24,Master!$D$3:$G$21,4,FALSE)</f>
        <v>4.13</v>
      </c>
      <c r="Q24" s="570">
        <f>VLOOKUP(M24,Master!$D$23:$G$41,2,FALSE)</f>
        <v>705</v>
      </c>
      <c r="R24" s="621">
        <f>VLOOKUP(M24,Master!$D$23:$G$41,3,FALSE)</f>
        <v>4.13</v>
      </c>
      <c r="S24" s="622">
        <f>VLOOKUP(M24,Master!$D$23:$G$41,4,FALSE)</f>
        <v>4.13</v>
      </c>
      <c r="T24" s="511">
        <v>155</v>
      </c>
      <c r="U24" s="512">
        <v>155</v>
      </c>
      <c r="V24" s="513">
        <v>155</v>
      </c>
    </row>
    <row r="25" spans="1:22" ht="14.25" thickBot="1" x14ac:dyDescent="0.2">
      <c r="A25" s="788"/>
      <c r="B25" s="789"/>
      <c r="C25" s="789"/>
      <c r="D25" s="790"/>
      <c r="E25" s="6"/>
      <c r="F25" s="217" t="s">
        <v>204</v>
      </c>
      <c r="G25" s="526">
        <v>1000000</v>
      </c>
      <c r="H25" s="527">
        <v>5000</v>
      </c>
      <c r="I25" s="528">
        <v>5555</v>
      </c>
      <c r="J25" s="219">
        <v>155</v>
      </c>
      <c r="K25" s="219">
        <v>160</v>
      </c>
      <c r="L25" s="219">
        <v>150</v>
      </c>
      <c r="M25" s="612" t="s">
        <v>227</v>
      </c>
      <c r="N25" s="434">
        <f>VLOOKUP(M25,Master!$D$3:$G$21,2,FALSE)</f>
        <v>883</v>
      </c>
      <c r="O25" s="619">
        <f>VLOOKUP(M25,Master!$D$3:$G$21,3,FALSE)</f>
        <v>0</v>
      </c>
      <c r="P25" s="620">
        <f>VLOOKUP(M25,Master!$D$3:$G$21,4,FALSE)</f>
        <v>0</v>
      </c>
      <c r="Q25" s="570">
        <f>VLOOKUP(M25,Master!$D$23:$G$41,2,FALSE)</f>
        <v>883</v>
      </c>
      <c r="R25" s="621">
        <f>VLOOKUP(M25,Master!$D$23:$G$41,3,FALSE)</f>
        <v>0</v>
      </c>
      <c r="S25" s="622">
        <f>VLOOKUP(M25,Master!$D$23:$G$41,4,FALSE)</f>
        <v>0</v>
      </c>
      <c r="T25" s="517">
        <v>155</v>
      </c>
      <c r="U25" s="518">
        <v>155</v>
      </c>
      <c r="V25" s="519">
        <v>155</v>
      </c>
    </row>
    <row r="26" spans="1:22" ht="15" thickTop="1" thickBot="1" x14ac:dyDescent="0.2">
      <c r="A26" s="42"/>
      <c r="B26" s="831" t="s">
        <v>35</v>
      </c>
      <c r="C26" s="832"/>
      <c r="D26" s="614" t="s">
        <v>123</v>
      </c>
      <c r="E26" s="6"/>
      <c r="F26" s="215" t="s">
        <v>182</v>
      </c>
      <c r="G26" s="529">
        <v>1000000</v>
      </c>
      <c r="H26" s="521">
        <v>6000</v>
      </c>
      <c r="I26" s="530">
        <v>6000</v>
      </c>
      <c r="J26" s="216">
        <v>155</v>
      </c>
      <c r="K26" s="216">
        <v>160</v>
      </c>
      <c r="L26" s="435">
        <v>150</v>
      </c>
      <c r="M26" s="610" t="s">
        <v>62</v>
      </c>
      <c r="N26" s="508">
        <v>440</v>
      </c>
      <c r="O26" s="623">
        <v>2.44</v>
      </c>
      <c r="P26" s="624">
        <v>2.75</v>
      </c>
      <c r="Q26" s="600"/>
      <c r="R26" s="601"/>
      <c r="S26" s="602"/>
      <c r="T26" s="597">
        <v>160</v>
      </c>
      <c r="U26" s="509">
        <v>180</v>
      </c>
      <c r="V26" s="510">
        <v>140</v>
      </c>
    </row>
    <row r="27" spans="1:22" ht="14.25" thickTop="1" x14ac:dyDescent="0.15">
      <c r="A27" s="109" t="s">
        <v>33</v>
      </c>
      <c r="B27" s="814"/>
      <c r="C27" s="815"/>
      <c r="D27" s="226"/>
      <c r="E27" s="6"/>
      <c r="F27" s="217" t="s">
        <v>183</v>
      </c>
      <c r="G27" s="531">
        <v>800000</v>
      </c>
      <c r="H27" s="524">
        <v>4000</v>
      </c>
      <c r="I27" s="532">
        <v>5000</v>
      </c>
      <c r="J27" s="73">
        <v>155</v>
      </c>
      <c r="K27" s="73">
        <v>160</v>
      </c>
      <c r="L27" s="436">
        <v>150</v>
      </c>
      <c r="M27" s="609"/>
      <c r="N27" s="511">
        <v>650</v>
      </c>
      <c r="O27" s="625">
        <v>5</v>
      </c>
      <c r="P27" s="626">
        <v>6</v>
      </c>
      <c r="Q27" s="603"/>
      <c r="R27" s="604"/>
      <c r="S27" s="605"/>
      <c r="T27" s="598">
        <v>160</v>
      </c>
      <c r="U27" s="512">
        <v>180</v>
      </c>
      <c r="V27" s="513">
        <v>140</v>
      </c>
    </row>
    <row r="28" spans="1:22" x14ac:dyDescent="0.15">
      <c r="A28" s="109"/>
      <c r="B28" s="811"/>
      <c r="C28" s="799"/>
      <c r="D28" s="227"/>
      <c r="E28" s="6"/>
      <c r="F28" s="217" t="s">
        <v>184</v>
      </c>
      <c r="G28" s="531">
        <v>800000</v>
      </c>
      <c r="H28" s="524">
        <v>4000</v>
      </c>
      <c r="I28" s="532">
        <v>5000</v>
      </c>
      <c r="J28" s="73">
        <v>155</v>
      </c>
      <c r="K28" s="73">
        <v>160</v>
      </c>
      <c r="L28" s="436">
        <v>150</v>
      </c>
      <c r="M28" s="609"/>
      <c r="N28" s="511">
        <v>500</v>
      </c>
      <c r="O28" s="625">
        <v>3.2</v>
      </c>
      <c r="P28" s="626">
        <v>3.2</v>
      </c>
      <c r="Q28" s="603"/>
      <c r="R28" s="604"/>
      <c r="S28" s="605"/>
      <c r="T28" s="598">
        <v>160</v>
      </c>
      <c r="U28" s="512">
        <v>180</v>
      </c>
      <c r="V28" s="513">
        <v>140</v>
      </c>
    </row>
    <row r="29" spans="1:22" ht="14.25" thickBot="1" x14ac:dyDescent="0.2">
      <c r="A29" s="110"/>
      <c r="B29" s="812"/>
      <c r="C29" s="813"/>
      <c r="D29" s="228"/>
      <c r="E29" s="6"/>
      <c r="F29" s="217" t="s">
        <v>130</v>
      </c>
      <c r="G29" s="531">
        <v>700000</v>
      </c>
      <c r="H29" s="524">
        <v>4000</v>
      </c>
      <c r="I29" s="532">
        <v>5000</v>
      </c>
      <c r="J29" s="73">
        <v>155</v>
      </c>
      <c r="K29" s="73">
        <v>160</v>
      </c>
      <c r="L29" s="436">
        <v>150</v>
      </c>
      <c r="M29" s="609"/>
      <c r="N29" s="511">
        <v>650</v>
      </c>
      <c r="O29" s="625">
        <v>5</v>
      </c>
      <c r="P29" s="626">
        <v>6</v>
      </c>
      <c r="Q29" s="603"/>
      <c r="R29" s="604"/>
      <c r="S29" s="605"/>
      <c r="T29" s="598">
        <v>160</v>
      </c>
      <c r="U29" s="512">
        <v>180</v>
      </c>
      <c r="V29" s="513">
        <v>140</v>
      </c>
    </row>
    <row r="30" spans="1:22" ht="15" thickTop="1" thickBot="1" x14ac:dyDescent="0.2">
      <c r="A30" s="157"/>
      <c r="B30" s="157"/>
      <c r="C30" s="157"/>
      <c r="D30" s="157"/>
      <c r="E30" s="6"/>
      <c r="F30" s="217" t="s">
        <v>131</v>
      </c>
      <c r="G30" s="531">
        <v>700000</v>
      </c>
      <c r="H30" s="524">
        <v>4000</v>
      </c>
      <c r="I30" s="532">
        <v>5000</v>
      </c>
      <c r="J30" s="73">
        <v>155</v>
      </c>
      <c r="K30" s="73">
        <v>160</v>
      </c>
      <c r="L30" s="436">
        <v>150</v>
      </c>
      <c r="M30" s="609"/>
      <c r="N30" s="511">
        <v>650</v>
      </c>
      <c r="O30" s="625">
        <v>5</v>
      </c>
      <c r="P30" s="626">
        <v>6</v>
      </c>
      <c r="Q30" s="603"/>
      <c r="R30" s="604"/>
      <c r="S30" s="605"/>
      <c r="T30" s="598">
        <v>160</v>
      </c>
      <c r="U30" s="512">
        <v>180</v>
      </c>
      <c r="V30" s="513">
        <v>140</v>
      </c>
    </row>
    <row r="31" spans="1:22" ht="15" thickTop="1" thickBot="1" x14ac:dyDescent="0.2">
      <c r="A31" s="230" t="s">
        <v>40</v>
      </c>
      <c r="B31" s="808"/>
      <c r="C31" s="809"/>
      <c r="D31" s="810"/>
      <c r="E31" s="6"/>
      <c r="F31" s="217" t="s">
        <v>132</v>
      </c>
      <c r="G31" s="531">
        <v>700000</v>
      </c>
      <c r="H31" s="524">
        <v>4000</v>
      </c>
      <c r="I31" s="532">
        <v>5000</v>
      </c>
      <c r="J31" s="73">
        <v>155</v>
      </c>
      <c r="K31" s="73">
        <v>160</v>
      </c>
      <c r="L31" s="436">
        <v>150</v>
      </c>
      <c r="M31" s="609"/>
      <c r="N31" s="511">
        <v>650</v>
      </c>
      <c r="O31" s="625">
        <v>5</v>
      </c>
      <c r="P31" s="626">
        <v>6</v>
      </c>
      <c r="Q31" s="603"/>
      <c r="R31" s="604"/>
      <c r="S31" s="605"/>
      <c r="T31" s="598">
        <v>160</v>
      </c>
      <c r="U31" s="512">
        <v>180</v>
      </c>
      <c r="V31" s="513">
        <v>140</v>
      </c>
    </row>
    <row r="32" spans="1:22" ht="14.25" thickTop="1" x14ac:dyDescent="0.15">
      <c r="A32" s="778"/>
      <c r="B32" s="779"/>
      <c r="C32" s="779"/>
      <c r="D32" s="780"/>
      <c r="E32" s="6"/>
      <c r="F32" s="217" t="s">
        <v>133</v>
      </c>
      <c r="G32" s="531">
        <v>700000</v>
      </c>
      <c r="H32" s="524">
        <v>4000</v>
      </c>
      <c r="I32" s="532">
        <v>5000</v>
      </c>
      <c r="J32" s="73">
        <v>155</v>
      </c>
      <c r="K32" s="73">
        <v>160</v>
      </c>
      <c r="L32" s="436">
        <v>150</v>
      </c>
      <c r="M32" s="609"/>
      <c r="N32" s="511">
        <v>650</v>
      </c>
      <c r="O32" s="625">
        <v>5</v>
      </c>
      <c r="P32" s="626">
        <v>6</v>
      </c>
      <c r="Q32" s="603"/>
      <c r="R32" s="604"/>
      <c r="S32" s="605"/>
      <c r="T32" s="598">
        <v>160</v>
      </c>
      <c r="U32" s="512">
        <v>180</v>
      </c>
      <c r="V32" s="513">
        <v>140</v>
      </c>
    </row>
    <row r="33" spans="1:22" x14ac:dyDescent="0.15">
      <c r="A33" s="781"/>
      <c r="B33" s="779"/>
      <c r="C33" s="779"/>
      <c r="D33" s="780"/>
      <c r="E33" s="6"/>
      <c r="F33" s="217" t="s">
        <v>134</v>
      </c>
      <c r="G33" s="531">
        <v>700000</v>
      </c>
      <c r="H33" s="524">
        <v>4000</v>
      </c>
      <c r="I33" s="532">
        <v>5000</v>
      </c>
      <c r="J33" s="73">
        <v>155</v>
      </c>
      <c r="K33" s="73">
        <v>160</v>
      </c>
      <c r="L33" s="436">
        <v>150</v>
      </c>
      <c r="M33" s="609"/>
      <c r="N33" s="511">
        <v>650</v>
      </c>
      <c r="O33" s="625">
        <v>5</v>
      </c>
      <c r="P33" s="626">
        <v>6</v>
      </c>
      <c r="Q33" s="603"/>
      <c r="R33" s="604"/>
      <c r="S33" s="605"/>
      <c r="T33" s="598">
        <v>160</v>
      </c>
      <c r="U33" s="512">
        <v>180</v>
      </c>
      <c r="V33" s="513">
        <v>140</v>
      </c>
    </row>
    <row r="34" spans="1:22" x14ac:dyDescent="0.15">
      <c r="A34" s="781"/>
      <c r="B34" s="779"/>
      <c r="C34" s="779"/>
      <c r="D34" s="780"/>
      <c r="E34" s="6"/>
      <c r="F34" s="217" t="s">
        <v>135</v>
      </c>
      <c r="G34" s="531">
        <v>700000</v>
      </c>
      <c r="H34" s="524">
        <v>4000</v>
      </c>
      <c r="I34" s="532">
        <v>5000</v>
      </c>
      <c r="J34" s="73">
        <v>155</v>
      </c>
      <c r="K34" s="73">
        <v>160</v>
      </c>
      <c r="L34" s="436">
        <v>150</v>
      </c>
      <c r="M34" s="609"/>
      <c r="N34" s="511">
        <v>650</v>
      </c>
      <c r="O34" s="625">
        <v>5</v>
      </c>
      <c r="P34" s="626">
        <v>6</v>
      </c>
      <c r="Q34" s="603"/>
      <c r="R34" s="604"/>
      <c r="S34" s="605"/>
      <c r="T34" s="598">
        <v>160</v>
      </c>
      <c r="U34" s="512">
        <v>180</v>
      </c>
      <c r="V34" s="513">
        <v>140</v>
      </c>
    </row>
    <row r="35" spans="1:22" x14ac:dyDescent="0.15">
      <c r="A35" s="781"/>
      <c r="B35" s="779"/>
      <c r="C35" s="779"/>
      <c r="D35" s="780"/>
      <c r="E35" s="6"/>
      <c r="F35" s="217" t="s">
        <v>214</v>
      </c>
      <c r="G35" s="531">
        <v>700000</v>
      </c>
      <c r="H35" s="524">
        <v>4000</v>
      </c>
      <c r="I35" s="532">
        <v>5000</v>
      </c>
      <c r="J35" s="73">
        <v>155</v>
      </c>
      <c r="K35" s="73">
        <v>160</v>
      </c>
      <c r="L35" s="436">
        <v>150</v>
      </c>
      <c r="M35" s="609"/>
      <c r="N35" s="511">
        <v>650</v>
      </c>
      <c r="O35" s="625">
        <v>5</v>
      </c>
      <c r="P35" s="626">
        <v>6</v>
      </c>
      <c r="Q35" s="603"/>
      <c r="R35" s="604"/>
      <c r="S35" s="605"/>
      <c r="T35" s="598">
        <v>160</v>
      </c>
      <c r="U35" s="512">
        <v>180</v>
      </c>
      <c r="V35" s="513">
        <v>140</v>
      </c>
    </row>
    <row r="36" spans="1:22" x14ac:dyDescent="0.15">
      <c r="A36" s="781"/>
      <c r="B36" s="779"/>
      <c r="C36" s="779"/>
      <c r="D36" s="780"/>
      <c r="E36" s="4"/>
      <c r="F36" s="217" t="s">
        <v>136</v>
      </c>
      <c r="G36" s="531">
        <v>700000</v>
      </c>
      <c r="H36" s="524">
        <v>4000</v>
      </c>
      <c r="I36" s="532">
        <v>5000</v>
      </c>
      <c r="J36" s="73">
        <v>155</v>
      </c>
      <c r="K36" s="73">
        <v>160</v>
      </c>
      <c r="L36" s="436">
        <v>150</v>
      </c>
      <c r="M36" s="609"/>
      <c r="N36" s="511">
        <v>650</v>
      </c>
      <c r="O36" s="625">
        <v>5</v>
      </c>
      <c r="P36" s="626">
        <v>6</v>
      </c>
      <c r="Q36" s="603"/>
      <c r="R36" s="604"/>
      <c r="S36" s="605"/>
      <c r="T36" s="598">
        <v>160</v>
      </c>
      <c r="U36" s="512">
        <v>180</v>
      </c>
      <c r="V36" s="513">
        <v>140</v>
      </c>
    </row>
    <row r="37" spans="1:22" x14ac:dyDescent="0.15">
      <c r="A37" s="781"/>
      <c r="B37" s="779"/>
      <c r="C37" s="779"/>
      <c r="D37" s="780"/>
      <c r="E37" s="102"/>
      <c r="F37" s="217" t="s">
        <v>137</v>
      </c>
      <c r="G37" s="531">
        <v>700000</v>
      </c>
      <c r="H37" s="524">
        <v>4000</v>
      </c>
      <c r="I37" s="532">
        <v>5000</v>
      </c>
      <c r="J37" s="73">
        <v>155</v>
      </c>
      <c r="K37" s="73">
        <v>160</v>
      </c>
      <c r="L37" s="436">
        <v>150</v>
      </c>
      <c r="M37" s="609"/>
      <c r="N37" s="511">
        <v>650</v>
      </c>
      <c r="O37" s="625">
        <v>5</v>
      </c>
      <c r="P37" s="626">
        <v>6</v>
      </c>
      <c r="Q37" s="603"/>
      <c r="R37" s="604"/>
      <c r="S37" s="605"/>
      <c r="T37" s="598">
        <v>160</v>
      </c>
      <c r="U37" s="512">
        <v>180</v>
      </c>
      <c r="V37" s="513">
        <v>140</v>
      </c>
    </row>
    <row r="38" spans="1:22" ht="17.25" x14ac:dyDescent="0.2">
      <c r="A38" s="781"/>
      <c r="B38" s="779"/>
      <c r="C38" s="779"/>
      <c r="D38" s="780"/>
      <c r="E38" s="8"/>
      <c r="F38" s="217" t="s">
        <v>138</v>
      </c>
      <c r="G38" s="531">
        <v>700000</v>
      </c>
      <c r="H38" s="524">
        <v>4000</v>
      </c>
      <c r="I38" s="532">
        <v>5000</v>
      </c>
      <c r="J38" s="73">
        <v>155</v>
      </c>
      <c r="K38" s="73">
        <v>160</v>
      </c>
      <c r="L38" s="436">
        <v>150</v>
      </c>
      <c r="M38" s="609"/>
      <c r="N38" s="511">
        <v>650</v>
      </c>
      <c r="O38" s="625">
        <v>5</v>
      </c>
      <c r="P38" s="626">
        <v>6</v>
      </c>
      <c r="Q38" s="603"/>
      <c r="R38" s="604"/>
      <c r="S38" s="605"/>
      <c r="T38" s="598">
        <v>160</v>
      </c>
      <c r="U38" s="512">
        <v>180</v>
      </c>
      <c r="V38" s="513">
        <v>140</v>
      </c>
    </row>
    <row r="39" spans="1:22" ht="17.25" x14ac:dyDescent="0.2">
      <c r="A39" s="781"/>
      <c r="B39" s="779"/>
      <c r="C39" s="779"/>
      <c r="D39" s="780"/>
      <c r="E39" s="8"/>
      <c r="F39" s="217" t="s">
        <v>139</v>
      </c>
      <c r="G39" s="531">
        <v>700000</v>
      </c>
      <c r="H39" s="524">
        <v>4000</v>
      </c>
      <c r="I39" s="532">
        <v>5000</v>
      </c>
      <c r="J39" s="73">
        <v>155</v>
      </c>
      <c r="K39" s="73">
        <v>160</v>
      </c>
      <c r="L39" s="436">
        <v>150</v>
      </c>
      <c r="M39" s="609"/>
      <c r="N39" s="511">
        <v>650</v>
      </c>
      <c r="O39" s="625">
        <v>5</v>
      </c>
      <c r="P39" s="626">
        <v>6</v>
      </c>
      <c r="Q39" s="603"/>
      <c r="R39" s="604"/>
      <c r="S39" s="605"/>
      <c r="T39" s="598">
        <v>160</v>
      </c>
      <c r="U39" s="512">
        <v>180</v>
      </c>
      <c r="V39" s="513">
        <v>140</v>
      </c>
    </row>
    <row r="40" spans="1:22" ht="18" thickBot="1" x14ac:dyDescent="0.25">
      <c r="A40" s="782"/>
      <c r="B40" s="783"/>
      <c r="C40" s="783"/>
      <c r="D40" s="784"/>
      <c r="E40" s="8"/>
      <c r="F40" s="217" t="s">
        <v>140</v>
      </c>
      <c r="G40" s="531">
        <v>700000</v>
      </c>
      <c r="H40" s="524">
        <v>4000</v>
      </c>
      <c r="I40" s="532">
        <v>5000</v>
      </c>
      <c r="J40" s="73">
        <v>155</v>
      </c>
      <c r="K40" s="73">
        <v>160</v>
      </c>
      <c r="L40" s="436">
        <v>150</v>
      </c>
      <c r="M40" s="609"/>
      <c r="N40" s="511">
        <v>650</v>
      </c>
      <c r="O40" s="625">
        <v>5</v>
      </c>
      <c r="P40" s="626">
        <v>6</v>
      </c>
      <c r="Q40" s="603"/>
      <c r="R40" s="604"/>
      <c r="S40" s="605"/>
      <c r="T40" s="598">
        <v>160</v>
      </c>
      <c r="U40" s="512">
        <v>180</v>
      </c>
      <c r="V40" s="513">
        <v>140</v>
      </c>
    </row>
    <row r="41" spans="1:22" ht="14.25" thickTop="1" x14ac:dyDescent="0.15">
      <c r="F41" s="217" t="s">
        <v>141</v>
      </c>
      <c r="G41" s="531">
        <v>700000</v>
      </c>
      <c r="H41" s="524">
        <v>4000</v>
      </c>
      <c r="I41" s="532">
        <v>5000</v>
      </c>
      <c r="J41" s="73">
        <v>155</v>
      </c>
      <c r="K41" s="73">
        <v>160</v>
      </c>
      <c r="L41" s="436">
        <v>150</v>
      </c>
      <c r="M41" s="609"/>
      <c r="N41" s="511">
        <v>650</v>
      </c>
      <c r="O41" s="625">
        <v>5</v>
      </c>
      <c r="P41" s="626">
        <v>6</v>
      </c>
      <c r="Q41" s="603"/>
      <c r="R41" s="604"/>
      <c r="S41" s="605"/>
      <c r="T41" s="598">
        <v>160</v>
      </c>
      <c r="U41" s="512">
        <v>180</v>
      </c>
      <c r="V41" s="513">
        <v>140</v>
      </c>
    </row>
    <row r="42" spans="1:22" x14ac:dyDescent="0.15">
      <c r="F42" s="217" t="s">
        <v>142</v>
      </c>
      <c r="G42" s="531">
        <v>700000</v>
      </c>
      <c r="H42" s="524">
        <v>4000</v>
      </c>
      <c r="I42" s="532">
        <v>5000</v>
      </c>
      <c r="J42" s="73">
        <v>155</v>
      </c>
      <c r="K42" s="73">
        <v>160</v>
      </c>
      <c r="L42" s="436">
        <v>150</v>
      </c>
      <c r="M42" s="609"/>
      <c r="N42" s="511">
        <v>650</v>
      </c>
      <c r="O42" s="625">
        <v>5</v>
      </c>
      <c r="P42" s="626">
        <v>6</v>
      </c>
      <c r="Q42" s="603"/>
      <c r="R42" s="604"/>
      <c r="S42" s="605"/>
      <c r="T42" s="598">
        <v>160</v>
      </c>
      <c r="U42" s="512">
        <v>180</v>
      </c>
      <c r="V42" s="513">
        <v>140</v>
      </c>
    </row>
    <row r="43" spans="1:22" x14ac:dyDescent="0.15">
      <c r="F43" s="217" t="s">
        <v>143</v>
      </c>
      <c r="G43" s="531">
        <v>700000</v>
      </c>
      <c r="H43" s="524">
        <v>4000</v>
      </c>
      <c r="I43" s="532">
        <v>5000</v>
      </c>
      <c r="J43" s="73">
        <v>155</v>
      </c>
      <c r="K43" s="73">
        <v>160</v>
      </c>
      <c r="L43" s="436">
        <v>150</v>
      </c>
      <c r="M43" s="609"/>
      <c r="N43" s="511">
        <v>650</v>
      </c>
      <c r="O43" s="625">
        <v>5</v>
      </c>
      <c r="P43" s="626">
        <v>6</v>
      </c>
      <c r="Q43" s="603"/>
      <c r="R43" s="604"/>
      <c r="S43" s="605"/>
      <c r="T43" s="598">
        <v>160</v>
      </c>
      <c r="U43" s="512">
        <v>180</v>
      </c>
      <c r="V43" s="513">
        <v>140</v>
      </c>
    </row>
    <row r="44" spans="1:22" x14ac:dyDescent="0.15">
      <c r="A44" t="s">
        <v>218</v>
      </c>
      <c r="F44" s="217" t="s">
        <v>144</v>
      </c>
      <c r="G44" s="531">
        <v>700000</v>
      </c>
      <c r="H44" s="524">
        <v>4000</v>
      </c>
      <c r="I44" s="532">
        <v>5000</v>
      </c>
      <c r="J44" s="73">
        <v>155</v>
      </c>
      <c r="K44" s="73">
        <v>160</v>
      </c>
      <c r="L44" s="436">
        <v>150</v>
      </c>
      <c r="M44" s="609"/>
      <c r="N44" s="511">
        <v>650</v>
      </c>
      <c r="O44" s="625">
        <v>5</v>
      </c>
      <c r="P44" s="626">
        <v>6</v>
      </c>
      <c r="Q44" s="603"/>
      <c r="R44" s="604"/>
      <c r="S44" s="605"/>
      <c r="T44" s="598">
        <v>160</v>
      </c>
      <c r="U44" s="512">
        <v>180</v>
      </c>
      <c r="V44" s="513">
        <v>140</v>
      </c>
    </row>
    <row r="45" spans="1:22" x14ac:dyDescent="0.15">
      <c r="A45" s="567" t="s">
        <v>247</v>
      </c>
      <c r="B45" s="567"/>
      <c r="C45" s="567">
        <v>0</v>
      </c>
      <c r="F45" s="217" t="s">
        <v>145</v>
      </c>
      <c r="G45" s="531">
        <v>700000</v>
      </c>
      <c r="H45" s="524">
        <v>4000</v>
      </c>
      <c r="I45" s="532">
        <v>5000</v>
      </c>
      <c r="J45" s="73">
        <v>155</v>
      </c>
      <c r="K45" s="73">
        <v>160</v>
      </c>
      <c r="L45" s="436">
        <v>150</v>
      </c>
      <c r="M45" s="609"/>
      <c r="N45" s="511">
        <v>650</v>
      </c>
      <c r="O45" s="625">
        <v>5</v>
      </c>
      <c r="P45" s="626">
        <v>6</v>
      </c>
      <c r="Q45" s="603"/>
      <c r="R45" s="604"/>
      <c r="S45" s="605"/>
      <c r="T45" s="598">
        <v>160</v>
      </c>
      <c r="U45" s="512">
        <v>180</v>
      </c>
      <c r="V45" s="513">
        <v>140</v>
      </c>
    </row>
    <row r="46" spans="1:22" x14ac:dyDescent="0.15">
      <c r="A46" s="567" t="s">
        <v>250</v>
      </c>
      <c r="B46" s="567"/>
      <c r="C46" s="567">
        <v>0</v>
      </c>
      <c r="F46" s="217" t="s">
        <v>205</v>
      </c>
      <c r="G46" s="531">
        <v>700000</v>
      </c>
      <c r="H46" s="524">
        <v>4000</v>
      </c>
      <c r="I46" s="532">
        <v>5000</v>
      </c>
      <c r="J46" s="73">
        <v>155</v>
      </c>
      <c r="K46" s="73">
        <v>160</v>
      </c>
      <c r="L46" s="436">
        <v>150</v>
      </c>
      <c r="M46" s="609"/>
      <c r="N46" s="511">
        <v>650</v>
      </c>
      <c r="O46" s="625">
        <v>5</v>
      </c>
      <c r="P46" s="626">
        <v>6</v>
      </c>
      <c r="Q46" s="603"/>
      <c r="R46" s="604"/>
      <c r="S46" s="605"/>
      <c r="T46" s="598">
        <v>160</v>
      </c>
      <c r="U46" s="512">
        <v>180</v>
      </c>
      <c r="V46" s="513">
        <v>140</v>
      </c>
    </row>
    <row r="47" spans="1:22" x14ac:dyDescent="0.15">
      <c r="A47" s="567" t="s">
        <v>258</v>
      </c>
      <c r="B47" s="567"/>
      <c r="C47" s="567">
        <v>0</v>
      </c>
      <c r="F47" s="217" t="s">
        <v>206</v>
      </c>
      <c r="G47" s="531">
        <v>700000</v>
      </c>
      <c r="H47" s="524">
        <v>4000</v>
      </c>
      <c r="I47" s="532">
        <v>5000</v>
      </c>
      <c r="J47" s="73">
        <v>155</v>
      </c>
      <c r="K47" s="73">
        <v>160</v>
      </c>
      <c r="L47" s="436">
        <v>150</v>
      </c>
      <c r="M47" s="609"/>
      <c r="N47" s="511">
        <v>650</v>
      </c>
      <c r="O47" s="625">
        <v>5</v>
      </c>
      <c r="P47" s="626">
        <v>6</v>
      </c>
      <c r="Q47" s="603"/>
      <c r="R47" s="604"/>
      <c r="S47" s="605"/>
      <c r="T47" s="598">
        <v>160</v>
      </c>
      <c r="U47" s="512">
        <v>180</v>
      </c>
      <c r="V47" s="513">
        <v>140</v>
      </c>
    </row>
    <row r="48" spans="1:22" x14ac:dyDescent="0.15">
      <c r="A48" s="567" t="s">
        <v>238</v>
      </c>
      <c r="B48" s="567"/>
      <c r="C48" s="567">
        <v>0</v>
      </c>
      <c r="F48" s="217" t="s">
        <v>207</v>
      </c>
      <c r="G48" s="531">
        <v>700000</v>
      </c>
      <c r="H48" s="524">
        <v>4000</v>
      </c>
      <c r="I48" s="532">
        <v>5000</v>
      </c>
      <c r="J48" s="73">
        <v>155</v>
      </c>
      <c r="K48" s="73">
        <v>160</v>
      </c>
      <c r="L48" s="436">
        <v>150</v>
      </c>
      <c r="M48" s="609"/>
      <c r="N48" s="511">
        <v>1100</v>
      </c>
      <c r="O48" s="625">
        <v>5</v>
      </c>
      <c r="P48" s="626">
        <v>6</v>
      </c>
      <c r="Q48" s="603"/>
      <c r="R48" s="604"/>
      <c r="S48" s="605"/>
      <c r="T48" s="598">
        <v>160</v>
      </c>
      <c r="U48" s="512">
        <v>180</v>
      </c>
      <c r="V48" s="513">
        <v>140</v>
      </c>
    </row>
    <row r="49" spans="1:22" x14ac:dyDescent="0.15">
      <c r="A49" s="567" t="s">
        <v>248</v>
      </c>
      <c r="B49" s="567"/>
      <c r="C49" s="567">
        <v>0</v>
      </c>
      <c r="F49" s="217" t="s">
        <v>208</v>
      </c>
      <c r="G49" s="531">
        <v>700000</v>
      </c>
      <c r="H49" s="524">
        <v>4000</v>
      </c>
      <c r="I49" s="532">
        <v>5000</v>
      </c>
      <c r="J49" s="73">
        <v>155</v>
      </c>
      <c r="K49" s="73">
        <v>160</v>
      </c>
      <c r="L49" s="436">
        <v>150</v>
      </c>
      <c r="M49" s="609"/>
      <c r="N49" s="511">
        <v>650</v>
      </c>
      <c r="O49" s="625">
        <v>5</v>
      </c>
      <c r="P49" s="626">
        <v>6</v>
      </c>
      <c r="Q49" s="603"/>
      <c r="R49" s="604"/>
      <c r="S49" s="605"/>
      <c r="T49" s="598">
        <v>160</v>
      </c>
      <c r="U49" s="512">
        <v>180</v>
      </c>
      <c r="V49" s="513">
        <v>140</v>
      </c>
    </row>
    <row r="50" spans="1:22" x14ac:dyDescent="0.15">
      <c r="A50" s="567" t="s">
        <v>259</v>
      </c>
      <c r="B50" s="567"/>
      <c r="C50" s="567">
        <v>0</v>
      </c>
      <c r="F50" s="217" t="s">
        <v>209</v>
      </c>
      <c r="G50" s="531">
        <v>700000</v>
      </c>
      <c r="H50" s="524">
        <v>4000</v>
      </c>
      <c r="I50" s="532">
        <v>5000</v>
      </c>
      <c r="J50" s="73">
        <v>155</v>
      </c>
      <c r="K50" s="73">
        <v>160</v>
      </c>
      <c r="L50" s="436">
        <v>150</v>
      </c>
      <c r="M50" s="609"/>
      <c r="N50" s="511">
        <v>650</v>
      </c>
      <c r="O50" s="625">
        <v>5</v>
      </c>
      <c r="P50" s="626">
        <v>6</v>
      </c>
      <c r="Q50" s="603"/>
      <c r="R50" s="604"/>
      <c r="S50" s="605"/>
      <c r="T50" s="598">
        <v>160</v>
      </c>
      <c r="U50" s="512">
        <v>180</v>
      </c>
      <c r="V50" s="513">
        <v>140</v>
      </c>
    </row>
    <row r="51" spans="1:22" x14ac:dyDescent="0.15">
      <c r="A51" s="567" t="s">
        <v>260</v>
      </c>
      <c r="B51" s="567"/>
      <c r="C51" s="567">
        <v>0</v>
      </c>
      <c r="F51" s="217" t="s">
        <v>215</v>
      </c>
      <c r="G51" s="531">
        <v>700000</v>
      </c>
      <c r="H51" s="524">
        <v>4000</v>
      </c>
      <c r="I51" s="532">
        <v>5000</v>
      </c>
      <c r="J51" s="73">
        <v>155</v>
      </c>
      <c r="K51" s="73">
        <v>160</v>
      </c>
      <c r="L51" s="436">
        <v>150</v>
      </c>
      <c r="M51" s="609"/>
      <c r="N51" s="511">
        <v>650</v>
      </c>
      <c r="O51" s="625">
        <v>5</v>
      </c>
      <c r="P51" s="626">
        <v>6</v>
      </c>
      <c r="Q51" s="603"/>
      <c r="R51" s="604"/>
      <c r="S51" s="605"/>
      <c r="T51" s="598">
        <v>160</v>
      </c>
      <c r="U51" s="512">
        <v>180</v>
      </c>
      <c r="V51" s="513">
        <v>140</v>
      </c>
    </row>
    <row r="52" spans="1:22" x14ac:dyDescent="0.15">
      <c r="A52" s="567" t="s">
        <v>261</v>
      </c>
      <c r="B52" s="567"/>
      <c r="C52" s="567">
        <v>0</v>
      </c>
      <c r="F52" s="217" t="s">
        <v>210</v>
      </c>
      <c r="G52" s="531">
        <v>700000</v>
      </c>
      <c r="H52" s="524">
        <v>4000</v>
      </c>
      <c r="I52" s="532">
        <v>5000</v>
      </c>
      <c r="J52" s="73">
        <v>155</v>
      </c>
      <c r="K52" s="73">
        <v>160</v>
      </c>
      <c r="L52" s="436">
        <v>150</v>
      </c>
      <c r="M52" s="609"/>
      <c r="N52" s="511">
        <v>650</v>
      </c>
      <c r="O52" s="625">
        <v>5</v>
      </c>
      <c r="P52" s="626">
        <v>6</v>
      </c>
      <c r="Q52" s="603"/>
      <c r="R52" s="604"/>
      <c r="S52" s="605"/>
      <c r="T52" s="598">
        <v>160</v>
      </c>
      <c r="U52" s="512">
        <v>180</v>
      </c>
      <c r="V52" s="513">
        <v>140</v>
      </c>
    </row>
    <row r="53" spans="1:22" x14ac:dyDescent="0.15">
      <c r="A53" s="567" t="s">
        <v>262</v>
      </c>
      <c r="B53" s="567"/>
      <c r="C53" s="567">
        <v>0</v>
      </c>
      <c r="F53" s="217" t="s">
        <v>211</v>
      </c>
      <c r="G53" s="531">
        <v>700000</v>
      </c>
      <c r="H53" s="524">
        <v>4000</v>
      </c>
      <c r="I53" s="532">
        <v>5000</v>
      </c>
      <c r="J53" s="73">
        <v>155</v>
      </c>
      <c r="K53" s="73">
        <v>160</v>
      </c>
      <c r="L53" s="436">
        <v>150</v>
      </c>
      <c r="M53" s="609"/>
      <c r="N53" s="511">
        <v>650</v>
      </c>
      <c r="O53" s="625">
        <v>5</v>
      </c>
      <c r="P53" s="626">
        <v>6</v>
      </c>
      <c r="Q53" s="603"/>
      <c r="R53" s="604"/>
      <c r="S53" s="605"/>
      <c r="T53" s="598">
        <v>160</v>
      </c>
      <c r="U53" s="512">
        <v>180</v>
      </c>
      <c r="V53" s="513">
        <v>140</v>
      </c>
    </row>
    <row r="54" spans="1:22" x14ac:dyDescent="0.15">
      <c r="A54" s="567" t="s">
        <v>263</v>
      </c>
      <c r="B54" s="567"/>
      <c r="C54" s="567">
        <v>0</v>
      </c>
      <c r="F54" s="217" t="s">
        <v>212</v>
      </c>
      <c r="G54" s="531">
        <v>700000</v>
      </c>
      <c r="H54" s="524">
        <v>4000</v>
      </c>
      <c r="I54" s="532">
        <v>5000</v>
      </c>
      <c r="J54" s="73">
        <v>155</v>
      </c>
      <c r="K54" s="73">
        <v>160</v>
      </c>
      <c r="L54" s="436">
        <v>150</v>
      </c>
      <c r="M54" s="609"/>
      <c r="N54" s="511">
        <v>650</v>
      </c>
      <c r="O54" s="625">
        <v>5</v>
      </c>
      <c r="P54" s="626">
        <v>6</v>
      </c>
      <c r="Q54" s="603"/>
      <c r="R54" s="604"/>
      <c r="S54" s="605"/>
      <c r="T54" s="598">
        <v>160</v>
      </c>
      <c r="U54" s="512">
        <v>180</v>
      </c>
      <c r="V54" s="513">
        <v>140</v>
      </c>
    </row>
    <row r="55" spans="1:22" ht="14.25" thickBot="1" x14ac:dyDescent="0.2">
      <c r="A55" s="567" t="s">
        <v>249</v>
      </c>
      <c r="B55" s="567"/>
      <c r="C55" s="567">
        <v>0</v>
      </c>
      <c r="F55" s="218" t="s">
        <v>213</v>
      </c>
      <c r="G55" s="526">
        <v>900000</v>
      </c>
      <c r="H55" s="527">
        <v>5000</v>
      </c>
      <c r="I55" s="527">
        <v>5500</v>
      </c>
      <c r="J55" s="219">
        <v>155</v>
      </c>
      <c r="K55" s="219">
        <v>160</v>
      </c>
      <c r="L55" s="437">
        <v>150</v>
      </c>
      <c r="M55" s="609"/>
      <c r="N55" s="514">
        <v>650</v>
      </c>
      <c r="O55" s="627">
        <v>5</v>
      </c>
      <c r="P55" s="628">
        <v>6</v>
      </c>
      <c r="Q55" s="606"/>
      <c r="R55" s="607"/>
      <c r="S55" s="608"/>
      <c r="T55" s="599">
        <v>160</v>
      </c>
      <c r="U55" s="515">
        <v>180</v>
      </c>
      <c r="V55" s="516">
        <v>140</v>
      </c>
    </row>
    <row r="56" spans="1:22" ht="14.25" thickTop="1" x14ac:dyDescent="0.15"/>
  </sheetData>
  <sheetProtection password="E561" sheet="1" objects="1" scenarios="1"/>
  <mergeCells count="28">
    <mergeCell ref="N4:P4"/>
    <mergeCell ref="Q4:S4"/>
    <mergeCell ref="C10:D10"/>
    <mergeCell ref="C11:D11"/>
    <mergeCell ref="B26:C26"/>
    <mergeCell ref="B27:C27"/>
    <mergeCell ref="F3:L3"/>
    <mergeCell ref="G4:I4"/>
    <mergeCell ref="J4:L4"/>
    <mergeCell ref="C8:D8"/>
    <mergeCell ref="B5:D5"/>
    <mergeCell ref="B6:D6"/>
    <mergeCell ref="M3:V3"/>
    <mergeCell ref="B2:C2"/>
    <mergeCell ref="B3:C3"/>
    <mergeCell ref="A32:D40"/>
    <mergeCell ref="A14:D16"/>
    <mergeCell ref="B17:C17"/>
    <mergeCell ref="B13:D13"/>
    <mergeCell ref="B18:C18"/>
    <mergeCell ref="B19:C19"/>
    <mergeCell ref="B20:C20"/>
    <mergeCell ref="A23:D25"/>
    <mergeCell ref="C9:D9"/>
    <mergeCell ref="B22:D22"/>
    <mergeCell ref="B31:D31"/>
    <mergeCell ref="B28:C28"/>
    <mergeCell ref="B29:C29"/>
  </mergeCells>
  <phoneticPr fontId="4"/>
  <dataValidations count="1">
    <dataValidation type="list" allowBlank="1" showInputMessage="1" showErrorMessage="1" sqref="C10:D10" xr:uid="{00000000-0002-0000-0500-000000000000}">
      <formula1>$A$45:$A$56</formula1>
    </dataValidation>
  </dataValidations>
  <pageMargins left="0.25" right="0.25" top="0.75" bottom="0.75" header="0.3" footer="0.3"/>
  <pageSetup paperSize="9" scale="68" orientation="landscape" r:id="rId1"/>
  <headerFooter alignWithMargins="0">
    <oddFooter xml:space="preserve">&amp;R福岡CSK第2期請負契約見積算定書（６／６）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Master!$D$3:$D$21</xm:f>
          </x14:formula1>
          <xm:sqref>M6:M25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30"/>
  <sheetViews>
    <sheetView topLeftCell="A7" workbookViewId="0">
      <selection activeCell="F21" sqref="F21"/>
    </sheetView>
  </sheetViews>
  <sheetFormatPr defaultRowHeight="13.5" x14ac:dyDescent="0.15"/>
  <sheetData>
    <row r="1" spans="1:7" x14ac:dyDescent="0.15">
      <c r="A1" t="s">
        <v>78</v>
      </c>
    </row>
    <row r="2" spans="1:7" x14ac:dyDescent="0.15">
      <c r="A2" t="s">
        <v>80</v>
      </c>
    </row>
    <row r="4" spans="1:7" x14ac:dyDescent="0.15">
      <c r="B4" t="s">
        <v>82</v>
      </c>
      <c r="G4" s="90" t="s">
        <v>104</v>
      </c>
    </row>
    <row r="5" spans="1:7" x14ac:dyDescent="0.15">
      <c r="G5" s="90" t="s">
        <v>107</v>
      </c>
    </row>
    <row r="6" spans="1:7" x14ac:dyDescent="0.15">
      <c r="B6" t="s">
        <v>81</v>
      </c>
    </row>
    <row r="7" spans="1:7" x14ac:dyDescent="0.15">
      <c r="C7" t="s">
        <v>79</v>
      </c>
    </row>
    <row r="8" spans="1:7" x14ac:dyDescent="0.15">
      <c r="C8" t="s">
        <v>93</v>
      </c>
    </row>
    <row r="9" spans="1:7" x14ac:dyDescent="0.15">
      <c r="C9" s="74" t="s">
        <v>94</v>
      </c>
      <c r="D9" s="74"/>
      <c r="E9" s="74"/>
      <c r="F9" s="74"/>
      <c r="G9" s="74"/>
    </row>
    <row r="10" spans="1:7" x14ac:dyDescent="0.15">
      <c r="C10" t="s">
        <v>97</v>
      </c>
    </row>
    <row r="11" spans="1:7" x14ac:dyDescent="0.15">
      <c r="C11" s="74" t="s">
        <v>95</v>
      </c>
    </row>
    <row r="13" spans="1:7" x14ac:dyDescent="0.15">
      <c r="B13" t="s">
        <v>83</v>
      </c>
    </row>
    <row r="14" spans="1:7" x14ac:dyDescent="0.15">
      <c r="C14" s="74" t="s">
        <v>92</v>
      </c>
    </row>
    <row r="16" spans="1:7" x14ac:dyDescent="0.15">
      <c r="B16" t="s">
        <v>84</v>
      </c>
    </row>
    <row r="17" spans="2:9" x14ac:dyDescent="0.15">
      <c r="C17" t="s">
        <v>85</v>
      </c>
    </row>
    <row r="18" spans="2:9" x14ac:dyDescent="0.15">
      <c r="C18" s="74" t="s">
        <v>86</v>
      </c>
      <c r="D18" s="74"/>
      <c r="E18" s="74"/>
      <c r="F18" s="74"/>
      <c r="G18" s="74"/>
      <c r="H18" s="74"/>
    </row>
    <row r="19" spans="2:9" x14ac:dyDescent="0.15">
      <c r="C19" s="74" t="s">
        <v>89</v>
      </c>
      <c r="D19" s="74"/>
      <c r="E19" s="74"/>
      <c r="F19" s="74"/>
      <c r="G19" s="74"/>
      <c r="H19" s="74"/>
    </row>
    <row r="20" spans="2:9" x14ac:dyDescent="0.15">
      <c r="C20" t="s">
        <v>87</v>
      </c>
    </row>
    <row r="21" spans="2:9" x14ac:dyDescent="0.15">
      <c r="C21" t="s">
        <v>88</v>
      </c>
    </row>
    <row r="22" spans="2:9" x14ac:dyDescent="0.15">
      <c r="C22" s="91" t="s">
        <v>105</v>
      </c>
    </row>
    <row r="23" spans="2:9" x14ac:dyDescent="0.15">
      <c r="C23" s="90" t="s">
        <v>106</v>
      </c>
    </row>
    <row r="26" spans="2:9" x14ac:dyDescent="0.15">
      <c r="B26" s="101" t="s">
        <v>110</v>
      </c>
    </row>
    <row r="27" spans="2:9" x14ac:dyDescent="0.15">
      <c r="C27" s="101" t="s">
        <v>117</v>
      </c>
    </row>
    <row r="28" spans="2:9" x14ac:dyDescent="0.15">
      <c r="I28" t="s">
        <v>105</v>
      </c>
    </row>
    <row r="29" spans="2:9" x14ac:dyDescent="0.15">
      <c r="H29" t="s">
        <v>119</v>
      </c>
    </row>
    <row r="30" spans="2:9" x14ac:dyDescent="0.15">
      <c r="H30" t="s">
        <v>118</v>
      </c>
    </row>
  </sheetData>
  <sheetProtection sheet="1" objects="1" scenarios="1"/>
  <phoneticPr fontId="4"/>
  <pageMargins left="0.78700000000000003" right="0.78700000000000003" top="0.98399999999999999" bottom="0.98399999999999999" header="0.51200000000000001" footer="0.51200000000000001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63"/>
  </sheetPr>
  <dimension ref="A1:J40"/>
  <sheetViews>
    <sheetView workbookViewId="0">
      <selection activeCell="D18" sqref="D18"/>
    </sheetView>
  </sheetViews>
  <sheetFormatPr defaultRowHeight="13.5" x14ac:dyDescent="0.15"/>
  <cols>
    <col min="3" max="3" width="3.25" customWidth="1"/>
    <col min="4" max="4" width="15.875" customWidth="1"/>
    <col min="5" max="5" width="10.25" customWidth="1"/>
    <col min="6" max="6" width="6.25" customWidth="1"/>
    <col min="7" max="7" width="7.25" customWidth="1"/>
  </cols>
  <sheetData>
    <row r="1" spans="1:8" x14ac:dyDescent="0.15">
      <c r="A1" t="s">
        <v>129</v>
      </c>
      <c r="D1" t="s">
        <v>255</v>
      </c>
    </row>
    <row r="2" spans="1:8" x14ac:dyDescent="0.15">
      <c r="B2" s="613"/>
      <c r="C2" s="613"/>
      <c r="D2" s="613" t="s">
        <v>230</v>
      </c>
      <c r="E2" s="613"/>
      <c r="F2" s="613"/>
      <c r="G2" s="613"/>
      <c r="H2" s="613"/>
    </row>
    <row r="3" spans="1:8" x14ac:dyDescent="0.15">
      <c r="B3" t="s">
        <v>124</v>
      </c>
      <c r="D3" t="s">
        <v>222</v>
      </c>
      <c r="E3">
        <v>406</v>
      </c>
      <c r="F3" s="616">
        <v>2.35</v>
      </c>
      <c r="G3" s="616">
        <v>2.35</v>
      </c>
    </row>
    <row r="4" spans="1:8" x14ac:dyDescent="0.15">
      <c r="D4" t="s">
        <v>223</v>
      </c>
      <c r="E4">
        <v>447</v>
      </c>
      <c r="F4" s="616">
        <v>2.63</v>
      </c>
      <c r="G4" s="616">
        <v>2.63</v>
      </c>
    </row>
    <row r="5" spans="1:8" x14ac:dyDescent="0.15">
      <c r="D5" t="s">
        <v>224</v>
      </c>
      <c r="E5">
        <v>519</v>
      </c>
      <c r="F5" s="616">
        <v>3.04</v>
      </c>
      <c r="G5" s="616">
        <v>3.04</v>
      </c>
    </row>
    <row r="6" spans="1:8" x14ac:dyDescent="0.15">
      <c r="D6" t="s">
        <v>225</v>
      </c>
      <c r="E6">
        <v>620</v>
      </c>
      <c r="F6" s="616">
        <v>3.58</v>
      </c>
      <c r="G6" s="616">
        <v>3.58</v>
      </c>
    </row>
    <row r="7" spans="1:8" x14ac:dyDescent="0.15">
      <c r="D7" t="s">
        <v>226</v>
      </c>
      <c r="E7">
        <v>705</v>
      </c>
      <c r="F7" s="616">
        <v>4.13</v>
      </c>
      <c r="G7" s="616">
        <v>4.13</v>
      </c>
    </row>
    <row r="8" spans="1:8" x14ac:dyDescent="0.15">
      <c r="D8" t="s">
        <v>227</v>
      </c>
      <c r="E8">
        <v>883</v>
      </c>
      <c r="F8" s="616">
        <v>0</v>
      </c>
      <c r="G8" s="616">
        <v>0</v>
      </c>
    </row>
    <row r="9" spans="1:8" x14ac:dyDescent="0.15">
      <c r="D9" t="s">
        <v>243</v>
      </c>
      <c r="E9" s="615">
        <v>1018</v>
      </c>
      <c r="F9" s="616">
        <v>0</v>
      </c>
      <c r="G9" s="616">
        <v>0</v>
      </c>
    </row>
    <row r="10" spans="1:8" x14ac:dyDescent="0.15">
      <c r="D10" t="s">
        <v>244</v>
      </c>
      <c r="F10" s="616"/>
      <c r="G10" s="616"/>
    </row>
    <row r="11" spans="1:8" x14ac:dyDescent="0.15">
      <c r="D11" t="s">
        <v>229</v>
      </c>
      <c r="E11" s="615">
        <v>1071</v>
      </c>
      <c r="F11" s="616">
        <v>0</v>
      </c>
      <c r="G11" s="616">
        <v>0</v>
      </c>
    </row>
    <row r="12" spans="1:8" x14ac:dyDescent="0.15">
      <c r="D12" t="s">
        <v>245</v>
      </c>
      <c r="E12" s="615">
        <v>1316</v>
      </c>
      <c r="F12" s="616">
        <v>0</v>
      </c>
      <c r="G12" s="616">
        <v>0</v>
      </c>
    </row>
    <row r="13" spans="1:8" x14ac:dyDescent="0.15">
      <c r="D13" t="s">
        <v>228</v>
      </c>
      <c r="E13">
        <v>911</v>
      </c>
      <c r="F13" s="616">
        <v>0</v>
      </c>
      <c r="G13" s="616">
        <v>0</v>
      </c>
    </row>
    <row r="14" spans="1:8" x14ac:dyDescent="0.15">
      <c r="D14" t="s">
        <v>246</v>
      </c>
      <c r="F14" s="616"/>
      <c r="G14" s="616"/>
    </row>
    <row r="15" spans="1:8" x14ac:dyDescent="0.15">
      <c r="D15" t="s">
        <v>239</v>
      </c>
      <c r="E15">
        <v>308</v>
      </c>
      <c r="F15" s="616">
        <v>1.89</v>
      </c>
      <c r="G15" s="616">
        <v>1.89</v>
      </c>
    </row>
    <row r="16" spans="1:8" x14ac:dyDescent="0.15">
      <c r="D16" t="s">
        <v>240</v>
      </c>
      <c r="E16">
        <v>376</v>
      </c>
      <c r="F16" s="616">
        <v>2.25</v>
      </c>
      <c r="G16" s="616">
        <v>2.25</v>
      </c>
    </row>
    <row r="17" spans="2:10" x14ac:dyDescent="0.15">
      <c r="D17" t="s">
        <v>241</v>
      </c>
      <c r="E17">
        <v>428</v>
      </c>
      <c r="F17" s="616">
        <v>2.65</v>
      </c>
      <c r="G17" s="616">
        <v>2.65</v>
      </c>
    </row>
    <row r="18" spans="2:10" x14ac:dyDescent="0.15">
      <c r="D18" t="s">
        <v>242</v>
      </c>
      <c r="E18">
        <v>490</v>
      </c>
      <c r="F18" s="616">
        <v>3.01</v>
      </c>
      <c r="G18" s="616">
        <v>3.01</v>
      </c>
    </row>
    <row r="19" spans="2:10" x14ac:dyDescent="0.15">
      <c r="D19" t="s">
        <v>256</v>
      </c>
      <c r="E19">
        <v>740</v>
      </c>
      <c r="F19" s="616">
        <v>4.7</v>
      </c>
      <c r="G19" s="616">
        <v>4.7</v>
      </c>
    </row>
    <row r="20" spans="2:10" x14ac:dyDescent="0.15">
      <c r="D20" t="s">
        <v>257</v>
      </c>
      <c r="E20">
        <v>890</v>
      </c>
      <c r="F20" s="616">
        <v>5.9</v>
      </c>
      <c r="G20" s="616">
        <v>5.9</v>
      </c>
    </row>
    <row r="21" spans="2:10" x14ac:dyDescent="0.15">
      <c r="F21" s="536"/>
      <c r="G21" s="536"/>
    </row>
    <row r="22" spans="2:10" x14ac:dyDescent="0.15">
      <c r="B22" s="613"/>
      <c r="C22" s="613"/>
      <c r="D22" s="613" t="s">
        <v>231</v>
      </c>
      <c r="E22" s="613"/>
      <c r="F22" s="613"/>
      <c r="G22" s="613"/>
      <c r="H22" s="613"/>
    </row>
    <row r="23" spans="2:10" x14ac:dyDescent="0.15">
      <c r="B23" t="s">
        <v>124</v>
      </c>
      <c r="D23" t="s">
        <v>222</v>
      </c>
      <c r="E23">
        <v>406</v>
      </c>
      <c r="F23" s="616">
        <v>2.35</v>
      </c>
      <c r="G23" s="616">
        <v>2.35</v>
      </c>
    </row>
    <row r="24" spans="2:10" x14ac:dyDescent="0.15">
      <c r="D24" t="s">
        <v>223</v>
      </c>
      <c r="E24">
        <v>447</v>
      </c>
      <c r="F24" s="616">
        <v>2.63</v>
      </c>
      <c r="G24" s="616">
        <v>2.63</v>
      </c>
    </row>
    <row r="25" spans="2:10" x14ac:dyDescent="0.15">
      <c r="D25" t="s">
        <v>224</v>
      </c>
      <c r="E25">
        <v>519</v>
      </c>
      <c r="F25" s="616">
        <v>3.04</v>
      </c>
      <c r="G25" s="616">
        <v>3.04</v>
      </c>
    </row>
    <row r="26" spans="2:10" x14ac:dyDescent="0.15">
      <c r="D26" t="s">
        <v>225</v>
      </c>
      <c r="E26">
        <v>620</v>
      </c>
      <c r="F26" s="616">
        <v>3.58</v>
      </c>
      <c r="G26" s="616">
        <v>3.58</v>
      </c>
    </row>
    <row r="27" spans="2:10" x14ac:dyDescent="0.15">
      <c r="D27" t="s">
        <v>226</v>
      </c>
      <c r="E27">
        <v>705</v>
      </c>
      <c r="F27" s="616">
        <v>4.13</v>
      </c>
      <c r="G27" s="616">
        <v>4.13</v>
      </c>
    </row>
    <row r="28" spans="2:10" x14ac:dyDescent="0.15">
      <c r="D28" t="s">
        <v>227</v>
      </c>
      <c r="E28">
        <v>883</v>
      </c>
      <c r="F28" s="616">
        <v>0</v>
      </c>
      <c r="G28" s="616">
        <v>0</v>
      </c>
    </row>
    <row r="29" spans="2:10" x14ac:dyDescent="0.15">
      <c r="D29" t="s">
        <v>243</v>
      </c>
      <c r="E29" s="615">
        <v>1018</v>
      </c>
      <c r="F29" s="616">
        <v>0</v>
      </c>
      <c r="G29" s="616">
        <v>0</v>
      </c>
    </row>
    <row r="30" spans="2:10" x14ac:dyDescent="0.15">
      <c r="D30" t="s">
        <v>244</v>
      </c>
      <c r="F30" s="616"/>
      <c r="G30" s="616"/>
    </row>
    <row r="31" spans="2:10" x14ac:dyDescent="0.15">
      <c r="D31" t="s">
        <v>229</v>
      </c>
      <c r="E31" s="615">
        <v>1071</v>
      </c>
      <c r="F31" s="616">
        <v>0</v>
      </c>
      <c r="G31" s="616">
        <v>0</v>
      </c>
      <c r="J31" s="615"/>
    </row>
    <row r="32" spans="2:10" x14ac:dyDescent="0.15">
      <c r="D32" t="s">
        <v>245</v>
      </c>
      <c r="E32" s="615">
        <v>1316</v>
      </c>
      <c r="F32" s="616">
        <v>0</v>
      </c>
      <c r="G32" s="616">
        <v>0</v>
      </c>
    </row>
    <row r="33" spans="4:9" x14ac:dyDescent="0.15">
      <c r="D33" t="s">
        <v>228</v>
      </c>
      <c r="E33" s="615">
        <v>911</v>
      </c>
      <c r="F33" s="616">
        <v>0</v>
      </c>
      <c r="G33" s="616">
        <v>0</v>
      </c>
      <c r="I33" s="615"/>
    </row>
    <row r="34" spans="4:9" x14ac:dyDescent="0.15">
      <c r="D34" t="s">
        <v>246</v>
      </c>
      <c r="E34">
        <v>0</v>
      </c>
      <c r="F34" s="616"/>
      <c r="G34" s="616"/>
    </row>
    <row r="35" spans="4:9" x14ac:dyDescent="0.15">
      <c r="D35" t="s">
        <v>239</v>
      </c>
      <c r="E35">
        <v>308</v>
      </c>
      <c r="F35" s="616">
        <v>1.89</v>
      </c>
      <c r="G35" s="616">
        <v>1.89</v>
      </c>
    </row>
    <row r="36" spans="4:9" x14ac:dyDescent="0.15">
      <c r="D36" t="s">
        <v>240</v>
      </c>
      <c r="E36">
        <v>376</v>
      </c>
      <c r="F36" s="616">
        <v>2.25</v>
      </c>
      <c r="G36" s="616">
        <v>2.25</v>
      </c>
    </row>
    <row r="37" spans="4:9" x14ac:dyDescent="0.15">
      <c r="D37" t="s">
        <v>241</v>
      </c>
      <c r="E37">
        <v>428</v>
      </c>
      <c r="F37" s="616">
        <v>2.65</v>
      </c>
      <c r="G37" s="616">
        <v>2.65</v>
      </c>
    </row>
    <row r="38" spans="4:9" x14ac:dyDescent="0.15">
      <c r="D38" t="s">
        <v>242</v>
      </c>
      <c r="E38">
        <v>490</v>
      </c>
      <c r="F38" s="616">
        <v>3.01</v>
      </c>
      <c r="G38" s="616">
        <v>3.01</v>
      </c>
    </row>
    <row r="39" spans="4:9" x14ac:dyDescent="0.15">
      <c r="D39" t="s">
        <v>256</v>
      </c>
      <c r="E39">
        <v>740</v>
      </c>
      <c r="F39" s="616">
        <v>4.7</v>
      </c>
      <c r="G39" s="616">
        <v>4.7</v>
      </c>
    </row>
    <row r="40" spans="4:9" x14ac:dyDescent="0.15">
      <c r="D40" t="s">
        <v>257</v>
      </c>
      <c r="E40">
        <v>890</v>
      </c>
      <c r="F40" s="616">
        <v>5.9</v>
      </c>
      <c r="G40" s="616">
        <v>5.9</v>
      </c>
    </row>
  </sheetData>
  <sheetProtection password="E561" sheet="1" objects="1" scenarios="1"/>
  <sortState xmlns:xlrd2="http://schemas.microsoft.com/office/spreadsheetml/2017/richdata2" ref="D3:G14">
    <sortCondition ref="D3:D14"/>
  </sortState>
  <phoneticPr fontId="4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算定書(超過含)</vt:lpstr>
      <vt:lpstr>算定書基本</vt:lpstr>
      <vt:lpstr>稼動</vt:lpstr>
      <vt:lpstr>基本</vt:lpstr>
      <vt:lpstr>工数</vt:lpstr>
      <vt:lpstr>基本情報</vt:lpstr>
      <vt:lpstr>ReadMe</vt:lpstr>
      <vt:lpstr>Master</vt:lpstr>
      <vt:lpstr>稼動!Print_Area</vt:lpstr>
      <vt:lpstr>基本!Print_Area</vt:lpstr>
      <vt:lpstr>基本情報!Print_Area</vt:lpstr>
      <vt:lpstr>工数!Print_Area</vt:lpstr>
      <vt:lpstr>'算定書(超過含)'!Print_Area</vt:lpstr>
      <vt:lpstr>算定書基本!Print_Area</vt:lpstr>
      <vt:lpstr>工数!Print_Titles</vt:lpstr>
      <vt:lpstr>社員区分</vt:lpstr>
    </vt:vector>
  </TitlesOfParts>
  <Company>ＣＳＫ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九州事業部 開発部</dc:creator>
  <cp:lastModifiedBy>原田 佳到</cp:lastModifiedBy>
  <cp:lastPrinted>2012-04-19T04:47:12Z</cp:lastPrinted>
  <dcterms:created xsi:type="dcterms:W3CDTF">1997-05-14T04:08:01Z</dcterms:created>
  <dcterms:modified xsi:type="dcterms:W3CDTF">2024-03-11T04:35:49Z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6418b3ca-9019-4223-b1f6-b36115f60064</vt:lpwstr>
  </property>
</Properties>
</file>