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06.CAMPUS.004\Desktop\"/>
    </mc:Choice>
  </mc:AlternateContent>
  <xr:revisionPtr revIDLastSave="0" documentId="13_ncr:1_{4FDC63A2-5AEF-4A10-A4BD-8F6FE23C88F1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ie" sheetId="2" r:id="rId2"/>
    <sheet name="styczeń" sheetId="3" r:id="rId3"/>
  </sheets>
  <definedNames>
    <definedName name="_xlnm._FilterDatabase" localSheetId="0" hidden="1">operacje!$A$1:$G$1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A27" i="3" a="1"/>
  <c r="A27" i="3" s="1"/>
  <c r="A28" i="3" a="1"/>
  <c r="A28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14" i="3" a="1"/>
  <c r="A14" i="3" s="1"/>
  <c r="D5" i="3"/>
  <c r="E5" i="3" s="1"/>
  <c r="D3" i="3"/>
  <c r="E3" i="3" s="1"/>
  <c r="D4" i="3"/>
  <c r="E4" i="3" s="1"/>
  <c r="D6" i="3"/>
  <c r="E6" i="3" s="1"/>
  <c r="D7" i="3"/>
  <c r="E7" i="3" s="1"/>
  <c r="D8" i="3"/>
  <c r="E8" i="3" s="1"/>
  <c r="C9" i="3"/>
  <c r="B9" i="3"/>
  <c r="D2" i="3" s="1"/>
  <c r="E2" i="3" s="1"/>
  <c r="I2" i="1" a="1"/>
  <c r="I2" i="1" s="1"/>
  <c r="G208" i="1"/>
  <c r="D2" i="2" a="1"/>
  <c r="D2" i="2" s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D9" i="3" l="1"/>
  <c r="E9" i="3" s="1"/>
  <c r="C19" i="3"/>
  <c r="C16" i="3"/>
  <c r="C14" i="3"/>
  <c r="C23" i="3"/>
  <c r="C18" i="3"/>
  <c r="C15" i="3"/>
  <c r="C26" i="3"/>
  <c r="C21" i="3"/>
  <c r="C28" i="3"/>
  <c r="C27" i="3"/>
  <c r="C22" i="3"/>
  <c r="C17" i="3"/>
  <c r="C25" i="3"/>
  <c r="C24" i="3"/>
  <c r="C2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<sst xmlns="http://schemas.openxmlformats.org/spreadsheetml/2006/main" count="934" uniqueCount="45">
  <si>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</si>
  <si>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</si>
  <si>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</si>
  <si>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</si>
  <si>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</si>
  <si>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</si>
  <si>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</si>
  <si>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</si>
  <si>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</si>
  <si>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</si>
  <si>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</si>
  <si>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</si>
  <si>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</si>
  <si>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</si>
  <si>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</si>
  <si>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</si>
  <si>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</si>
  <si>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</si>
  <si>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</si>
  <si>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</si>
  <si>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</si>
  <si>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</si>
  <si>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</si>
  <si>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</si>
  <si>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</si>
  <si>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</si>
  <si>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</si>
  <si>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</si>
  <si>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</si>
  <si>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</si>
  <si>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</si>
  <si>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</si>
  <si>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Transakcja</t>
  </si>
  <si>
    <t>Darowizny</t>
  </si>
  <si>
    <t>Świadczenia</t>
  </si>
  <si>
    <t>Kategorie</t>
  </si>
  <si>
    <t xml:space="preserve">Konto </t>
  </si>
  <si>
    <t>Saldo początkowe</t>
  </si>
  <si>
    <t>Operacje</t>
  </si>
  <si>
    <t>Saldo końcowe</t>
  </si>
  <si>
    <t>SUMA</t>
  </si>
  <si>
    <t>miesiąc</t>
  </si>
  <si>
    <t>suma</t>
  </si>
  <si>
    <t>typ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</si>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</sst>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</cellXfs>
  <cellStyles count="1">
    <cellStyle name="Normalny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08FA7A-8ACB-4B5C-8348-E9619D5E8847}" name="operacje" displayName="operacje" ref="A1:G208" totalsRowShown="0" headerRowDxfId="3" dataDxfId="4">
  <autoFilter ref="A1:G208" xr:uid="{5308FA7A-8ACB-4B5C-8348-E9619D5E8847}"/>
  <tableColumns count="7">
    <tableColumn id="1" xr3:uid="{E1A72CE1-3028-4648-B52C-5A4C675F6955}" name="Kwota" dataDxfId="11"/>
    <tableColumn id="2" xr3:uid="{998647B1-66F4-4A88-A809-3A89898065FB}" name="Bank" dataDxfId="10"/>
    <tableColumn id="3" xr3:uid="{25A50E71-ABB3-45E7-A445-9C09A4794817}" name="Produkt" dataDxfId="9"/>
    <tableColumn id="4" xr3:uid="{B6296525-85A8-4296-A6BD-C9BFF386074F}" name="Kategoria" dataDxfId="8"/>
    <tableColumn id="5" xr3:uid="{7834DB50-DA5F-4105-B889-50F5F10C60C2}" name="Typ" dataDxfId="7"/>
    <tableColumn id="6" xr3:uid="{B41E54F4-D7F6-4325-B1BE-D9A608043F93}" name="Data" dataDxfId="6"/>
    <tableColumn id="7" xr3:uid="{C6A137F2-C093-4979-ABCE-7DEAB55EBAB6}" name="Miesiąc" dataDxfId="5">
      <calculatedColumnFormula>IF(ISBLANK(operacje[[#This Row],[Data]]),,MONTH(operacje[[#This Row],[Data]]))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228FA-5E5B-4B05-9CD5-B083FC6B3A92}" name="Kategorie" displayName="Kategorie" ref="A1:B17" totalsRowShown="0">
  <autoFilter ref="A1:B17" xr:uid="{1CB228FA-5E5B-4B05-9CD5-B083FC6B3A92}"/>
  <tableColumns count="2">
    <tableColumn id="1" xr3:uid="{3E2202E9-CFC1-4EA3-A471-09968D47AB0C}" name="Kategorie"/>
    <tableColumn id="2" xr3:uid="{B6F01B93-BEE6-4851-BD24-0CFD80A547E3}" name="Typ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546F4-235B-43A3-BA82-62F037678FE7}" name="Produkty" displayName="Produkty" ref="K1:L8" totalsRowShown="0">
  <autoFilter ref="K1:L8" xr:uid="{7F3546F4-235B-43A3-BA82-62F037678FE7}"/>
  <tableColumns count="2">
    <tableColumn id="1" xr3:uid="{B2FAB392-8852-454D-84A1-B67829D957BF}" name="mBank"/>
    <tableColumn id="2" xr3:uid="{3C5D05A5-B9C2-42E3-8457-E59DA0EBFBF1}" name="Kont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5E0AE7-263F-4C4A-B179-CFB619E97F37}" name="Tabela6" displayName="Tabela6" ref="N1:O9" totalsRowShown="0">
  <autoFilter ref="N1:O9" xr:uid="{765E0AE7-263F-4C4A-B179-CFB619E97F37}"/>
  <tableColumns count="2">
    <tableColumn id="1" xr3:uid="{93A2154C-EE13-448F-A643-719F33ED0648}" name="Bank"/>
    <tableColumn id="2" xr3:uid="{ED4CE908-49A4-46FF-941A-67E0A1D594E3}" name="Produk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09974E-5F98-4C52-AF3A-CA16E8A15C93}" name="Tabela7" displayName="Tabela7" ref="A1:E9" totalsRowShown="0">
  <autoFilter ref="A1:E9" xr:uid="{B409974E-5F98-4C52-AF3A-CA16E8A15C93}"/>
  <tableColumns count="5">
    <tableColumn id="1" xr3:uid="{86631558-4432-4732-AAB9-B3D5FC89B464}" name="Bank"/>
    <tableColumn id="2" xr3:uid="{0DF5D326-61D3-4799-B879-056595936081}" name="Produkt"/>
    <tableColumn id="3" xr3:uid="{C9634E36-20A1-4828-8BEE-DE5661545625}" name="Saldo początkowe"/>
    <tableColumn id="4" xr3:uid="{E5BABC87-C068-4895-AB01-75C430A498FB}" name="Operacje"/>
    <tableColumn id="5" xr3:uid="{AC416609-8F90-4A52-BF6D-C165A96B1E5F}" name="Saldo końcowe" dataDxfId="2">
      <calculatedColumnFormula>Tabela7[[#This Row],[Saldo początkowe]]+Tabela7[[#This Row],[Operacje]]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I208"/>
  <sheetViews>
    <sheetView topLeftCell="A10" workbookViewId="0">
      <selection activeCell="B2" sqref="B2:C208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9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>
        <v>-1500</v>
      </c>
      <c r="B2" s="1" t="s">
        <v>7</v>
      </c>
      <c r="C2" s="1" t="s">
        <v>8</v>
      </c>
      <c r="D2" s="1" t="s">
        <v>9</v>
      </c>
      <c r="E2" s="1" t="s">
        <v>12</v>
      </c>
      <c r="F2" s="3">
        <v>45296</v>
      </c>
      <c r="G2" s="1">
        <f>IF(ISBLANK(operacje[[#This Row],[Data]]),,MONTH(operacje[[#This Row],[Data]]))</f>
        <v>1</v>
      </c>
      <c r="I2" t="e" cm="1">
        <f t="array" ref="I2">CHOOSE(MATCH(B2,Kategorie!$D$1:$F$1,0),Kategorie!$D$2:$D$4,Kategorie!$E$2:$E$3,Kategorie!$F$2:$F$3)</f>
        <v>#N/A</v>
      </c>
    </row>
    <row r="3" spans="1:9" x14ac:dyDescent="0.25">
      <c r="A3" s="2">
        <v>4500</v>
      </c>
      <c r="B3" s="1" t="s">
        <v>7</v>
      </c>
      <c r="C3" s="1" t="s">
        <v>8</v>
      </c>
      <c r="D3" s="1" t="s">
        <v>11</v>
      </c>
      <c r="E3" s="1" t="s">
        <v>12</v>
      </c>
      <c r="F3" s="3">
        <v>45301</v>
      </c>
      <c r="G3" s="1">
        <f>IF(ISBLANK(operacje[[#This Row],[Data]]),,MONTH(operacje[[#This Row],[Data]]))</f>
        <v>1</v>
      </c>
    </row>
    <row r="4" spans="1:9" x14ac:dyDescent="0.25">
      <c r="A4" s="2">
        <v>-2000</v>
      </c>
      <c r="B4" s="1" t="s">
        <v>7</v>
      </c>
      <c r="C4" s="1" t="s">
        <v>8</v>
      </c>
      <c r="D4" s="1" t="s">
        <v>13</v>
      </c>
      <c r="E4" s="1" t="s">
        <v>10</v>
      </c>
      <c r="F4" s="3">
        <v>45302</v>
      </c>
      <c r="G4" s="1">
        <f>IF(ISBLANK(operacje[[#This Row],[Data]]),,MONTH(operacje[[#This Row],[Data]]))</f>
        <v>1</v>
      </c>
    </row>
    <row r="5" spans="1:9" x14ac:dyDescent="0.25">
      <c r="A5" s="2">
        <v>-45</v>
      </c>
      <c r="B5" s="1" t="s">
        <v>14</v>
      </c>
      <c r="C5" s="1" t="s">
        <v>8</v>
      </c>
      <c r="D5" s="1" t="s">
        <v>9</v>
      </c>
      <c r="E5" s="1" t="s">
        <v>10</v>
      </c>
      <c r="F5" s="3">
        <v>45305</v>
      </c>
      <c r="G5" s="1">
        <f>IF(ISBLANK(operacje[[#This Row],[Data]]),,MONTH(operacje[[#This Row],[Data]]))</f>
        <v>1</v>
      </c>
    </row>
    <row r="6" spans="1:9" x14ac:dyDescent="0.25">
      <c r="A6" s="2">
        <v>-150</v>
      </c>
      <c r="B6" s="1" t="s">
        <v>7</v>
      </c>
      <c r="C6" s="1" t="s">
        <v>15</v>
      </c>
      <c r="D6" s="1" t="s">
        <v>16</v>
      </c>
      <c r="E6" s="1" t="s">
        <v>10</v>
      </c>
      <c r="F6" s="3">
        <v>45306</v>
      </c>
      <c r="G6" s="1">
        <f>IF(ISBLANK(operacje[[#This Row],[Data]]),,MONTH(operacje[[#This Row],[Data]]))</f>
        <v>1</v>
      </c>
    </row>
    <row r="7" spans="1:9" x14ac:dyDescent="0.25">
      <c r="A7" s="2">
        <v>-120</v>
      </c>
      <c r="B7" s="1" t="s">
        <v>7</v>
      </c>
      <c r="C7" s="1" t="s">
        <v>8</v>
      </c>
      <c r="D7" s="1" t="s">
        <v>9</v>
      </c>
      <c r="E7" s="1" t="s">
        <v>10</v>
      </c>
      <c r="F7" s="3">
        <v>45307</v>
      </c>
      <c r="G7" s="1">
        <f>IF(ISBLANK(operacje[[#This Row],[Data]]),,MONTH(operacje[[#This Row],[Data]]))</f>
        <v>1</v>
      </c>
    </row>
    <row r="8" spans="1:9" x14ac:dyDescent="0.25">
      <c r="A8" s="2">
        <v>500</v>
      </c>
      <c r="B8" s="1" t="s">
        <v>7</v>
      </c>
      <c r="C8" s="1" t="s">
        <v>8</v>
      </c>
      <c r="D8" s="1" t="s">
        <v>17</v>
      </c>
      <c r="E8" s="1" t="s">
        <v>12</v>
      </c>
      <c r="F8" s="3">
        <v>45308</v>
      </c>
      <c r="G8" s="1">
        <f>IF(ISBLANK(operacje[[#This Row],[Data]]),,MONTH(operacje[[#This Row],[Data]]))</f>
        <v>1</v>
      </c>
    </row>
    <row r="9" spans="1:9" x14ac:dyDescent="0.25">
      <c r="A9" s="2">
        <v>-500</v>
      </c>
      <c r="B9" s="1" t="s">
        <v>7</v>
      </c>
      <c r="C9" s="1" t="s">
        <v>18</v>
      </c>
      <c r="D9" s="1" t="s">
        <v>19</v>
      </c>
      <c r="E9" s="1" t="s">
        <v>10</v>
      </c>
      <c r="F9" s="3">
        <v>45308</v>
      </c>
      <c r="G9" s="1">
        <f>IF(ISBLANK(operacje[[#This Row],[Data]]),,MONTH(operacje[[#This Row],[Data]]))</f>
        <v>1</v>
      </c>
    </row>
    <row r="10" spans="1:9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">
        <v>12</v>
      </c>
      <c r="F10" s="3">
        <v>45308</v>
      </c>
      <c r="G10" s="1">
        <f>IF(ISBLANK(operacje[[#This Row],[Data]]),,MONTH(operacje[[#This Row],[Data]]))</f>
        <v>1</v>
      </c>
    </row>
    <row r="11" spans="1:9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">
        <v>10</v>
      </c>
      <c r="F11" s="3">
        <v>45310</v>
      </c>
      <c r="G11" s="1">
        <f>IF(ISBLANK(operacje[[#This Row],[Data]]),,MONTH(operacje[[#This Row],[Data]]))</f>
        <v>1</v>
      </c>
    </row>
    <row r="12" spans="1:9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">
        <v>10</v>
      </c>
      <c r="F12" s="3">
        <v>45311</v>
      </c>
      <c r="G12" s="1">
        <f>IF(ISBLANK(operacje[[#This Row],[Data]]),,MONTH(operacje[[#This Row],[Data]]))</f>
        <v>1</v>
      </c>
    </row>
    <row r="13" spans="1:9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">
        <v>12</v>
      </c>
      <c r="F13" s="3">
        <v>45312</v>
      </c>
      <c r="G13" s="1">
        <f>IF(ISBLANK(operacje[[#This Row],[Data]]),,MONTH(operacje[[#This Row],[Data]]))</f>
        <v>1</v>
      </c>
    </row>
    <row r="14" spans="1:9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">
        <v>10</v>
      </c>
      <c r="F14" s="3">
        <v>45313</v>
      </c>
      <c r="G14" s="1">
        <f>IF(ISBLANK(operacje[[#This Row],[Data]]),,MONTH(operacje[[#This Row],[Data]]))</f>
        <v>1</v>
      </c>
    </row>
    <row r="15" spans="1:9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">
        <v>10</v>
      </c>
      <c r="F15" s="3">
        <v>45314</v>
      </c>
      <c r="G15" s="1">
        <f>IF(ISBLANK(operacje[[#This Row],[Data]]),,MONTH(operacje[[#This Row],[Data]]))</f>
        <v>1</v>
      </c>
    </row>
    <row r="16" spans="1:9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">
        <v>10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">
        <v>10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">
        <v>12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">
        <v>12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">
        <v>12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">
        <v>10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">
        <v>12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">
        <v>10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">
        <v>10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">
        <v>12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">
        <v>10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">
        <v>10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">
        <v>12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">
        <v>10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">
        <v>10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">
        <v>10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">
        <v>32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">
        <v>32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">
        <v>10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">
        <v>10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">
        <v>12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">
        <v>12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">
        <v>10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">
        <v>12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">
        <v>10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">
        <v>10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">
        <v>10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">
        <v>12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">
        <v>10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">
        <v>12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">
        <v>10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">
        <v>10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">
        <v>10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">
        <v>10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">
        <v>12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">
        <v>10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">
        <v>12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">
        <v>10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">
        <v>10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">
        <v>10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">
        <v>10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">
        <v>10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">
        <v>10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">
        <v>10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33</v>
      </c>
      <c r="E60" s="1" t="s">
        <v>12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">
        <v>10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">
        <v>10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">
        <v>10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">
        <v>10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">
        <v>12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">
        <v>10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">
        <v>12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">
        <v>10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">
        <v>10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">
        <v>32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">
        <v>32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">
        <v>10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">
        <v>10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">
        <v>10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">
        <v>10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">
        <v>10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">
        <v>10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33</v>
      </c>
      <c r="E78" s="1" t="s">
        <v>12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">
        <v>10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">
        <v>10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">
        <v>10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">
        <v>10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">
        <v>10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">
        <v>12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">
        <v>10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">
        <v>10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">
        <v>32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">
        <v>32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">
        <v>10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">
        <v>10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">
        <v>10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">
        <v>10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">
        <v>10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">
        <v>10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">
        <v>12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">
        <v>10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">
        <v>10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">
        <v>32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">
        <v>32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">
        <v>10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">
        <v>10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">
        <v>10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">
        <v>10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">
        <v>10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">
        <v>12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">
        <v>10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">
        <v>10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">
        <v>10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">
        <v>12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">
        <v>10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">
        <v>10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">
        <v>32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">
        <v>32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">
        <v>10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33</v>
      </c>
      <c r="E115" s="1" t="s">
        <v>12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">
        <v>10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">
        <v>12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">
        <v>10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">
        <v>10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">
        <v>10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34</v>
      </c>
      <c r="E121" s="1" t="s">
        <v>12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">
        <v>10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">
        <v>10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">
        <v>32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">
        <v>10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">
        <v>10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">
        <v>12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">
        <v>10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">
        <v>10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">
        <v>32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">
        <v>32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">
        <v>10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">
        <v>10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33</v>
      </c>
      <c r="E134" s="1" t="s">
        <v>12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">
        <v>10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">
        <v>10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">
        <v>10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">
        <v>10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34</v>
      </c>
      <c r="E139" s="1" t="s">
        <v>12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33</v>
      </c>
      <c r="E140" s="1" t="s">
        <v>12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">
        <v>10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">
        <v>10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">
        <v>10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">
        <v>10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">
        <v>12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">
        <v>10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">
        <v>10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">
        <v>32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">
        <v>32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">
        <v>10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">
        <v>10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">
        <v>10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">
        <v>10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">
        <v>12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">
        <v>10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">
        <v>10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">
        <v>32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">
        <v>32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">
        <v>12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">
        <v>10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">
        <v>10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">
        <v>10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">
        <v>10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">
        <v>10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">
        <v>32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">
        <v>32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">
        <v>10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">
        <v>10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">
        <v>10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">
        <v>10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">
        <v>10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">
        <v>10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">
        <v>10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">
        <v>10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">
        <v>10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">
        <v>10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">
        <v>10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">
        <v>10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">
        <v>10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">
        <v>10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">
        <v>10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">
        <v>10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">
        <v>10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33</v>
      </c>
      <c r="E184" s="1" t="s">
        <v>12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">
        <v>10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">
        <v>10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">
        <v>10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">
        <v>10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">
        <v>10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">
        <v>10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">
        <v>10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">
        <v>10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">
        <v>10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">
        <v>10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">
        <v>10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">
        <v>10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">
        <v>10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">
        <v>12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">
        <v>10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">
        <v>10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">
        <v>10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">
        <v>10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33</v>
      </c>
      <c r="E203" s="1" t="s">
        <v>12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">
        <v>10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33</v>
      </c>
      <c r="E205" s="1" t="s">
        <v>12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">
        <v>10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">
        <v>10</v>
      </c>
      <c r="F207" s="3">
        <v>45656</v>
      </c>
      <c r="G207" s="1">
        <f>IF(ISBLANK(operacje[[#This Row],[Data]]),,MONTH(operacje[[#This Row],[Data]]))</f>
        <v>12</v>
      </c>
    </row>
    <row r="208" spans="1:7" x14ac:dyDescent="0.25">
      <c r="A208" s="2"/>
      <c r="B208" s="1" t="s">
        <v>7</v>
      </c>
      <c r="C208" s="1"/>
      <c r="D208" s="1"/>
      <c r="E208" s="1"/>
      <c r="F208" s="3"/>
      <c r="G208" s="1">
        <f>IF(ISBLANK(operacje[[#This Row],[Data]]),,MONTH(operacje[[#This Row],[Data]]))</f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EFCDF8-4BEF-48D7-8FB5-2D334B37A204}">
          <x14:formula1>
            <xm:f>Kategorie!$G$2:$I$2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6EE0-3C70-4664-AD07-59231E9E32AD}">
  <dimension ref="A1:O17"/>
  <sheetViews>
    <sheetView workbookViewId="0">
      <selection activeCell="L8" sqref="K2:L8"/>
    </sheetView>
  </sheetViews>
  <sheetFormatPr defaultRowHeight="15" x14ac:dyDescent="0.25"/>
  <cols>
    <col min="1" max="1" width="12" customWidth="1"/>
    <col min="2" max="2" width="17.140625" customWidth="1"/>
    <col min="8" max="8" width="9.140625" customWidth="1"/>
    <col min="15" max="15" width="10.140625" customWidth="1"/>
  </cols>
  <sheetData>
    <row r="1" spans="1:15" x14ac:dyDescent="0.25">
      <c r="A1" t="s">
        <v>35</v>
      </c>
      <c r="B1" t="s">
        <v>4</v>
      </c>
      <c r="K1" t="s">
        <v>7</v>
      </c>
      <c r="L1" t="s">
        <v>8</v>
      </c>
      <c r="N1" t="s">
        <v>1</v>
      </c>
      <c r="O1" t="s">
        <v>2</v>
      </c>
    </row>
    <row r="2" spans="1:15" x14ac:dyDescent="0.25">
      <c r="A2" t="s">
        <v>10</v>
      </c>
      <c r="B2" t="s">
        <v>9</v>
      </c>
      <c r="D2" t="str" cm="1">
        <f t="array" ref="D2:D4">_xlfn.UNIQUE(operacje[Bank])</f>
        <v>mBank</v>
      </c>
      <c r="G2" t="s">
        <v>7</v>
      </c>
      <c r="H2" t="s">
        <v>14</v>
      </c>
      <c r="I2" t="s">
        <v>26</v>
      </c>
      <c r="K2" t="s">
        <v>7</v>
      </c>
      <c r="L2" t="s">
        <v>8</v>
      </c>
      <c r="N2" t="s">
        <v>7</v>
      </c>
      <c r="O2" t="s">
        <v>8</v>
      </c>
    </row>
    <row r="3" spans="1:15" x14ac:dyDescent="0.25">
      <c r="A3" t="s">
        <v>10</v>
      </c>
      <c r="B3" t="s">
        <v>13</v>
      </c>
      <c r="D3" t="str">
        <v>PKO BP</v>
      </c>
      <c r="G3" t="s">
        <v>36</v>
      </c>
      <c r="H3" t="s">
        <v>36</v>
      </c>
      <c r="I3" t="s">
        <v>28</v>
      </c>
      <c r="K3" t="s">
        <v>7</v>
      </c>
      <c r="L3" t="s">
        <v>15</v>
      </c>
      <c r="N3" t="s">
        <v>7</v>
      </c>
      <c r="O3" t="s">
        <v>8</v>
      </c>
    </row>
    <row r="4" spans="1:15" x14ac:dyDescent="0.25">
      <c r="A4" t="s">
        <v>10</v>
      </c>
      <c r="B4" t="s">
        <v>16</v>
      </c>
      <c r="D4" t="str">
        <v>Portfel</v>
      </c>
      <c r="G4" t="s">
        <v>15</v>
      </c>
      <c r="H4" t="s">
        <v>20</v>
      </c>
      <c r="I4" t="s">
        <v>27</v>
      </c>
      <c r="K4" t="s">
        <v>7</v>
      </c>
      <c r="L4" t="s">
        <v>18</v>
      </c>
      <c r="N4" t="s">
        <v>7</v>
      </c>
      <c r="O4" t="s">
        <v>15</v>
      </c>
    </row>
    <row r="5" spans="1:15" x14ac:dyDescent="0.25">
      <c r="A5" t="s">
        <v>10</v>
      </c>
      <c r="B5" t="s">
        <v>19</v>
      </c>
      <c r="G5" t="s">
        <v>18</v>
      </c>
      <c r="K5" t="s">
        <v>14</v>
      </c>
      <c r="L5" t="s">
        <v>8</v>
      </c>
      <c r="N5" t="s">
        <v>7</v>
      </c>
      <c r="O5" t="s">
        <v>18</v>
      </c>
    </row>
    <row r="6" spans="1:15" x14ac:dyDescent="0.25">
      <c r="A6" t="s">
        <v>10</v>
      </c>
      <c r="B6" t="s">
        <v>22</v>
      </c>
      <c r="K6" t="s">
        <v>14</v>
      </c>
      <c r="L6" t="s">
        <v>20</v>
      </c>
      <c r="N6" t="s">
        <v>14</v>
      </c>
      <c r="O6" t="s">
        <v>8</v>
      </c>
    </row>
    <row r="7" spans="1:15" x14ac:dyDescent="0.25">
      <c r="A7" t="s">
        <v>10</v>
      </c>
      <c r="B7" t="s">
        <v>23</v>
      </c>
      <c r="K7" t="s">
        <v>26</v>
      </c>
      <c r="L7" t="s">
        <v>27</v>
      </c>
      <c r="N7" t="s">
        <v>14</v>
      </c>
      <c r="O7" t="s">
        <v>20</v>
      </c>
    </row>
    <row r="8" spans="1:15" x14ac:dyDescent="0.25">
      <c r="A8" t="s">
        <v>10</v>
      </c>
      <c r="B8" t="s">
        <v>24</v>
      </c>
      <c r="K8" t="s">
        <v>26</v>
      </c>
      <c r="L8" t="s">
        <v>28</v>
      </c>
      <c r="N8" t="s">
        <v>26</v>
      </c>
      <c r="O8" t="s">
        <v>27</v>
      </c>
    </row>
    <row r="9" spans="1:15" x14ac:dyDescent="0.25">
      <c r="A9" t="s">
        <v>10</v>
      </c>
      <c r="B9" t="s">
        <v>30</v>
      </c>
      <c r="N9" t="s">
        <v>26</v>
      </c>
      <c r="O9" t="s">
        <v>28</v>
      </c>
    </row>
    <row r="10" spans="1:15" x14ac:dyDescent="0.25">
      <c r="A10" t="s">
        <v>12</v>
      </c>
      <c r="B10" t="s">
        <v>11</v>
      </c>
    </row>
    <row r="11" spans="1:15" x14ac:dyDescent="0.25">
      <c r="A11" t="s">
        <v>12</v>
      </c>
      <c r="B11" t="s">
        <v>17</v>
      </c>
    </row>
    <row r="12" spans="1:15" x14ac:dyDescent="0.25">
      <c r="A12" t="s">
        <v>12</v>
      </c>
      <c r="B12" t="s">
        <v>21</v>
      </c>
    </row>
    <row r="13" spans="1:15" x14ac:dyDescent="0.25">
      <c r="A13" t="s">
        <v>12</v>
      </c>
      <c r="B13" t="s">
        <v>25</v>
      </c>
    </row>
    <row r="14" spans="1:15" x14ac:dyDescent="0.25">
      <c r="A14" t="s">
        <v>12</v>
      </c>
      <c r="B14" t="s">
        <v>29</v>
      </c>
    </row>
    <row r="15" spans="1:15" x14ac:dyDescent="0.25">
      <c r="A15" t="s">
        <v>12</v>
      </c>
      <c r="B15" t="s">
        <v>33</v>
      </c>
    </row>
    <row r="16" spans="1:15" x14ac:dyDescent="0.25">
      <c r="A16" t="s">
        <v>12</v>
      </c>
      <c r="B16" t="s">
        <v>34</v>
      </c>
    </row>
    <row r="17" spans="1:2" x14ac:dyDescent="0.25">
      <c r="A17" s="1" t="s">
        <v>32</v>
      </c>
      <c r="B17" t="s">
        <v>31</v>
      </c>
    </row>
  </sheetData>
  <sortState xmlns:xlrd2="http://schemas.microsoft.com/office/spreadsheetml/2017/richdata2" ref="K1:L9">
    <sortCondition ref="K1:K9"/>
  </sortState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97C5-EC5C-4908-A715-7DF73F34D491}">
  <dimension ref="A1:E28"/>
  <sheetViews>
    <sheetView tabSelected="1" workbookViewId="0">
      <selection activeCell="C19" sqref="C19"/>
    </sheetView>
  </sheetViews>
  <sheetFormatPr defaultRowHeight="15" x14ac:dyDescent="0.25"/>
  <cols>
    <col min="1" max="1" width="7.42578125" bestFit="1" customWidth="1"/>
    <col min="2" max="2" width="10.140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  <col min="9" max="9" width="5.7109375" bestFit="1" customWidth="1"/>
  </cols>
  <sheetData>
    <row r="1" spans="1:5" x14ac:dyDescent="0.25">
      <c r="A1" t="s">
        <v>1</v>
      </c>
      <c r="B1" t="s">
        <v>2</v>
      </c>
      <c r="C1" t="s">
        <v>37</v>
      </c>
      <c r="D1" t="s">
        <v>38</v>
      </c>
      <c r="E1" t="s">
        <v>39</v>
      </c>
    </row>
    <row r="2" spans="1:5" x14ac:dyDescent="0.25">
      <c r="A2" t="s">
        <v>7</v>
      </c>
      <c r="B2" t="s">
        <v>8</v>
      </c>
      <c r="C2">
        <v>0</v>
      </c>
      <c r="D2" t="e">
        <f>SUMIFS(operacje[[#This Row],[Kwota]],operacje[Bank],Tabela7[[#This Row],[Bank]],operacje[Produkt],Tabela7[[#This Row],[Produkt]],operacje[Miesiąc],$B$9)</f>
        <v>#VALUE!</v>
      </c>
      <c r="E2" t="e">
        <f>Tabela7[[#This Row],[Saldo początkowe]]+Tabela7[[#This Row],[Operacje]]</f>
        <v>#VALUE!</v>
      </c>
    </row>
    <row r="3" spans="1:5" x14ac:dyDescent="0.25">
      <c r="A3" t="s">
        <v>7</v>
      </c>
      <c r="B3" t="s">
        <v>15</v>
      </c>
      <c r="C3">
        <v>600</v>
      </c>
      <c r="D3" t="e">
        <f>SUMIFS(operacje[[#This Row],[Kwota]],operacje[Bank],Tabela7[[#This Row],[Bank]],operacje[Produkt],Tabela7[[#This Row],[Produkt]],operacje[Miesiąc],$B$11)</f>
        <v>#VALUE!</v>
      </c>
      <c r="E3" t="e">
        <f>Tabela7[[#This Row],[Saldo początkowe]]+Tabela7[[#This Row],[Operacje]]</f>
        <v>#VALUE!</v>
      </c>
    </row>
    <row r="4" spans="1:5" x14ac:dyDescent="0.25">
      <c r="A4" t="s">
        <v>7</v>
      </c>
      <c r="B4" t="s">
        <v>18</v>
      </c>
      <c r="C4">
        <v>2000</v>
      </c>
      <c r="D4" t="e">
        <f>SUMIFS(operacje[[#This Row],[Kwota]],operacje[Bank],Tabela7[[#This Row],[Bank]],operacje[Produkt],Tabela7[[#This Row],[Produkt]],operacje[Miesiąc],$B$11)</f>
        <v>#VALUE!</v>
      </c>
      <c r="E4" t="e">
        <f>Tabela7[[#This Row],[Saldo początkowe]]+Tabela7[[#This Row],[Operacje]]</f>
        <v>#VALUE!</v>
      </c>
    </row>
    <row r="5" spans="1:5" x14ac:dyDescent="0.25">
      <c r="A5" t="s">
        <v>14</v>
      </c>
      <c r="B5" t="s">
        <v>8</v>
      </c>
      <c r="C5">
        <v>100</v>
      </c>
      <c r="D5" t="e">
        <f>SUMIFS(operacje[[#This Row],[Kwota]],operacje[Bank],Tabela7[[#This Row],[Bank]],operacje[Produkt],Tabela7[[#This Row],[Produkt]],operacje[Miesiąc],$B$11)</f>
        <v>#VALUE!</v>
      </c>
      <c r="E5" t="e">
        <f>Tabela7[[#This Row],[Saldo początkowe]]+Tabela7[[#This Row],[Operacje]]</f>
        <v>#VALUE!</v>
      </c>
    </row>
    <row r="6" spans="1:5" x14ac:dyDescent="0.25">
      <c r="A6" t="s">
        <v>14</v>
      </c>
      <c r="B6" t="s">
        <v>20</v>
      </c>
      <c r="C6">
        <v>10.5</v>
      </c>
      <c r="D6" t="e">
        <f>SUMIFS(operacje[[#This Row],[Kwota]],operacje[Bank],Tabela7[[#This Row],[Bank]],operacje[Produkt],Tabela7[[#This Row],[Produkt]],operacje[Miesiąc],$B$11)</f>
        <v>#VALUE!</v>
      </c>
      <c r="E6" t="e">
        <f>Tabela7[[#This Row],[Saldo początkowe]]+Tabela7[[#This Row],[Operacje]]</f>
        <v>#VALUE!</v>
      </c>
    </row>
    <row r="7" spans="1:5" x14ac:dyDescent="0.25">
      <c r="A7" t="s">
        <v>26</v>
      </c>
      <c r="B7" t="s">
        <v>27</v>
      </c>
      <c r="C7">
        <v>200</v>
      </c>
      <c r="D7" t="e">
        <f>SUMIFS(operacje[[#This Row],[Kwota]],operacje[Bank],Tabela7[[#This Row],[Bank]],operacje[Produkt],Tabela7[[#This Row],[Produkt]],operacje[Miesiąc],$B$11)</f>
        <v>#VALUE!</v>
      </c>
      <c r="E7" t="e">
        <f>Tabela7[[#This Row],[Saldo początkowe]]+Tabela7[[#This Row],[Operacje]]</f>
        <v>#VALUE!</v>
      </c>
    </row>
    <row r="8" spans="1:5" x14ac:dyDescent="0.25">
      <c r="A8" t="s">
        <v>26</v>
      </c>
      <c r="B8" t="s">
        <v>28</v>
      </c>
      <c r="C8">
        <v>30</v>
      </c>
      <c r="D8" t="e">
        <f>SUMIFS(operacje[[#This Row],[Kwota]],operacje[Bank],Tabela7[[#This Row],[Bank]],operacje[Produkt],Tabela7[[#This Row],[Produkt]],operacje[Miesiąc],$B$11)</f>
        <v>#VALUE!</v>
      </c>
      <c r="E8" t="e">
        <f>Tabela7[[#This Row],[Saldo początkowe]]+Tabela7[[#This Row],[Operacje]]</f>
        <v>#VALUE!</v>
      </c>
    </row>
    <row r="9" spans="1:5" x14ac:dyDescent="0.25">
      <c r="A9" t="s">
        <v>40</v>
      </c>
      <c r="B9">
        <f>SUM(B2:B8)</f>
        <v>0</v>
      </c>
      <c r="C9">
        <f t="shared" ref="C9:D9" si="0">SUM(C2:C8)</f>
        <v>2940.5</v>
      </c>
      <c r="D9" t="e">
        <f t="shared" si="0"/>
        <v>#VALUE!</v>
      </c>
      <c r="E9" t="e">
        <f>Tabela7[[#This Row],[Saldo początkowe]]+Tabela7[[#This Row],[Operacje]]</f>
        <v>#VALUE!</v>
      </c>
    </row>
    <row r="11" spans="1:5" x14ac:dyDescent="0.25">
      <c r="A11" t="s">
        <v>41</v>
      </c>
      <c r="B11">
        <v>1</v>
      </c>
    </row>
    <row r="13" spans="1:5" x14ac:dyDescent="0.25">
      <c r="A13" t="s">
        <v>44</v>
      </c>
      <c r="B13" t="s">
        <v>43</v>
      </c>
      <c r="C13" t="s">
        <v>42</v>
      </c>
    </row>
    <row r="14" spans="1:5" x14ac:dyDescent="0.25">
      <c r="A14" t="str" cm="1">
        <f t="array" ref="A14">_xlfn.UNIQUE(operacje[[#This Row],[Kategoria]])</f>
        <v>Odzież</v>
      </c>
      <c r="B14" t="str" cm="1">
        <f t="array" ref="B14">_xlfn.UNIQUE(operacje[[#This Row],[Typ]])</f>
        <v>Wydatki</v>
      </c>
      <c r="C14">
        <f ca="1">SUMIFS(operacje[[#This Row],[Kwota]],operacje[[#This Row],[Kategoria]],$C14,operacje[[#This Row],[Miesiąc]],$B$11)</f>
        <v>0</v>
      </c>
    </row>
    <row r="15" spans="1:5" x14ac:dyDescent="0.25">
      <c r="A15" t="str" cm="1">
        <f t="array" ref="A15">_xlfn.UNIQUE(operacje[[#This Row],[Kategoria]])</f>
        <v>Rozrywka</v>
      </c>
      <c r="B15" t="str" cm="1">
        <f t="array" ref="B15">_xlfn.UNIQUE(operacje[[#This Row],[Typ]])</f>
        <v>Wydatki</v>
      </c>
      <c r="C15">
        <f ca="1">SUMIFS(operacje[[#This Row],[Kwota]],operacje[[#This Row],[Kategoria]],$C15,operacje[[#This Row],[Miesiąc]],$B$11)</f>
        <v>0</v>
      </c>
    </row>
    <row r="16" spans="1:5" x14ac:dyDescent="0.25">
      <c r="A16" t="str" cm="1">
        <f t="array" ref="A16">_xlfn.UNIQUE(operacje[[#This Row],[Kategoria]])</f>
        <v>Studia</v>
      </c>
      <c r="B16" t="str" cm="1">
        <f t="array" ref="B16">_xlfn.UNIQUE(operacje[[#This Row],[Typ]])</f>
        <v>Wydatki</v>
      </c>
      <c r="C16">
        <f ca="1">SUMIFS(operacje[[#This Row],[Kwota]],operacje[[#This Row],[Kategoria]],$C16,operacje[[#This Row],[Miesiąc]],$B$11)</f>
        <v>0</v>
      </c>
    </row>
    <row r="17" spans="1:3" x14ac:dyDescent="0.25">
      <c r="A17" t="str" cm="1">
        <f t="array" ref="A17">_xlfn.UNIQUE(operacje[[#This Row],[Kategoria]])</f>
        <v>Jedzenie</v>
      </c>
      <c r="B17" t="str" cm="1">
        <f t="array" ref="B17">_xlfn.UNIQUE(operacje[[#This Row],[Typ]])</f>
        <v>Wydatki</v>
      </c>
      <c r="C17">
        <f ca="1">SUMIFS(operacje[[#This Row],[Kwota]],operacje[[#This Row],[Kategoria]],$C17,operacje[[#This Row],[Miesiąc]],$B$11)</f>
        <v>0</v>
      </c>
    </row>
    <row r="18" spans="1:3" x14ac:dyDescent="0.25">
      <c r="A18" t="str" cm="1">
        <f t="array" ref="A18">_xlfn.UNIQUE(operacje[[#This Row],[Kategoria]])</f>
        <v>Pozostałe wpływy</v>
      </c>
      <c r="B18" t="str" cm="1">
        <f t="array" ref="B18">_xlfn.UNIQUE(operacje[[#This Row],[Typ]])</f>
        <v>Wpływy</v>
      </c>
      <c r="C18">
        <f ca="1">SUMIFS(operacje[[#This Row],[Kwota]],operacje[[#This Row],[Kategoria]],$C18,operacje[[#This Row],[Miesiąc]],$B$11)</f>
        <v>0</v>
      </c>
    </row>
    <row r="19" spans="1:3" x14ac:dyDescent="0.25">
      <c r="A19" t="str" cm="1">
        <f t="array" ref="A19">_xlfn.UNIQUE(operacje[[#This Row],[Kategoria]])</f>
        <v>Inwestycje</v>
      </c>
      <c r="B19" t="str" cm="1">
        <f t="array" ref="B19">_xlfn.UNIQUE(operacje[[#This Row],[Typ]])</f>
        <v>Wpływy</v>
      </c>
      <c r="C19">
        <f ca="1">SUMIFS(operacje[[#This Row],[Kwota]],operacje[[#This Row],[Kategoria]],$C19,operacje[[#This Row],[Miesiąc]],$B$11)</f>
        <v>0</v>
      </c>
    </row>
    <row r="20" spans="1:3" x14ac:dyDescent="0.25">
      <c r="A20" t="str" cm="1">
        <f t="array" ref="A20">_xlfn.UNIQUE(operacje[[#This Row],[Kategoria]])</f>
        <v>Inwestycje</v>
      </c>
      <c r="B20" t="str" cm="1">
        <f t="array" ref="B20">_xlfn.UNIQUE(operacje[[#This Row],[Typ]])</f>
        <v>Wpływy</v>
      </c>
      <c r="C20">
        <f ca="1">SUMIFS(operacje[[#This Row],[Kwota]],operacje[[#This Row],[Kategoria]],$C20,operacje[[#This Row],[Miesiąc]],$B$11)</f>
        <v>0</v>
      </c>
    </row>
    <row r="21" spans="1:3" x14ac:dyDescent="0.25">
      <c r="A21" t="str" cm="1">
        <f t="array" ref="A21">_xlfn.UNIQUE(operacje[[#This Row],[Kategoria]])</f>
        <v>Zdrowie i uroda</v>
      </c>
      <c r="B21" t="str" cm="1">
        <f t="array" ref="B21">_xlfn.UNIQUE(operacje[[#This Row],[Typ]])</f>
        <v>Wydatki</v>
      </c>
      <c r="C21">
        <f ca="1">SUMIFS(operacje[[#This Row],[Kwota]],operacje[[#This Row],[Kategoria]],$C21,operacje[[#This Row],[Miesiąc]],$B$11)</f>
        <v>0</v>
      </c>
    </row>
    <row r="22" spans="1:3" x14ac:dyDescent="0.25">
      <c r="A22" t="str" cm="1">
        <f t="array" ref="A22">_xlfn.UNIQUE(operacje[[#This Row],[Kategoria]])</f>
        <v>Pozostałe wpływy</v>
      </c>
      <c r="B22" t="str" cm="1">
        <f t="array" ref="B22">_xlfn.UNIQUE(operacje[[#This Row],[Typ]])</f>
        <v>Wpływy</v>
      </c>
      <c r="C22">
        <f ca="1">SUMIFS(operacje[[#This Row],[Kwota]],operacje[[#This Row],[Kategoria]],$C22,operacje[[#This Row],[Miesiąc]],$B$11)</f>
        <v>0</v>
      </c>
    </row>
    <row r="23" spans="1:3" x14ac:dyDescent="0.25">
      <c r="A23" t="str" cm="1">
        <f t="array" ref="A23">_xlfn.UNIQUE(operacje[[#This Row],[Kategoria]])</f>
        <v>Pozostałe wydatki</v>
      </c>
      <c r="B23" t="str" cm="1">
        <f t="array" ref="B23">_xlfn.UNIQUE(operacje[[#This Row],[Typ]])</f>
        <v>Wydatki</v>
      </c>
      <c r="C23">
        <f ca="1">SUMIFS(operacje[[#This Row],[Kwota]],operacje[[#This Row],[Kategoria]],$C23,operacje[[#This Row],[Miesiąc]],$B$11)</f>
        <v>0</v>
      </c>
    </row>
    <row r="24" spans="1:3" x14ac:dyDescent="0.25">
      <c r="A24" t="str" cm="1">
        <f t="array" ref="A24">_xlfn.UNIQUE(operacje[[#This Row],[Kategoria]])</f>
        <v>Jedzenie</v>
      </c>
      <c r="B24" t="str" cm="1">
        <f t="array" ref="B24">_xlfn.UNIQUE(operacje[[#This Row],[Typ]])</f>
        <v>Wydatki</v>
      </c>
      <c r="C24">
        <f ca="1">SUMIFS(operacje[[#This Row],[Kwota]],operacje[[#This Row],[Kategoria]],$C24,operacje[[#This Row],[Miesiąc]],$B$11)</f>
        <v>0</v>
      </c>
    </row>
    <row r="25" spans="1:3" x14ac:dyDescent="0.25">
      <c r="A25" t="str" cm="1">
        <f t="array" ref="A25">_xlfn.UNIQUE(operacje[[#This Row],[Kategoria]])</f>
        <v>Wypłata</v>
      </c>
      <c r="B25" t="str" cm="1">
        <f t="array" ref="B25">_xlfn.UNIQUE(operacje[[#This Row],[Typ]])</f>
        <v>Wpływy</v>
      </c>
      <c r="C25">
        <f ca="1">SUMIFS(operacje[[#This Row],[Kwota]],operacje[[#This Row],[Kategoria]],$C25,operacje[[#This Row],[Miesiąc]],$B$11)</f>
        <v>0</v>
      </c>
    </row>
    <row r="26" spans="1:3" x14ac:dyDescent="0.25">
      <c r="A26" t="str" cm="1">
        <f t="array" ref="A26">_xlfn.UNIQUE(operacje[[#This Row],[Kategoria]])</f>
        <v>Mieszkanie</v>
      </c>
      <c r="B26" t="str" cm="1">
        <f t="array" ref="B26">_xlfn.UNIQUE(operacje[[#This Row],[Typ]])</f>
        <v>Wydatki</v>
      </c>
      <c r="C26">
        <f ca="1">SUMIFS(operacje[[#This Row],[Kwota]],operacje[[#This Row],[Kategoria]],$C26,operacje[[#This Row],[Miesiąc]],$B$11)</f>
        <v>0</v>
      </c>
    </row>
    <row r="27" spans="1:3" x14ac:dyDescent="0.25">
      <c r="A27" t="str" cm="1">
        <f t="array" ref="A27">_xlfn.UNIQUE(operacje[[#This Row],[Kategoria]])</f>
        <v>Rozrywka</v>
      </c>
      <c r="B27" t="str" cm="1">
        <f t="array" ref="B27">_xlfn.UNIQUE(operacje[[#This Row],[Typ]])</f>
        <v>Wydatki</v>
      </c>
      <c r="C27">
        <f ca="1">SUMIFS(operacje[[#This Row],[Kwota]],operacje[[#This Row],[Kategoria]],$C27,operacje[[#This Row],[Miesiąc]],$B$11)</f>
        <v>0</v>
      </c>
    </row>
    <row r="28" spans="1:3" x14ac:dyDescent="0.25">
      <c r="A28" t="str" cm="1">
        <f t="array" ref="A28">_xlfn.UNIQUE(operacje[[#This Row],[Kategoria]])</f>
        <v>Pozostałe wpływy</v>
      </c>
      <c r="B28" t="str" cm="1">
        <f t="array" ref="B28">_xlfn.UNIQUE(operacje[[#This Row],[Typ]])</f>
        <v>Wpływy</v>
      </c>
      <c r="C28">
        <f ca="1">SUMIFS(operacje[[#This Row],[Kwota]],operacje[[#This Row],[Kategoria]],$C28,operacje[[#This Row],[Miesiąc]],$B$11)</f>
        <v>0</v>
      </c>
    </row>
  </sheetData>
  <conditionalFormatting sqref="C2:C9">
    <cfRule type="cellIs" dxfId="1" priority="2" operator="lessThan">
      <formula>0</formula>
    </cfRule>
  </conditionalFormatting>
  <conditionalFormatting sqref="D1:D1048576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FE87E-3C9A-4168-8034-DA17FB414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operacje</vt:lpstr>
      <vt:lpstr>Kategorie</vt:lpstr>
      <vt:lpstr>styczeń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s-A013-06</cp:lastModifiedBy>
  <dcterms:created xsi:type="dcterms:W3CDTF">2024-12-14T15:11:08Z</dcterms:created>
  <dcterms:modified xsi:type="dcterms:W3CDTF">2024-12-14T16:56:14Z</dcterms:modified>
</cp:coreProperties>
</file>