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4374\Desktop\Study\excel-challenge\"/>
    </mc:Choice>
  </mc:AlternateContent>
  <xr:revisionPtr revIDLastSave="0" documentId="13_ncr:1_{E619C747-4249-46B3-B331-598A0C99ED66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Crowdfunding" sheetId="1" r:id="rId1"/>
    <sheet name="Sheet1" sheetId="2" r:id="rId2"/>
    <sheet name="Sheet2" sheetId="4" r:id="rId3"/>
    <sheet name="Croudfunding_GoalAnalysis" sheetId="5" r:id="rId4"/>
    <sheet name="Statistical_Analysis" sheetId="8" r:id="rId5"/>
    <sheet name="Outcomes based on date" sheetId="9" r:id="rId6"/>
  </sheets>
  <externalReferences>
    <externalReference r:id="rId7"/>
  </externalReferences>
  <definedNames>
    <definedName name="_xlnm._FilterDatabase" localSheetId="0" hidden="1">Crowdfunding!$A$1:$T$1001</definedName>
    <definedName name="_xlnm._FilterDatabase" localSheetId="4" hidden="1">Statistical_Analysis!$A$1:$B$566</definedName>
    <definedName name="_xlcn.WorksheetConnection_CrowdfundingA1T10011" hidden="1">[1]Crowdfunding!$A$1:$T$1001</definedName>
  </definedNames>
  <calcPr calcId="191029"/>
  <pivotCaches>
    <pivotCache cacheId="0" r:id="rId8"/>
    <pivotCache cacheId="4" r:id="rId9"/>
  </pivotCaches>
  <extLst>
    <ext xmlns:x15="http://schemas.microsoft.com/office/spreadsheetml/2010/11/main" uri="{FCE2AD5D-F65C-4FA6-A056-5C36A1767C68}">
      <x15:dataModel>
        <x15:modelTables>
          <x15:modelTable id="Range-a9799234-75c5-4f85-a63f-053b18d0db6a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_created_conversion" columnId="date_created_conversion">
                <x16:calculatedTimeColumn columnName="date_created_conversion (Year)" columnId="date_created_conversion (Year)" contentType="years" isSelected="1"/>
                <x16:calculatedTimeColumn columnName="date_created_conversion (Quarter)" columnId="date_created_conversion (Quarter)" contentType="quarters" isSelected="1"/>
                <x16:calculatedTimeColumn columnName="date_created_conversion (Month Index)" columnId="date_created_conversion (Month Index)" contentType="monthsindex" isSelected="1"/>
                <x16:calculatedTimeColumn columnName="date_created_conversion (Month)" columnId="date_created_conversion (Month)" contentType="months" isSelected="1"/>
              </x16:modelTimeGrouping>
              <x16:modelTimeGrouping tableName="Range" columnName="date_ended_conversion" columnId="date_ended_conversion">
                <x16:calculatedTimeColumn columnName="date_ended_conversion (Year)" columnId="date_ended_conversion (Year)" contentType="years" isSelected="1"/>
                <x16:calculatedTimeColumn columnName="date_ended_conversion (Quarter)" columnId="date_ended_conversion (Quarter)" contentType="quarters" isSelected="1"/>
                <x16:calculatedTimeColumn columnName="date_ended_conversion (Month Index)" columnId="date_ended_conversion (Month Index)" contentType="monthsindex" isSelected="1"/>
                <x16:calculatedTimeColumn columnName="date_ended_conversion (Month)" columnId="date_ended_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9" i="8" l="1"/>
  <c r="D499" i="8" s="1"/>
  <c r="M336" i="8"/>
  <c r="N336" i="8" s="1"/>
  <c r="C308" i="8"/>
  <c r="D308" i="8" s="1"/>
  <c r="M255" i="8"/>
  <c r="N255" i="8" s="1"/>
  <c r="M239" i="8"/>
  <c r="N239" i="8" s="1"/>
  <c r="M202" i="8"/>
  <c r="N202" i="8" s="1"/>
  <c r="M194" i="8"/>
  <c r="N194" i="8" s="1"/>
  <c r="M168" i="8"/>
  <c r="N168" i="8" s="1"/>
  <c r="M149" i="8"/>
  <c r="N149" i="8" s="1"/>
  <c r="M147" i="8"/>
  <c r="N147" i="8" s="1"/>
  <c r="C143" i="8"/>
  <c r="D143" i="8" s="1"/>
  <c r="C141" i="8"/>
  <c r="D141" i="8" s="1"/>
  <c r="M136" i="8"/>
  <c r="N136" i="8" s="1"/>
  <c r="M123" i="8"/>
  <c r="N123" i="8" s="1"/>
  <c r="M119" i="8"/>
  <c r="N119" i="8" s="1"/>
  <c r="C119" i="8"/>
  <c r="D119" i="8" s="1"/>
  <c r="C115" i="8"/>
  <c r="D115" i="8" s="1"/>
  <c r="M107" i="8"/>
  <c r="N107" i="8" s="1"/>
  <c r="M103" i="8"/>
  <c r="N103" i="8" s="1"/>
  <c r="C103" i="8"/>
  <c r="D103" i="8" s="1"/>
  <c r="C99" i="8"/>
  <c r="D99" i="8" s="1"/>
  <c r="M91" i="8"/>
  <c r="N91" i="8" s="1"/>
  <c r="M87" i="8"/>
  <c r="N87" i="8" s="1"/>
  <c r="C87" i="8"/>
  <c r="D87" i="8" s="1"/>
  <c r="C83" i="8"/>
  <c r="D83" i="8" s="1"/>
  <c r="M75" i="8"/>
  <c r="N75" i="8" s="1"/>
  <c r="M71" i="8"/>
  <c r="N71" i="8" s="1"/>
  <c r="C71" i="8"/>
  <c r="D71" i="8" s="1"/>
  <c r="C67" i="8"/>
  <c r="D67" i="8" s="1"/>
  <c r="Q6" i="8"/>
  <c r="G6" i="8"/>
  <c r="C6" i="8"/>
  <c r="D6" i="8" s="1"/>
  <c r="Q5" i="8"/>
  <c r="G5" i="8"/>
  <c r="Q4" i="8"/>
  <c r="M4" i="8"/>
  <c r="N4" i="8" s="1"/>
  <c r="G4" i="8"/>
  <c r="Q3" i="8"/>
  <c r="G3" i="8"/>
  <c r="D3" i="8"/>
  <c r="C3" i="8"/>
  <c r="Q2" i="8"/>
  <c r="G2" i="8"/>
  <c r="C435" i="8" s="1"/>
  <c r="D435" i="8" s="1"/>
  <c r="C2" i="8"/>
  <c r="D2" i="8" s="1"/>
  <c r="C9" i="8" l="1"/>
  <c r="D9" i="8" s="1"/>
  <c r="C13" i="8"/>
  <c r="D13" i="8" s="1"/>
  <c r="C17" i="8"/>
  <c r="D17" i="8" s="1"/>
  <c r="C21" i="8"/>
  <c r="D21" i="8" s="1"/>
  <c r="C25" i="8"/>
  <c r="D25" i="8" s="1"/>
  <c r="C29" i="8"/>
  <c r="D29" i="8" s="1"/>
  <c r="C33" i="8"/>
  <c r="D33" i="8" s="1"/>
  <c r="C37" i="8"/>
  <c r="D37" i="8" s="1"/>
  <c r="C41" i="8"/>
  <c r="D41" i="8" s="1"/>
  <c r="C45" i="8"/>
  <c r="D45" i="8" s="1"/>
  <c r="C49" i="8"/>
  <c r="D49" i="8" s="1"/>
  <c r="C53" i="8"/>
  <c r="D53" i="8" s="1"/>
  <c r="C57" i="8"/>
  <c r="D57" i="8" s="1"/>
  <c r="C61" i="8"/>
  <c r="D61" i="8" s="1"/>
  <c r="M65" i="8"/>
  <c r="N65" i="8" s="1"/>
  <c r="C77" i="8"/>
  <c r="D77" i="8" s="1"/>
  <c r="M81" i="8"/>
  <c r="N81" i="8" s="1"/>
  <c r="C93" i="8"/>
  <c r="D93" i="8" s="1"/>
  <c r="M97" i="8"/>
  <c r="N97" i="8" s="1"/>
  <c r="C109" i="8"/>
  <c r="D109" i="8" s="1"/>
  <c r="M113" i="8"/>
  <c r="N113" i="8" s="1"/>
  <c r="C125" i="8"/>
  <c r="D125" i="8" s="1"/>
  <c r="M129" i="8"/>
  <c r="N129" i="8" s="1"/>
  <c r="M154" i="8"/>
  <c r="N154" i="8" s="1"/>
  <c r="C161" i="8"/>
  <c r="D161" i="8" s="1"/>
  <c r="M166" i="8"/>
  <c r="N166" i="8" s="1"/>
  <c r="M174" i="8"/>
  <c r="N174" i="8" s="1"/>
  <c r="M215" i="8"/>
  <c r="N215" i="8" s="1"/>
  <c r="M279" i="8"/>
  <c r="N279" i="8" s="1"/>
  <c r="C298" i="8"/>
  <c r="D298" i="8" s="1"/>
  <c r="C403" i="8"/>
  <c r="D403" i="8" s="1"/>
  <c r="M9" i="8"/>
  <c r="N9" i="8" s="1"/>
  <c r="M13" i="8"/>
  <c r="N13" i="8" s="1"/>
  <c r="M17" i="8"/>
  <c r="N17" i="8" s="1"/>
  <c r="M21" i="8"/>
  <c r="N21" i="8" s="1"/>
  <c r="M25" i="8"/>
  <c r="N25" i="8" s="1"/>
  <c r="M29" i="8"/>
  <c r="N29" i="8" s="1"/>
  <c r="M33" i="8"/>
  <c r="N33" i="8" s="1"/>
  <c r="M37" i="8"/>
  <c r="N37" i="8" s="1"/>
  <c r="M41" i="8"/>
  <c r="N41" i="8" s="1"/>
  <c r="M45" i="8"/>
  <c r="N45" i="8" s="1"/>
  <c r="M49" i="8"/>
  <c r="N49" i="8" s="1"/>
  <c r="M53" i="8"/>
  <c r="N53" i="8" s="1"/>
  <c r="M57" i="8"/>
  <c r="N57" i="8" s="1"/>
  <c r="M61" i="8"/>
  <c r="N61" i="8" s="1"/>
  <c r="C73" i="8"/>
  <c r="D73" i="8" s="1"/>
  <c r="M77" i="8"/>
  <c r="N77" i="8" s="1"/>
  <c r="C89" i="8"/>
  <c r="D89" i="8" s="1"/>
  <c r="M93" i="8"/>
  <c r="N93" i="8" s="1"/>
  <c r="C105" i="8"/>
  <c r="D105" i="8" s="1"/>
  <c r="M109" i="8"/>
  <c r="N109" i="8" s="1"/>
  <c r="C121" i="8"/>
  <c r="D121" i="8" s="1"/>
  <c r="M125" i="8"/>
  <c r="N125" i="8" s="1"/>
  <c r="M131" i="8"/>
  <c r="N131" i="8" s="1"/>
  <c r="M156" i="8"/>
  <c r="N156" i="8" s="1"/>
  <c r="M161" i="8"/>
  <c r="N161" i="8" s="1"/>
  <c r="M184" i="8"/>
  <c r="N184" i="8" s="1"/>
  <c r="M206" i="8"/>
  <c r="N206" i="8" s="1"/>
  <c r="M263" i="8"/>
  <c r="N263" i="8" s="1"/>
  <c r="M352" i="8"/>
  <c r="N352" i="8" s="1"/>
  <c r="M3" i="8"/>
  <c r="N3" i="8" s="1"/>
  <c r="C63" i="8"/>
  <c r="D63" i="8" s="1"/>
  <c r="M67" i="8"/>
  <c r="N67" i="8" s="1"/>
  <c r="C79" i="8"/>
  <c r="D79" i="8" s="1"/>
  <c r="M83" i="8"/>
  <c r="N83" i="8" s="1"/>
  <c r="C95" i="8"/>
  <c r="D95" i="8" s="1"/>
  <c r="M99" i="8"/>
  <c r="N99" i="8" s="1"/>
  <c r="C111" i="8"/>
  <c r="D111" i="8" s="1"/>
  <c r="M115" i="8"/>
  <c r="N115" i="8" s="1"/>
  <c r="C127" i="8"/>
  <c r="D127" i="8" s="1"/>
  <c r="M138" i="8"/>
  <c r="N138" i="8" s="1"/>
  <c r="C145" i="8"/>
  <c r="D145" i="8" s="1"/>
  <c r="C169" i="8"/>
  <c r="D169" i="8" s="1"/>
  <c r="M223" i="8"/>
  <c r="N223" i="8" s="1"/>
  <c r="M287" i="8"/>
  <c r="N287" i="8" s="1"/>
  <c r="M310" i="8"/>
  <c r="N310" i="8" s="1"/>
  <c r="C566" i="8"/>
  <c r="D566" i="8" s="1"/>
  <c r="C562" i="8"/>
  <c r="D562" i="8" s="1"/>
  <c r="C558" i="8"/>
  <c r="D558" i="8" s="1"/>
  <c r="C554" i="8"/>
  <c r="D554" i="8" s="1"/>
  <c r="C550" i="8"/>
  <c r="D550" i="8" s="1"/>
  <c r="C546" i="8"/>
  <c r="D546" i="8" s="1"/>
  <c r="C542" i="8"/>
  <c r="D542" i="8" s="1"/>
  <c r="C538" i="8"/>
  <c r="D538" i="8" s="1"/>
  <c r="C534" i="8"/>
  <c r="D534" i="8" s="1"/>
  <c r="C530" i="8"/>
  <c r="D530" i="8" s="1"/>
  <c r="C526" i="8"/>
  <c r="D526" i="8" s="1"/>
  <c r="C522" i="8"/>
  <c r="D522" i="8" s="1"/>
  <c r="C518" i="8"/>
  <c r="D518" i="8" s="1"/>
  <c r="C514" i="8"/>
  <c r="D514" i="8" s="1"/>
  <c r="C510" i="8"/>
  <c r="D510" i="8" s="1"/>
  <c r="C506" i="8"/>
  <c r="D506" i="8" s="1"/>
  <c r="C502" i="8"/>
  <c r="D502" i="8" s="1"/>
  <c r="C498" i="8"/>
  <c r="D498" i="8" s="1"/>
  <c r="C494" i="8"/>
  <c r="D494" i="8" s="1"/>
  <c r="C490" i="8"/>
  <c r="D490" i="8" s="1"/>
  <c r="C486" i="8"/>
  <c r="D486" i="8" s="1"/>
  <c r="C482" i="8"/>
  <c r="D482" i="8" s="1"/>
  <c r="C478" i="8"/>
  <c r="D478" i="8" s="1"/>
  <c r="C474" i="8"/>
  <c r="D474" i="8" s="1"/>
  <c r="C470" i="8"/>
  <c r="D470" i="8" s="1"/>
  <c r="C466" i="8"/>
  <c r="D466" i="8" s="1"/>
  <c r="C462" i="8"/>
  <c r="D462" i="8" s="1"/>
  <c r="C458" i="8"/>
  <c r="D458" i="8" s="1"/>
  <c r="C454" i="8"/>
  <c r="D454" i="8" s="1"/>
  <c r="C450" i="8"/>
  <c r="D450" i="8" s="1"/>
  <c r="C446" i="8"/>
  <c r="D446" i="8" s="1"/>
  <c r="C442" i="8"/>
  <c r="D442" i="8" s="1"/>
  <c r="C438" i="8"/>
  <c r="D438" i="8" s="1"/>
  <c r="C434" i="8"/>
  <c r="D434" i="8" s="1"/>
  <c r="C430" i="8"/>
  <c r="D430" i="8" s="1"/>
  <c r="C426" i="8"/>
  <c r="D426" i="8" s="1"/>
  <c r="C422" i="8"/>
  <c r="D422" i="8" s="1"/>
  <c r="C418" i="8"/>
  <c r="D418" i="8" s="1"/>
  <c r="C414" i="8"/>
  <c r="D414" i="8" s="1"/>
  <c r="C410" i="8"/>
  <c r="D410" i="8" s="1"/>
  <c r="C406" i="8"/>
  <c r="D406" i="8" s="1"/>
  <c r="C402" i="8"/>
  <c r="D402" i="8" s="1"/>
  <c r="C398" i="8"/>
  <c r="D398" i="8" s="1"/>
  <c r="C394" i="8"/>
  <c r="D394" i="8" s="1"/>
  <c r="C390" i="8"/>
  <c r="D390" i="8" s="1"/>
  <c r="C386" i="8"/>
  <c r="D386" i="8" s="1"/>
  <c r="C382" i="8"/>
  <c r="D382" i="8" s="1"/>
  <c r="C378" i="8"/>
  <c r="D378" i="8" s="1"/>
  <c r="C374" i="8"/>
  <c r="D374" i="8" s="1"/>
  <c r="C370" i="8"/>
  <c r="D370" i="8" s="1"/>
  <c r="C366" i="8"/>
  <c r="D366" i="8" s="1"/>
  <c r="C364" i="8"/>
  <c r="D364" i="8" s="1"/>
  <c r="C362" i="8"/>
  <c r="D362" i="8" s="1"/>
  <c r="C360" i="8"/>
  <c r="D360" i="8" s="1"/>
  <c r="C358" i="8"/>
  <c r="D358" i="8" s="1"/>
  <c r="C356" i="8"/>
  <c r="D356" i="8" s="1"/>
  <c r="C354" i="8"/>
  <c r="D354" i="8" s="1"/>
  <c r="C352" i="8"/>
  <c r="D352" i="8" s="1"/>
  <c r="C350" i="8"/>
  <c r="D350" i="8" s="1"/>
  <c r="C348" i="8"/>
  <c r="D348" i="8" s="1"/>
  <c r="C346" i="8"/>
  <c r="D346" i="8" s="1"/>
  <c r="C344" i="8"/>
  <c r="D344" i="8" s="1"/>
  <c r="C342" i="8"/>
  <c r="D342" i="8" s="1"/>
  <c r="C340" i="8"/>
  <c r="D340" i="8" s="1"/>
  <c r="C338" i="8"/>
  <c r="D338" i="8" s="1"/>
  <c r="C336" i="8"/>
  <c r="D336" i="8" s="1"/>
  <c r="C334" i="8"/>
  <c r="D334" i="8" s="1"/>
  <c r="C332" i="8"/>
  <c r="D332" i="8" s="1"/>
  <c r="C330" i="8"/>
  <c r="D330" i="8" s="1"/>
  <c r="C328" i="8"/>
  <c r="D328" i="8" s="1"/>
  <c r="C326" i="8"/>
  <c r="D326" i="8" s="1"/>
  <c r="C324" i="8"/>
  <c r="D324" i="8" s="1"/>
  <c r="C322" i="8"/>
  <c r="D322" i="8" s="1"/>
  <c r="C565" i="8"/>
  <c r="D565" i="8" s="1"/>
  <c r="C561" i="8"/>
  <c r="D561" i="8" s="1"/>
  <c r="C557" i="8"/>
  <c r="D557" i="8" s="1"/>
  <c r="C553" i="8"/>
  <c r="D553" i="8" s="1"/>
  <c r="C549" i="8"/>
  <c r="D549" i="8" s="1"/>
  <c r="C545" i="8"/>
  <c r="D545" i="8" s="1"/>
  <c r="C541" i="8"/>
  <c r="D541" i="8" s="1"/>
  <c r="C537" i="8"/>
  <c r="D537" i="8" s="1"/>
  <c r="C533" i="8"/>
  <c r="D533" i="8" s="1"/>
  <c r="C529" i="8"/>
  <c r="D529" i="8" s="1"/>
  <c r="C525" i="8"/>
  <c r="D525" i="8" s="1"/>
  <c r="C521" i="8"/>
  <c r="D521" i="8" s="1"/>
  <c r="C517" i="8"/>
  <c r="D517" i="8" s="1"/>
  <c r="C513" i="8"/>
  <c r="D513" i="8" s="1"/>
  <c r="C509" i="8"/>
  <c r="D509" i="8" s="1"/>
  <c r="C505" i="8"/>
  <c r="D505" i="8" s="1"/>
  <c r="C501" i="8"/>
  <c r="D501" i="8" s="1"/>
  <c r="C497" i="8"/>
  <c r="D497" i="8" s="1"/>
  <c r="C493" i="8"/>
  <c r="D493" i="8" s="1"/>
  <c r="C489" i="8"/>
  <c r="D489" i="8" s="1"/>
  <c r="C485" i="8"/>
  <c r="D485" i="8" s="1"/>
  <c r="C481" i="8"/>
  <c r="D481" i="8" s="1"/>
  <c r="C477" i="8"/>
  <c r="D477" i="8" s="1"/>
  <c r="C473" i="8"/>
  <c r="D473" i="8" s="1"/>
  <c r="C469" i="8"/>
  <c r="D469" i="8" s="1"/>
  <c r="C465" i="8"/>
  <c r="D465" i="8" s="1"/>
  <c r="C461" i="8"/>
  <c r="D461" i="8" s="1"/>
  <c r="C457" i="8"/>
  <c r="D457" i="8" s="1"/>
  <c r="C453" i="8"/>
  <c r="D453" i="8" s="1"/>
  <c r="C449" i="8"/>
  <c r="D449" i="8" s="1"/>
  <c r="C445" i="8"/>
  <c r="D445" i="8" s="1"/>
  <c r="C441" i="8"/>
  <c r="D441" i="8" s="1"/>
  <c r="C437" i="8"/>
  <c r="D437" i="8" s="1"/>
  <c r="C433" i="8"/>
  <c r="D433" i="8" s="1"/>
  <c r="C429" i="8"/>
  <c r="D429" i="8" s="1"/>
  <c r="C425" i="8"/>
  <c r="D425" i="8" s="1"/>
  <c r="C421" i="8"/>
  <c r="D421" i="8" s="1"/>
  <c r="C417" i="8"/>
  <c r="D417" i="8" s="1"/>
  <c r="C413" i="8"/>
  <c r="D413" i="8" s="1"/>
  <c r="C409" i="8"/>
  <c r="D409" i="8" s="1"/>
  <c r="C405" i="8"/>
  <c r="D405" i="8" s="1"/>
  <c r="C401" i="8"/>
  <c r="D401" i="8" s="1"/>
  <c r="C397" i="8"/>
  <c r="D397" i="8" s="1"/>
  <c r="C393" i="8"/>
  <c r="D393" i="8" s="1"/>
  <c r="C389" i="8"/>
  <c r="D389" i="8" s="1"/>
  <c r="C385" i="8"/>
  <c r="D385" i="8" s="1"/>
  <c r="C381" i="8"/>
  <c r="D381" i="8" s="1"/>
  <c r="C377" i="8"/>
  <c r="D377" i="8" s="1"/>
  <c r="C373" i="8"/>
  <c r="D373" i="8" s="1"/>
  <c r="C369" i="8"/>
  <c r="D369" i="8" s="1"/>
  <c r="M365" i="8"/>
  <c r="N365" i="8" s="1"/>
  <c r="M363" i="8"/>
  <c r="N363" i="8" s="1"/>
  <c r="M361" i="8"/>
  <c r="N361" i="8" s="1"/>
  <c r="M359" i="8"/>
  <c r="N359" i="8" s="1"/>
  <c r="M357" i="8"/>
  <c r="N357" i="8" s="1"/>
  <c r="M355" i="8"/>
  <c r="N355" i="8" s="1"/>
  <c r="M353" i="8"/>
  <c r="N353" i="8" s="1"/>
  <c r="M351" i="8"/>
  <c r="N351" i="8" s="1"/>
  <c r="M349" i="8"/>
  <c r="N349" i="8" s="1"/>
  <c r="M347" i="8"/>
  <c r="N347" i="8" s="1"/>
  <c r="M345" i="8"/>
  <c r="N345" i="8" s="1"/>
  <c r="M343" i="8"/>
  <c r="N343" i="8" s="1"/>
  <c r="M341" i="8"/>
  <c r="N341" i="8" s="1"/>
  <c r="M339" i="8"/>
  <c r="N339" i="8" s="1"/>
  <c r="M337" i="8"/>
  <c r="N337" i="8" s="1"/>
  <c r="M335" i="8"/>
  <c r="N335" i="8" s="1"/>
  <c r="M333" i="8"/>
  <c r="N333" i="8" s="1"/>
  <c r="M331" i="8"/>
  <c r="N331" i="8" s="1"/>
  <c r="M329" i="8"/>
  <c r="N329" i="8" s="1"/>
  <c r="M327" i="8"/>
  <c r="N327" i="8" s="1"/>
  <c r="M325" i="8"/>
  <c r="N325" i="8" s="1"/>
  <c r="M323" i="8"/>
  <c r="N323" i="8" s="1"/>
  <c r="M321" i="8"/>
  <c r="N321" i="8" s="1"/>
  <c r="M319" i="8"/>
  <c r="N319" i="8" s="1"/>
  <c r="M317" i="8"/>
  <c r="N317" i="8" s="1"/>
  <c r="M315" i="8"/>
  <c r="N315" i="8" s="1"/>
  <c r="M313" i="8"/>
  <c r="N313" i="8" s="1"/>
  <c r="M311" i="8"/>
  <c r="N311" i="8" s="1"/>
  <c r="M309" i="8"/>
  <c r="N309" i="8" s="1"/>
  <c r="M307" i="8"/>
  <c r="N307" i="8" s="1"/>
  <c r="M305" i="8"/>
  <c r="N305" i="8" s="1"/>
  <c r="M303" i="8"/>
  <c r="N303" i="8" s="1"/>
  <c r="M301" i="8"/>
  <c r="N301" i="8" s="1"/>
  <c r="M299" i="8"/>
  <c r="N299" i="8" s="1"/>
  <c r="M297" i="8"/>
  <c r="N297" i="8" s="1"/>
  <c r="C564" i="8"/>
  <c r="D564" i="8" s="1"/>
  <c r="C563" i="8"/>
  <c r="D563" i="8" s="1"/>
  <c r="C319" i="8"/>
  <c r="D319" i="8" s="1"/>
  <c r="C310" i="8"/>
  <c r="D310" i="8" s="1"/>
  <c r="M306" i="8"/>
  <c r="N306" i="8" s="1"/>
  <c r="C303" i="8"/>
  <c r="D303" i="8" s="1"/>
  <c r="C559" i="8"/>
  <c r="D559" i="8" s="1"/>
  <c r="C551" i="8"/>
  <c r="D551" i="8" s="1"/>
  <c r="C543" i="8"/>
  <c r="D543" i="8" s="1"/>
  <c r="C535" i="8"/>
  <c r="D535" i="8" s="1"/>
  <c r="C527" i="8"/>
  <c r="D527" i="8" s="1"/>
  <c r="C519" i="8"/>
  <c r="D519" i="8" s="1"/>
  <c r="C511" i="8"/>
  <c r="D511" i="8" s="1"/>
  <c r="C503" i="8"/>
  <c r="D503" i="8" s="1"/>
  <c r="C495" i="8"/>
  <c r="D495" i="8" s="1"/>
  <c r="C487" i="8"/>
  <c r="D487" i="8" s="1"/>
  <c r="C479" i="8"/>
  <c r="D479" i="8" s="1"/>
  <c r="C471" i="8"/>
  <c r="D471" i="8" s="1"/>
  <c r="C463" i="8"/>
  <c r="D463" i="8" s="1"/>
  <c r="C455" i="8"/>
  <c r="D455" i="8" s="1"/>
  <c r="C447" i="8"/>
  <c r="D447" i="8" s="1"/>
  <c r="C439" i="8"/>
  <c r="D439" i="8" s="1"/>
  <c r="C431" i="8"/>
  <c r="D431" i="8" s="1"/>
  <c r="C423" i="8"/>
  <c r="D423" i="8" s="1"/>
  <c r="C415" i="8"/>
  <c r="D415" i="8" s="1"/>
  <c r="C407" i="8"/>
  <c r="D407" i="8" s="1"/>
  <c r="C399" i="8"/>
  <c r="D399" i="8" s="1"/>
  <c r="C391" i="8"/>
  <c r="D391" i="8" s="1"/>
  <c r="C383" i="8"/>
  <c r="D383" i="8" s="1"/>
  <c r="C375" i="8"/>
  <c r="D375" i="8" s="1"/>
  <c r="C367" i="8"/>
  <c r="D367" i="8" s="1"/>
  <c r="M362" i="8"/>
  <c r="N362" i="8" s="1"/>
  <c r="M358" i="8"/>
  <c r="N358" i="8" s="1"/>
  <c r="M354" i="8"/>
  <c r="N354" i="8" s="1"/>
  <c r="M350" i="8"/>
  <c r="N350" i="8" s="1"/>
  <c r="M346" i="8"/>
  <c r="N346" i="8" s="1"/>
  <c r="M342" i="8"/>
  <c r="N342" i="8" s="1"/>
  <c r="M338" i="8"/>
  <c r="N338" i="8" s="1"/>
  <c r="M334" i="8"/>
  <c r="N334" i="8" s="1"/>
  <c r="M330" i="8"/>
  <c r="N330" i="8" s="1"/>
  <c r="M326" i="8"/>
  <c r="N326" i="8" s="1"/>
  <c r="M322" i="8"/>
  <c r="N322" i="8" s="1"/>
  <c r="C316" i="8"/>
  <c r="D316" i="8" s="1"/>
  <c r="M312" i="8"/>
  <c r="N312" i="8" s="1"/>
  <c r="C309" i="8"/>
  <c r="D309" i="8" s="1"/>
  <c r="C300" i="8"/>
  <c r="D300" i="8" s="1"/>
  <c r="M296" i="8"/>
  <c r="N296" i="8" s="1"/>
  <c r="M294" i="8"/>
  <c r="N294" i="8" s="1"/>
  <c r="M292" i="8"/>
  <c r="N292" i="8" s="1"/>
  <c r="M290" i="8"/>
  <c r="N290" i="8" s="1"/>
  <c r="M288" i="8"/>
  <c r="N288" i="8" s="1"/>
  <c r="M286" i="8"/>
  <c r="N286" i="8" s="1"/>
  <c r="M284" i="8"/>
  <c r="N284" i="8" s="1"/>
  <c r="M282" i="8"/>
  <c r="N282" i="8" s="1"/>
  <c r="M280" i="8"/>
  <c r="N280" i="8" s="1"/>
  <c r="M278" i="8"/>
  <c r="N278" i="8" s="1"/>
  <c r="M276" i="8"/>
  <c r="N276" i="8" s="1"/>
  <c r="M274" i="8"/>
  <c r="N274" i="8" s="1"/>
  <c r="M272" i="8"/>
  <c r="N272" i="8" s="1"/>
  <c r="M270" i="8"/>
  <c r="N270" i="8" s="1"/>
  <c r="M268" i="8"/>
  <c r="N268" i="8" s="1"/>
  <c r="M266" i="8"/>
  <c r="N266" i="8" s="1"/>
  <c r="M264" i="8"/>
  <c r="N264" i="8" s="1"/>
  <c r="M262" i="8"/>
  <c r="N262" i="8" s="1"/>
  <c r="M260" i="8"/>
  <c r="N260" i="8" s="1"/>
  <c r="M258" i="8"/>
  <c r="N258" i="8" s="1"/>
  <c r="M256" i="8"/>
  <c r="N256" i="8" s="1"/>
  <c r="M254" i="8"/>
  <c r="N254" i="8" s="1"/>
  <c r="M252" i="8"/>
  <c r="N252" i="8" s="1"/>
  <c r="M250" i="8"/>
  <c r="N250" i="8" s="1"/>
  <c r="M248" i="8"/>
  <c r="N248" i="8" s="1"/>
  <c r="M246" i="8"/>
  <c r="N246" i="8" s="1"/>
  <c r="M244" i="8"/>
  <c r="N244" i="8" s="1"/>
  <c r="M242" i="8"/>
  <c r="N242" i="8" s="1"/>
  <c r="M240" i="8"/>
  <c r="N240" i="8" s="1"/>
  <c r="M238" i="8"/>
  <c r="N238" i="8" s="1"/>
  <c r="M236" i="8"/>
  <c r="N236" i="8" s="1"/>
  <c r="M234" i="8"/>
  <c r="N234" i="8" s="1"/>
  <c r="M232" i="8"/>
  <c r="N232" i="8" s="1"/>
  <c r="M230" i="8"/>
  <c r="N230" i="8" s="1"/>
  <c r="M228" i="8"/>
  <c r="N228" i="8" s="1"/>
  <c r="M226" i="8"/>
  <c r="N226" i="8" s="1"/>
  <c r="M224" i="8"/>
  <c r="N224" i="8" s="1"/>
  <c r="M222" i="8"/>
  <c r="N222" i="8" s="1"/>
  <c r="M220" i="8"/>
  <c r="N220" i="8" s="1"/>
  <c r="M218" i="8"/>
  <c r="N218" i="8" s="1"/>
  <c r="M216" i="8"/>
  <c r="N216" i="8" s="1"/>
  <c r="M318" i="8"/>
  <c r="N318" i="8" s="1"/>
  <c r="C315" i="8"/>
  <c r="D315" i="8" s="1"/>
  <c r="C306" i="8"/>
  <c r="D306" i="8" s="1"/>
  <c r="M302" i="8"/>
  <c r="N302" i="8" s="1"/>
  <c r="C299" i="8"/>
  <c r="D299" i="8" s="1"/>
  <c r="C556" i="8"/>
  <c r="D556" i="8" s="1"/>
  <c r="C548" i="8"/>
  <c r="D548" i="8" s="1"/>
  <c r="C540" i="8"/>
  <c r="D540" i="8" s="1"/>
  <c r="C532" i="8"/>
  <c r="D532" i="8" s="1"/>
  <c r="C524" i="8"/>
  <c r="D524" i="8" s="1"/>
  <c r="C516" i="8"/>
  <c r="D516" i="8" s="1"/>
  <c r="C508" i="8"/>
  <c r="D508" i="8" s="1"/>
  <c r="C500" i="8"/>
  <c r="D500" i="8" s="1"/>
  <c r="C492" i="8"/>
  <c r="D492" i="8" s="1"/>
  <c r="C484" i="8"/>
  <c r="D484" i="8" s="1"/>
  <c r="C476" i="8"/>
  <c r="D476" i="8" s="1"/>
  <c r="C468" i="8"/>
  <c r="D468" i="8" s="1"/>
  <c r="C460" i="8"/>
  <c r="D460" i="8" s="1"/>
  <c r="C452" i="8"/>
  <c r="D452" i="8" s="1"/>
  <c r="C444" i="8"/>
  <c r="D444" i="8" s="1"/>
  <c r="C436" i="8"/>
  <c r="D436" i="8" s="1"/>
  <c r="C428" i="8"/>
  <c r="D428" i="8" s="1"/>
  <c r="C420" i="8"/>
  <c r="D420" i="8" s="1"/>
  <c r="C412" i="8"/>
  <c r="D412" i="8" s="1"/>
  <c r="C404" i="8"/>
  <c r="D404" i="8" s="1"/>
  <c r="C396" i="8"/>
  <c r="D396" i="8" s="1"/>
  <c r="C388" i="8"/>
  <c r="D388" i="8" s="1"/>
  <c r="C380" i="8"/>
  <c r="D380" i="8" s="1"/>
  <c r="C372" i="8"/>
  <c r="D372" i="8" s="1"/>
  <c r="C365" i="8"/>
  <c r="D365" i="8" s="1"/>
  <c r="C361" i="8"/>
  <c r="D361" i="8" s="1"/>
  <c r="C357" i="8"/>
  <c r="D357" i="8" s="1"/>
  <c r="C353" i="8"/>
  <c r="D353" i="8" s="1"/>
  <c r="C349" i="8"/>
  <c r="D349" i="8" s="1"/>
  <c r="C345" i="8"/>
  <c r="D345" i="8" s="1"/>
  <c r="C341" i="8"/>
  <c r="D341" i="8" s="1"/>
  <c r="C337" i="8"/>
  <c r="D337" i="8" s="1"/>
  <c r="C333" i="8"/>
  <c r="D333" i="8" s="1"/>
  <c r="C329" i="8"/>
  <c r="D329" i="8" s="1"/>
  <c r="C325" i="8"/>
  <c r="D325" i="8" s="1"/>
  <c r="C321" i="8"/>
  <c r="D321" i="8" s="1"/>
  <c r="C312" i="8"/>
  <c r="D312" i="8" s="1"/>
  <c r="M308" i="8"/>
  <c r="N308" i="8" s="1"/>
  <c r="C305" i="8"/>
  <c r="D305" i="8" s="1"/>
  <c r="C296" i="8"/>
  <c r="D296" i="8" s="1"/>
  <c r="C294" i="8"/>
  <c r="D294" i="8" s="1"/>
  <c r="C292" i="8"/>
  <c r="D292" i="8" s="1"/>
  <c r="C290" i="8"/>
  <c r="D290" i="8" s="1"/>
  <c r="C288" i="8"/>
  <c r="D288" i="8" s="1"/>
  <c r="C286" i="8"/>
  <c r="D286" i="8" s="1"/>
  <c r="C284" i="8"/>
  <c r="D284" i="8" s="1"/>
  <c r="C282" i="8"/>
  <c r="D282" i="8" s="1"/>
  <c r="C280" i="8"/>
  <c r="D280" i="8" s="1"/>
  <c r="C278" i="8"/>
  <c r="D278" i="8" s="1"/>
  <c r="C276" i="8"/>
  <c r="D276" i="8" s="1"/>
  <c r="C274" i="8"/>
  <c r="D274" i="8" s="1"/>
  <c r="C272" i="8"/>
  <c r="D272" i="8" s="1"/>
  <c r="C270" i="8"/>
  <c r="D270" i="8" s="1"/>
  <c r="C268" i="8"/>
  <c r="D268" i="8" s="1"/>
  <c r="C266" i="8"/>
  <c r="D266" i="8" s="1"/>
  <c r="C264" i="8"/>
  <c r="D264" i="8" s="1"/>
  <c r="C262" i="8"/>
  <c r="D262" i="8" s="1"/>
  <c r="C260" i="8"/>
  <c r="D260" i="8" s="1"/>
  <c r="C258" i="8"/>
  <c r="D258" i="8" s="1"/>
  <c r="C256" i="8"/>
  <c r="D256" i="8" s="1"/>
  <c r="C254" i="8"/>
  <c r="D254" i="8" s="1"/>
  <c r="C252" i="8"/>
  <c r="D252" i="8" s="1"/>
  <c r="C250" i="8"/>
  <c r="D250" i="8" s="1"/>
  <c r="C248" i="8"/>
  <c r="D248" i="8" s="1"/>
  <c r="C246" i="8"/>
  <c r="D246" i="8" s="1"/>
  <c r="C244" i="8"/>
  <c r="D244" i="8" s="1"/>
  <c r="C242" i="8"/>
  <c r="D242" i="8" s="1"/>
  <c r="C240" i="8"/>
  <c r="D240" i="8" s="1"/>
  <c r="C238" i="8"/>
  <c r="D238" i="8" s="1"/>
  <c r="C236" i="8"/>
  <c r="D236" i="8" s="1"/>
  <c r="C234" i="8"/>
  <c r="D234" i="8" s="1"/>
  <c r="C232" i="8"/>
  <c r="D232" i="8" s="1"/>
  <c r="C230" i="8"/>
  <c r="D230" i="8" s="1"/>
  <c r="C228" i="8"/>
  <c r="D228" i="8" s="1"/>
  <c r="C226" i="8"/>
  <c r="D226" i="8" s="1"/>
  <c r="C224" i="8"/>
  <c r="D224" i="8" s="1"/>
  <c r="C222" i="8"/>
  <c r="D222" i="8" s="1"/>
  <c r="C220" i="8"/>
  <c r="D220" i="8" s="1"/>
  <c r="C218" i="8"/>
  <c r="D218" i="8" s="1"/>
  <c r="C216" i="8"/>
  <c r="D216" i="8" s="1"/>
  <c r="C214" i="8"/>
  <c r="D214" i="8" s="1"/>
  <c r="C560" i="8"/>
  <c r="D560" i="8" s="1"/>
  <c r="C544" i="8"/>
  <c r="D544" i="8" s="1"/>
  <c r="C528" i="8"/>
  <c r="D528" i="8" s="1"/>
  <c r="C512" i="8"/>
  <c r="D512" i="8" s="1"/>
  <c r="C496" i="8"/>
  <c r="D496" i="8" s="1"/>
  <c r="C480" i="8"/>
  <c r="D480" i="8" s="1"/>
  <c r="C464" i="8"/>
  <c r="D464" i="8" s="1"/>
  <c r="C448" i="8"/>
  <c r="D448" i="8" s="1"/>
  <c r="C432" i="8"/>
  <c r="D432" i="8" s="1"/>
  <c r="C416" i="8"/>
  <c r="D416" i="8" s="1"/>
  <c r="C400" i="8"/>
  <c r="D400" i="8" s="1"/>
  <c r="C384" i="8"/>
  <c r="D384" i="8" s="1"/>
  <c r="C368" i="8"/>
  <c r="D368" i="8" s="1"/>
  <c r="C359" i="8"/>
  <c r="D359" i="8" s="1"/>
  <c r="C351" i="8"/>
  <c r="D351" i="8" s="1"/>
  <c r="C343" i="8"/>
  <c r="D343" i="8" s="1"/>
  <c r="C335" i="8"/>
  <c r="D335" i="8" s="1"/>
  <c r="C327" i="8"/>
  <c r="D327" i="8" s="1"/>
  <c r="C320" i="8"/>
  <c r="D320" i="8" s="1"/>
  <c r="C313" i="8"/>
  <c r="D313" i="8" s="1"/>
  <c r="M300" i="8"/>
  <c r="N300" i="8" s="1"/>
  <c r="C295" i="8"/>
  <c r="D295" i="8" s="1"/>
  <c r="C291" i="8"/>
  <c r="D291" i="8" s="1"/>
  <c r="C287" i="8"/>
  <c r="D287" i="8" s="1"/>
  <c r="C283" i="8"/>
  <c r="D283" i="8" s="1"/>
  <c r="C279" i="8"/>
  <c r="D279" i="8" s="1"/>
  <c r="C275" i="8"/>
  <c r="D275" i="8" s="1"/>
  <c r="C271" i="8"/>
  <c r="D271" i="8" s="1"/>
  <c r="C267" i="8"/>
  <c r="D267" i="8" s="1"/>
  <c r="C263" i="8"/>
  <c r="D263" i="8" s="1"/>
  <c r="C259" i="8"/>
  <c r="D259" i="8" s="1"/>
  <c r="C255" i="8"/>
  <c r="D255" i="8" s="1"/>
  <c r="C251" i="8"/>
  <c r="D251" i="8" s="1"/>
  <c r="C247" i="8"/>
  <c r="D247" i="8" s="1"/>
  <c r="C243" i="8"/>
  <c r="D243" i="8" s="1"/>
  <c r="C239" i="8"/>
  <c r="D239" i="8" s="1"/>
  <c r="C235" i="8"/>
  <c r="D235" i="8" s="1"/>
  <c r="C231" i="8"/>
  <c r="D231" i="8" s="1"/>
  <c r="C227" i="8"/>
  <c r="D227" i="8" s="1"/>
  <c r="C223" i="8"/>
  <c r="D223" i="8" s="1"/>
  <c r="C219" i="8"/>
  <c r="D219" i="8" s="1"/>
  <c r="C215" i="8"/>
  <c r="D215" i="8" s="1"/>
  <c r="C212" i="8"/>
  <c r="D212" i="8" s="1"/>
  <c r="C210" i="8"/>
  <c r="D210" i="8" s="1"/>
  <c r="C208" i="8"/>
  <c r="D208" i="8" s="1"/>
  <c r="C206" i="8"/>
  <c r="D206" i="8" s="1"/>
  <c r="C204" i="8"/>
  <c r="D204" i="8" s="1"/>
  <c r="C202" i="8"/>
  <c r="D202" i="8" s="1"/>
  <c r="C200" i="8"/>
  <c r="D200" i="8" s="1"/>
  <c r="C198" i="8"/>
  <c r="D198" i="8" s="1"/>
  <c r="C196" i="8"/>
  <c r="D196" i="8" s="1"/>
  <c r="C194" i="8"/>
  <c r="D194" i="8" s="1"/>
  <c r="C192" i="8"/>
  <c r="D192" i="8" s="1"/>
  <c r="C190" i="8"/>
  <c r="D190" i="8" s="1"/>
  <c r="C188" i="8"/>
  <c r="D188" i="8" s="1"/>
  <c r="C186" i="8"/>
  <c r="D186" i="8" s="1"/>
  <c r="C184" i="8"/>
  <c r="D184" i="8" s="1"/>
  <c r="C182" i="8"/>
  <c r="D182" i="8" s="1"/>
  <c r="C180" i="8"/>
  <c r="D180" i="8" s="1"/>
  <c r="C178" i="8"/>
  <c r="D178" i="8" s="1"/>
  <c r="C176" i="8"/>
  <c r="D176" i="8" s="1"/>
  <c r="C174" i="8"/>
  <c r="D174" i="8" s="1"/>
  <c r="C172" i="8"/>
  <c r="D172" i="8" s="1"/>
  <c r="C170" i="8"/>
  <c r="D170" i="8" s="1"/>
  <c r="C168" i="8"/>
  <c r="D168" i="8" s="1"/>
  <c r="C166" i="8"/>
  <c r="D166" i="8" s="1"/>
  <c r="C164" i="8"/>
  <c r="D164" i="8" s="1"/>
  <c r="C162" i="8"/>
  <c r="D162" i="8" s="1"/>
  <c r="C160" i="8"/>
  <c r="D160" i="8" s="1"/>
  <c r="C158" i="8"/>
  <c r="D158" i="8" s="1"/>
  <c r="C156" i="8"/>
  <c r="D156" i="8" s="1"/>
  <c r="C154" i="8"/>
  <c r="D154" i="8" s="1"/>
  <c r="C152" i="8"/>
  <c r="D152" i="8" s="1"/>
  <c r="C150" i="8"/>
  <c r="D150" i="8" s="1"/>
  <c r="C148" i="8"/>
  <c r="D148" i="8" s="1"/>
  <c r="C146" i="8"/>
  <c r="D146" i="8" s="1"/>
  <c r="C144" i="8"/>
  <c r="D144" i="8" s="1"/>
  <c r="C142" i="8"/>
  <c r="D142" i="8" s="1"/>
  <c r="C140" i="8"/>
  <c r="D140" i="8" s="1"/>
  <c r="C138" i="8"/>
  <c r="D138" i="8" s="1"/>
  <c r="C136" i="8"/>
  <c r="D136" i="8" s="1"/>
  <c r="C134" i="8"/>
  <c r="D134" i="8" s="1"/>
  <c r="C132" i="8"/>
  <c r="D132" i="8" s="1"/>
  <c r="C130" i="8"/>
  <c r="D130" i="8" s="1"/>
  <c r="C318" i="8"/>
  <c r="D318" i="8" s="1"/>
  <c r="C311" i="8"/>
  <c r="D311" i="8" s="1"/>
  <c r="M298" i="8"/>
  <c r="N298" i="8" s="1"/>
  <c r="M214" i="8"/>
  <c r="N214" i="8" s="1"/>
  <c r="C555" i="8"/>
  <c r="D555" i="8" s="1"/>
  <c r="C539" i="8"/>
  <c r="D539" i="8" s="1"/>
  <c r="C523" i="8"/>
  <c r="D523" i="8" s="1"/>
  <c r="C507" i="8"/>
  <c r="D507" i="8" s="1"/>
  <c r="C491" i="8"/>
  <c r="D491" i="8" s="1"/>
  <c r="C475" i="8"/>
  <c r="D475" i="8" s="1"/>
  <c r="C459" i="8"/>
  <c r="D459" i="8" s="1"/>
  <c r="C443" i="8"/>
  <c r="D443" i="8" s="1"/>
  <c r="C427" i="8"/>
  <c r="D427" i="8" s="1"/>
  <c r="C411" i="8"/>
  <c r="D411" i="8" s="1"/>
  <c r="C395" i="8"/>
  <c r="D395" i="8" s="1"/>
  <c r="C379" i="8"/>
  <c r="D379" i="8" s="1"/>
  <c r="M364" i="8"/>
  <c r="N364" i="8" s="1"/>
  <c r="M356" i="8"/>
  <c r="N356" i="8" s="1"/>
  <c r="M348" i="8"/>
  <c r="N348" i="8" s="1"/>
  <c r="M340" i="8"/>
  <c r="N340" i="8" s="1"/>
  <c r="M332" i="8"/>
  <c r="N332" i="8" s="1"/>
  <c r="M324" i="8"/>
  <c r="N324" i="8" s="1"/>
  <c r="C317" i="8"/>
  <c r="D317" i="8" s="1"/>
  <c r="M304" i="8"/>
  <c r="N304" i="8" s="1"/>
  <c r="M293" i="8"/>
  <c r="N293" i="8" s="1"/>
  <c r="M289" i="8"/>
  <c r="N289" i="8" s="1"/>
  <c r="M285" i="8"/>
  <c r="N285" i="8" s="1"/>
  <c r="M281" i="8"/>
  <c r="N281" i="8" s="1"/>
  <c r="M277" i="8"/>
  <c r="N277" i="8" s="1"/>
  <c r="M273" i="8"/>
  <c r="N273" i="8" s="1"/>
  <c r="M269" i="8"/>
  <c r="N269" i="8" s="1"/>
  <c r="M265" i="8"/>
  <c r="N265" i="8" s="1"/>
  <c r="M261" i="8"/>
  <c r="N261" i="8" s="1"/>
  <c r="M257" i="8"/>
  <c r="N257" i="8" s="1"/>
  <c r="M253" i="8"/>
  <c r="N253" i="8" s="1"/>
  <c r="M249" i="8"/>
  <c r="N249" i="8" s="1"/>
  <c r="M245" i="8"/>
  <c r="N245" i="8" s="1"/>
  <c r="M241" i="8"/>
  <c r="N241" i="8" s="1"/>
  <c r="M237" i="8"/>
  <c r="N237" i="8" s="1"/>
  <c r="M233" i="8"/>
  <c r="N233" i="8" s="1"/>
  <c r="M229" i="8"/>
  <c r="N229" i="8" s="1"/>
  <c r="M225" i="8"/>
  <c r="N225" i="8" s="1"/>
  <c r="M221" i="8"/>
  <c r="N221" i="8" s="1"/>
  <c r="M217" i="8"/>
  <c r="N217" i="8" s="1"/>
  <c r="M211" i="8"/>
  <c r="N211" i="8" s="1"/>
  <c r="M209" i="8"/>
  <c r="N209" i="8" s="1"/>
  <c r="M207" i="8"/>
  <c r="N207" i="8" s="1"/>
  <c r="M205" i="8"/>
  <c r="N205" i="8" s="1"/>
  <c r="M203" i="8"/>
  <c r="N203" i="8" s="1"/>
  <c r="M201" i="8"/>
  <c r="N201" i="8" s="1"/>
  <c r="M199" i="8"/>
  <c r="N199" i="8" s="1"/>
  <c r="M197" i="8"/>
  <c r="N197" i="8" s="1"/>
  <c r="M195" i="8"/>
  <c r="N195" i="8" s="1"/>
  <c r="M193" i="8"/>
  <c r="N193" i="8" s="1"/>
  <c r="M191" i="8"/>
  <c r="N191" i="8" s="1"/>
  <c r="M189" i="8"/>
  <c r="N189" i="8" s="1"/>
  <c r="M187" i="8"/>
  <c r="N187" i="8" s="1"/>
  <c r="M185" i="8"/>
  <c r="N185" i="8" s="1"/>
  <c r="M183" i="8"/>
  <c r="N183" i="8" s="1"/>
  <c r="M181" i="8"/>
  <c r="N181" i="8" s="1"/>
  <c r="M179" i="8"/>
  <c r="N179" i="8" s="1"/>
  <c r="M177" i="8"/>
  <c r="N177" i="8" s="1"/>
  <c r="M175" i="8"/>
  <c r="N175" i="8" s="1"/>
  <c r="M173" i="8"/>
  <c r="N173" i="8" s="1"/>
  <c r="M171" i="8"/>
  <c r="N171" i="8" s="1"/>
  <c r="M169" i="8"/>
  <c r="N169" i="8" s="1"/>
  <c r="M167" i="8"/>
  <c r="N167" i="8" s="1"/>
  <c r="M165" i="8"/>
  <c r="N165" i="8" s="1"/>
  <c r="C552" i="8"/>
  <c r="D552" i="8" s="1"/>
  <c r="C536" i="8"/>
  <c r="D536" i="8" s="1"/>
  <c r="C520" i="8"/>
  <c r="D520" i="8" s="1"/>
  <c r="C504" i="8"/>
  <c r="D504" i="8" s="1"/>
  <c r="C488" i="8"/>
  <c r="D488" i="8" s="1"/>
  <c r="C472" i="8"/>
  <c r="D472" i="8" s="1"/>
  <c r="C456" i="8"/>
  <c r="D456" i="8" s="1"/>
  <c r="C440" i="8"/>
  <c r="D440" i="8" s="1"/>
  <c r="C424" i="8"/>
  <c r="D424" i="8" s="1"/>
  <c r="C408" i="8"/>
  <c r="D408" i="8" s="1"/>
  <c r="C392" i="8"/>
  <c r="D392" i="8" s="1"/>
  <c r="C376" i="8"/>
  <c r="D376" i="8" s="1"/>
  <c r="C363" i="8"/>
  <c r="D363" i="8" s="1"/>
  <c r="C355" i="8"/>
  <c r="D355" i="8" s="1"/>
  <c r="C347" i="8"/>
  <c r="D347" i="8" s="1"/>
  <c r="C339" i="8"/>
  <c r="D339" i="8" s="1"/>
  <c r="C331" i="8"/>
  <c r="D331" i="8" s="1"/>
  <c r="C323" i="8"/>
  <c r="D323" i="8" s="1"/>
  <c r="M316" i="8"/>
  <c r="N316" i="8" s="1"/>
  <c r="C304" i="8"/>
  <c r="D304" i="8" s="1"/>
  <c r="C297" i="8"/>
  <c r="D297" i="8" s="1"/>
  <c r="C293" i="8"/>
  <c r="D293" i="8" s="1"/>
  <c r="C289" i="8"/>
  <c r="D289" i="8" s="1"/>
  <c r="C285" i="8"/>
  <c r="D285" i="8" s="1"/>
  <c r="C281" i="8"/>
  <c r="D281" i="8" s="1"/>
  <c r="C277" i="8"/>
  <c r="D277" i="8" s="1"/>
  <c r="C273" i="8"/>
  <c r="D273" i="8" s="1"/>
  <c r="C269" i="8"/>
  <c r="D269" i="8" s="1"/>
  <c r="C265" i="8"/>
  <c r="D265" i="8" s="1"/>
  <c r="C261" i="8"/>
  <c r="D261" i="8" s="1"/>
  <c r="C257" i="8"/>
  <c r="D257" i="8" s="1"/>
  <c r="C253" i="8"/>
  <c r="D253" i="8" s="1"/>
  <c r="C249" i="8"/>
  <c r="D249" i="8" s="1"/>
  <c r="C245" i="8"/>
  <c r="D245" i="8" s="1"/>
  <c r="C241" i="8"/>
  <c r="D241" i="8" s="1"/>
  <c r="C237" i="8"/>
  <c r="D237" i="8" s="1"/>
  <c r="C233" i="8"/>
  <c r="D233" i="8" s="1"/>
  <c r="C229" i="8"/>
  <c r="D229" i="8" s="1"/>
  <c r="C225" i="8"/>
  <c r="D225" i="8" s="1"/>
  <c r="C221" i="8"/>
  <c r="D221" i="8" s="1"/>
  <c r="C217" i="8"/>
  <c r="D217" i="8" s="1"/>
  <c r="C211" i="8"/>
  <c r="D211" i="8" s="1"/>
  <c r="C209" i="8"/>
  <c r="D209" i="8" s="1"/>
  <c r="C207" i="8"/>
  <c r="D207" i="8" s="1"/>
  <c r="C205" i="8"/>
  <c r="D205" i="8" s="1"/>
  <c r="C203" i="8"/>
  <c r="D203" i="8" s="1"/>
  <c r="C201" i="8"/>
  <c r="D201" i="8" s="1"/>
  <c r="C199" i="8"/>
  <c r="D199" i="8" s="1"/>
  <c r="C197" i="8"/>
  <c r="D197" i="8" s="1"/>
  <c r="C195" i="8"/>
  <c r="D195" i="8" s="1"/>
  <c r="C193" i="8"/>
  <c r="D193" i="8" s="1"/>
  <c r="C191" i="8"/>
  <c r="D191" i="8" s="1"/>
  <c r="C189" i="8"/>
  <c r="D189" i="8" s="1"/>
  <c r="C187" i="8"/>
  <c r="D187" i="8" s="1"/>
  <c r="C185" i="8"/>
  <c r="D185" i="8" s="1"/>
  <c r="C183" i="8"/>
  <c r="D183" i="8" s="1"/>
  <c r="C181" i="8"/>
  <c r="D181" i="8" s="1"/>
  <c r="C179" i="8"/>
  <c r="D179" i="8" s="1"/>
  <c r="C177" i="8"/>
  <c r="D177" i="8" s="1"/>
  <c r="C175" i="8"/>
  <c r="D175" i="8" s="1"/>
  <c r="C173" i="8"/>
  <c r="D173" i="8" s="1"/>
  <c r="C307" i="8"/>
  <c r="D307" i="8" s="1"/>
  <c r="M186" i="8"/>
  <c r="N186" i="8" s="1"/>
  <c r="C163" i="8"/>
  <c r="D163" i="8" s="1"/>
  <c r="M158" i="8"/>
  <c r="N158" i="8" s="1"/>
  <c r="M151" i="8"/>
  <c r="N151" i="8" s="1"/>
  <c r="C147" i="8"/>
  <c r="D147" i="8" s="1"/>
  <c r="M142" i="8"/>
  <c r="N142" i="8" s="1"/>
  <c r="M135" i="8"/>
  <c r="N135" i="8" s="1"/>
  <c r="C131" i="8"/>
  <c r="D131" i="8" s="1"/>
  <c r="M213" i="8"/>
  <c r="N213" i="8" s="1"/>
  <c r="M176" i="8"/>
  <c r="N176" i="8" s="1"/>
  <c r="M170" i="8"/>
  <c r="N170" i="8" s="1"/>
  <c r="C165" i="8"/>
  <c r="D165" i="8" s="1"/>
  <c r="M160" i="8"/>
  <c r="N160" i="8" s="1"/>
  <c r="M153" i="8"/>
  <c r="N153" i="8" s="1"/>
  <c r="C149" i="8"/>
  <c r="D149" i="8" s="1"/>
  <c r="M144" i="8"/>
  <c r="N144" i="8" s="1"/>
  <c r="M137" i="8"/>
  <c r="N137" i="8" s="1"/>
  <c r="C133" i="8"/>
  <c r="D133" i="8" s="1"/>
  <c r="M128" i="8"/>
  <c r="N128" i="8" s="1"/>
  <c r="M126" i="8"/>
  <c r="N126" i="8" s="1"/>
  <c r="M124" i="8"/>
  <c r="N124" i="8" s="1"/>
  <c r="M122" i="8"/>
  <c r="N122" i="8" s="1"/>
  <c r="M120" i="8"/>
  <c r="N120" i="8" s="1"/>
  <c r="M118" i="8"/>
  <c r="N118" i="8" s="1"/>
  <c r="M116" i="8"/>
  <c r="N116" i="8" s="1"/>
  <c r="M114" i="8"/>
  <c r="N114" i="8" s="1"/>
  <c r="M112" i="8"/>
  <c r="N112" i="8" s="1"/>
  <c r="M110" i="8"/>
  <c r="N110" i="8" s="1"/>
  <c r="M108" i="8"/>
  <c r="N108" i="8" s="1"/>
  <c r="M106" i="8"/>
  <c r="N106" i="8" s="1"/>
  <c r="M104" i="8"/>
  <c r="N104" i="8" s="1"/>
  <c r="M102" i="8"/>
  <c r="N102" i="8" s="1"/>
  <c r="M100" i="8"/>
  <c r="N100" i="8" s="1"/>
  <c r="M98" i="8"/>
  <c r="N98" i="8" s="1"/>
  <c r="M96" i="8"/>
  <c r="N96" i="8" s="1"/>
  <c r="M94" i="8"/>
  <c r="N94" i="8" s="1"/>
  <c r="M92" i="8"/>
  <c r="N92" i="8" s="1"/>
  <c r="M90" i="8"/>
  <c r="N90" i="8" s="1"/>
  <c r="M88" i="8"/>
  <c r="N88" i="8" s="1"/>
  <c r="M86" i="8"/>
  <c r="N86" i="8" s="1"/>
  <c r="M84" i="8"/>
  <c r="N84" i="8" s="1"/>
  <c r="M82" i="8"/>
  <c r="N82" i="8" s="1"/>
  <c r="M80" i="8"/>
  <c r="N80" i="8" s="1"/>
  <c r="M78" i="8"/>
  <c r="N78" i="8" s="1"/>
  <c r="M76" i="8"/>
  <c r="N76" i="8" s="1"/>
  <c r="M74" i="8"/>
  <c r="N74" i="8" s="1"/>
  <c r="M72" i="8"/>
  <c r="N72" i="8" s="1"/>
  <c r="M70" i="8"/>
  <c r="N70" i="8" s="1"/>
  <c r="M68" i="8"/>
  <c r="N68" i="8" s="1"/>
  <c r="M66" i="8"/>
  <c r="N66" i="8" s="1"/>
  <c r="M64" i="8"/>
  <c r="N64" i="8" s="1"/>
  <c r="M62" i="8"/>
  <c r="N62" i="8" s="1"/>
  <c r="M60" i="8"/>
  <c r="N60" i="8" s="1"/>
  <c r="M58" i="8"/>
  <c r="N58" i="8" s="1"/>
  <c r="M56" i="8"/>
  <c r="N56" i="8" s="1"/>
  <c r="M54" i="8"/>
  <c r="N54" i="8" s="1"/>
  <c r="M52" i="8"/>
  <c r="N52" i="8" s="1"/>
  <c r="M50" i="8"/>
  <c r="N50" i="8" s="1"/>
  <c r="M48" i="8"/>
  <c r="N48" i="8" s="1"/>
  <c r="M46" i="8"/>
  <c r="N46" i="8" s="1"/>
  <c r="M44" i="8"/>
  <c r="N44" i="8" s="1"/>
  <c r="M42" i="8"/>
  <c r="N42" i="8" s="1"/>
  <c r="M40" i="8"/>
  <c r="N40" i="8" s="1"/>
  <c r="M38" i="8"/>
  <c r="N38" i="8" s="1"/>
  <c r="M36" i="8"/>
  <c r="N36" i="8" s="1"/>
  <c r="M34" i="8"/>
  <c r="N34" i="8" s="1"/>
  <c r="M32" i="8"/>
  <c r="N32" i="8" s="1"/>
  <c r="M30" i="8"/>
  <c r="N30" i="8" s="1"/>
  <c r="M28" i="8"/>
  <c r="N28" i="8" s="1"/>
  <c r="M26" i="8"/>
  <c r="N26" i="8" s="1"/>
  <c r="M24" i="8"/>
  <c r="N24" i="8" s="1"/>
  <c r="M22" i="8"/>
  <c r="N22" i="8" s="1"/>
  <c r="M20" i="8"/>
  <c r="N20" i="8" s="1"/>
  <c r="M18" i="8"/>
  <c r="N18" i="8" s="1"/>
  <c r="M16" i="8"/>
  <c r="N16" i="8" s="1"/>
  <c r="M14" i="8"/>
  <c r="N14" i="8" s="1"/>
  <c r="M12" i="8"/>
  <c r="N12" i="8" s="1"/>
  <c r="M10" i="8"/>
  <c r="N10" i="8" s="1"/>
  <c r="M8" i="8"/>
  <c r="N8" i="8" s="1"/>
  <c r="M314" i="8"/>
  <c r="N314" i="8" s="1"/>
  <c r="C302" i="8"/>
  <c r="D302" i="8" s="1"/>
  <c r="C213" i="8"/>
  <c r="D213" i="8" s="1"/>
  <c r="M182" i="8"/>
  <c r="N182" i="8" s="1"/>
  <c r="M162" i="8"/>
  <c r="N162" i="8" s="1"/>
  <c r="M155" i="8"/>
  <c r="N155" i="8" s="1"/>
  <c r="C151" i="8"/>
  <c r="D151" i="8" s="1"/>
  <c r="M146" i="8"/>
  <c r="N146" i="8" s="1"/>
  <c r="M139" i="8"/>
  <c r="N139" i="8" s="1"/>
  <c r="C135" i="8"/>
  <c r="D135" i="8" s="1"/>
  <c r="M130" i="8"/>
  <c r="N130" i="8" s="1"/>
  <c r="M6" i="8"/>
  <c r="N6" i="8" s="1"/>
  <c r="C547" i="8"/>
  <c r="D547" i="8" s="1"/>
  <c r="C515" i="8"/>
  <c r="D515" i="8" s="1"/>
  <c r="C483" i="8"/>
  <c r="D483" i="8" s="1"/>
  <c r="C451" i="8"/>
  <c r="D451" i="8" s="1"/>
  <c r="C419" i="8"/>
  <c r="D419" i="8" s="1"/>
  <c r="C387" i="8"/>
  <c r="D387" i="8" s="1"/>
  <c r="M360" i="8"/>
  <c r="N360" i="8" s="1"/>
  <c r="M344" i="8"/>
  <c r="N344" i="8" s="1"/>
  <c r="M328" i="8"/>
  <c r="N328" i="8" s="1"/>
  <c r="C301" i="8"/>
  <c r="D301" i="8" s="1"/>
  <c r="M291" i="8"/>
  <c r="N291" i="8" s="1"/>
  <c r="M283" i="8"/>
  <c r="N283" i="8" s="1"/>
  <c r="M275" i="8"/>
  <c r="N275" i="8" s="1"/>
  <c r="M267" i="8"/>
  <c r="N267" i="8" s="1"/>
  <c r="M259" i="8"/>
  <c r="N259" i="8" s="1"/>
  <c r="M251" i="8"/>
  <c r="N251" i="8" s="1"/>
  <c r="M243" i="8"/>
  <c r="N243" i="8" s="1"/>
  <c r="M235" i="8"/>
  <c r="N235" i="8" s="1"/>
  <c r="M227" i="8"/>
  <c r="N227" i="8" s="1"/>
  <c r="M219" i="8"/>
  <c r="N219" i="8" s="1"/>
  <c r="M208" i="8"/>
  <c r="N208" i="8" s="1"/>
  <c r="M204" i="8"/>
  <c r="N204" i="8" s="1"/>
  <c r="M200" i="8"/>
  <c r="N200" i="8" s="1"/>
  <c r="M196" i="8"/>
  <c r="N196" i="8" s="1"/>
  <c r="M192" i="8"/>
  <c r="N192" i="8" s="1"/>
  <c r="M188" i="8"/>
  <c r="N188" i="8" s="1"/>
  <c r="M172" i="8"/>
  <c r="N172" i="8" s="1"/>
  <c r="C167" i="8"/>
  <c r="D167" i="8" s="1"/>
  <c r="M164" i="8"/>
  <c r="N164" i="8" s="1"/>
  <c r="M157" i="8"/>
  <c r="N157" i="8" s="1"/>
  <c r="C153" i="8"/>
  <c r="D153" i="8" s="1"/>
  <c r="M148" i="8"/>
  <c r="N148" i="8" s="1"/>
  <c r="M141" i="8"/>
  <c r="N141" i="8" s="1"/>
  <c r="C137" i="8"/>
  <c r="D137" i="8" s="1"/>
  <c r="M132" i="8"/>
  <c r="N132" i="8" s="1"/>
  <c r="C128" i="8"/>
  <c r="D128" i="8" s="1"/>
  <c r="C126" i="8"/>
  <c r="D126" i="8" s="1"/>
  <c r="C124" i="8"/>
  <c r="D124" i="8" s="1"/>
  <c r="C122" i="8"/>
  <c r="D122" i="8" s="1"/>
  <c r="C120" i="8"/>
  <c r="D120" i="8" s="1"/>
  <c r="C118" i="8"/>
  <c r="D118" i="8" s="1"/>
  <c r="C116" i="8"/>
  <c r="D116" i="8" s="1"/>
  <c r="C114" i="8"/>
  <c r="D114" i="8" s="1"/>
  <c r="C112" i="8"/>
  <c r="D112" i="8" s="1"/>
  <c r="C110" i="8"/>
  <c r="D110" i="8" s="1"/>
  <c r="C108" i="8"/>
  <c r="D108" i="8" s="1"/>
  <c r="C106" i="8"/>
  <c r="D106" i="8" s="1"/>
  <c r="C104" i="8"/>
  <c r="D104" i="8" s="1"/>
  <c r="C102" i="8"/>
  <c r="D102" i="8" s="1"/>
  <c r="C100" i="8"/>
  <c r="D100" i="8" s="1"/>
  <c r="C98" i="8"/>
  <c r="D98" i="8" s="1"/>
  <c r="C96" i="8"/>
  <c r="D96" i="8" s="1"/>
  <c r="C94" i="8"/>
  <c r="D94" i="8" s="1"/>
  <c r="C92" i="8"/>
  <c r="D92" i="8" s="1"/>
  <c r="C90" i="8"/>
  <c r="D90" i="8" s="1"/>
  <c r="C88" i="8"/>
  <c r="D88" i="8" s="1"/>
  <c r="C86" i="8"/>
  <c r="D86" i="8" s="1"/>
  <c r="C84" i="8"/>
  <c r="D84" i="8" s="1"/>
  <c r="C82" i="8"/>
  <c r="D82" i="8" s="1"/>
  <c r="C80" i="8"/>
  <c r="D80" i="8" s="1"/>
  <c r="C78" i="8"/>
  <c r="D78" i="8" s="1"/>
  <c r="C76" i="8"/>
  <c r="D76" i="8" s="1"/>
  <c r="C74" i="8"/>
  <c r="D74" i="8" s="1"/>
  <c r="C72" i="8"/>
  <c r="D72" i="8" s="1"/>
  <c r="C70" i="8"/>
  <c r="D70" i="8" s="1"/>
  <c r="C68" i="8"/>
  <c r="D68" i="8" s="1"/>
  <c r="C66" i="8"/>
  <c r="D66" i="8" s="1"/>
  <c r="C64" i="8"/>
  <c r="D64" i="8" s="1"/>
  <c r="C62" i="8"/>
  <c r="D62" i="8" s="1"/>
  <c r="C60" i="8"/>
  <c r="D60" i="8" s="1"/>
  <c r="C58" i="8"/>
  <c r="D58" i="8" s="1"/>
  <c r="C56" i="8"/>
  <c r="D56" i="8" s="1"/>
  <c r="C54" i="8"/>
  <c r="D54" i="8" s="1"/>
  <c r="C52" i="8"/>
  <c r="D52" i="8" s="1"/>
  <c r="C50" i="8"/>
  <c r="D50" i="8" s="1"/>
  <c r="C48" i="8"/>
  <c r="D48" i="8" s="1"/>
  <c r="C46" i="8"/>
  <c r="D46" i="8" s="1"/>
  <c r="C44" i="8"/>
  <c r="D44" i="8" s="1"/>
  <c r="C42" i="8"/>
  <c r="D42" i="8" s="1"/>
  <c r="C40" i="8"/>
  <c r="D40" i="8" s="1"/>
  <c r="C38" i="8"/>
  <c r="D38" i="8" s="1"/>
  <c r="C36" i="8"/>
  <c r="D36" i="8" s="1"/>
  <c r="C34" i="8"/>
  <c r="D34" i="8" s="1"/>
  <c r="C32" i="8"/>
  <c r="D32" i="8" s="1"/>
  <c r="C30" i="8"/>
  <c r="D30" i="8" s="1"/>
  <c r="C28" i="8"/>
  <c r="D28" i="8" s="1"/>
  <c r="C26" i="8"/>
  <c r="D26" i="8" s="1"/>
  <c r="C24" i="8"/>
  <c r="D24" i="8" s="1"/>
  <c r="C22" i="8"/>
  <c r="D22" i="8" s="1"/>
  <c r="C20" i="8"/>
  <c r="D20" i="8" s="1"/>
  <c r="C18" i="8"/>
  <c r="D18" i="8" s="1"/>
  <c r="C16" i="8"/>
  <c r="D16" i="8" s="1"/>
  <c r="C14" i="8"/>
  <c r="D14" i="8" s="1"/>
  <c r="C12" i="8"/>
  <c r="D12" i="8" s="1"/>
  <c r="C10" i="8"/>
  <c r="D10" i="8" s="1"/>
  <c r="C8" i="8"/>
  <c r="D8" i="8" s="1"/>
  <c r="C314" i="8"/>
  <c r="D314" i="8" s="1"/>
  <c r="M212" i="8"/>
  <c r="N212" i="8" s="1"/>
  <c r="M178" i="8"/>
  <c r="N178" i="8" s="1"/>
  <c r="M159" i="8"/>
  <c r="N159" i="8" s="1"/>
  <c r="C155" i="8"/>
  <c r="D155" i="8" s="1"/>
  <c r="M150" i="8"/>
  <c r="N150" i="8" s="1"/>
  <c r="M143" i="8"/>
  <c r="N143" i="8" s="1"/>
  <c r="C139" i="8"/>
  <c r="D139" i="8" s="1"/>
  <c r="M134" i="8"/>
  <c r="N134" i="8" s="1"/>
  <c r="C5" i="8"/>
  <c r="D5" i="8" s="1"/>
  <c r="C7" i="8"/>
  <c r="D7" i="8" s="1"/>
  <c r="C11" i="8"/>
  <c r="D11" i="8" s="1"/>
  <c r="C15" i="8"/>
  <c r="D15" i="8" s="1"/>
  <c r="C19" i="8"/>
  <c r="D19" i="8" s="1"/>
  <c r="C23" i="8"/>
  <c r="D23" i="8" s="1"/>
  <c r="C27" i="8"/>
  <c r="D27" i="8" s="1"/>
  <c r="C31" i="8"/>
  <c r="D31" i="8" s="1"/>
  <c r="C35" i="8"/>
  <c r="D35" i="8" s="1"/>
  <c r="C39" i="8"/>
  <c r="D39" i="8" s="1"/>
  <c r="C43" i="8"/>
  <c r="D43" i="8" s="1"/>
  <c r="C47" i="8"/>
  <c r="D47" i="8" s="1"/>
  <c r="C51" i="8"/>
  <c r="D51" i="8" s="1"/>
  <c r="C55" i="8"/>
  <c r="D55" i="8" s="1"/>
  <c r="C59" i="8"/>
  <c r="D59" i="8" s="1"/>
  <c r="C69" i="8"/>
  <c r="D69" i="8" s="1"/>
  <c r="M73" i="8"/>
  <c r="N73" i="8" s="1"/>
  <c r="C85" i="8"/>
  <c r="D85" i="8" s="1"/>
  <c r="M89" i="8"/>
  <c r="N89" i="8" s="1"/>
  <c r="C101" i="8"/>
  <c r="D101" i="8" s="1"/>
  <c r="M105" i="8"/>
  <c r="N105" i="8" s="1"/>
  <c r="C117" i="8"/>
  <c r="D117" i="8" s="1"/>
  <c r="M121" i="8"/>
  <c r="N121" i="8" s="1"/>
  <c r="M133" i="8"/>
  <c r="N133" i="8" s="1"/>
  <c r="C157" i="8"/>
  <c r="D157" i="8" s="1"/>
  <c r="M163" i="8"/>
  <c r="N163" i="8" s="1"/>
  <c r="C171" i="8"/>
  <c r="D171" i="8" s="1"/>
  <c r="M198" i="8"/>
  <c r="N198" i="8" s="1"/>
  <c r="M247" i="8"/>
  <c r="N247" i="8" s="1"/>
  <c r="M320" i="8"/>
  <c r="N320" i="8" s="1"/>
  <c r="C531" i="8"/>
  <c r="D531" i="8" s="1"/>
  <c r="M2" i="8"/>
  <c r="N2" i="8" s="1"/>
  <c r="M63" i="8"/>
  <c r="N63" i="8" s="1"/>
  <c r="C75" i="8"/>
  <c r="D75" i="8" s="1"/>
  <c r="M79" i="8"/>
  <c r="N79" i="8" s="1"/>
  <c r="C91" i="8"/>
  <c r="D91" i="8" s="1"/>
  <c r="M95" i="8"/>
  <c r="N95" i="8" s="1"/>
  <c r="C107" i="8"/>
  <c r="D107" i="8" s="1"/>
  <c r="M111" i="8"/>
  <c r="N111" i="8" s="1"/>
  <c r="C123" i="8"/>
  <c r="D123" i="8" s="1"/>
  <c r="M127" i="8"/>
  <c r="N127" i="8" s="1"/>
  <c r="M140" i="8"/>
  <c r="N140" i="8" s="1"/>
  <c r="M145" i="8"/>
  <c r="N145" i="8" s="1"/>
  <c r="M180" i="8"/>
  <c r="N180" i="8" s="1"/>
  <c r="M210" i="8"/>
  <c r="N210" i="8" s="1"/>
  <c r="M271" i="8"/>
  <c r="N271" i="8" s="1"/>
  <c r="C371" i="8"/>
  <c r="D371" i="8" s="1"/>
  <c r="C4" i="8"/>
  <c r="D4" i="8" s="1"/>
  <c r="M5" i="8"/>
  <c r="N5" i="8" s="1"/>
  <c r="M7" i="8"/>
  <c r="N7" i="8" s="1"/>
  <c r="M11" i="8"/>
  <c r="N11" i="8" s="1"/>
  <c r="M15" i="8"/>
  <c r="N15" i="8" s="1"/>
  <c r="M19" i="8"/>
  <c r="N19" i="8" s="1"/>
  <c r="M23" i="8"/>
  <c r="N23" i="8" s="1"/>
  <c r="M27" i="8"/>
  <c r="N27" i="8" s="1"/>
  <c r="M31" i="8"/>
  <c r="N31" i="8" s="1"/>
  <c r="M35" i="8"/>
  <c r="N35" i="8" s="1"/>
  <c r="M39" i="8"/>
  <c r="N39" i="8" s="1"/>
  <c r="M43" i="8"/>
  <c r="N43" i="8" s="1"/>
  <c r="M47" i="8"/>
  <c r="N47" i="8" s="1"/>
  <c r="M51" i="8"/>
  <c r="N51" i="8" s="1"/>
  <c r="M55" i="8"/>
  <c r="N55" i="8" s="1"/>
  <c r="M59" i="8"/>
  <c r="N59" i="8" s="1"/>
  <c r="C65" i="8"/>
  <c r="D65" i="8" s="1"/>
  <c r="M69" i="8"/>
  <c r="N69" i="8" s="1"/>
  <c r="C81" i="8"/>
  <c r="D81" i="8" s="1"/>
  <c r="M85" i="8"/>
  <c r="N85" i="8" s="1"/>
  <c r="C97" i="8"/>
  <c r="D97" i="8" s="1"/>
  <c r="M101" i="8"/>
  <c r="N101" i="8" s="1"/>
  <c r="C113" i="8"/>
  <c r="D113" i="8" s="1"/>
  <c r="M117" i="8"/>
  <c r="N117" i="8" s="1"/>
  <c r="C129" i="8"/>
  <c r="D129" i="8" s="1"/>
  <c r="M152" i="8"/>
  <c r="N152" i="8" s="1"/>
  <c r="C159" i="8"/>
  <c r="D159" i="8" s="1"/>
  <c r="M190" i="8"/>
  <c r="N190" i="8" s="1"/>
  <c r="M231" i="8"/>
  <c r="N231" i="8" s="1"/>
  <c r="M295" i="8"/>
  <c r="N295" i="8" s="1"/>
  <c r="C467" i="8"/>
  <c r="D467" i="8" s="1"/>
  <c r="D2" i="5" l="1"/>
  <c r="C2" i="5"/>
  <c r="D12" i="5"/>
  <c r="D8" i="5"/>
  <c r="D13" i="5"/>
  <c r="D11" i="5"/>
  <c r="D10" i="5"/>
  <c r="D9" i="5"/>
  <c r="D7" i="5"/>
  <c r="D6" i="5"/>
  <c r="D5" i="5"/>
  <c r="D4" i="5"/>
  <c r="D3" i="5"/>
  <c r="B2" i="5"/>
  <c r="C13" i="5"/>
  <c r="C12" i="5"/>
  <c r="C11" i="5"/>
  <c r="C10" i="5"/>
  <c r="C8" i="5"/>
  <c r="C7" i="5"/>
  <c r="C6" i="5"/>
  <c r="C9" i="5"/>
  <c r="C5" i="5"/>
  <c r="C4" i="5"/>
  <c r="C3" i="5"/>
  <c r="B13" i="5"/>
  <c r="B12" i="5"/>
  <c r="B11" i="5"/>
  <c r="B10" i="5"/>
  <c r="B3" i="5"/>
  <c r="B9" i="5"/>
  <c r="B8" i="5"/>
  <c r="E8" i="5" s="1"/>
  <c r="B7" i="5"/>
  <c r="B6" i="5"/>
  <c r="E6" i="5" s="1"/>
  <c r="B5" i="5"/>
  <c r="B4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9" i="5" l="1"/>
  <c r="G9" i="5" s="1"/>
  <c r="E7" i="5"/>
  <c r="E10" i="5"/>
  <c r="F10" i="5" s="1"/>
  <c r="G6" i="5"/>
  <c r="G7" i="5"/>
  <c r="H8" i="5"/>
  <c r="E5" i="5"/>
  <c r="F5" i="5" s="1"/>
  <c r="G8" i="5"/>
  <c r="E13" i="5"/>
  <c r="G13" i="5" s="1"/>
  <c r="E3" i="5"/>
  <c r="F3" i="5" s="1"/>
  <c r="G3" i="5"/>
  <c r="E11" i="5"/>
  <c r="G11" i="5" s="1"/>
  <c r="H6" i="5"/>
  <c r="H7" i="5"/>
  <c r="H9" i="5"/>
  <c r="E12" i="5"/>
  <c r="G12" i="5" s="1"/>
  <c r="E4" i="5"/>
  <c r="G4" i="5" s="1"/>
  <c r="F9" i="5"/>
  <c r="F8" i="5"/>
  <c r="E2" i="5"/>
  <c r="F2" i="5" s="1"/>
  <c r="F7" i="5"/>
  <c r="F6" i="5"/>
  <c r="H13" i="5" l="1"/>
  <c r="F13" i="5"/>
  <c r="H2" i="5"/>
  <c r="F4" i="5"/>
  <c r="F11" i="5"/>
  <c r="H4" i="5"/>
  <c r="H10" i="5"/>
  <c r="F12" i="5"/>
  <c r="H3" i="5"/>
  <c r="H5" i="5"/>
  <c r="H11" i="5"/>
  <c r="G10" i="5"/>
  <c r="G5" i="5"/>
  <c r="H12" i="5"/>
  <c r="G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4D86E6-7A49-4742-8220-17CD8B85E94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D7683DD-C5AE-480B-94E1-EF2DB01CD1C2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-a9799234-75c5-4f85-a63f-053b18d0db6a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_created_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<sst xmlns="http://schemas.openxmlformats.org/spreadsheetml/2006/main" count="7070" uniqueCount="2114">
  <si>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</si>
  <si>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</si>
  <si>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</si>
  <si>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</si>
  <si>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</si>
  <si>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</si>
  <si>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</si>
  <si>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</si>
  <si>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</si>
  <si>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</si>
  <si>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</si>
  <si>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</si>
  <si>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</si>
  <si>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</si>
  <si>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</si>
  <si>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</si>
  <si>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</si>
  <si>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</si>
  <si>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</si>
  <si>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</si>
  <si>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</si>
  <si>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</si>
  <si>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</si>
  <si>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</si>
  <si>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</si>
  <si>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</si>
  <si>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</si>
  <si>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</si>
  <si>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</si>
  <si>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</si>
  <si>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</si>
  <si>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</si>
  <si>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</si>
  <si>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</si>
  <si>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</si>
  <si>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</si>
  <si>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</si>
  <si>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</si>
  <si>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</si>
  <si>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</si>
  <si>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</si>
  <si>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</si>
  <si>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</si>
  <si>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</si>
  <si>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</si>
  <si>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</si>
  <si>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</si>
  <si>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</si>
  <si>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</si>
  <si>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</si>
  <si>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</si>
  <si>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</si>
  <si>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</si>
  <si>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</si>
  <si>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</si>
  <si>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</si>
  <si>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</si>
  <si>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</si>
  <si>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</si>
  <si>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</si>
  <si>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</si>
  <si>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</si>
  <si>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</si>
  <si>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</si>
  <si>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</si>
  <si>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</si>
  <si>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</si>
  <si>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</si>
  <si>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</si>
  <si>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</si>
  <si>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</si>
  <si>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</si>
  <si>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</si>
  <si>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</si>
  <si>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</si>
  <si>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</si>
  <si>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</si>
  <si>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</si>
  <si>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</si>
  <si>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</si>
  <si>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</si>
  <si>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</si>
  <si>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</si>
  <si>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</si>
  <si>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</si>
  <si>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</si>
  <si>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</si>
  <si>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</si>
  <si>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</si>
  <si>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</si>
  <si>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</si>
  <si>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</si>
  <si>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</si>
  <si>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</si>
  <si>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</si>
  <si>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</si>
  <si>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</si>
  <si>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</si>
  <si>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</si>
  <si>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</si>
  <si>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</si>
  <si>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</si>
  <si>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</si>
  <si>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</si>
  <si>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</si>
  <si>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</si>
  <si>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</si>
  <si>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</si>
  <si>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</si>
  <si>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</si>
  <si>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</si>
  <si>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</si>
  <si>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</si>
  <si>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</si>
  <si>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</si>
  <si>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</si>
  <si>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</si>
  <si>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</si>
  <si>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</si>
  <si>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</si>
  <si>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</si>
  <si>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</si>
  <si>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</si>
  <si>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</si>
  <si>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</si>
  <si>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</si>
  <si>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</si>
  <si>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</si>
  <si>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</si>
  <si>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</si>
  <si>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</si>
  <si>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</si>
  <si>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</si>
  <si>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</si>
  <si>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</si>
  <si>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</si>
  <si>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</si>
  <si>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</si>
  <si>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</si>
  <si>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</si>
  <si>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</si>
  <si>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</si>
  <si>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</si>
  <si>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</si>
  <si>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</si>
  <si>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</si>
  <si>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</si>
  <si>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</si>
  <si>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</si>
  <si>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</si>
  <si>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</si>
  <si>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</si>
  <si>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</si>
  <si>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</si>
  <si>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</si>
  <si>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</si>
  <si>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</si>
  <si>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</si>
  <si>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</si>
  <si>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</si>
  <si>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</si>
  <si>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</si>
  <si>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</si>
  <si>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</si>
  <si>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</si>
  <si>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</si>
  <si>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</si>
  <si>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</si>
  <si>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</si>
  <si>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</si>
  <si>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</si>
  <si>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</si>
  <si>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</si>
  <si>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</si>
  <si>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</si>
  <si>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</si>
  <si>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</si>
  <si>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</si>
  <si>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</si>
  <si>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</si>
  <si>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</si>
  <si>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</si>
  <si>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</si>
  <si>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</si>
  <si>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</si>
  <si>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</si>
  <si>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</si>
  <si>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</si>
  <si>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</si>
  <si>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</si>
  <si>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</si>
  <si>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</si>
  <si>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</si>
  <si>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</si>
  <si>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</si>
  <si>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</si>
  <si>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</si>
  <si>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</si>
  <si>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</si>
  <si>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</si>
  <si>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</si>
  <si>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</si>
  <si>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</si>
  <si>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</si>
  <si>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</si>
  <si>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</si>
  <si>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</si>
  <si>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</si>
  <si>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</si>
  <si>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</si>
  <si>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</si>
  <si>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</si>
  <si>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</si>
  <si>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</si>
  <si>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</si>
  <si>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</si>
  <si>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</si>
  <si>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</si>
  <si>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</si>
  <si>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</si>
  <si>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</si>
  <si>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</si>
  <si>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</si>
  <si>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</si>
  <si>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</si>
  <si>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</si>
  <si>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</si>
  <si>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</si>
  <si>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</si>
  <si>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</si>
  <si>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</si>
  <si>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</si>
  <si>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</si>
  <si>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</si>
  <si>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</si>
  <si>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</si>
  <si>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</si>
  <si>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</si>
  <si>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</si>
  <si>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</si>
  <si>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</si>
  <si>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</si>
  <si>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</si>
  <si>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</si>
  <si>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</si>
  <si>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</si>
  <si>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</si>
  <si>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</si>
  <si>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</si>
  <si>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</si>
  <si>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</si>
  <si>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</si>
  <si>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</si>
  <si>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</si>
  <si>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</si>
  <si>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</si>
  <si>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</si>
  <si>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</si>
  <si>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</si>
  <si>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</si>
  <si>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</si>
  <si>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</si>
  <si>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</si>
  <si>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</si>
  <si>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</si>
  <si>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</si>
  <si>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</si>
  <si>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</si>
  <si>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</si>
  <si>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</si>
  <si>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</si>
  <si>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</si>
  <si>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</si>
  <si>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</si>
  <si>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</si>
  <si>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</si>
  <si>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</si>
  <si>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</si>
  <si>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</si>
  <si>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</si>
  <si>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</si>
  <si>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</si>
  <si>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</si>
  <si>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</si>
  <si>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</si>
  <si>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</si>
  <si>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</si>
  <si>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</si>
  <si>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</si>
  <si>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</si>
  <si>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</si>
  <si>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</si>
  <si>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</si>
  <si>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</si>
  <si>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</si>
  <si>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</si>
  <si>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</si>
  <si>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</si>
  <si>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</si>
  <si>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</si>
  <si>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</si>
  <si>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</si>
  <si>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</si>
  <si>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</si>
  <si>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</si>
  <si>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</si>
  <si>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</si>
  <si>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</si>
  <si>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</si>
  <si>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</si>
  <si>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</si>
  <si>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</si>
  <si>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</si>
  <si>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</si>
  <si>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</si>
  <si>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</si>
  <si>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</si>
  <si>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</si>
  <si>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</si>
  <si>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</si>
  <si>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</si>
  <si>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</si>
  <si>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</si>
  <si>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</si>
  <si>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</si>
  <si>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</si>
  <si>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</si>
  <si>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</si>
  <si>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</si>
  <si>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</si>
  <si>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</si>
  <si>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</si>
  <si>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</si>
  <si>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</si>
  <si>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</si>
  <si>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</si>
  <si>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</si>
  <si>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</si>
  <si>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</si>
  <si>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</si>
  <si>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</si>
  <si>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</si>
  <si>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</si>
  <si>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</si>
  <si>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</si>
  <si>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</si>
  <si>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</si>
  <si>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</si>
  <si>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</si>
  <si>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</si>
  <si>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</si>
  <si>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</si>
  <si>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</si>
  <si>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</si>
  <si>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</si>
  <si>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</si>
  <si>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</si>
  <si>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</si>
  <si>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</si>
  <si>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</si>
  <si>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</si>
  <si>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</si>
  <si>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</si>
  <si>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</si>
  <si>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</si>
  <si>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</si>
  <si>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</si>
  <si>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</si>
  <si>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</si>
  <si>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</si>
  <si>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</si>
  <si>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</si>
  <si>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</si>
  <si>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</si>
  <si>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</si>
  <si>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</si>
  <si>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</si>
  <si>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</si>
  <si>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</si>
  <si>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</si>
  <si>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</si>
  <si>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</si>
  <si>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</si>
  <si>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</si>
  <si>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</si>
  <si>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</si>
  <si>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</si>
  <si>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</si>
  <si>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</si>
  <si>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</si>
  <si>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</si>
  <si>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</si>
  <si>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</si>
  <si>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</si>
  <si>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</si>
  <si>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</si>
  <si>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</si>
  <si>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</si>
  <si>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</si>
  <si>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</si>
  <si>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</si>
  <si>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</si>
  <si>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</si>
  <si>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</si>
  <si>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</si>
  <si>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</si>
  <si>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</si>
  <si>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</si>
  <si>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</si>
  <si>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</si>
  <si>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</si>
  <si>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</si>
  <si>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</si>
  <si>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</si>
  <si>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</si>
  <si>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</si>
  <si>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</si>
  <si>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</si>
  <si>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</si>
  <si>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</si>
  <si>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</si>
  <si>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</si>
  <si>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</si>
  <si>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</si>
  <si>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</si>
  <si>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</si>
  <si>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</si>
  <si>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</si>
  <si>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</si>
  <si>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</si>
  <si>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</si>
  <si>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</si>
  <si>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</si>
  <si>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</si>
  <si>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</si>
  <si>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</si>
  <si>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</si>
  <si>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</si>
  <si>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</si>
  <si>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</si>
  <si>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</si>
  <si>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</si>
  <si>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</si>
  <si>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</si>
  <si>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</si>
  <si>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</si>
  <si>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</si>
  <si>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</si>
  <si>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</si>
  <si>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</si>
  <si>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</si>
  <si>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</si>
  <si>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</si>
  <si>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</si>
  <si>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</si>
  <si>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</si>
  <si>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</si>
  <si>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</si>
  <si>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</si>
  <si>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</si>
  <si>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</si>
  <si>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</si>
  <si>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</si>
  <si>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</si>
  <si>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</si>
  <si>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</si>
  <si>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</si>
  <si>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</si>
  <si>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</si>
  <si>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</si>
  <si>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</si>
  <si>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</si>
  <si>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</si>
  <si>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</si>
  <si>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</si>
  <si>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</si>
  <si>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</si>
  <si>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</si>
  <si>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</si>
  <si>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</si>
  <si>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</si>
  <si>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</si>
  <si>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</si>
  <si>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</si>
  <si>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</si>
  <si>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</si>
  <si>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</si>
  <si>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</si>
  <si>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</si>
  <si>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</si>
  <si>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</si>
  <si>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</si>
  <si>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</si>
  <si>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</si>
  <si>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</si>
  <si>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</si>
  <si>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</si>
  <si>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</si>
  <si>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</si>
  <si>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</si>
  <si>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</si>
  <si>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</si>
  <si>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</si>
  <si>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</si>
  <si>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</si>
  <si>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</si>
  <si>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</si>
  <si>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</si>
  <si>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</si>
  <si>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</si>
  <si>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</si>
  <si>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</si>
  <si>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</si>
  <si>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</si>
  <si>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</si>
  <si>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</si>
  <si>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</si>
  <si>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</si>
  <si>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</si>
  <si>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</si>
  <si>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</si>
  <si>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</si>
  <si>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</si>
  <si>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</si>
  <si>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</si>
  <si>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</si>
  <si>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</si>
  <si>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</si>
  <si>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</si>
  <si>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</si>
  <si>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</si>
  <si>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</si>
  <si>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</si>
  <si>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</si>
  <si>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</si>
  <si>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</si>
  <si>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</si>
  <si>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</si>
  <si>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</si>
  <si>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</si>
  <si>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</si>
  <si>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</si>
  <si>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</si>
  <si>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</si>
  <si>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</si>
  <si>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</si>
  <si>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</si>
  <si>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</si>
  <si>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</si>
  <si>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</si>
  <si>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</si>
  <si>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</si>
  <si>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</si>
  <si>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</si>
  <si>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</si>
  <si>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</si>
  <si>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</si>
  <si>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</si>
  <si>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</si>
  <si>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</si>
  <si>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</si>
  <si>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</si>
  <si>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</si>
  <si>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</si>
  <si>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</si>
  <si>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</si>
  <si>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</si>
  <si>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</si>
  <si>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</si>
  <si>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</si>
  <si>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</si>
  <si>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</si>
  <si>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</si>
  <si>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</si>
  <si>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</si>
  <si>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</si>
  <si>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</si>
  <si>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</si>
  <si>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</si>
  <si>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</si>
  <si>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</si>
  <si>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</si>
  <si>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</si>
  <si>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</si>
  <si>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</si>
  <si>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</si>
  <si>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</si>
  <si>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</si>
  <si>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</si>
  <si>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</si>
  <si>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</si>
  <si>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</si>
  <si>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</si>
  <si>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</si>
  <si>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</si>
  <si>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</si>
  <si>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</si>
  <si>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</si>
  <si>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</si>
  <si>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</si>
  <si>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</si>
  <si>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</si>
  <si>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</si>
  <si>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</si>
  <si>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</si>
  <si>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</si>
  <si>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</si>
  <si>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</si>
  <si>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</si>
  <si>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</si>
  <si>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</si>
  <si>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</si>
  <si>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</si>
  <si>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</si>
  <si>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</si>
  <si>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</si>
  <si>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</si>
  <si>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</si>
  <si>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</si>
  <si>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</si>
  <si>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</si>
  <si>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</si>
  <si>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</si>
  <si>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</si>
  <si>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</si>
  <si>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</si>
  <si>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</si>
  <si>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</si>
  <si>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</si>
  <si>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</si>
  <si>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</si>
  <si>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</si>
  <si>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</si>
  <si>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</si>
  <si>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</si>
  <si>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</si>
  <si>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</si>
  <si>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</si>
  <si>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</si>
  <si>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</si>
  <si>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</si>
  <si>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</si>
  <si>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</si>
  <si>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</si>
  <si>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</si>
  <si>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</si>
  <si>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</si>
  <si>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</si>
  <si>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</si>
  <si>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</si>
  <si>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</si>
  <si>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</si>
  <si>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</si>
  <si>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</si>
  <si>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</si>
  <si>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</si>
  <si>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</si>
  <si>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</si>
  <si>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</si>
  <si>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</si>
  <si>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</si>
  <si>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</si>
  <si>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</si>
  <si>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</si>
  <si>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</si>
  <si>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</si>
  <si>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</si>
  <si>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</si>
  <si>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</si>
  <si>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</si>
  <si>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</si>
  <si>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</si>
  <si>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</si>
  <si>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</si>
  <si>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</si>
  <si>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</si>
  <si>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</si>
  <si>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</si>
  <si>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</si>
  <si>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</si>
  <si>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</si>
  <si>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</si>
  <si>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</si>
  <si>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</si>
  <si>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</si>
  <si>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</si>
  <si>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</si>
  <si>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</si>
  <si>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</si>
  <si>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</si>
  <si>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</si>
  <si>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</si>
  <si>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</si>
  <si>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</si>
  <si>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</si>
  <si>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</si>
  <si>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</si>
  <si>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</si>
  <si>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</si>
  <si>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</si>
  <si>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</si>
  <si>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</si>
  <si>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</si>
  <si>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</si>
  <si>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</si>
  <si>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</si>
  <si>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</si>
  <si>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</si>
  <si>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</si>
  <si>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</si>
  <si>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</si>
  <si>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</si>
  <si>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</si>
  <si>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</si>
  <si>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</si>
  <si>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</si>
  <si>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</si>
  <si>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</si>
  <si>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</si>
  <si>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</si>
  <si>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</si>
  <si>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</si>
  <si>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</si>
  <si>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</si>
  <si>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</si>
  <si>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</si>
  <si>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</si>
  <si>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</si>
  <si>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</si>
  <si>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</si>
  <si>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</si>
  <si>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</si>
  <si>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</si>
  <si>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</si>
  <si>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</si>
  <si>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</si>
  <si>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</si>
  <si>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</si>
  <si>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</si>
  <si>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</si>
  <si>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</si>
  <si>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</si>
  <si>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</si>
  <si>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</si>
  <si>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</si>
  <si>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</si>
  <si>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</si>
  <si>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</si>
  <si>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</si>
  <si>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</si>
  <si>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</si>
  <si>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</si>
  <si>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</si>
  <si>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</si>
  <si>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</si>
  <si>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</si>
  <si>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</si>
  <si>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</si>
  <si>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</si>
  <si>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</si>
  <si>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</si>
  <si>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</si>
  <si>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</si>
  <si>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</si>
  <si>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</si>
  <si>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</si>
  <si>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</si>
  <si>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</si>
  <si>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</si>
  <si>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</si>
  <si>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</si>
  <si>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</si>
  <si>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</si>
  <si>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</si>
  <si>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</si>
  <si>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</si>
  <si>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</si>
  <si>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</si>
  <si>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</si>
  <si>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</si>
  <si>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</si>
  <si>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</si>
  <si>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</si>
  <si>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</si>
  <si>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</si>
  <si>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</si>
  <si>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</si>
  <si>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</si>
  <si>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</si>
  <si>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</si>
  <si>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</si>
  <si>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</si>
  <si>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</si>
  <si>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</si>
  <si>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</si>
  <si>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</si>
  <si>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</si>
  <si>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</si>
  <si>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</si>
  <si>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</si>
  <si>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</si>
  <si>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</si>
  <si>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</si>
  <si>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</si>
  <si>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</si>
  <si>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</si>
  <si>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</si>
  <si>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</si>
  <si>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</si>
  <si>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</si>
  <si>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</si>
  <si>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</si>
  <si>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</si>
  <si>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</si>
  <si>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</si>
  <si>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</si>
  <si>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</si>
  <si>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</si>
  <si>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</si>
  <si>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</si>
  <si>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</si>
  <si>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</si>
  <si>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</si>
  <si>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</si>
  <si>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</si>
  <si>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</si>
  <si>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</si>
  <si>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</si>
  <si>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</si>
  <si>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</si>
  <si>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</si>
  <si>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</si>
  <si>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</si>
  <si>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</si>
  <si>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</si>
  <si>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</si>
  <si>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</si>
  <si>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</si>
  <si>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</si>
  <si>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</si>
  <si>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</si>
  <si>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</si>
  <si>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</si>
  <si>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</si>
  <si>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</si>
  <si>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</si>
  <si>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</si>
  <si>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</si>
  <si>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</si>
  <si>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</si>
  <si>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</si>
  <si>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</si>
  <si>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</si>
  <si>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</si>
  <si>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</si>
  <si>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</si>
  <si>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</si>
  <si>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</si>
  <si>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</si>
  <si>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</si>
  <si>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</si>
  <si>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</si>
  <si>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</si>
  <si>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</si>
  <si>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</si>
  <si>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</si>
  <si>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</si>
  <si>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</si>
  <si>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</si>
  <si>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</si>
  <si>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</si>
  <si>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</si>
  <si>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</si>
  <si>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</si>
  <si>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</si>
  <si>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</si>
  <si>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</si>
  <si>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</si>
  <si>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</si>
  <si>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</si>
  <si>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</si>
  <si>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</si>
  <si>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</si>
  <si>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</si>
  <si>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</si>
  <si>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</si>
  <si>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</si>
  <si>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</si>
  <si>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</si>
  <si>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</si>
  <si>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</si>
  <si>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</si>
  <si>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</si>
  <si>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</si>
  <si>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</si>
  <si>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</si>
  <si>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</si>
  <si>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</si>
  <si>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</si>
  <si>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</si>
  <si>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</si>
  <si>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</si>
  <si>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</si>
  <si>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</si>
  <si>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</si>
  <si>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</si>
  <si>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</si>
  <si>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</si>
  <si>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</si>
  <si>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</si>
  <si>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</si>
  <si>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</si>
  <si>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</si>
  <si>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</si>
  <si>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</si>
  <si>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</si>
  <si>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</si>
  <si>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</si>
  <si>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</si>
  <si>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</si>
  <si>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</si>
  <si>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</si>
  <si>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</si>
  <si>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</si>
  <si>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</si>
  <si>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</si>
  <si>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</si>
  <si>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</si>
  <si>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</si>
  <si>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</si>
  <si>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</si>
  <si>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</si>
  <si>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</si>
  <si>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</si>
  <si>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</si>
  <si>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</si>
  <si>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</si>
  <si>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</si>
  <si>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</si>
  <si>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</si>
  <si>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</si>
  <si>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</si>
  <si>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</si>
  <si>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</si>
  <si>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</si>
  <si>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</si>
  <si>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</si>
  <si>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</si>
  <si>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</si>
  <si>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</si>
  <si>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</si>
  <si>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</si>
  <si>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</si>
  <si>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</si>
  <si>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</si>
  <si>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</si>
  <si>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</si>
  <si>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</si>
  <si>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</si>
  <si>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</si>
  <si>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</si>
  <si>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</si>
  <si>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</si>
  <si>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</si>
  <si>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</si>
  <si>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</si>
  <si>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</si>
  <si>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</si>
  <si>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</si>
  <si>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</si>
  <si>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</si>
  <si>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</si>
  <si>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</si>
  <si>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</si>
  <si>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</si>
  <si>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</si>
  <si>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</si>
  <si>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</si>
  <si>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</si>
  <si>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</si>
  <si>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</si>
  <si>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</si>
  <si>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</si>
  <si>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</si>
  <si>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</si>
  <si>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</si>
  <si>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</si>
  <si>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</si>
  <si>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</si>
  <si>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</si>
  <si>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</si>
  <si>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</si>
  <si>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</si>
  <si>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</si>
  <si>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</si>
  <si>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</si>
  <si>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</si>
  <si>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</si>
  <si>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</si>
  <si>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</si>
  <si>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</si>
  <si>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</si>
  <si>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</si>
  <si>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</si>
  <si>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</si>
  <si>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</si>
  <si>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</si>
  <si>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</si>
  <si>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</si>
  <si>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</si>
  <si>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</si>
  <si>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</si>
  <si>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</si>
  <si>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</si>
  <si>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</si>
  <si>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</si>
  <si>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</si>
  <si>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</si>
  <si>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</si>
  <si>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</si>
  <si>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</si>
  <si>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</si>
  <si>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</si>
  <si>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</si>
  <si>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</si>
  <si>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</si>
  <si>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</si>
  <si>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</si>
  <si>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</si>
  <si>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</si>
  <si>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</si>
  <si>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</si>
  <si>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</si>
  <si>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</si>
  <si>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</si>
  <si>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</si>
  <si>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</si>
  <si>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</si>
  <si>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</si>
  <si>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</si>
  <si>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</si>
  <si>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</si>
  <si>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</si>
  <si>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</si>
  <si>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</si>
  <si>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</si>
  <si>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</si>
  <si>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</si>
  <si>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</si>
  <si>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</si>
  <si>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</si>
  <si>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</si>
  <si>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</si>
  <si>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</si>
  <si>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</si>
  <si>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</si>
  <si>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</si>
  <si>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</si>
  <si>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</si>
  <si>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</si>
  <si>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</si>
  <si>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</si>
  <si>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</si>
  <si>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</si>
  <si>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</si>
  <si>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</si>
  <si>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</si>
  <si>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</si>
  <si>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</si>
  <si>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</si>
  <si>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</si>
  <si>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</si>
  <si>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</si>
  <si>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</si>
  <si>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</si>
  <si>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</si>
  <si>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</si>
  <si>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</si>
  <si>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</si>
  <si>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</si>
  <si>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</si>
  <si>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</si>
  <si>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</si>
  <si>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</si>
  <si>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</si>
  <si>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</si>
  <si>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</si>
  <si>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</si>
  <si>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</si>
  <si>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</si>
  <si>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</si>
  <si>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</si>
  <si>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</si>
  <si>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</si>
  <si>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</si>
  <si>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</si>
  <si>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</si>
  <si>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</si>
  <si>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</si>
  <si>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</si>
  <si>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</si>
  <si>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</si>
  <si>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</si>
  <si>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</si>
  <si>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</si>
  <si>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</si>
  <si>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</si>
  <si>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</si>
  <si>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</si>
  <si>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</si>
  <si>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</si>
  <si>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</si>
  <si>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</si>
  <si>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</si>
  <si>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</si>
  <si>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</si>
  <si>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</si>
  <si>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</si>
  <si>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</si>
  <si>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</si>
  <si>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</si>
  <si>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</si>
  <si>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</si>
  <si>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</si>
  <si>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</si>
  <si>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</si>
  <si>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</si>
  <si>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</si>
  <si>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</si>
  <si>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</si>
  <si>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</si>
  <si>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</si>
  <si>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</si>
  <si>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</si>
  <si>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</si>
  <si>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</si>
  <si>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</si>
  <si>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</si>
  <si>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</si>
  <si>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</si>
  <si>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</si>
  <si>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</si>
  <si>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</si>
  <si>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</si>
  <si>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</si>
  <si>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</si>
  <si>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</si>
  <si>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</si>
  <si>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</si>
  <si>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</si>
  <si>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</si>
  <si>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</si>
  <si>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</si>
  <si>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</si>
  <si>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</si>
  <si>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</si>
  <si>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</si>
  <si>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</si>
  <si>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</si>
  <si>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</si>
  <si>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</si>
  <si>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</si>
  <si>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</si>
  <si>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</si>
  <si>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</si>
  <si>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</si>
  <si>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</si>
  <si>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</si>
  <si>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</si>
  <si>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</si>
  <si>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</si>
  <si>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</si>
  <si>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</si>
  <si>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</si>
  <si>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</si>
  <si>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</si>
  <si>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</si>
  <si>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</si>
  <si>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</si>
  <si>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</si>
  <si>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</si>
  <si>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</si>
  <si>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</si>
  <si>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</si>
  <si>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</si>
  <si>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</si>
  <si>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</si>
  <si>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</si>
  <si>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</si>
  <si>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</si>
  <si>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</si>
  <si>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</si>
  <si>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</si>
  <si>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</si>
  <si>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</si>
  <si>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</si>
  <si>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</si>
  <si>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</si>
  <si>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</si>
  <si>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</si>
  <si>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</si>
  <si>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</si>
  <si>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</si>
  <si>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</si>
  <si>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</si>
  <si>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</si>
  <si>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</si>
  <si>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</si>
  <si>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</si>
  <si>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</si>
  <si>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</si>
  <si>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</si>
  <si>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</si>
  <si>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</si>
  <si>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</si>
  <si>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</si>
  <si>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</si>
  <si>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</si>
  <si>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</si>
  <si>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</si>
  <si>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</si>
  <si>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</si>
  <si>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</si>
  <si>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</si>
  <si>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</si>
  <si>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</si>
  <si>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</si>
  <si>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</si>
  <si>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</si>
  <si>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</si>
  <si>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</si>
  <si>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</si>
  <si>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</si>
  <si>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</si>
  <si>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</si>
  <si>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</si>
  <si>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</si>
  <si>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</si>
  <si>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</si>
  <si>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</si>
  <si>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</si>
  <si>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</si>
  <si>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</si>
  <si>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</si>
  <si>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</si>
  <si>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</si>
  <si>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</si>
  <si>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</si>
  <si>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</si>
  <si>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</si>
  <si>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</si>
  <si>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</si>
  <si>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</si>
  <si>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</si>
  <si>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</si>
  <si>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</si>
  <si>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</si>
  <si>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</si>
  <si>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</si>
  <si>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</si>
  <si>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</si>
  <si>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</si>
  <si>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</si>
  <si>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</si>
  <si>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</si>
  <si>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</si>
  <si>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</si>
  <si>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</si>
  <si>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</si>
  <si>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</si>
  <si>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</si>
  <si>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</si>
  <si>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</si>
  <si>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</si>
  <si>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</si>
  <si>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</si>
  <si>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</si>
  <si>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</si>
  <si>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</si>
  <si>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</si>
  <si>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</si>
  <si>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</si>
  <si>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</si>
  <si>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</si>
  <si>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</si>
  <si>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</si>
  <si>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</si>
  <si>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</si>
  <si>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</si>
  <si>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</si>
  <si>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</si>
  <si>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</si>
  <si>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</si>
  <si>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</si>
  <si>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</si>
  <si>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</si>
  <si>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</si>
  <si>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</si>
  <si>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</si>
  <si>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</si>
  <si>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</si>
  <si>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</si>
  <si>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</si>
  <si>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</si>
  <si>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</si>
  <si>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</si>
  <si>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</si>
  <si>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</si>
  <si>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</si>
  <si>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</si>
  <si>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</si>
  <si>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</si>
  <si>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</si>
  <si>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</si>
  <si>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</si>
  <si>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</si>
  <si>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</si>
  <si>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</si>
  <si>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</si>
  <si>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</si>
  <si>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</si>
  <si>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</si>
  <si>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</si>
  <si>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</si>
  <si>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</si>
  <si>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</si>
  <si>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</si>
  <si>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</si>
  <si>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</si>
  <si>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</si>
  <si>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</si>
  <si>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</si>
  <si>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</si>
  <si>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</si>
  <si>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</si>
  <si>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</si>
  <si>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</si>
  <si>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</si>
  <si>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</si>
  <si>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</si>
  <si>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</si>
  <si>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</si>
  <si>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</si>
  <si>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</si>
  <si>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</si>
  <si>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</si>
  <si>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</si>
  <si>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</si>
  <si>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</si>
  <si>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</si>
  <si>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</si>
  <si>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</si>
  <si>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</si>
  <si>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</si>
  <si>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</si>
  <si>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</si>
  <si>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</si>
  <si>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</si>
  <si>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</si>
  <si>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</si>
  <si>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</si>
  <si>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</si>
  <si>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</si>
  <si>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</si>
  <si>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</si>
  <si>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</si>
  <si>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</si>
  <si>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</si>
  <si>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</si>
  <si>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</si>
  <si>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</si>
  <si>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</si>
  <si>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</si>
  <si>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</si>
  <si>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</si>
  <si>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</si>
  <si>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</si>
  <si>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</si>
  <si>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</si>
  <si>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</si>
  <si>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</si>
  <si>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</si>
  <si>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</si>
  <si>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</si>
  <si>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</si>
  <si>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</si>
  <si>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</si>
  <si>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</si>
  <si>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</si>
  <si>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</si>
  <si>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</si>
  <si>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</si>
  <si>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</si>
  <si>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</si>
  <si>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</si>
  <si>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</si>
  <si>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</si>
  <si>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</si>
  <si>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</si>
  <si>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</si>
  <si>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</si>
  <si>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</si>
  <si>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</si>
  <si>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</si>
  <si>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</si>
  <si>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</si>
  <si>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</si>
  <si>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</si>
  <si>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</si>
  <si>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</si>
  <si>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</si>
  <si>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</si>
  <si>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</si>
  <si>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</si>
  <si>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</si>
  <si>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</si>
  <si>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</si>
  <si>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</si>
  <si>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</si>
  <si>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</si>
  <si>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</si>
  <si>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</si>
  <si>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</si>
  <si>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</si>
  <si>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</si>
  <si>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</si>
  <si>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</si>
  <si>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</si>
  <si>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</si>
  <si>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</si>
  <si>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</si>
  <si>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</si>
  <si>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</si>
  <si>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</si>
  <si>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</si>
  <si>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</si>
  <si>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</si>
  <si>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</si>
  <si>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</si>
  <si>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</si>
  <si>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</si>
  <si>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</si>
  <si>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</si>
  <si>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</si>
  <si>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</si>
  <si>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</si>
  <si>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</si>
  <si>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</si>
  <si>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</si>
  <si>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</si>
  <si>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</si>
  <si>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</si>
  <si>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</si>
  <si>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</si>
  <si>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</si>
  <si>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</si>
  <si>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</si>
  <si>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</si>
  <si>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</si>
  <si>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</si>
  <si>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</si>
  <si>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</si>
  <si>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</si>
  <si>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</si>
  <si>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</si>
  <si>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</si>
  <si>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</si>
  <si>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</si>
  <si>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</si>
  <si>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</si>
  <si>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</si>
  <si>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</si>
  <si>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</si>
  <si>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</si>
  <si>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</si>
  <si>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</si>
  <si>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</si>
  <si>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</si>
  <si>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</si>
  <si>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</si>
  <si>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</si>
  <si>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</si>
  <si>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</si>
  <si>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</si>
  <si>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</si>
  <si>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</si>
  <si>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</si>
  <si>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</si>
  <si>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</si>
  <si>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</si>
  <si>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</si>
  <si>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</si>
  <si>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</si>
  <si>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</si>
  <si>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</si>
  <si>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</si>
  <si>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</si>
  <si>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</si>
  <si>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</si>
  <si>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</si>
  <si>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</si>
  <si>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</si>
  <si>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</si>
  <si>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</si>
  <si>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</si>
  <si>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</si>
  <si>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</si>
  <si>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</si>
  <si>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</si>
  <si>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</si>
  <si>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</si>
  <si>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</si>
  <si>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</si>
  <si>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</si>
  <si>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</si>
  <si>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</si>
  <si>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</si>
  <si>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</si>
  <si>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</si>
  <si>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</si>
  <si>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</si>
  <si>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</si>
  <si>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</si>
  <si>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</si>
  <si>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</si>
  <si>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</si>
  <si>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</si>
  <si>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</si>
  <si>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</si>
  <si>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</si>
  <si>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</si>
  <si>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</si>
  <si>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</si>
  <si>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</si>
  <si>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</si>
  <si>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</si>
  <si>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</si>
  <si>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</si>
  <si>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</si>
  <si>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</si>
  <si>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</si>
  <si>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</si>
  <si>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</si>
  <si>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</si>
  <si>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</si>
  <si>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</si>
  <si>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</si>
  <si>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</si>
  <si>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</si>
  <si>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</si>
  <si>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</si>
  <si>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</si>
  <si>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</si>
  <si>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</si>
  <si>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</si>
  <si>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</si>
  <si>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</si>
  <si>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</si>
  <si>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</si>
  <si>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</si>
  <si>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</si>
  <si>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</si>
  <si>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</si>
  <si>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</si>
  <si>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</si>
  <si>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</si>
  <si>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</si>
  <si>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</si>
  <si>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</si>
  <si>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</si>
  <si>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</si>
  <si>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</si>
  <si>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</si>
  <si>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</si>
  <si>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</si>
  <si>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</si>
  <si>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</si>
  <si>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</si>
  <si>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</si>
  <si>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</si>
  <si>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</si>
  <si>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</si>
  <si>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</si>
  <si>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</si>
  <si>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</si>
  <si>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</si>
  <si>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</si>
  <si>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</si>
  <si>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</si>
  <si>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</si>
  <si>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</si>
  <si>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</si>
  <si>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</si>
  <si>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</si>
  <si>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</si>
  <si>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</si>
  <si>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</si>
  <si>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</si>
  <si>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</si>
  <si>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</si>
  <si>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</si>
  <si>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</si>
  <si>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</si>
  <si>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</si>
  <si>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</si>
  <si>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</si>
  <si>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</si>
  <si>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</si>
  <si>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</si>
  <si>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</si>
  <si>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</si>
  <si>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</si>
  <si>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</si>
  <si>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</si>
  <si>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</si>
  <si>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</si>
  <si>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</si>
  <si>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</si>
  <si>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</si>
  <si>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</si>
  <si>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</si>
  <si>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</si>
  <si>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</si>
  <si>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</si>
  <si>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</si>
  <si>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</si>
  <si>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</si>
  <si>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</si>
  <si>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</si>
  <si>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</si>
  <si>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</si>
  <si>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</si>
  <si>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</si>
  <si>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</si>
  <si>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</si>
  <si>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</si>
  <si>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</si>
  <si>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</si>
  <si>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</si>
  <si>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</si>
  <si>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</si>
  <si>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</si>
  <si>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</si>
  <si>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</si>
  <si>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</si>
  <si>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</si>
  <si>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</si>
  <si>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</si>
  <si>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</si>
  <si>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</si>
  <si>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</si>
  <si>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</si>
  <si>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</si>
  <si>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</si>
  <si>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</si>
  <si>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</si>
  <si>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</si>
  <si>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</si>
  <si>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</si>
  <si>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</si>
  <si>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</si>
  <si>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</si>
  <si>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</si>
  <si>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</si>
  <si>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</si>
  <si>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</si>
  <si>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</si>
  <si>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</si>
  <si>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</si>
  <si>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</si>
  <si>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</si>
  <si>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</si>
  <si>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</si>
  <si>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</si>
  <si>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</si>
  <si>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</si>
  <si>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</si>
  <si>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</si>
  <si>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</si>
  <si>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</si>
  <si>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</si>
  <si>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</si>
  <si>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</si>
  <si>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</si>
  <si>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</si>
  <si>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</si>
  <si>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</si>
  <si>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</si>
  <si>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</si>
  <si>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</si>
  <si>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</si>
  <si>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</si>
  <si>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</si>
  <si>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</si>
  <si>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</si>
  <si>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</si>
  <si>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</si>
  <si>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</si>
  <si>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</si>
  <si>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</si>
  <si>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</si>
  <si>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</si>
  <si>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</si>
  <si>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</si>
  <si>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</si>
  <si>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</si>
  <si>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</si>
  <si>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</si>
  <si>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</si>
  <si>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</si>
  <si>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</si>
  <si>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</si>
  <si>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</si>
  <si>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</si>
  <si>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</si>
  <si>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</si>
  <si>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</si>
  <si>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</si>
  <si>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</si>
  <si>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</si>
  <si>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</si>
  <si>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</si>
  <si>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</si>
  <si>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</si>
  <si>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</si>
  <si>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</si>
  <si>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</si>
  <si>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</si>
  <si>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</si>
  <si>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</si>
  <si>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</si>
  <si>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</si>
  <si>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</si>
  <si>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</si>
  <si>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</si>
  <si>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</si>
  <si>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</si>
  <si>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</si>
  <si>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</si>
  <si>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</si>
  <si>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</si>
  <si>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</si>
  <si>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</si>
  <si>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</si>
  <si>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</si>
  <si>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</si>
  <si>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</si>
  <si>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</si>
  <si>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</si>
  <si>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</si>
  <si>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</si>
  <si>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</si>
  <si>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</si>
  <si>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</si>
  <si>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</si>
  <si>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</si>
  <si>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</si>
  <si>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</si>
  <si>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</si>
  <si>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</si>
  <si>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</si>
  <si>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</si>
  <si>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</si>
  <si>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</si>
  <si>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</si>
  <si>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</si>
  <si>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</si>
  <si>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</si>
  <si>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</si>
  <si>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</si>
  <si>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</si>
  <si>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</si>
  <si>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</si>
  <si>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</si>
  <si>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</si>
  <si>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</si>
  <si>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</si>
  <si>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</si>
  <si>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</si>
  <si>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</si>
  <si>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</si>
  <si>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</si>
  <si>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</si>
  <si>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</si>
  <si>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</si>
  <si>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</si>
  <si>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</si>
  <si>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</si>
  <si>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</si>
  <si>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</si>
  <si>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</si>
  <si>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</si>
  <si>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</si>
  <si>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</si>
  <si>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</si>
  <si>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</si>
  <si>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</si>
  <si>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</si>
  <si>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</si>
  <si>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</si>
  <si>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</si>
  <si>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</si>
  <si>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</si>
  <si>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</si>
  <si>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</si>
  <si>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</si>
  <si>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</si>
  <si>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</si>
  <si>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</si>
  <si>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</si>
  <si>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</si>
  <si>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</si>
  <si>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</si>
  <si>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</si>
  <si>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</si>
  <si>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</si>
  <si>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</si>
  <si>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</si>
  <si>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</si>
  <si>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</si>
  <si>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</si>
  <si>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</si>
  <si>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</si>
  <si>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</si>
  <si>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</si>
  <si>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</si>
  <si>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</si>
  <si>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</si>
  <si>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</si>
  <si>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</si>
  <si>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</si>
  <si>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</si>
  <si>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</si>
  <si>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</si>
  <si>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</si>
  <si>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</si>
  <si>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</si>
  <si>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</si>
  <si>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</si>
  <si>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</si>
  <si>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</si>
  <si>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</si>
  <si>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</si>
  <si>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</si>
  <si>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</si>
  <si>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</si>
  <si>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</si>
  <si>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</si>
  <si>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</si>
  <si>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</si>
  <si>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</si>
  <si>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</si>
  <si>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</si>
  <si>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</si>
  <si>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</si>
  <si>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</si>
  <si>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</si>
  <si>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</si>
  <si>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</si>
  <si>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</si>
  <si>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</si>
  <si>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</si>
  <si>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</si>
  <si>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</si>
  <si>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</si>
  <si>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</si>
  <si>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</si>
  <si>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</si>
  <si>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</si>
  <si>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</si>
  <si>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</si>
  <si>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</si>
  <si>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</si>
  <si>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</si>
  <si>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</si>
  <si>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</si>
  <si>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</si>
  <si>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</si>
  <si>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</si>
  <si>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</si>
  <si>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</si>
  <si>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</si>
  <si>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</si>
  <si>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</si>
  <si>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</si>
  <si>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</si>
  <si>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</si>
  <si>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</si>
  <si>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</si>
  <si>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</si>
  <si>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</si>
  <si>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</si>
  <si>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</si>
  <si>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</si>
  <si>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</si>
  <si>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</si>
  <si>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</si>
  <si>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</si>
  <si>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</si>
  <si>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</si>
  <si>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</si>
  <si>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</si>
  <si>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</si>
  <si>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</si>
  <si>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</si>
  <si>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</si>
  <si>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</si>
  <si>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</si>
  <si>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</si>
  <si>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</si>
  <si>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</si>
  <si>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</si>
  <si>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</si>
  <si>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</si>
  <si>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</si>
  <si>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</si>
  <si>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</si>
  <si>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</si>
  <si>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</si>
  <si>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</si>
  <si>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</si>
  <si>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</si>
  <si>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</si>
  <si>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</si>
  <si>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</si>
  <si>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</si>
  <si>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</si>
  <si>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</si>
  <si>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</si>
  <si>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</si>
  <si>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</si>
  <si>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</si>
  <si>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</si>
  <si>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</si>
  <si>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</si>
  <si>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</si>
  <si>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</si>
  <si>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</si>
  <si>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</si>
  <si>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</si>
  <si>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</si>
  <si>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</si>
  <si>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</si>
  <si>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</si>
  <si>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</si>
  <si>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</si>
  <si>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</si>
  <si>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</si>
  <si>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</si>
  <si>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</si>
  <si>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</si>
  <si>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</si>
  <si>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</si>
  <si>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</si>
  <si>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</si>
  <si>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</si>
  <si>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</si>
  <si>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</si>
  <si>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</si>
  <si>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</si>
  <si>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</si>
  <si>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</si>
  <si>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</si>
  <si>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</si>
  <si>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</si>
  <si>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</si>
  <si>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</si>
  <si>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</si>
  <si>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</si>
  <si>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</si>
  <si>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</si>
  <si>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</si>
  <si>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</si>
  <si>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</si>
  <si>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</si>
  <si>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</si>
  <si>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</si>
  <si>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</si>
  <si>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</si>
  <si>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</si>
  <si>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</si>
  <si>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</si>
  <si>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</si>
  <si>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</si>
  <si>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</si>
  <si>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</si>
  <si>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</si>
  <si>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</si>
  <si>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</si>
  <si>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</si>
  <si>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</si>
  <si>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</si>
  <si>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</si>
  <si>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</si>
  <si>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</si>
  <si>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</si>
  <si>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</si>
  <si>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</si>
  <si>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</si>
  <si>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</si>
  <si>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</si>
  <si>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</si>
  <si>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</si>
  <si>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</si>
  <si>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</si>
  <si>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</si>
  <si>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</si>
  <si>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</si>
  <si>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</si>
  <si>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</si>
  <si>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</si>
  <si>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</si>
  <si>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</si>
  <si>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</si>
  <si>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</si>
  <si>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</si>
  <si>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</si>
  <si>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</si>
  <si>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</si>
  <si>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</si>
  <si>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</si>
  <si>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</si>
  <si>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</si>
  <si>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</si>
  <si>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</si>
  <si>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</si>
  <si>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</si>
  <si>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</si>
  <si>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</si>
  <si>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</si>
  <si>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</si>
  <si>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</si>
  <si>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 xml:space="preserve"> sub-category</t>
  </si>
  <si>
    <t>(All)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</si>
  <si>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</si>
  <si>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</si>
  <si>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</si>
  <si>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</si>
  <si>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</si>
  <si>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</si>
  <si>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</si>
  <si>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</si>
  <si>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</si>
  <si>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</si>
  <si>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</si>
  <si>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</si>
  <si>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Count of outcome</t>
  </si>
  <si>
    <t>documentary</t>
  </si>
  <si>
    <t>animation</t>
  </si>
  <si>
    <t>drama</t>
  </si>
  <si>
    <t>television</t>
  </si>
  <si>
    <t>shorts</t>
  </si>
  <si>
    <t>audio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</si>
  <si>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</si>
  <si>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</si>
  <si>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</si>
  <si>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</si>
  <si>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</si>
  <si>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</si>
  <si>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</si>
  <si>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</si>
  <si>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</si>
  <si>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</si>
  <si>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</si>
  <si>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</si>
  <si>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</si>
  <si>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translations</t>
  </si>
  <si>
    <t>video games</t>
  </si>
  <si>
    <t>wearables</t>
  </si>
  <si>
    <t>web</t>
  </si>
  <si>
    <t>world music</t>
  </si>
  <si>
    <t>Goal</t>
  </si>
  <si>
    <t>Number Successful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</si>
  <si>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</si>
  <si>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</si>
  <si>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</si>
  <si>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</si>
  <si>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</si>
  <si>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</si>
  <si>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</si>
  <si>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</si>
  <si>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</si>
  <si>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</si>
  <si>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</si>
  <si>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</si>
  <si>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Greater Than 50000</t>
  </si>
  <si>
    <t>25000 to29999</t>
  </si>
  <si>
    <t>30000 to 34999</t>
  </si>
  <si>
    <t>35000 to 39999</t>
  </si>
  <si>
    <t>40000 to 44999</t>
  </si>
  <si>
    <t>45000 to 49999</t>
  </si>
  <si>
    <t>date created conversion</t>
  </si>
  <si>
    <t>date ended conversion</t>
  </si>
  <si>
    <t>Z- score successful_backers_count</t>
  </si>
  <si>
    <t>Probablity_distribution</t>
  </si>
  <si>
    <t>Mean</t>
  </si>
  <si>
    <t>Median</t>
  </si>
  <si>
    <t>Maximum</t>
  </si>
  <si>
    <t>Minimum</t>
  </si>
  <si>
    <t>Standard Deviation</t>
  </si>
  <si>
    <t>All</t>
  </si>
  <si>
    <t>date_created_conversion (Year)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</si>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</sst>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9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16" fillId="0" borderId="10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42" applyFont="1"/>
    <xf numFmtId="0" fontId="16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2" fontId="19" fillId="0" borderId="0" xfId="0" applyNumberFormat="1" applyFont="1"/>
    <xf numFmtId="0" fontId="18" fillId="0" borderId="0" xfId="0" applyFont="1"/>
    <xf numFmtId="0" fontId="19" fillId="33" borderId="0" xfId="0" applyFont="1" applyFill="1"/>
    <xf numFmtId="0" fontId="19" fillId="34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6699"/>
      <color rgb="FFFF99CC"/>
      <color rgb="FFFF3399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[newCrowdfundingBook.xlsx]Sheet1!PivotTable1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6-4364-948C-43601EF1A21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6-4364-948C-43601EF1A21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6-4364-948C-43601EF1A21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96-4364-948C-43601EF1A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0688672"/>
        <c:axId val="892190496"/>
      </c:barChart>
      <c:catAx>
        <c:axId val="10606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90496"/>
        <c:crosses val="autoZero"/>
        <c:auto val="1"/>
        <c:lblAlgn val="ctr"/>
        <c:lblOffset val="100"/>
        <c:noMultiLvlLbl val="0"/>
      </c:catAx>
      <c:valAx>
        <c:axId val="8921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[newCrowdfundingBook.xlsx]Sheet2!PivotTable1</c:name>
    <c:fmtId val="2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8-4D95-B84B-AD0F59D8A868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8-4D95-B84B-AD0F59D8A868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28-4D95-B84B-AD0F59D8A868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28-4D95-B84B-AD0F59D8A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60688672"/>
        <c:axId val="892190496"/>
      </c:barChart>
      <c:catAx>
        <c:axId val="106068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90496"/>
        <c:crosses val="autoZero"/>
        <c:auto val="1"/>
        <c:lblAlgn val="ctr"/>
        <c:lblOffset val="100"/>
        <c:noMultiLvlLbl val="0"/>
      </c:catAx>
      <c:valAx>
        <c:axId val="8921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68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Croudfunding_GoalAnalysis!$F$1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Croudfunding_GoalAnalysis!$A$2:$A$13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Croudfunding_GoalAnalysis!$F$2:$F$13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7A-4FEA-90DC-24DA1F2C415A}"/>
            </c:ext>
          </c:extLst>
        </c:ser>
        <c:ser>
          <c:idx val="5"/>
          <c:order val="5"/>
          <c:tx>
            <c:strRef>
              <c:f>Croudfunding_GoalAnalysis!$G$1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Croudfunding_GoalAnalysis!$A$2:$A$13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Croudfunding_GoalAnalysis!$G$2:$G$13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7A-4FEA-90DC-24DA1F2C415A}"/>
            </c:ext>
          </c:extLst>
        </c:ser>
        <c:ser>
          <c:idx val="6"/>
          <c:order val="6"/>
          <c:tx>
            <c:strRef>
              <c:f>Croudfunding_GoalAnalysis!$H$1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Croudfunding_GoalAnalysis!$A$2:$A$13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Croudfunding_GoalAnalysis!$H$2:$H$13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7A-4FEA-90DC-24DA1F2C4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068831"/>
        <c:axId val="3116848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Croudfunding_GoalAnalysis!$B$1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Croudfunding_GoalAnalysis!$A$2:$A$13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Croudfunding_GoalAnalysis!$B$2:$B$13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A7A-4FEA-90DC-24DA1F2C415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Croudfunding_GoalAnalysis!$C$1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Croudfunding_GoalAnalysis!$A$2:$A$13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Croudfunding_GoalAnalysis!$C$2:$C$13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A7A-4FEA-90DC-24DA1F2C415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Croudfunding_GoalAnalysis!$D$1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Croudfunding_GoalAnalysis!$A$2:$A$13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Croudfunding_GoalAnalysis!$D$2:$D$13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7A-4FEA-90DC-24DA1F2C415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Croudfunding_GoalAnalysis!$E$1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Croudfunding_GoalAnalysis!$A$2:$A$13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Croudfunding_GoalAnalysis!$E$2:$E$13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A7A-4FEA-90DC-24DA1F2C415A}"/>
                  </c:ext>
                </c:extLst>
              </c15:ser>
            </c15:filteredLineSeries>
          </c:ext>
        </c:extLst>
      </c:lineChart>
      <c:catAx>
        <c:axId val="30406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84863"/>
        <c:crosses val="autoZero"/>
        <c:auto val="1"/>
        <c:lblAlgn val="ctr"/>
        <c:lblOffset val="100"/>
        <c:noMultiLvlLbl val="0"/>
      </c:catAx>
      <c:valAx>
        <c:axId val="31168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6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[newCrowdfundingBook.xlsx]Outcomes based on date!PivotTable12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5.0925925925925923E-2"/>
          <c:w val="0.73364085739282592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date'!$B$5:$B$6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'Outcomes based on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date'!$B$7:$B$19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1-4289-9943-E7EB564609F2}"/>
            </c:ext>
          </c:extLst>
        </c:ser>
        <c:ser>
          <c:idx val="1"/>
          <c:order val="1"/>
          <c:tx>
            <c:strRef>
              <c:f>'Outcomes based on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date'!$C$7:$C$19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1-4289-9943-E7EB564609F2}"/>
            </c:ext>
          </c:extLst>
        </c:ser>
        <c:ser>
          <c:idx val="2"/>
          <c:order val="2"/>
          <c:tx>
            <c:strRef>
              <c:f>'Outcomes based on date'!$D$5:$D$6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date'!$D$7:$D$19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1-4289-9943-E7EB56460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936144"/>
        <c:axId val="1815972336"/>
      </c:lineChart>
      <c:catAx>
        <c:axId val="18159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72336"/>
        <c:crosses val="autoZero"/>
        <c:auto val="1"/>
        <c:lblAlgn val="ctr"/>
        <c:lblOffset val="100"/>
        <c:noMultiLvlLbl val="0"/>
      </c:catAx>
      <c:valAx>
        <c:axId val="18159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9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8884514435697"/>
          <c:y val="0.38281167979002623"/>
          <c:w val="0.16644488188976378"/>
          <c:h val="0.303821084864391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659130</xdr:colOff>
      <xdr:row>2</xdr:row>
      <xdr:rowOff>49530</xdr:rowOff>
    </xdr:from>
    <xdr:to>
      <xdr:col>19</xdr:col>
      <xdr:colOff>144780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E46B9-22D3-C5A1-9716-7E70C7C71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659130</xdr:colOff>
      <xdr:row>2</xdr:row>
      <xdr:rowOff>49530</xdr:rowOff>
    </xdr:from>
    <xdr:to>
      <xdr:col>19</xdr:col>
      <xdr:colOff>144780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23DF2-B979-4764-97F9-3A3FC20FC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377190</xdr:colOff>
      <xdr:row>14</xdr:row>
      <xdr:rowOff>102870</xdr:rowOff>
    </xdr:from>
    <xdr:to>
      <xdr:col>7</xdr:col>
      <xdr:colOff>1005840</xdr:colOff>
      <xdr:row>28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910563-8581-DECB-D370-86B9279D0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90486</xdr:colOff>
      <xdr:row>4</xdr:row>
      <xdr:rowOff>85725</xdr:rowOff>
    </xdr:from>
    <xdr:to>
      <xdr:col>18</xdr:col>
      <xdr:colOff>85724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BC7B2B-2EFF-4361-82F6-41301512C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4374\Downloads\PnewCrowdfundingBook%20(1).xlsx" TargetMode="External"/><Relationship Id="rId1" Type="http://schemas.openxmlformats.org/officeDocument/2006/relationships/externalLinkPath" Target="/Users/14374/Downloads/PnewCrowdfundingBook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owdfunding"/>
      <sheetName val="Outcomes based on Category"/>
      <sheetName val="Outcomes based on sub category"/>
      <sheetName val="Outcomes based on date"/>
      <sheetName val="Statistical on outcomes"/>
      <sheetName val="Croudfunding_GoalAnalysi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4374" refreshedDate="45229.618992476855" createdVersion="8" refreshedVersion="8" minRefreshableVersion="3" recordCount="1000" xr:uid="{6E8BA8D4-827F-4D17-83C4-F9E8D5C8D6AF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iyesh" refreshedDate="45230.933090625003" backgroundQuery="1" createdVersion="7" refreshedVersion="7" minRefreshableVersion="3" recordCount="0" supportSubquery="1" supportAdvancedDrill="1" xr:uid="{42D3B00E-559D-4D14-B250-D1F32EE9FA2A}">
  <cacheSource type="external" connectionId="1"/>
  <cacheFields count="5">
    <cacheField name="[Measures].[Count of outcome]" caption="Count of outcome" numFmtId="0" hierarchy="30" level="32767"/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_created_conversion (Month)].[date_created_conversion (Month)]" caption="date_created_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_created_conversion (Year)].[date_created_conversion (Year)]" caption="date_created_conversion (Year)" numFmtId="0" hierarchy="20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3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_created_conversion]" caption="date_created_conversion" attribute="1" time="1" defaultMemberUniqueName="[Range].[date_created_conversion].[All]" allUniqueName="[Range].[date_created_conversion].[All]" dimensionUniqueName="[Range]" displayFolder="" count="0" memberValueDatatype="7" unbalanced="0"/>
    <cacheHierarchy uniqueName="[Range].[date_ended_conversion]" caption="date_ended_conversion" attribute="1" time="1" defaultMemberUniqueName="[Range].[date_ended_conversion].[All]" allUniqueName="[Range].[date_ended_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_created_conversion (Year)]" caption="date_created_conversion (Year)" attribute="1" defaultMemberUniqueName="[Range].[date_created_conversion (Year)].[All]" allUniqueName="[Range].[date_created_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_created_conversion (Quarter)]" caption="date_created_conversion (Quarter)" attribute="1" defaultMemberUniqueName="[Range].[date_created_conversion (Quarter)].[All]" allUniqueName="[Range].[date_created_conversion (Quarter)].[All]" dimensionUniqueName="[Range]" displayFolder="" count="0" memberValueDatatype="130" unbalanced="0"/>
    <cacheHierarchy uniqueName="[Range].[date_created_conversion (Month)]" caption="date_created_conversion (Month)" attribute="1" defaultMemberUniqueName="[Range].[date_created_conversion (Month)].[All]" allUniqueName="[Range].[date_created_conversion (Month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_ended_conversion (Year)]" caption="date_ended_conversion (Year)" attribute="1" defaultMemberUniqueName="[Range].[date_ended_conversion (Year)].[All]" allUniqueName="[Range].[date_ended_conversion (Year)].[All]" dimensionUniqueName="[Range]" displayFolder="" count="0" memberValueDatatype="130" unbalanced="0"/>
    <cacheHierarchy uniqueName="[Range].[date_ended_conversion (Quarter)]" caption="date_ended_conversion (Quarter)" attribute="1" defaultMemberUniqueName="[Range].[date_ended_conversion (Quarter)].[All]" allUniqueName="[Range].[date_ended_conversion (Quarter)].[All]" dimensionUniqueName="[Range]" displayFolder="" count="0" memberValueDatatype="130" unbalanced="0"/>
    <cacheHierarchy uniqueName="[Range].[date_ended_conversion (Month)]" caption="date_ended_conversion (Month)" attribute="1" defaultMemberUniqueName="[Range].[date_ended_conversion (Month)].[All]" allUniqueName="[Range].[date_ended_conversion (Month)].[All]" dimensionUniqueName="[Range]" displayFolder="" count="0" memberValueDatatype="130" unbalanced="0"/>
    <cacheHierarchy uniqueName="[Range].[date_created_conversion (Month Index)]" caption="date_created_conversion (Month Index)" attribute="1" defaultMemberUniqueName="[Range].[date_created_conversion (Month Index)].[All]" allUniqueName="[Range].[date_created_conversion (Month Index)].[All]" dimensionUniqueName="[Range]" displayFolder="" count="0" memberValueDatatype="20" unbalanced="0" hidden="1"/>
    <cacheHierarchy uniqueName="[Range].[date_ended_conversion (Month Index)]" caption="date_ended_conversion (Month Index)" attribute="1" defaultMemberUniqueName="[Range].[date_ended_conversion (Month Index)].[All]" allUniqueName="[Range].[date_ended_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B9DFD-2085-40F4-B768-496143C7792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CD469F-FB2A-4CB0-8DF7-899450212E9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9173A-9DE1-4E4A-A5C6-472B13ACD9D8}" name="PivotTable1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5:E19" firstHeaderRow="1" firstDataRow="2" firstDataCol="1" rowPageCount="2" colPageCount="1"/>
  <pivotFields count="5"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4" hier="18" name="[Range].[parent category].[All]" cap="All"/>
    <pageField fld="3" hier="20" name="[Range].[date_created_conversion (Year)].[All]" cap="All"/>
  </pageFields>
  <dataFields count="1">
    <dataField name="Count of outcome" fld="0" subtotal="count" baseField="0" baseItem="0"/>
  </dataFields>
  <chartFormats count="6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I1" workbookViewId="0">
      <selection activeCell="I3" sqref="I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5" customWidth="1"/>
    <col min="8" max="8" width="13" bestFit="1" customWidth="1"/>
    <col min="9" max="9" width="16.5" customWidth="1"/>
    <col min="12" max="13" width="11.19921875" bestFit="1" customWidth="1"/>
    <col min="14" max="14" width="21.3984375" bestFit="1" customWidth="1"/>
    <col min="15" max="15" width="20.296875" bestFit="1" customWidth="1"/>
    <col min="18" max="18" width="28" bestFit="1" customWidth="1"/>
    <col min="19" max="19" width="14.296875" customWidth="1"/>
  </cols>
  <sheetData>
    <row r="1" spans="1:20" s="1" customFormat="1" x14ac:dyDescent="0.3">
      <c r="A1" s="6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2091</v>
      </c>
      <c r="O1" s="9" t="s">
        <v>2092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(E3/D3)*100</f>
        <v>1040</v>
      </c>
      <c r="G3" t="s">
        <v>20</v>
      </c>
      <c r="H3">
        <v>158</v>
      </c>
      <c r="I3" s="4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RIGHT(R3,LEN(R3)-FIND("/",R3))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>
        <v>236</v>
      </c>
      <c r="I67" s="4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8">(((L67/60)/60)/24)+DATE(1970,1,1)</f>
        <v>40570.25</v>
      </c>
      <c r="O67" s="10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RIGHT(R67,LEN(R67)-FIND("/",R67))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8"/>
        <v>42102.208333333328</v>
      </c>
      <c r="O68" s="10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8"/>
        <v>40203.25</v>
      </c>
      <c r="O69" s="10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8"/>
        <v>42943.208333333328</v>
      </c>
      <c r="O70" s="10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8"/>
        <v>40531.25</v>
      </c>
      <c r="O71" s="10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8"/>
        <v>40484.208333333336</v>
      </c>
      <c r="O72" s="10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8"/>
        <v>43799.25</v>
      </c>
      <c r="O73" s="10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8"/>
        <v>42186.208333333328</v>
      </c>
      <c r="O74" s="10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8"/>
        <v>42701.25</v>
      </c>
      <c r="O75" s="10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8"/>
        <v>42456.208333333328</v>
      </c>
      <c r="O76" s="10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8"/>
        <v>43296.208333333328</v>
      </c>
      <c r="O77" s="10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8"/>
        <v>42027.25</v>
      </c>
      <c r="O78" s="10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8"/>
        <v>40448.208333333336</v>
      </c>
      <c r="O79" s="10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8"/>
        <v>43206.208333333328</v>
      </c>
      <c r="O80" s="10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8"/>
        <v>43267.208333333328</v>
      </c>
      <c r="O81" s="10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8"/>
        <v>42976.208333333328</v>
      </c>
      <c r="O82" s="10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8"/>
        <v>43062.25</v>
      </c>
      <c r="O83" s="10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8"/>
        <v>43482.25</v>
      </c>
      <c r="O84" s="10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8"/>
        <v>42579.208333333328</v>
      </c>
      <c r="O85" s="10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8"/>
        <v>41118.208333333336</v>
      </c>
      <c r="O86" s="10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8"/>
        <v>40797.208333333336</v>
      </c>
      <c r="O87" s="10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8"/>
        <v>42128.208333333328</v>
      </c>
      <c r="O88" s="10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8"/>
        <v>40610.25</v>
      </c>
      <c r="O89" s="10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8"/>
        <v>42110.208333333328</v>
      </c>
      <c r="O90" s="10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8"/>
        <v>40283.208333333336</v>
      </c>
      <c r="O91" s="10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8"/>
        <v>42425.25</v>
      </c>
      <c r="O92" s="10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8"/>
        <v>42588.208333333328</v>
      </c>
      <c r="O93" s="10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8"/>
        <v>40352.208333333336</v>
      </c>
      <c r="O94" s="10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8"/>
        <v>41202.208333333336</v>
      </c>
      <c r="O95" s="10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8"/>
        <v>43562.208333333328</v>
      </c>
      <c r="O96" s="10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8"/>
        <v>43752.208333333328</v>
      </c>
      <c r="O97" s="10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8"/>
        <v>40612.25</v>
      </c>
      <c r="O98" s="10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8"/>
        <v>42180.208333333328</v>
      </c>
      <c r="O99" s="10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8"/>
        <v>42212.208333333328</v>
      </c>
      <c r="O100" s="10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8"/>
        <v>41968.25</v>
      </c>
      <c r="O101" s="10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8"/>
        <v>40835.208333333336</v>
      </c>
      <c r="O102" s="10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8"/>
        <v>42056.25</v>
      </c>
      <c r="O103" s="10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8"/>
        <v>43234.208333333328</v>
      </c>
      <c r="O104" s="10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8"/>
        <v>40475.208333333336</v>
      </c>
      <c r="O105" s="10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8"/>
        <v>42878.208333333328</v>
      </c>
      <c r="O106" s="10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8"/>
        <v>41366.208333333336</v>
      </c>
      <c r="O107" s="10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8"/>
        <v>43716.208333333328</v>
      </c>
      <c r="O108" s="10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8"/>
        <v>43213.208333333328</v>
      </c>
      <c r="O109" s="10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8"/>
        <v>41005.208333333336</v>
      </c>
      <c r="O110" s="10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8"/>
        <v>41651.25</v>
      </c>
      <c r="O111" s="10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8"/>
        <v>43354.208333333328</v>
      </c>
      <c r="O112" s="10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8"/>
        <v>41174.208333333336</v>
      </c>
      <c r="O113" s="10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8"/>
        <v>41875.208333333336</v>
      </c>
      <c r="O114" s="10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8"/>
        <v>42990.208333333328</v>
      </c>
      <c r="O115" s="10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8"/>
        <v>43564.208333333328</v>
      </c>
      <c r="O116" s="10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8"/>
        <v>43056.25</v>
      </c>
      <c r="O117" s="10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8"/>
        <v>42265.208333333328</v>
      </c>
      <c r="O118" s="10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8"/>
        <v>40808.208333333336</v>
      </c>
      <c r="O119" s="10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8"/>
        <v>41665.25</v>
      </c>
      <c r="O120" s="10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8"/>
        <v>41806.208333333336</v>
      </c>
      <c r="O121" s="10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8"/>
        <v>42111.208333333328</v>
      </c>
      <c r="O122" s="10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8"/>
        <v>41917.208333333336</v>
      </c>
      <c r="O123" s="10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8"/>
        <v>41970.25</v>
      </c>
      <c r="O124" s="10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8"/>
        <v>42332.25</v>
      </c>
      <c r="O125" s="10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8"/>
        <v>43598.208333333328</v>
      </c>
      <c r="O126" s="10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8"/>
        <v>43362.208333333328</v>
      </c>
      <c r="O127" s="10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8"/>
        <v>42596.208333333328</v>
      </c>
      <c r="O128" s="10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8"/>
        <v>40310.208333333336</v>
      </c>
      <c r="O129" s="10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8"/>
        <v>40417.208333333336</v>
      </c>
      <c r="O130" s="10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>
        <v>55</v>
      </c>
      <c r="I131" s="4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4">(((L131/60)/60)/24)+DATE(1970,1,1)</f>
        <v>42038.25</v>
      </c>
      <c r="O131" s="10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RIGHT(R131,LEN(R131)-FIND("/",R131))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4"/>
        <v>40842.208333333336</v>
      </c>
      <c r="O132" s="10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4"/>
        <v>41607.25</v>
      </c>
      <c r="O133" s="10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4"/>
        <v>43112.25</v>
      </c>
      <c r="O134" s="10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4"/>
        <v>40767.208333333336</v>
      </c>
      <c r="O135" s="10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4"/>
        <v>40713.208333333336</v>
      </c>
      <c r="O136" s="10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4"/>
        <v>41340.25</v>
      </c>
      <c r="O137" s="10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4"/>
        <v>41797.208333333336</v>
      </c>
      <c r="O138" s="10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4"/>
        <v>40457.208333333336</v>
      </c>
      <c r="O139" s="10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4"/>
        <v>41180.208333333336</v>
      </c>
      <c r="O140" s="10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4"/>
        <v>42115.208333333328</v>
      </c>
      <c r="O141" s="10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4"/>
        <v>43156.25</v>
      </c>
      <c r="O142" s="10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4"/>
        <v>42167.208333333328</v>
      </c>
      <c r="O143" s="10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4"/>
        <v>41005.208333333336</v>
      </c>
      <c r="O144" s="10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4"/>
        <v>40357.208333333336</v>
      </c>
      <c r="O145" s="10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4"/>
        <v>43633.208333333328</v>
      </c>
      <c r="O146" s="10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4"/>
        <v>41889.208333333336</v>
      </c>
      <c r="O147" s="10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4"/>
        <v>40855.25</v>
      </c>
      <c r="O148" s="10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4"/>
        <v>42534.208333333328</v>
      </c>
      <c r="O149" s="10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4"/>
        <v>42941.208333333328</v>
      </c>
      <c r="O150" s="10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4"/>
        <v>41275.25</v>
      </c>
      <c r="O151" s="10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4"/>
        <v>43450.25</v>
      </c>
      <c r="O152" s="10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4"/>
        <v>41799.208333333336</v>
      </c>
      <c r="O153" s="10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4"/>
        <v>42783.25</v>
      </c>
      <c r="O154" s="10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4"/>
        <v>41201.208333333336</v>
      </c>
      <c r="O155" s="10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4"/>
        <v>42502.208333333328</v>
      </c>
      <c r="O156" s="10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4"/>
        <v>40262.208333333336</v>
      </c>
      <c r="O157" s="10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4"/>
        <v>43743.208333333328</v>
      </c>
      <c r="O158" s="10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4"/>
        <v>41638.25</v>
      </c>
      <c r="O159" s="10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4"/>
        <v>42346.25</v>
      </c>
      <c r="O160" s="10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4"/>
        <v>43551.208333333328</v>
      </c>
      <c r="O161" s="10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4"/>
        <v>43582.208333333328</v>
      </c>
      <c r="O162" s="10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4"/>
        <v>42270.208333333328</v>
      </c>
      <c r="O163" s="10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4"/>
        <v>43442.25</v>
      </c>
      <c r="O164" s="10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4"/>
        <v>43028.208333333328</v>
      </c>
      <c r="O165" s="10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4"/>
        <v>43016.208333333328</v>
      </c>
      <c r="O166" s="10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4"/>
        <v>42948.208333333328</v>
      </c>
      <c r="O167" s="10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4"/>
        <v>40534.25</v>
      </c>
      <c r="O168" s="10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4"/>
        <v>41435.208333333336</v>
      </c>
      <c r="O169" s="10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4"/>
        <v>43518.25</v>
      </c>
      <c r="O170" s="10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4"/>
        <v>41077.208333333336</v>
      </c>
      <c r="O171" s="10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4"/>
        <v>42950.208333333328</v>
      </c>
      <c r="O172" s="10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4"/>
        <v>41718.208333333336</v>
      </c>
      <c r="O173" s="10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4"/>
        <v>41839.208333333336</v>
      </c>
      <c r="O174" s="10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4"/>
        <v>41412.208333333336</v>
      </c>
      <c r="O175" s="10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4"/>
        <v>42282.208333333328</v>
      </c>
      <c r="O176" s="10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4"/>
        <v>42613.208333333328</v>
      </c>
      <c r="O177" s="10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4"/>
        <v>42616.208333333328</v>
      </c>
      <c r="O178" s="10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4"/>
        <v>40497.25</v>
      </c>
      <c r="O179" s="10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4"/>
        <v>42999.208333333328</v>
      </c>
      <c r="O180" s="10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4"/>
        <v>41350.208333333336</v>
      </c>
      <c r="O181" s="10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4"/>
        <v>40259.208333333336</v>
      </c>
      <c r="O182" s="10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4"/>
        <v>43012.208333333328</v>
      </c>
      <c r="O183" s="10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4"/>
        <v>43631.208333333328</v>
      </c>
      <c r="O184" s="10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4"/>
        <v>40430.208333333336</v>
      </c>
      <c r="O185" s="10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4"/>
        <v>43588.208333333328</v>
      </c>
      <c r="O186" s="10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4"/>
        <v>43233.208333333328</v>
      </c>
      <c r="O187" s="10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4"/>
        <v>41782.208333333336</v>
      </c>
      <c r="O188" s="10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4"/>
        <v>41328.25</v>
      </c>
      <c r="O189" s="10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4"/>
        <v>41975.25</v>
      </c>
      <c r="O190" s="10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4"/>
        <v>42433.25</v>
      </c>
      <c r="O191" s="10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4"/>
        <v>41429.208333333336</v>
      </c>
      <c r="O192" s="10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4"/>
        <v>43536.208333333328</v>
      </c>
      <c r="O193" s="10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4"/>
        <v>41817.208333333336</v>
      </c>
      <c r="O194" s="10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>
        <v>65</v>
      </c>
      <c r="I195" s="4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0">(((L195/60)/60)/24)+DATE(1970,1,1)</f>
        <v>43198.208333333328</v>
      </c>
      <c r="O195" s="10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RIGHT(R195,LEN(R195)-FIND("/",R195))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0"/>
        <v>42261.208333333328</v>
      </c>
      <c r="O196" s="10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10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10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10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10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10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10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10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10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10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10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10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10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10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10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10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10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10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10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10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10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10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10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10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10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10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10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10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10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10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10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10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10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10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10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10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10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10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10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10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10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10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10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10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10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10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10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10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10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10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10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10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10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10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10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10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10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10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10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10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10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10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10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>
        <v>92</v>
      </c>
      <c r="I259" s="4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26">(((L259/60)/60)/24)+DATE(1970,1,1)</f>
        <v>41338.25</v>
      </c>
      <c r="O259" s="10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RIGHT(R259,LEN(R259)-FIND("/",R259))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26"/>
        <v>42712.25</v>
      </c>
      <c r="O260" s="10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6"/>
        <v>41251.25</v>
      </c>
      <c r="O261" s="10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6"/>
        <v>41180.208333333336</v>
      </c>
      <c r="O262" s="10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6"/>
        <v>40415.208333333336</v>
      </c>
      <c r="O263" s="10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6"/>
        <v>40638.208333333336</v>
      </c>
      <c r="O264" s="10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6"/>
        <v>40187.25</v>
      </c>
      <c r="O265" s="10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6"/>
        <v>41317.25</v>
      </c>
      <c r="O266" s="10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6"/>
        <v>42372.25</v>
      </c>
      <c r="O267" s="10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6"/>
        <v>41950.25</v>
      </c>
      <c r="O268" s="10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6"/>
        <v>41206.208333333336</v>
      </c>
      <c r="O269" s="10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6"/>
        <v>41186.208333333336</v>
      </c>
      <c r="O270" s="10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6"/>
        <v>43496.25</v>
      </c>
      <c r="O271" s="10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6"/>
        <v>40514.25</v>
      </c>
      <c r="O272" s="10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6"/>
        <v>42345.25</v>
      </c>
      <c r="O273" s="10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6"/>
        <v>43656.208333333328</v>
      </c>
      <c r="O274" s="10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6"/>
        <v>42995.208333333328</v>
      </c>
      <c r="O275" s="10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6"/>
        <v>43045.25</v>
      </c>
      <c r="O276" s="10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6"/>
        <v>43561.208333333328</v>
      </c>
      <c r="O277" s="10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6"/>
        <v>41018.208333333336</v>
      </c>
      <c r="O278" s="10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6"/>
        <v>40378.208333333336</v>
      </c>
      <c r="O279" s="10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6"/>
        <v>41239.25</v>
      </c>
      <c r="O280" s="10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6"/>
        <v>43346.208333333328</v>
      </c>
      <c r="O281" s="10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6"/>
        <v>43060.25</v>
      </c>
      <c r="O282" s="10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6"/>
        <v>40979.25</v>
      </c>
      <c r="O283" s="10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6"/>
        <v>42701.25</v>
      </c>
      <c r="O284" s="10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6"/>
        <v>42520.208333333328</v>
      </c>
      <c r="O285" s="10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6"/>
        <v>41030.208333333336</v>
      </c>
      <c r="O286" s="10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6"/>
        <v>42623.208333333328</v>
      </c>
      <c r="O287" s="10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6"/>
        <v>42697.25</v>
      </c>
      <c r="O288" s="10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6"/>
        <v>42122.208333333328</v>
      </c>
      <c r="O289" s="10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6"/>
        <v>40982.208333333336</v>
      </c>
      <c r="O290" s="10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6"/>
        <v>42219.208333333328</v>
      </c>
      <c r="O291" s="10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6"/>
        <v>41404.208333333336</v>
      </c>
      <c r="O292" s="10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6"/>
        <v>40831.208333333336</v>
      </c>
      <c r="O293" s="10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6"/>
        <v>40984.208333333336</v>
      </c>
      <c r="O294" s="10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6"/>
        <v>40456.208333333336</v>
      </c>
      <c r="O295" s="10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6"/>
        <v>43399.208333333328</v>
      </c>
      <c r="O296" s="10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6"/>
        <v>41562.208333333336</v>
      </c>
      <c r="O297" s="10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6"/>
        <v>43493.25</v>
      </c>
      <c r="O298" s="10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6"/>
        <v>41653.25</v>
      </c>
      <c r="O299" s="10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6"/>
        <v>42426.25</v>
      </c>
      <c r="O300" s="10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6"/>
        <v>42432.25</v>
      </c>
      <c r="O301" s="10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6"/>
        <v>42977.208333333328</v>
      </c>
      <c r="O302" s="10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6"/>
        <v>42061.25</v>
      </c>
      <c r="O303" s="10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6"/>
        <v>43345.208333333328</v>
      </c>
      <c r="O304" s="10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6"/>
        <v>42376.25</v>
      </c>
      <c r="O305" s="10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6"/>
        <v>42589.208333333328</v>
      </c>
      <c r="O306" s="10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6"/>
        <v>42448.208333333328</v>
      </c>
      <c r="O307" s="10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6"/>
        <v>42930.208333333328</v>
      </c>
      <c r="O308" s="10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6"/>
        <v>41066.208333333336</v>
      </c>
      <c r="O309" s="10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6"/>
        <v>40651.208333333336</v>
      </c>
      <c r="O310" s="10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6"/>
        <v>40807.208333333336</v>
      </c>
      <c r="O311" s="10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6"/>
        <v>40277.208333333336</v>
      </c>
      <c r="O312" s="10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6"/>
        <v>40590.25</v>
      </c>
      <c r="O313" s="10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6"/>
        <v>41572.208333333336</v>
      </c>
      <c r="O314" s="10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6"/>
        <v>40966.25</v>
      </c>
      <c r="O315" s="10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6"/>
        <v>43536.208333333328</v>
      </c>
      <c r="O316" s="10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6"/>
        <v>41783.208333333336</v>
      </c>
      <c r="O317" s="10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6"/>
        <v>43788.25</v>
      </c>
      <c r="O318" s="10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6"/>
        <v>42869.208333333328</v>
      </c>
      <c r="O319" s="10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6"/>
        <v>41684.25</v>
      </c>
      <c r="O320" s="10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6"/>
        <v>40402.208333333336</v>
      </c>
      <c r="O321" s="10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6"/>
        <v>40673.208333333336</v>
      </c>
      <c r="O322" s="10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>
        <v>2468</v>
      </c>
      <c r="I323" s="4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2">(((L323/60)/60)/24)+DATE(1970,1,1)</f>
        <v>40634.208333333336</v>
      </c>
      <c r="O323" s="10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RIGHT(R323,LEN(R323)-FIND("/",R323))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2"/>
        <v>40507.25</v>
      </c>
      <c r="O324" s="10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2"/>
        <v>41725.208333333336</v>
      </c>
      <c r="O325" s="10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2"/>
        <v>42176.208333333328</v>
      </c>
      <c r="O326" s="10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2"/>
        <v>43267.208333333328</v>
      </c>
      <c r="O327" s="10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2"/>
        <v>42364.25</v>
      </c>
      <c r="O328" s="10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2"/>
        <v>43705.208333333328</v>
      </c>
      <c r="O329" s="10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2"/>
        <v>43434.25</v>
      </c>
      <c r="O330" s="10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2"/>
        <v>42716.25</v>
      </c>
      <c r="O331" s="10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2"/>
        <v>43077.25</v>
      </c>
      <c r="O332" s="10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2"/>
        <v>40896.25</v>
      </c>
      <c r="O333" s="10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2"/>
        <v>41361.208333333336</v>
      </c>
      <c r="O334" s="10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2"/>
        <v>43424.25</v>
      </c>
      <c r="O335" s="10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2"/>
        <v>43110.25</v>
      </c>
      <c r="O336" s="10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2"/>
        <v>43784.25</v>
      </c>
      <c r="O337" s="10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2"/>
        <v>40527.25</v>
      </c>
      <c r="O338" s="10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2"/>
        <v>43780.25</v>
      </c>
      <c r="O339" s="10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2"/>
        <v>40821.208333333336</v>
      </c>
      <c r="O340" s="10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2"/>
        <v>42949.208333333328</v>
      </c>
      <c r="O341" s="10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2"/>
        <v>40889.25</v>
      </c>
      <c r="O342" s="10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2"/>
        <v>42244.208333333328</v>
      </c>
      <c r="O343" s="10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2"/>
        <v>41475.208333333336</v>
      </c>
      <c r="O344" s="10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2"/>
        <v>41597.25</v>
      </c>
      <c r="O345" s="10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2"/>
        <v>43122.25</v>
      </c>
      <c r="O346" s="10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2"/>
        <v>42194.208333333328</v>
      </c>
      <c r="O347" s="10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2"/>
        <v>42971.208333333328</v>
      </c>
      <c r="O348" s="10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2"/>
        <v>42046.25</v>
      </c>
      <c r="O349" s="10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2"/>
        <v>42782.25</v>
      </c>
      <c r="O350" s="10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2"/>
        <v>42930.208333333328</v>
      </c>
      <c r="O351" s="10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2"/>
        <v>42144.208333333328</v>
      </c>
      <c r="O352" s="10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2"/>
        <v>42240.208333333328</v>
      </c>
      <c r="O353" s="10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2"/>
        <v>42315.25</v>
      </c>
      <c r="O354" s="10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2"/>
        <v>43651.208333333328</v>
      </c>
      <c r="O355" s="10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2"/>
        <v>41520.208333333336</v>
      </c>
      <c r="O356" s="10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2"/>
        <v>42757.25</v>
      </c>
      <c r="O357" s="10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2"/>
        <v>40922.25</v>
      </c>
      <c r="O358" s="10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2"/>
        <v>42250.208333333328</v>
      </c>
      <c r="O359" s="10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2"/>
        <v>43322.208333333328</v>
      </c>
      <c r="O360" s="10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2"/>
        <v>40782.208333333336</v>
      </c>
      <c r="O361" s="10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2"/>
        <v>40544.25</v>
      </c>
      <c r="O362" s="10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2"/>
        <v>43015.208333333328</v>
      </c>
      <c r="O363" s="10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2"/>
        <v>40570.25</v>
      </c>
      <c r="O364" s="10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2"/>
        <v>40904.25</v>
      </c>
      <c r="O365" s="10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2"/>
        <v>43164.25</v>
      </c>
      <c r="O366" s="10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2"/>
        <v>42733.25</v>
      </c>
      <c r="O367" s="10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2"/>
        <v>40546.25</v>
      </c>
      <c r="O368" s="10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2"/>
        <v>41930.208333333336</v>
      </c>
      <c r="O369" s="10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2"/>
        <v>40464.208333333336</v>
      </c>
      <c r="O370" s="10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2"/>
        <v>41308.25</v>
      </c>
      <c r="O371" s="10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2"/>
        <v>43570.208333333328</v>
      </c>
      <c r="O372" s="10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2"/>
        <v>42043.25</v>
      </c>
      <c r="O373" s="10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2"/>
        <v>42012.25</v>
      </c>
      <c r="O374" s="10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2"/>
        <v>42964.208333333328</v>
      </c>
      <c r="O375" s="10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2"/>
        <v>43476.25</v>
      </c>
      <c r="O376" s="10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2"/>
        <v>42293.208333333328</v>
      </c>
      <c r="O377" s="10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2"/>
        <v>41826.208333333336</v>
      </c>
      <c r="O378" s="10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2"/>
        <v>43760.208333333328</v>
      </c>
      <c r="O379" s="10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2"/>
        <v>43241.208333333328</v>
      </c>
      <c r="O380" s="10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2"/>
        <v>40843.208333333336</v>
      </c>
      <c r="O381" s="10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2"/>
        <v>41448.208333333336</v>
      </c>
      <c r="O382" s="10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2"/>
        <v>42163.208333333328</v>
      </c>
      <c r="O383" s="10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2"/>
        <v>43024.208333333328</v>
      </c>
      <c r="O384" s="10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2"/>
        <v>43509.25</v>
      </c>
      <c r="O385" s="10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2"/>
        <v>42776.25</v>
      </c>
      <c r="O386" s="10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>
        <v>1137</v>
      </c>
      <c r="I387" s="4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38">(((L387/60)/60)/24)+DATE(1970,1,1)</f>
        <v>43553.208333333328</v>
      </c>
      <c r="O387" s="10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RIGHT(R387,LEN(R387)-FIND("/",R387))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38"/>
        <v>40355.208333333336</v>
      </c>
      <c r="O388" s="10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8"/>
        <v>41072.208333333336</v>
      </c>
      <c r="O389" s="10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8"/>
        <v>40912.25</v>
      </c>
      <c r="O390" s="10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8"/>
        <v>40479.208333333336</v>
      </c>
      <c r="O391" s="10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8"/>
        <v>41530.208333333336</v>
      </c>
      <c r="O392" s="10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8"/>
        <v>41653.25</v>
      </c>
      <c r="O393" s="10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8"/>
        <v>40549.25</v>
      </c>
      <c r="O394" s="10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8"/>
        <v>42933.208333333328</v>
      </c>
      <c r="O395" s="10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8"/>
        <v>41484.208333333336</v>
      </c>
      <c r="O396" s="10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8"/>
        <v>40885.25</v>
      </c>
      <c r="O397" s="10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8"/>
        <v>43378.208333333328</v>
      </c>
      <c r="O398" s="10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8"/>
        <v>41417.208333333336</v>
      </c>
      <c r="O399" s="10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8"/>
        <v>43228.208333333328</v>
      </c>
      <c r="O400" s="10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8"/>
        <v>40576.25</v>
      </c>
      <c r="O401" s="10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8"/>
        <v>41502.208333333336</v>
      </c>
      <c r="O402" s="10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8"/>
        <v>43765.208333333328</v>
      </c>
      <c r="O403" s="10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8"/>
        <v>40914.25</v>
      </c>
      <c r="O404" s="10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8"/>
        <v>40310.208333333336</v>
      </c>
      <c r="O405" s="10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8"/>
        <v>43053.25</v>
      </c>
      <c r="O406" s="10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8"/>
        <v>43255.208333333328</v>
      </c>
      <c r="O407" s="10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8"/>
        <v>41304.25</v>
      </c>
      <c r="O408" s="10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8"/>
        <v>43751.208333333328</v>
      </c>
      <c r="O409" s="10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8"/>
        <v>42541.208333333328</v>
      </c>
      <c r="O410" s="10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8"/>
        <v>42843.208333333328</v>
      </c>
      <c r="O411" s="10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8"/>
        <v>42122.208333333328</v>
      </c>
      <c r="O412" s="10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8"/>
        <v>42884.208333333328</v>
      </c>
      <c r="O413" s="10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8"/>
        <v>41642.25</v>
      </c>
      <c r="O414" s="10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8"/>
        <v>43431.25</v>
      </c>
      <c r="O415" s="10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8"/>
        <v>40288.208333333336</v>
      </c>
      <c r="O416" s="10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8"/>
        <v>40921.25</v>
      </c>
      <c r="O417" s="10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8"/>
        <v>40560.25</v>
      </c>
      <c r="O418" s="10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8"/>
        <v>43407.208333333328</v>
      </c>
      <c r="O419" s="10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8"/>
        <v>41035.208333333336</v>
      </c>
      <c r="O420" s="10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8"/>
        <v>40899.25</v>
      </c>
      <c r="O421" s="10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8"/>
        <v>42911.208333333328</v>
      </c>
      <c r="O422" s="10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8"/>
        <v>42915.208333333328</v>
      </c>
      <c r="O423" s="10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8"/>
        <v>40285.208333333336</v>
      </c>
      <c r="O424" s="10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8"/>
        <v>40808.208333333336</v>
      </c>
      <c r="O425" s="10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8"/>
        <v>43208.208333333328</v>
      </c>
      <c r="O426" s="10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8"/>
        <v>42213.208333333328</v>
      </c>
      <c r="O427" s="10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8"/>
        <v>41332.25</v>
      </c>
      <c r="O428" s="10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8"/>
        <v>41895.208333333336</v>
      </c>
      <c r="O429" s="10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8"/>
        <v>40585.25</v>
      </c>
      <c r="O430" s="10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8"/>
        <v>41680.25</v>
      </c>
      <c r="O431" s="10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8"/>
        <v>43737.208333333328</v>
      </c>
      <c r="O432" s="10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8"/>
        <v>43273.208333333328</v>
      </c>
      <c r="O433" s="10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8"/>
        <v>41761.208333333336</v>
      </c>
      <c r="O434" s="10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8"/>
        <v>41603.25</v>
      </c>
      <c r="O435" s="10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8"/>
        <v>42705.25</v>
      </c>
      <c r="O436" s="10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8"/>
        <v>41988.25</v>
      </c>
      <c r="O437" s="10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8"/>
        <v>43575.208333333328</v>
      </c>
      <c r="O438" s="10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8"/>
        <v>42260.208333333328</v>
      </c>
      <c r="O439" s="10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8"/>
        <v>41337.25</v>
      </c>
      <c r="O440" s="10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8"/>
        <v>42680.208333333328</v>
      </c>
      <c r="O441" s="10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8"/>
        <v>42916.208333333328</v>
      </c>
      <c r="O442" s="10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8"/>
        <v>41025.208333333336</v>
      </c>
      <c r="O443" s="10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8"/>
        <v>42980.208333333328</v>
      </c>
      <c r="O444" s="10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8"/>
        <v>40451.208333333336</v>
      </c>
      <c r="O445" s="10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8"/>
        <v>40748.208333333336</v>
      </c>
      <c r="O446" s="10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8"/>
        <v>40515.25</v>
      </c>
      <c r="O447" s="10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8"/>
        <v>41261.25</v>
      </c>
      <c r="O448" s="10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8"/>
        <v>43088.25</v>
      </c>
      <c r="O449" s="10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8"/>
        <v>41378.208333333336</v>
      </c>
      <c r="O450" s="10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>
        <v>86</v>
      </c>
      <c r="I451" s="4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44">(((L451/60)/60)/24)+DATE(1970,1,1)</f>
        <v>43530.25</v>
      </c>
      <c r="O451" s="10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RIGHT(R451,LEN(R451)-FIND("/",R451))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44"/>
        <v>43394.208333333328</v>
      </c>
      <c r="O452" s="10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4"/>
        <v>42935.208333333328</v>
      </c>
      <c r="O453" s="10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4"/>
        <v>40365.208333333336</v>
      </c>
      <c r="O454" s="10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4"/>
        <v>42705.25</v>
      </c>
      <c r="O455" s="10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4"/>
        <v>41568.208333333336</v>
      </c>
      <c r="O456" s="10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4"/>
        <v>40809.208333333336</v>
      </c>
      <c r="O457" s="10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4"/>
        <v>43141.25</v>
      </c>
      <c r="O458" s="10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4"/>
        <v>42657.208333333328</v>
      </c>
      <c r="O459" s="10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4"/>
        <v>40265.208333333336</v>
      </c>
      <c r="O460" s="10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4"/>
        <v>42001.25</v>
      </c>
      <c r="O461" s="10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4"/>
        <v>40399.208333333336</v>
      </c>
      <c r="O462" s="10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4"/>
        <v>41757.208333333336</v>
      </c>
      <c r="O463" s="10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4"/>
        <v>41304.25</v>
      </c>
      <c r="O464" s="10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4"/>
        <v>41639.25</v>
      </c>
      <c r="O465" s="10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4"/>
        <v>43142.25</v>
      </c>
      <c r="O466" s="10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4"/>
        <v>43127.25</v>
      </c>
      <c r="O467" s="10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4"/>
        <v>41409.208333333336</v>
      </c>
      <c r="O468" s="10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4"/>
        <v>42331.25</v>
      </c>
      <c r="O469" s="10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4"/>
        <v>43569.208333333328</v>
      </c>
      <c r="O470" s="10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4"/>
        <v>42142.208333333328</v>
      </c>
      <c r="O471" s="10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4"/>
        <v>42716.25</v>
      </c>
      <c r="O472" s="10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4"/>
        <v>41031.208333333336</v>
      </c>
      <c r="O473" s="10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4"/>
        <v>43535.208333333328</v>
      </c>
      <c r="O474" s="10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4"/>
        <v>43277.208333333328</v>
      </c>
      <c r="O475" s="10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4"/>
        <v>41989.25</v>
      </c>
      <c r="O476" s="10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4"/>
        <v>41450.208333333336</v>
      </c>
      <c r="O477" s="10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4"/>
        <v>43322.208333333328</v>
      </c>
      <c r="O478" s="10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4"/>
        <v>40720.208333333336</v>
      </c>
      <c r="O479" s="10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4"/>
        <v>42072.208333333328</v>
      </c>
      <c r="O480" s="10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4"/>
        <v>42945.208333333328</v>
      </c>
      <c r="O481" s="10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4"/>
        <v>40248.25</v>
      </c>
      <c r="O482" s="10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4"/>
        <v>41913.208333333336</v>
      </c>
      <c r="O483" s="10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4"/>
        <v>40963.25</v>
      </c>
      <c r="O484" s="10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4"/>
        <v>43811.25</v>
      </c>
      <c r="O485" s="10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4"/>
        <v>41855.208333333336</v>
      </c>
      <c r="O486" s="10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4"/>
        <v>43626.208333333328</v>
      </c>
      <c r="O487" s="10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4"/>
        <v>43168.25</v>
      </c>
      <c r="O488" s="10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4"/>
        <v>42845.208333333328</v>
      </c>
      <c r="O489" s="10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4"/>
        <v>42403.25</v>
      </c>
      <c r="O490" s="10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4"/>
        <v>40406.208333333336</v>
      </c>
      <c r="O491" s="10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4"/>
        <v>43786.25</v>
      </c>
      <c r="O492" s="10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4"/>
        <v>41456.208333333336</v>
      </c>
      <c r="O493" s="10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4"/>
        <v>40336.208333333336</v>
      </c>
      <c r="O494" s="10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4"/>
        <v>43645.208333333328</v>
      </c>
      <c r="O495" s="10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4"/>
        <v>40990.208333333336</v>
      </c>
      <c r="O496" s="10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4"/>
        <v>41800.208333333336</v>
      </c>
      <c r="O497" s="10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4"/>
        <v>42876.208333333328</v>
      </c>
      <c r="O498" s="10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4"/>
        <v>42724.25</v>
      </c>
      <c r="O499" s="10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4"/>
        <v>42005.25</v>
      </c>
      <c r="O500" s="10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4"/>
        <v>42444.208333333328</v>
      </c>
      <c r="O501" s="10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 t="e">
        <f t="shared" si="43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4"/>
        <v>41395.208333333336</v>
      </c>
      <c r="O502" s="10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4"/>
        <v>41345.208333333336</v>
      </c>
      <c r="O503" s="10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4"/>
        <v>41117.208333333336</v>
      </c>
      <c r="O504" s="10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4"/>
        <v>42186.208333333328</v>
      </c>
      <c r="O505" s="10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4"/>
        <v>42142.208333333328</v>
      </c>
      <c r="O506" s="10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4"/>
        <v>41341.25</v>
      </c>
      <c r="O507" s="10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4"/>
        <v>43062.25</v>
      </c>
      <c r="O508" s="10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4"/>
        <v>41373.208333333336</v>
      </c>
      <c r="O509" s="10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4"/>
        <v>43310.208333333328</v>
      </c>
      <c r="O510" s="10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4"/>
        <v>41034.208333333336</v>
      </c>
      <c r="O511" s="10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4"/>
        <v>43251.208333333328</v>
      </c>
      <c r="O512" s="10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4"/>
        <v>43671.208333333328</v>
      </c>
      <c r="O513" s="10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4"/>
        <v>41825.208333333336</v>
      </c>
      <c r="O514" s="10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>
        <v>35</v>
      </c>
      <c r="I515" s="4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0">(((L515/60)/60)/24)+DATE(1970,1,1)</f>
        <v>40430.208333333336</v>
      </c>
      <c r="O515" s="10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RIGHT(R515,LEN(R515)-FIND("/",R515))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0"/>
        <v>41614.25</v>
      </c>
      <c r="O516" s="10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0"/>
        <v>40900.25</v>
      </c>
      <c r="O517" s="10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0"/>
        <v>40396.208333333336</v>
      </c>
      <c r="O518" s="10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0"/>
        <v>42860.208333333328</v>
      </c>
      <c r="O519" s="10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0"/>
        <v>43154.25</v>
      </c>
      <c r="O520" s="10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0"/>
        <v>42012.25</v>
      </c>
      <c r="O521" s="10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0"/>
        <v>43574.208333333328</v>
      </c>
      <c r="O522" s="10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0"/>
        <v>42605.208333333328</v>
      </c>
      <c r="O523" s="10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0"/>
        <v>41093.208333333336</v>
      </c>
      <c r="O524" s="10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0"/>
        <v>40241.25</v>
      </c>
      <c r="O525" s="10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0"/>
        <v>40294.208333333336</v>
      </c>
      <c r="O526" s="10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0"/>
        <v>40505.25</v>
      </c>
      <c r="O527" s="10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0"/>
        <v>42364.25</v>
      </c>
      <c r="O528" s="10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0"/>
        <v>42405.25</v>
      </c>
      <c r="O529" s="10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0"/>
        <v>41601.25</v>
      </c>
      <c r="O530" s="10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0"/>
        <v>41769.208333333336</v>
      </c>
      <c r="O531" s="10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0"/>
        <v>40421.208333333336</v>
      </c>
      <c r="O532" s="10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0"/>
        <v>41589.25</v>
      </c>
      <c r="O533" s="10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0"/>
        <v>43125.25</v>
      </c>
      <c r="O534" s="10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0"/>
        <v>41479.208333333336</v>
      </c>
      <c r="O535" s="10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0"/>
        <v>43329.208333333328</v>
      </c>
      <c r="O536" s="10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0"/>
        <v>43259.208333333328</v>
      </c>
      <c r="O537" s="10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0"/>
        <v>40414.208333333336</v>
      </c>
      <c r="O538" s="10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0"/>
        <v>43342.208333333328</v>
      </c>
      <c r="O539" s="10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0"/>
        <v>41539.208333333336</v>
      </c>
      <c r="O540" s="10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0"/>
        <v>43647.208333333328</v>
      </c>
      <c r="O541" s="10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0"/>
        <v>43225.208333333328</v>
      </c>
      <c r="O542" s="10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0"/>
        <v>42165.208333333328</v>
      </c>
      <c r="O543" s="10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0"/>
        <v>42391.25</v>
      </c>
      <c r="O544" s="10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0"/>
        <v>41528.208333333336</v>
      </c>
      <c r="O545" s="10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0"/>
        <v>42377.25</v>
      </c>
      <c r="O546" s="10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0"/>
        <v>43824.25</v>
      </c>
      <c r="O547" s="10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0"/>
        <v>43360.208333333328</v>
      </c>
      <c r="O548" s="10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0"/>
        <v>42029.25</v>
      </c>
      <c r="O549" s="10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0"/>
        <v>42461.208333333328</v>
      </c>
      <c r="O550" s="10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0"/>
        <v>41422.208333333336</v>
      </c>
      <c r="O551" s="10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0"/>
        <v>40968.25</v>
      </c>
      <c r="O552" s="10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0"/>
        <v>41993.25</v>
      </c>
      <c r="O553" s="10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0"/>
        <v>42700.25</v>
      </c>
      <c r="O554" s="10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0"/>
        <v>40545.25</v>
      </c>
      <c r="O555" s="10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0"/>
        <v>42723.25</v>
      </c>
      <c r="O556" s="10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0"/>
        <v>41731.208333333336</v>
      </c>
      <c r="O557" s="10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0"/>
        <v>40792.208333333336</v>
      </c>
      <c r="O558" s="10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0"/>
        <v>42279.208333333328</v>
      </c>
      <c r="O559" s="10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0"/>
        <v>42424.25</v>
      </c>
      <c r="O560" s="10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0"/>
        <v>42584.208333333328</v>
      </c>
      <c r="O561" s="10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0"/>
        <v>40865.25</v>
      </c>
      <c r="O562" s="10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0"/>
        <v>40833.208333333336</v>
      </c>
      <c r="O563" s="10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0"/>
        <v>43536.208333333328</v>
      </c>
      <c r="O564" s="10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0"/>
        <v>43417.25</v>
      </c>
      <c r="O565" s="10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0"/>
        <v>42078.208333333328</v>
      </c>
      <c r="O566" s="10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0"/>
        <v>40862.25</v>
      </c>
      <c r="O567" s="10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0"/>
        <v>42424.25</v>
      </c>
      <c r="O568" s="10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0"/>
        <v>41830.208333333336</v>
      </c>
      <c r="O569" s="10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0"/>
        <v>40374.208333333336</v>
      </c>
      <c r="O570" s="10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0"/>
        <v>40554.25</v>
      </c>
      <c r="O571" s="10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0"/>
        <v>41993.25</v>
      </c>
      <c r="O572" s="10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0"/>
        <v>42174.208333333328</v>
      </c>
      <c r="O573" s="10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0"/>
        <v>42275.208333333328</v>
      </c>
      <c r="O574" s="10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0"/>
        <v>41761.208333333336</v>
      </c>
      <c r="O575" s="10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0"/>
        <v>43806.25</v>
      </c>
      <c r="O576" s="10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0"/>
        <v>41779.208333333336</v>
      </c>
      <c r="O577" s="10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0"/>
        <v>43040.208333333328</v>
      </c>
      <c r="O578" s="10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>
        <v>37</v>
      </c>
      <c r="I579" s="4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56">(((L579/60)/60)/24)+DATE(1970,1,1)</f>
        <v>40613.25</v>
      </c>
      <c r="O579" s="10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RIGHT(R579,LEN(R579)-FIND("/",R579))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56"/>
        <v>40878.25</v>
      </c>
      <c r="O580" s="10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6"/>
        <v>40762.208333333336</v>
      </c>
      <c r="O581" s="10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6"/>
        <v>41696.25</v>
      </c>
      <c r="O582" s="10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6"/>
        <v>40662.208333333336</v>
      </c>
      <c r="O583" s="10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6"/>
        <v>42165.208333333328</v>
      </c>
      <c r="O584" s="10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6"/>
        <v>40959.25</v>
      </c>
      <c r="O585" s="10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6"/>
        <v>41024.208333333336</v>
      </c>
      <c r="O586" s="10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6"/>
        <v>40255.208333333336</v>
      </c>
      <c r="O587" s="10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6"/>
        <v>40499.25</v>
      </c>
      <c r="O588" s="10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6"/>
        <v>43484.25</v>
      </c>
      <c r="O589" s="10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6"/>
        <v>40262.208333333336</v>
      </c>
      <c r="O590" s="10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6"/>
        <v>42190.208333333328</v>
      </c>
      <c r="O591" s="10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6"/>
        <v>41994.25</v>
      </c>
      <c r="O592" s="10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6"/>
        <v>40373.208333333336</v>
      </c>
      <c r="O593" s="10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6"/>
        <v>41789.208333333336</v>
      </c>
      <c r="O594" s="10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6"/>
        <v>41724.208333333336</v>
      </c>
      <c r="O595" s="10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6"/>
        <v>42548.208333333328</v>
      </c>
      <c r="O596" s="10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6"/>
        <v>40253.208333333336</v>
      </c>
      <c r="O597" s="10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6"/>
        <v>42434.25</v>
      </c>
      <c r="O598" s="10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6"/>
        <v>43786.25</v>
      </c>
      <c r="O599" s="10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6"/>
        <v>40344.208333333336</v>
      </c>
      <c r="O600" s="10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6"/>
        <v>42047.25</v>
      </c>
      <c r="O601" s="10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6"/>
        <v>41485.208333333336</v>
      </c>
      <c r="O602" s="10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6"/>
        <v>41789.208333333336</v>
      </c>
      <c r="O603" s="10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6"/>
        <v>42160.208333333328</v>
      </c>
      <c r="O604" s="10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6"/>
        <v>43573.208333333328</v>
      </c>
      <c r="O605" s="10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6"/>
        <v>40565.25</v>
      </c>
      <c r="O606" s="10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6"/>
        <v>42280.208333333328</v>
      </c>
      <c r="O607" s="10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6"/>
        <v>42436.25</v>
      </c>
      <c r="O608" s="10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6"/>
        <v>41721.208333333336</v>
      </c>
      <c r="O609" s="10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6"/>
        <v>43530.25</v>
      </c>
      <c r="O610" s="10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6"/>
        <v>43481.25</v>
      </c>
      <c r="O611" s="10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6"/>
        <v>41259.25</v>
      </c>
      <c r="O612" s="10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6"/>
        <v>41480.208333333336</v>
      </c>
      <c r="O613" s="10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6"/>
        <v>40474.208333333336</v>
      </c>
      <c r="O614" s="10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6"/>
        <v>42973.208333333328</v>
      </c>
      <c r="O615" s="10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6"/>
        <v>42746.25</v>
      </c>
      <c r="O616" s="10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6"/>
        <v>42489.208333333328</v>
      </c>
      <c r="O617" s="10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6"/>
        <v>41537.208333333336</v>
      </c>
      <c r="O618" s="10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6"/>
        <v>41794.208333333336</v>
      </c>
      <c r="O619" s="10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6"/>
        <v>41396.208333333336</v>
      </c>
      <c r="O620" s="10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6"/>
        <v>40669.208333333336</v>
      </c>
      <c r="O621" s="10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6"/>
        <v>42559.208333333328</v>
      </c>
      <c r="O622" s="10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6"/>
        <v>42626.208333333328</v>
      </c>
      <c r="O623" s="10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6"/>
        <v>43205.208333333328</v>
      </c>
      <c r="O624" s="10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6"/>
        <v>42201.208333333328</v>
      </c>
      <c r="O625" s="10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6"/>
        <v>42029.25</v>
      </c>
      <c r="O626" s="10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6"/>
        <v>43857.25</v>
      </c>
      <c r="O627" s="10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6"/>
        <v>40449.208333333336</v>
      </c>
      <c r="O628" s="10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6"/>
        <v>40345.208333333336</v>
      </c>
      <c r="O629" s="10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6"/>
        <v>40455.208333333336</v>
      </c>
      <c r="O630" s="10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6"/>
        <v>42557.208333333328</v>
      </c>
      <c r="O631" s="10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6"/>
        <v>43586.208333333328</v>
      </c>
      <c r="O632" s="10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6"/>
        <v>43550.208333333328</v>
      </c>
      <c r="O633" s="10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6"/>
        <v>41945.208333333336</v>
      </c>
      <c r="O634" s="10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6"/>
        <v>42315.25</v>
      </c>
      <c r="O635" s="10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6"/>
        <v>42819.208333333328</v>
      </c>
      <c r="O636" s="10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6"/>
        <v>41314.25</v>
      </c>
      <c r="O637" s="10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6"/>
        <v>40926.25</v>
      </c>
      <c r="O638" s="10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6"/>
        <v>42688.25</v>
      </c>
      <c r="O639" s="10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6"/>
        <v>40386.208333333336</v>
      </c>
      <c r="O640" s="10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6"/>
        <v>43309.208333333328</v>
      </c>
      <c r="O641" s="10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6"/>
        <v>42387.25</v>
      </c>
      <c r="O642" s="10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>
        <v>194</v>
      </c>
      <c r="I643" s="4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62">(((L643/60)/60)/24)+DATE(1970,1,1)</f>
        <v>42786.25</v>
      </c>
      <c r="O643" s="10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RIGHT(R643,LEN(R643)-FIND("/",R643))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62"/>
        <v>43451.25</v>
      </c>
      <c r="O644" s="10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2"/>
        <v>42795.25</v>
      </c>
      <c r="O645" s="10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2"/>
        <v>43452.25</v>
      </c>
      <c r="O646" s="10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2"/>
        <v>43369.208333333328</v>
      </c>
      <c r="O647" s="10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2"/>
        <v>41346.208333333336</v>
      </c>
      <c r="O648" s="10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2"/>
        <v>43199.208333333328</v>
      </c>
      <c r="O649" s="10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2"/>
        <v>42922.208333333328</v>
      </c>
      <c r="O650" s="10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2"/>
        <v>40471.208333333336</v>
      </c>
      <c r="O651" s="10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2"/>
        <v>41828.208333333336</v>
      </c>
      <c r="O652" s="10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2"/>
        <v>41692.25</v>
      </c>
      <c r="O653" s="10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2"/>
        <v>42587.208333333328</v>
      </c>
      <c r="O654" s="10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2"/>
        <v>42468.208333333328</v>
      </c>
      <c r="O655" s="10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2"/>
        <v>42240.208333333328</v>
      </c>
      <c r="O656" s="10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2"/>
        <v>42796.25</v>
      </c>
      <c r="O657" s="10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2"/>
        <v>43097.25</v>
      </c>
      <c r="O658" s="10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2"/>
        <v>43096.25</v>
      </c>
      <c r="O659" s="10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2"/>
        <v>42246.208333333328</v>
      </c>
      <c r="O660" s="10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2"/>
        <v>40570.25</v>
      </c>
      <c r="O661" s="10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2"/>
        <v>42237.208333333328</v>
      </c>
      <c r="O662" s="10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2"/>
        <v>40996.208333333336</v>
      </c>
      <c r="O663" s="10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2"/>
        <v>43443.25</v>
      </c>
      <c r="O664" s="10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2"/>
        <v>40458.208333333336</v>
      </c>
      <c r="O665" s="10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2"/>
        <v>40959.25</v>
      </c>
      <c r="O666" s="10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2"/>
        <v>40733.208333333336</v>
      </c>
      <c r="O667" s="10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2"/>
        <v>41516.208333333336</v>
      </c>
      <c r="O668" s="10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2"/>
        <v>41892.208333333336</v>
      </c>
      <c r="O669" s="10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2"/>
        <v>41122.208333333336</v>
      </c>
      <c r="O670" s="10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2"/>
        <v>42912.208333333328</v>
      </c>
      <c r="O671" s="10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2"/>
        <v>42425.25</v>
      </c>
      <c r="O672" s="10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2"/>
        <v>40390.208333333336</v>
      </c>
      <c r="O673" s="10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2"/>
        <v>43180.208333333328</v>
      </c>
      <c r="O674" s="10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2"/>
        <v>42475.208333333328</v>
      </c>
      <c r="O675" s="10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2"/>
        <v>40774.208333333336</v>
      </c>
      <c r="O676" s="10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2"/>
        <v>43719.208333333328</v>
      </c>
      <c r="O677" s="10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2"/>
        <v>41178.208333333336</v>
      </c>
      <c r="O678" s="10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2"/>
        <v>42561.208333333328</v>
      </c>
      <c r="O679" s="10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2"/>
        <v>43484.25</v>
      </c>
      <c r="O680" s="10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2"/>
        <v>43756.208333333328</v>
      </c>
      <c r="O681" s="10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2"/>
        <v>43813.25</v>
      </c>
      <c r="O682" s="10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2"/>
        <v>40898.25</v>
      </c>
      <c r="O683" s="10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2"/>
        <v>41619.25</v>
      </c>
      <c r="O684" s="10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2"/>
        <v>43359.208333333328</v>
      </c>
      <c r="O685" s="10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2"/>
        <v>40358.208333333336</v>
      </c>
      <c r="O686" s="10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2"/>
        <v>42239.208333333328</v>
      </c>
      <c r="O687" s="10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2"/>
        <v>43186.208333333328</v>
      </c>
      <c r="O688" s="10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2"/>
        <v>42806.25</v>
      </c>
      <c r="O689" s="10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2"/>
        <v>43475.25</v>
      </c>
      <c r="O690" s="10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2"/>
        <v>41576.208333333336</v>
      </c>
      <c r="O691" s="10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2"/>
        <v>40874.25</v>
      </c>
      <c r="O692" s="10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2"/>
        <v>41185.208333333336</v>
      </c>
      <c r="O693" s="10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2"/>
        <v>43655.208333333328</v>
      </c>
      <c r="O694" s="10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2"/>
        <v>43025.208333333328</v>
      </c>
      <c r="O695" s="10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2"/>
        <v>43066.25</v>
      </c>
      <c r="O696" s="10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2"/>
        <v>42322.25</v>
      </c>
      <c r="O697" s="10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2"/>
        <v>42114.208333333328</v>
      </c>
      <c r="O698" s="10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2"/>
        <v>43190.208333333328</v>
      </c>
      <c r="O699" s="10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2"/>
        <v>40871.25</v>
      </c>
      <c r="O700" s="10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2"/>
        <v>43641.208333333328</v>
      </c>
      <c r="O701" s="10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2"/>
        <v>40203.25</v>
      </c>
      <c r="O702" s="10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2"/>
        <v>40629.208333333336</v>
      </c>
      <c r="O703" s="10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2"/>
        <v>41477.208333333336</v>
      </c>
      <c r="O704" s="10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2"/>
        <v>41020.208333333336</v>
      </c>
      <c r="O705" s="10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2"/>
        <v>42555.208333333328</v>
      </c>
      <c r="O706" s="10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>
        <v>2025</v>
      </c>
      <c r="I707" s="4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68">(((L707/60)/60)/24)+DATE(1970,1,1)</f>
        <v>41619.25</v>
      </c>
      <c r="O707" s="10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RIGHT(R707,LEN(R707)-FIND("/",R707))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68"/>
        <v>43471.25</v>
      </c>
      <c r="O708" s="10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8"/>
        <v>43442.25</v>
      </c>
      <c r="O709" s="10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8"/>
        <v>42877.208333333328</v>
      </c>
      <c r="O710" s="10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8"/>
        <v>41018.208333333336</v>
      </c>
      <c r="O711" s="10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8"/>
        <v>43295.208333333328</v>
      </c>
      <c r="O712" s="10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8"/>
        <v>42393.25</v>
      </c>
      <c r="O713" s="10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8"/>
        <v>42559.208333333328</v>
      </c>
      <c r="O714" s="10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8"/>
        <v>42604.208333333328</v>
      </c>
      <c r="O715" s="10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8"/>
        <v>41870.208333333336</v>
      </c>
      <c r="O716" s="10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8"/>
        <v>40397.208333333336</v>
      </c>
      <c r="O717" s="10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8"/>
        <v>41465.208333333336</v>
      </c>
      <c r="O718" s="10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8"/>
        <v>40777.208333333336</v>
      </c>
      <c r="O719" s="10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8"/>
        <v>41442.208333333336</v>
      </c>
      <c r="O720" s="10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8"/>
        <v>41058.208333333336</v>
      </c>
      <c r="O721" s="10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8"/>
        <v>43152.25</v>
      </c>
      <c r="O722" s="10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8"/>
        <v>43194.208333333328</v>
      </c>
      <c r="O723" s="10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8"/>
        <v>43045.25</v>
      </c>
      <c r="O724" s="10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8"/>
        <v>42431.25</v>
      </c>
      <c r="O725" s="10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8"/>
        <v>41934.208333333336</v>
      </c>
      <c r="O726" s="10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8"/>
        <v>41958.25</v>
      </c>
      <c r="O727" s="10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8"/>
        <v>40476.208333333336</v>
      </c>
      <c r="O728" s="10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8"/>
        <v>43485.25</v>
      </c>
      <c r="O729" s="10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8"/>
        <v>42515.208333333328</v>
      </c>
      <c r="O730" s="10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8"/>
        <v>41309.25</v>
      </c>
      <c r="O731" s="10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8"/>
        <v>42147.208333333328</v>
      </c>
      <c r="O732" s="10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8"/>
        <v>42939.208333333328</v>
      </c>
      <c r="O733" s="10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8"/>
        <v>42816.208333333328</v>
      </c>
      <c r="O734" s="10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8"/>
        <v>41844.208333333336</v>
      </c>
      <c r="O735" s="10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8"/>
        <v>42763.25</v>
      </c>
      <c r="O736" s="10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8"/>
        <v>42459.208333333328</v>
      </c>
      <c r="O737" s="10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8"/>
        <v>42055.25</v>
      </c>
      <c r="O738" s="10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8"/>
        <v>42685.25</v>
      </c>
      <c r="O739" s="10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8"/>
        <v>41959.25</v>
      </c>
      <c r="O740" s="10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8"/>
        <v>41089.208333333336</v>
      </c>
      <c r="O741" s="10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8"/>
        <v>42769.25</v>
      </c>
      <c r="O742" s="10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8"/>
        <v>40321.208333333336</v>
      </c>
      <c r="O743" s="10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8"/>
        <v>40197.25</v>
      </c>
      <c r="O744" s="10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8"/>
        <v>42298.208333333328</v>
      </c>
      <c r="O745" s="10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8"/>
        <v>43322.208333333328</v>
      </c>
      <c r="O746" s="10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8"/>
        <v>40328.208333333336</v>
      </c>
      <c r="O747" s="10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8"/>
        <v>40825.208333333336</v>
      </c>
      <c r="O748" s="10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8"/>
        <v>40423.208333333336</v>
      </c>
      <c r="O749" s="10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8"/>
        <v>40238.25</v>
      </c>
      <c r="O750" s="10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8"/>
        <v>41920.208333333336</v>
      </c>
      <c r="O751" s="10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8"/>
        <v>40360.208333333336</v>
      </c>
      <c r="O752" s="10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8"/>
        <v>42446.208333333328</v>
      </c>
      <c r="O753" s="10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8"/>
        <v>40395.208333333336</v>
      </c>
      <c r="O754" s="10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8"/>
        <v>40321.208333333336</v>
      </c>
      <c r="O755" s="10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8"/>
        <v>41210.208333333336</v>
      </c>
      <c r="O756" s="10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8"/>
        <v>43096.25</v>
      </c>
      <c r="O757" s="10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8"/>
        <v>42024.25</v>
      </c>
      <c r="O758" s="10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8"/>
        <v>40675.208333333336</v>
      </c>
      <c r="O759" s="10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8"/>
        <v>41936.208333333336</v>
      </c>
      <c r="O760" s="10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8"/>
        <v>43136.25</v>
      </c>
      <c r="O761" s="10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8"/>
        <v>43678.208333333328</v>
      </c>
      <c r="O762" s="10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8"/>
        <v>42938.208333333328</v>
      </c>
      <c r="O763" s="10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8"/>
        <v>41241.25</v>
      </c>
      <c r="O764" s="10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8"/>
        <v>41037.208333333336</v>
      </c>
      <c r="O765" s="10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8"/>
        <v>40676.208333333336</v>
      </c>
      <c r="O766" s="10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8"/>
        <v>42840.208333333328</v>
      </c>
      <c r="O767" s="10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8"/>
        <v>43362.208333333328</v>
      </c>
      <c r="O768" s="10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8"/>
        <v>42283.208333333328</v>
      </c>
      <c r="O769" s="10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8"/>
        <v>41619.25</v>
      </c>
      <c r="O770" s="10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>
        <v>3410</v>
      </c>
      <c r="I771" s="4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74">(((L771/60)/60)/24)+DATE(1970,1,1)</f>
        <v>41501.208333333336</v>
      </c>
      <c r="O771" s="10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RIGHT(R771,LEN(R771)-FIND("/",R771))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74"/>
        <v>41743.208333333336</v>
      </c>
      <c r="O772" s="10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4"/>
        <v>43491.25</v>
      </c>
      <c r="O773" s="10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4"/>
        <v>43505.25</v>
      </c>
      <c r="O774" s="10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4"/>
        <v>42838.208333333328</v>
      </c>
      <c r="O775" s="10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4"/>
        <v>42513.208333333328</v>
      </c>
      <c r="O776" s="10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4"/>
        <v>41949.25</v>
      </c>
      <c r="O777" s="10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4"/>
        <v>43650.208333333328</v>
      </c>
      <c r="O778" s="10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4"/>
        <v>40809.208333333336</v>
      </c>
      <c r="O779" s="10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4"/>
        <v>40768.208333333336</v>
      </c>
      <c r="O780" s="10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4"/>
        <v>42230.208333333328</v>
      </c>
      <c r="O781" s="10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4"/>
        <v>42573.208333333328</v>
      </c>
      <c r="O782" s="10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4"/>
        <v>40482.208333333336</v>
      </c>
      <c r="O783" s="10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4"/>
        <v>40603.25</v>
      </c>
      <c r="O784" s="10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4"/>
        <v>41625.25</v>
      </c>
      <c r="O785" s="10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4"/>
        <v>42435.25</v>
      </c>
      <c r="O786" s="10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4"/>
        <v>43582.208333333328</v>
      </c>
      <c r="O787" s="10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4"/>
        <v>43186.208333333328</v>
      </c>
      <c r="O788" s="10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4"/>
        <v>40684.208333333336</v>
      </c>
      <c r="O789" s="10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4"/>
        <v>41202.208333333336</v>
      </c>
      <c r="O790" s="10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4"/>
        <v>41786.208333333336</v>
      </c>
      <c r="O791" s="10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4"/>
        <v>40223.25</v>
      </c>
      <c r="O792" s="10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4"/>
        <v>42715.25</v>
      </c>
      <c r="O793" s="10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4"/>
        <v>41451.208333333336</v>
      </c>
      <c r="O794" s="10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4"/>
        <v>41450.208333333336</v>
      </c>
      <c r="O795" s="10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4"/>
        <v>43091.25</v>
      </c>
      <c r="O796" s="10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4"/>
        <v>42675.208333333328</v>
      </c>
      <c r="O797" s="10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4"/>
        <v>41859.208333333336</v>
      </c>
      <c r="O798" s="10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4"/>
        <v>43464.25</v>
      </c>
      <c r="O799" s="10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4"/>
        <v>41060.208333333336</v>
      </c>
      <c r="O800" s="10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4"/>
        <v>42399.25</v>
      </c>
      <c r="O801" s="10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4"/>
        <v>42167.208333333328</v>
      </c>
      <c r="O802" s="10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4"/>
        <v>43830.25</v>
      </c>
      <c r="O803" s="10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4"/>
        <v>43650.208333333328</v>
      </c>
      <c r="O804" s="10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4"/>
        <v>43492.25</v>
      </c>
      <c r="O805" s="10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4"/>
        <v>43102.25</v>
      </c>
      <c r="O806" s="10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4"/>
        <v>41958.25</v>
      </c>
      <c r="O807" s="10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4"/>
        <v>40973.25</v>
      </c>
      <c r="O808" s="10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4"/>
        <v>43753.208333333328</v>
      </c>
      <c r="O809" s="10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4"/>
        <v>42507.208333333328</v>
      </c>
      <c r="O810" s="10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4"/>
        <v>41135.208333333336</v>
      </c>
      <c r="O811" s="10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4"/>
        <v>43067.25</v>
      </c>
      <c r="O812" s="10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4"/>
        <v>42378.25</v>
      </c>
      <c r="O813" s="10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4"/>
        <v>43206.208333333328</v>
      </c>
      <c r="O814" s="10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4"/>
        <v>41148.208333333336</v>
      </c>
      <c r="O815" s="10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4"/>
        <v>42517.208333333328</v>
      </c>
      <c r="O816" s="10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4"/>
        <v>43068.25</v>
      </c>
      <c r="O817" s="10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4"/>
        <v>41680.25</v>
      </c>
      <c r="O818" s="10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4"/>
        <v>43589.208333333328</v>
      </c>
      <c r="O819" s="10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4"/>
        <v>43486.25</v>
      </c>
      <c r="O820" s="10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4"/>
        <v>41237.25</v>
      </c>
      <c r="O821" s="10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4"/>
        <v>43310.208333333328</v>
      </c>
      <c r="O822" s="10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4"/>
        <v>42794.25</v>
      </c>
      <c r="O823" s="10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4"/>
        <v>41698.25</v>
      </c>
      <c r="O824" s="10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4"/>
        <v>41892.208333333336</v>
      </c>
      <c r="O825" s="10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4"/>
        <v>40348.208333333336</v>
      </c>
      <c r="O826" s="10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4"/>
        <v>42941.208333333328</v>
      </c>
      <c r="O827" s="10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4"/>
        <v>40525.25</v>
      </c>
      <c r="O828" s="10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4"/>
        <v>40666.208333333336</v>
      </c>
      <c r="O829" s="10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4"/>
        <v>43340.208333333328</v>
      </c>
      <c r="O830" s="10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4"/>
        <v>42164.208333333328</v>
      </c>
      <c r="O831" s="10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4"/>
        <v>43103.25</v>
      </c>
      <c r="O832" s="10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4"/>
        <v>40994.208333333336</v>
      </c>
      <c r="O833" s="10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4"/>
        <v>42299.208333333328</v>
      </c>
      <c r="O834" s="10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>
        <v>165</v>
      </c>
      <c r="I835" s="4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80">(((L835/60)/60)/24)+DATE(1970,1,1)</f>
        <v>40588.25</v>
      </c>
      <c r="O835" s="10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RIGHT(R835,LEN(R835)-FIND("/",R835))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80"/>
        <v>41448.208333333336</v>
      </c>
      <c r="O836" s="10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0"/>
        <v>42063.25</v>
      </c>
      <c r="O837" s="10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0"/>
        <v>40214.25</v>
      </c>
      <c r="O838" s="10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0"/>
        <v>40629.208333333336</v>
      </c>
      <c r="O839" s="10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0"/>
        <v>43370.208333333328</v>
      </c>
      <c r="O840" s="10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0"/>
        <v>41715.208333333336</v>
      </c>
      <c r="O841" s="10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0"/>
        <v>41836.208333333336</v>
      </c>
      <c r="O842" s="10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0"/>
        <v>42419.25</v>
      </c>
      <c r="O843" s="10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0"/>
        <v>43266.208333333328</v>
      </c>
      <c r="O844" s="10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0"/>
        <v>43338.208333333328</v>
      </c>
      <c r="O845" s="10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0"/>
        <v>40930.25</v>
      </c>
      <c r="O846" s="10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0"/>
        <v>43235.208333333328</v>
      </c>
      <c r="O847" s="10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0"/>
        <v>43302.208333333328</v>
      </c>
      <c r="O848" s="10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0"/>
        <v>43107.25</v>
      </c>
      <c r="O849" s="10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0"/>
        <v>40341.208333333336</v>
      </c>
      <c r="O850" s="10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0"/>
        <v>40948.25</v>
      </c>
      <c r="O851" s="10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0"/>
        <v>40866.25</v>
      </c>
      <c r="O852" s="10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0"/>
        <v>41031.208333333336</v>
      </c>
      <c r="O853" s="10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0"/>
        <v>40740.208333333336</v>
      </c>
      <c r="O854" s="10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0"/>
        <v>40714.208333333336</v>
      </c>
      <c r="O855" s="10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0"/>
        <v>43787.25</v>
      </c>
      <c r="O856" s="10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0"/>
        <v>40712.208333333336</v>
      </c>
      <c r="O857" s="10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0"/>
        <v>41023.208333333336</v>
      </c>
      <c r="O858" s="10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0"/>
        <v>40944.25</v>
      </c>
      <c r="O859" s="10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0"/>
        <v>43211.208333333328</v>
      </c>
      <c r="O860" s="10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0"/>
        <v>41334.25</v>
      </c>
      <c r="O861" s="10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0"/>
        <v>43515.25</v>
      </c>
      <c r="O862" s="10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0"/>
        <v>40258.208333333336</v>
      </c>
      <c r="O863" s="10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0"/>
        <v>40756.208333333336</v>
      </c>
      <c r="O864" s="10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0"/>
        <v>42172.208333333328</v>
      </c>
      <c r="O865" s="10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0"/>
        <v>42601.208333333328</v>
      </c>
      <c r="O866" s="10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0"/>
        <v>41897.208333333336</v>
      </c>
      <c r="O867" s="10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0"/>
        <v>40671.208333333336</v>
      </c>
      <c r="O868" s="10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0"/>
        <v>43382.208333333328</v>
      </c>
      <c r="O869" s="10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0"/>
        <v>41559.208333333336</v>
      </c>
      <c r="O870" s="10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0"/>
        <v>40350.208333333336</v>
      </c>
      <c r="O871" s="10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0"/>
        <v>42240.208333333328</v>
      </c>
      <c r="O872" s="10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0"/>
        <v>43040.208333333328</v>
      </c>
      <c r="O873" s="10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0"/>
        <v>43346.208333333328</v>
      </c>
      <c r="O874" s="10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0"/>
        <v>41647.25</v>
      </c>
      <c r="O875" s="10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0"/>
        <v>40291.208333333336</v>
      </c>
      <c r="O876" s="10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0"/>
        <v>40556.25</v>
      </c>
      <c r="O877" s="10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0"/>
        <v>43624.208333333328</v>
      </c>
      <c r="O878" s="10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0"/>
        <v>42577.208333333328</v>
      </c>
      <c r="O879" s="10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0"/>
        <v>43845.25</v>
      </c>
      <c r="O880" s="10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0"/>
        <v>42788.25</v>
      </c>
      <c r="O881" s="10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0"/>
        <v>43667.208333333328</v>
      </c>
      <c r="O882" s="10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0"/>
        <v>42194.208333333328</v>
      </c>
      <c r="O883" s="10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0"/>
        <v>42025.25</v>
      </c>
      <c r="O884" s="10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0"/>
        <v>40323.208333333336</v>
      </c>
      <c r="O885" s="10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0"/>
        <v>41763.208333333336</v>
      </c>
      <c r="O886" s="10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0"/>
        <v>40335.208333333336</v>
      </c>
      <c r="O887" s="10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0"/>
        <v>40416.208333333336</v>
      </c>
      <c r="O888" s="10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0"/>
        <v>42202.208333333328</v>
      </c>
      <c r="O889" s="10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0"/>
        <v>42836.208333333328</v>
      </c>
      <c r="O890" s="10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0"/>
        <v>41710.208333333336</v>
      </c>
      <c r="O891" s="10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0"/>
        <v>43640.208333333328</v>
      </c>
      <c r="O892" s="10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0"/>
        <v>40880.25</v>
      </c>
      <c r="O893" s="10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0"/>
        <v>40319.208333333336</v>
      </c>
      <c r="O894" s="10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0"/>
        <v>42170.208333333328</v>
      </c>
      <c r="O895" s="10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0"/>
        <v>41466.208333333336</v>
      </c>
      <c r="O896" s="10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0"/>
        <v>43134.25</v>
      </c>
      <c r="O897" s="10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0"/>
        <v>40738.208333333336</v>
      </c>
      <c r="O898" s="10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>
        <v>27</v>
      </c>
      <c r="I899" s="4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86">(((L899/60)/60)/24)+DATE(1970,1,1)</f>
        <v>43583.208333333328</v>
      </c>
      <c r="O899" s="10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RIGHT(R899,LEN(R899)-FIND("/",R899))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86"/>
        <v>43815.25</v>
      </c>
      <c r="O900" s="10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6"/>
        <v>41554.208333333336</v>
      </c>
      <c r="O901" s="10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6"/>
        <v>41901.208333333336</v>
      </c>
      <c r="O902" s="10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6"/>
        <v>43298.208333333328</v>
      </c>
      <c r="O903" s="10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6"/>
        <v>42399.25</v>
      </c>
      <c r="O904" s="10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6"/>
        <v>41034.208333333336</v>
      </c>
      <c r="O905" s="10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6"/>
        <v>41186.208333333336</v>
      </c>
      <c r="O906" s="10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6"/>
        <v>41536.208333333336</v>
      </c>
      <c r="O907" s="10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6"/>
        <v>42868.208333333328</v>
      </c>
      <c r="O908" s="10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6"/>
        <v>40660.208333333336</v>
      </c>
      <c r="O909" s="10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6"/>
        <v>41031.208333333336</v>
      </c>
      <c r="O910" s="10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6"/>
        <v>43255.208333333328</v>
      </c>
      <c r="O911" s="10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6"/>
        <v>42026.25</v>
      </c>
      <c r="O912" s="10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6"/>
        <v>43717.208333333328</v>
      </c>
      <c r="O913" s="10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6"/>
        <v>41157.208333333336</v>
      </c>
      <c r="O914" s="10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6"/>
        <v>43597.208333333328</v>
      </c>
      <c r="O915" s="10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6"/>
        <v>41490.208333333336</v>
      </c>
      <c r="O916" s="10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6"/>
        <v>42976.208333333328</v>
      </c>
      <c r="O917" s="10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6"/>
        <v>41991.25</v>
      </c>
      <c r="O918" s="10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6"/>
        <v>40722.208333333336</v>
      </c>
      <c r="O919" s="10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6"/>
        <v>41117.208333333336</v>
      </c>
      <c r="O920" s="10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6"/>
        <v>43022.208333333328</v>
      </c>
      <c r="O921" s="10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6"/>
        <v>43503.25</v>
      </c>
      <c r="O922" s="10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6"/>
        <v>40951.25</v>
      </c>
      <c r="O923" s="10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6"/>
        <v>43443.25</v>
      </c>
      <c r="O924" s="10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6"/>
        <v>40373.208333333336</v>
      </c>
      <c r="O925" s="10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6"/>
        <v>43769.208333333328</v>
      </c>
      <c r="O926" s="10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6"/>
        <v>43000.208333333328</v>
      </c>
      <c r="O927" s="10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6"/>
        <v>42502.208333333328</v>
      </c>
      <c r="O928" s="10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6"/>
        <v>41102.208333333336</v>
      </c>
      <c r="O929" s="10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6"/>
        <v>41637.25</v>
      </c>
      <c r="O930" s="10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6"/>
        <v>42858.208333333328</v>
      </c>
      <c r="O931" s="10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6"/>
        <v>42060.25</v>
      </c>
      <c r="O932" s="10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6"/>
        <v>41818.208333333336</v>
      </c>
      <c r="O933" s="10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6"/>
        <v>41709.208333333336</v>
      </c>
      <c r="O934" s="10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6"/>
        <v>41372.208333333336</v>
      </c>
      <c r="O935" s="10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6"/>
        <v>42422.25</v>
      </c>
      <c r="O936" s="10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6"/>
        <v>42209.208333333328</v>
      </c>
      <c r="O937" s="10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6"/>
        <v>43668.208333333328</v>
      </c>
      <c r="O938" s="10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6"/>
        <v>42334.25</v>
      </c>
      <c r="O939" s="10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6"/>
        <v>43263.208333333328</v>
      </c>
      <c r="O940" s="10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6"/>
        <v>40670.208333333336</v>
      </c>
      <c r="O941" s="10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6"/>
        <v>41244.25</v>
      </c>
      <c r="O942" s="10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6"/>
        <v>40552.25</v>
      </c>
      <c r="O943" s="10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6"/>
        <v>40568.25</v>
      </c>
      <c r="O944" s="10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6"/>
        <v>41906.208333333336</v>
      </c>
      <c r="O945" s="10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6"/>
        <v>42776.25</v>
      </c>
      <c r="O946" s="10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6"/>
        <v>41004.208333333336</v>
      </c>
      <c r="O947" s="10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6"/>
        <v>40710.208333333336</v>
      </c>
      <c r="O948" s="10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6"/>
        <v>41908.208333333336</v>
      </c>
      <c r="O949" s="10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6"/>
        <v>41985.25</v>
      </c>
      <c r="O950" s="10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6"/>
        <v>42112.208333333328</v>
      </c>
      <c r="O951" s="10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6"/>
        <v>43571.208333333328</v>
      </c>
      <c r="O952" s="10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6"/>
        <v>42730.25</v>
      </c>
      <c r="O953" s="10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6"/>
        <v>42591.208333333328</v>
      </c>
      <c r="O954" s="10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6"/>
        <v>42358.25</v>
      </c>
      <c r="O955" s="10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6"/>
        <v>41174.208333333336</v>
      </c>
      <c r="O956" s="10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6"/>
        <v>41238.25</v>
      </c>
      <c r="O957" s="10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6"/>
        <v>42360.25</v>
      </c>
      <c r="O958" s="10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6"/>
        <v>40955.25</v>
      </c>
      <c r="O959" s="10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6"/>
        <v>40350.208333333336</v>
      </c>
      <c r="O960" s="10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6"/>
        <v>40357.208333333336</v>
      </c>
      <c r="O961" s="10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6"/>
        <v>42408.25</v>
      </c>
      <c r="O962" s="10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>
        <v>155</v>
      </c>
      <c r="I963" s="4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92">(((L963/60)/60)/24)+DATE(1970,1,1)</f>
        <v>40591.25</v>
      </c>
      <c r="O963" s="10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RIGHT(R963,LEN(R963)-FIND("/",R963))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92"/>
        <v>41592.25</v>
      </c>
      <c r="O964" s="10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2"/>
        <v>40607.25</v>
      </c>
      <c r="O965" s="10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2"/>
        <v>42135.208333333328</v>
      </c>
      <c r="O966" s="10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2"/>
        <v>40203.25</v>
      </c>
      <c r="O967" s="10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2"/>
        <v>42901.208333333328</v>
      </c>
      <c r="O968" s="10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2"/>
        <v>41005.208333333336</v>
      </c>
      <c r="O969" s="10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2"/>
        <v>40544.25</v>
      </c>
      <c r="O970" s="10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2"/>
        <v>43821.25</v>
      </c>
      <c r="O971" s="10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2"/>
        <v>40672.208333333336</v>
      </c>
      <c r="O972" s="10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2"/>
        <v>41555.208333333336</v>
      </c>
      <c r="O973" s="10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2"/>
        <v>41792.208333333336</v>
      </c>
      <c r="O974" s="10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2"/>
        <v>40522.25</v>
      </c>
      <c r="O975" s="10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2"/>
        <v>41412.208333333336</v>
      </c>
      <c r="O976" s="10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2"/>
        <v>42337.25</v>
      </c>
      <c r="O977" s="10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2"/>
        <v>40571.25</v>
      </c>
      <c r="O978" s="10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2"/>
        <v>43138.25</v>
      </c>
      <c r="O979" s="10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2"/>
        <v>42686.25</v>
      </c>
      <c r="O980" s="10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2"/>
        <v>42078.208333333328</v>
      </c>
      <c r="O981" s="10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2"/>
        <v>42307.208333333328</v>
      </c>
      <c r="O982" s="10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2"/>
        <v>43094.25</v>
      </c>
      <c r="O983" s="10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2"/>
        <v>40743.208333333336</v>
      </c>
      <c r="O984" s="10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2"/>
        <v>43681.208333333328</v>
      </c>
      <c r="O985" s="10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2"/>
        <v>43716.208333333328</v>
      </c>
      <c r="O986" s="10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2"/>
        <v>41614.25</v>
      </c>
      <c r="O987" s="10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2"/>
        <v>40638.208333333336</v>
      </c>
      <c r="O988" s="10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2"/>
        <v>42852.208333333328</v>
      </c>
      <c r="O989" s="10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2"/>
        <v>42686.25</v>
      </c>
      <c r="O990" s="10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2"/>
        <v>43571.208333333328</v>
      </c>
      <c r="O991" s="10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2"/>
        <v>42432.25</v>
      </c>
      <c r="O992" s="10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2"/>
        <v>41907.208333333336</v>
      </c>
      <c r="O993" s="10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2"/>
        <v>43227.208333333328</v>
      </c>
      <c r="O994" s="10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2"/>
        <v>42362.25</v>
      </c>
      <c r="O995" s="10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2"/>
        <v>41929.208333333336</v>
      </c>
      <c r="O996" s="10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2"/>
        <v>43408.208333333328</v>
      </c>
      <c r="O997" s="10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2"/>
        <v>41276.25</v>
      </c>
      <c r="O998" s="10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2"/>
        <v>41659.25</v>
      </c>
      <c r="O999" s="10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92"/>
        <v>40220.25</v>
      </c>
      <c r="O1000" s="10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92"/>
        <v>42550.208333333328</v>
      </c>
      <c r="O1001" s="10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01">
    <cfRule type="colorScale" priority="1">
      <colorScale>
        <cfvo type="num" val="0"/>
        <cfvo type="num" val="100"/>
        <cfvo type="num" val="200"/>
        <color rgb="FFC00000"/>
        <color rgb="FF008000"/>
        <color rgb="FF002060"/>
      </colorScale>
    </cfRule>
  </conditionalFormatting>
  <conditionalFormatting sqref="G1:G1001">
    <cfRule type="containsText" dxfId="3" priority="2" operator="containsText" text="canceled">
      <formula>NOT(ISERROR(SEARCH("canceled",G1)))</formula>
    </cfRule>
    <cfRule type="containsText" dxfId="2" priority="4" operator="containsText" text="live">
      <formula>NOT(ISERROR(SEARCH("live",G1)))</formula>
    </cfRule>
    <cfRule type="containsText" dxfId="1" priority="5" operator="containsText" text="successful">
      <formula>NOT(ISERROR(SEARCH("successful",G1)))</formula>
    </cfRule>
    <cfRule type="containsText" dxfId="0" priority="6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BA0A-17C9-4CDB-B573-F1795F0601F8}">
  <dimension ref="A1:F14"/>
  <sheetViews>
    <sheetView workbookViewId="0">
      <selection activeCell="P20" sqref="P2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2033</v>
      </c>
    </row>
    <row r="3" spans="1:6" x14ac:dyDescent="0.3">
      <c r="A3" s="7" t="s">
        <v>2046</v>
      </c>
      <c r="B3" s="7" t="s">
        <v>2045</v>
      </c>
    </row>
    <row r="4" spans="1:6" x14ac:dyDescent="0.3">
      <c r="A4" s="7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3">
      <c r="A5" s="8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2044</v>
      </c>
      <c r="E8">
        <v>4</v>
      </c>
      <c r="F8">
        <v>4</v>
      </c>
    </row>
    <row r="9" spans="1:6" x14ac:dyDescent="0.3">
      <c r="A9" s="8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85A2-1ABF-41E0-9FC9-2BA4940F39A2}">
  <dimension ref="A1:F30"/>
  <sheetViews>
    <sheetView workbookViewId="0"/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2033</v>
      </c>
    </row>
    <row r="2" spans="1:6" x14ac:dyDescent="0.3">
      <c r="A2" s="7" t="s">
        <v>2031</v>
      </c>
      <c r="B2" t="s">
        <v>2033</v>
      </c>
    </row>
    <row r="4" spans="1:6" x14ac:dyDescent="0.3">
      <c r="A4" s="7" t="s">
        <v>2046</v>
      </c>
      <c r="B4" s="7" t="s">
        <v>2045</v>
      </c>
    </row>
    <row r="5" spans="1:6" x14ac:dyDescent="0.3">
      <c r="A5" s="7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3">
      <c r="A6" s="8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8" t="s">
        <v>2052</v>
      </c>
      <c r="E7">
        <v>4</v>
      </c>
      <c r="F7">
        <v>4</v>
      </c>
    </row>
    <row r="8" spans="1:6" x14ac:dyDescent="0.3">
      <c r="A8" s="8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8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8" t="s">
        <v>2053</v>
      </c>
      <c r="C10">
        <v>8</v>
      </c>
      <c r="E10">
        <v>10</v>
      </c>
      <c r="F10">
        <v>18</v>
      </c>
    </row>
    <row r="11" spans="1:6" x14ac:dyDescent="0.3">
      <c r="A11" s="8" t="s">
        <v>2054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8" t="s">
        <v>2055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8" t="s">
        <v>2056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8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8" t="s">
        <v>2058</v>
      </c>
      <c r="C15">
        <v>3</v>
      </c>
      <c r="E15">
        <v>4</v>
      </c>
      <c r="F15">
        <v>7</v>
      </c>
    </row>
    <row r="16" spans="1:6" x14ac:dyDescent="0.3">
      <c r="A16" s="8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8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8" t="s">
        <v>2061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8" t="s">
        <v>2062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8" t="s">
        <v>2063</v>
      </c>
      <c r="C20">
        <v>4</v>
      </c>
      <c r="E20">
        <v>4</v>
      </c>
      <c r="F20">
        <v>8</v>
      </c>
    </row>
    <row r="21" spans="1:6" x14ac:dyDescent="0.3">
      <c r="A21" s="8" t="s">
        <v>2064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8" t="s">
        <v>2065</v>
      </c>
      <c r="C22">
        <v>9</v>
      </c>
      <c r="E22">
        <v>5</v>
      </c>
      <c r="F22">
        <v>14</v>
      </c>
    </row>
    <row r="23" spans="1:6" x14ac:dyDescent="0.3">
      <c r="A23" s="8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8" t="s">
        <v>2050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8" t="s">
        <v>2066</v>
      </c>
      <c r="C25">
        <v>7</v>
      </c>
      <c r="E25">
        <v>14</v>
      </c>
      <c r="F25">
        <v>21</v>
      </c>
    </row>
    <row r="26" spans="1:6" x14ac:dyDescent="0.3">
      <c r="A26" s="8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8" t="s">
        <v>2070</v>
      </c>
      <c r="E29">
        <v>3</v>
      </c>
      <c r="F29">
        <v>3</v>
      </c>
    </row>
    <row r="30" spans="1:6" x14ac:dyDescent="0.3">
      <c r="A30" s="8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F2B3B-F463-4831-AF1F-9C1F531945CF}">
  <dimension ref="A1:H13"/>
  <sheetViews>
    <sheetView topLeftCell="A4" workbookViewId="0">
      <selection activeCell="D32" sqref="D32"/>
    </sheetView>
  </sheetViews>
  <sheetFormatPr defaultRowHeight="15.6" x14ac:dyDescent="0.3"/>
  <cols>
    <col min="1" max="1" width="17.699218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3984375" bestFit="1" customWidth="1"/>
    <col min="6" max="6" width="18.5" bestFit="1" customWidth="1"/>
    <col min="7" max="7" width="15.796875" bestFit="1" customWidth="1"/>
    <col min="8" max="8" width="18.5" bestFit="1" customWidth="1"/>
  </cols>
  <sheetData>
    <row r="1" spans="1:8" x14ac:dyDescent="0.3">
      <c r="A1" s="12" t="s">
        <v>2071</v>
      </c>
      <c r="B1" s="12" t="s">
        <v>2072</v>
      </c>
      <c r="C1" s="12" t="s">
        <v>2073</v>
      </c>
      <c r="D1" s="12" t="s">
        <v>2074</v>
      </c>
      <c r="E1" s="12" t="s">
        <v>2075</v>
      </c>
      <c r="F1" s="12" t="s">
        <v>2076</v>
      </c>
      <c r="G1" s="12" t="s">
        <v>2077</v>
      </c>
      <c r="H1" s="12" t="s">
        <v>2078</v>
      </c>
    </row>
    <row r="2" spans="1:8" x14ac:dyDescent="0.3">
      <c r="A2" t="s">
        <v>2079</v>
      </c>
      <c r="B2">
        <f>COUNTIFS(Crowdfunding!$G$1:$G$1001,"successful",Crowdfunding!$D$1:$D$1001,"&lt;1000")</f>
        <v>30</v>
      </c>
      <c r="C2">
        <f>COUNTIFS(Crowdfunding!$G$1:$G$1001,"failed",Crowdfunding!$D$1:$D$1001,"&lt;1000")</f>
        <v>20</v>
      </c>
      <c r="D2">
        <f>COUNTIFS(Crowdfunding!$G$1:$G$1001,"canceled",Crowdfunding!$D$1:$D$1001,"&lt;1000")</f>
        <v>1</v>
      </c>
      <c r="E2">
        <f>SUM(B2,C2,D2)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3">
      <c r="A3" t="s">
        <v>2080</v>
      </c>
      <c r="B3">
        <f>COUNTIFS(Crowdfunding!$G$1:$G$1001,"successful",Crowdfunding!$D$1:$D$1001,"&gt;=1000",Crowdfunding!$D$1:$D$1001,"&lt;5000")</f>
        <v>191</v>
      </c>
      <c r="C3">
        <f>COUNTIFS(Crowdfunding!$G$1:$G$1001,"failed",Crowdfunding!$D$1:$D$1001,"&gt;=1000",Crowdfunding!$D$1:$D$1001,"&lt;5000")</f>
        <v>38</v>
      </c>
      <c r="D3">
        <f>COUNTIFS(Crowdfunding!$G$1:$G$1001,"canceled",Crowdfunding!$D$1:$D$1001,"&gt;=1000",Crowdfunding!$D$1:$D$1001,"&lt;5000")</f>
        <v>2</v>
      </c>
      <c r="E3">
        <f>SUM(B3,C3,D3)</f>
        <v>231</v>
      </c>
      <c r="F3" s="11">
        <f t="shared" ref="F3:F13" si="0">B3/E3</f>
        <v>0.82683982683982682</v>
      </c>
      <c r="G3" s="11">
        <f t="shared" ref="G3:G13" si="1">C3/E3</f>
        <v>0.16450216450216451</v>
      </c>
      <c r="H3" s="11">
        <f t="shared" ref="H3:H13" si="2">D3/E3</f>
        <v>8.658008658008658E-3</v>
      </c>
    </row>
    <row r="4" spans="1:8" x14ac:dyDescent="0.3">
      <c r="A4" t="s">
        <v>2081</v>
      </c>
      <c r="B4">
        <f>COUNTIFS(Crowdfunding!$G$1:$G$1001,"successful",Crowdfunding!$D$1:$D$1001,"&gt;=5000",Crowdfunding!$D$1:$D$1001,"&lt;10000")</f>
        <v>164</v>
      </c>
      <c r="C4">
        <f>COUNTIFS(Crowdfunding!$G$1:$G$1001,"failed",Crowdfunding!$D$1:$D$1001,"&gt;=5000",Crowdfunding!$D$1:$D$1001,"&lt;10000")</f>
        <v>126</v>
      </c>
      <c r="D4">
        <f>COUNTIFS(Crowdfunding!$G$1:$G$1001,"canceled",Crowdfunding!$D$1:$D$1001,"&gt;=5000",Crowdfunding!$D$1:$D$1001,"&lt;10000")</f>
        <v>25</v>
      </c>
      <c r="E4">
        <f t="shared" ref="E4:E13" si="3">SUM(B4,C4,D4)</f>
        <v>315</v>
      </c>
      <c r="F4" s="11">
        <f t="shared" si="0"/>
        <v>0.52063492063492067</v>
      </c>
      <c r="G4" s="11">
        <f t="shared" si="1"/>
        <v>0.4</v>
      </c>
      <c r="H4" s="11">
        <f t="shared" si="2"/>
        <v>7.9365079365079361E-2</v>
      </c>
    </row>
    <row r="5" spans="1:8" x14ac:dyDescent="0.3">
      <c r="A5" t="s">
        <v>2082</v>
      </c>
      <c r="B5">
        <f>COUNTIFS(Crowdfunding!$G$1:$G$1001,"successful",Crowdfunding!$D$1:$D$1001,"&gt;=10000",Crowdfunding!$D$1:$D$1001,"&lt;15000")</f>
        <v>4</v>
      </c>
      <c r="C5">
        <f>COUNTIFS(Crowdfunding!$G$1:$G$1001,"failed",Crowdfunding!$D$1:$D$1001,"&gt;=10000",Crowdfunding!$D$1:$D$1001,"&lt;15000")</f>
        <v>5</v>
      </c>
      <c r="D5">
        <f>COUNTIFS(Crowdfunding!$G$1:$G$1001,"canceled",Crowdfunding!$D$1:$D$1001,"&gt;=10000",Crowdfunding!$D$1:$D$1001,"&lt;15000")</f>
        <v>0</v>
      </c>
      <c r="E5">
        <f t="shared" si="3"/>
        <v>9</v>
      </c>
      <c r="F5" s="11">
        <f t="shared" si="0"/>
        <v>0.44444444444444442</v>
      </c>
      <c r="G5" s="11">
        <f t="shared" si="1"/>
        <v>0.55555555555555558</v>
      </c>
      <c r="H5" s="11">
        <f t="shared" si="2"/>
        <v>0</v>
      </c>
    </row>
    <row r="6" spans="1:8" x14ac:dyDescent="0.3">
      <c r="A6" t="s">
        <v>2083</v>
      </c>
      <c r="B6">
        <f>COUNTIFS(Crowdfunding!$G$1:$G$1001,"successful",Crowdfunding!$D$1:$D$1001,"&gt;=15000",Crowdfunding!$D$1:$D$1001,"&lt;20000")</f>
        <v>10</v>
      </c>
      <c r="C6">
        <f>COUNTIFS(Crowdfunding!$G$1:$G$1001,"failed",Crowdfunding!$D$1:$D$1001,"&gt;=15000",Crowdfunding!$D$1:$D$1001,"&lt;20000")</f>
        <v>0</v>
      </c>
      <c r="D6">
        <f>COUNTIFS(Crowdfunding!$G$1:$G$1001,"canceled",Crowdfunding!$D$1:$D$1001,"&gt;=15000",Crowdfunding!$D$1:$D$1001,"&lt;20000")</f>
        <v>0</v>
      </c>
      <c r="E6">
        <f t="shared" si="3"/>
        <v>10</v>
      </c>
      <c r="F6" s="11">
        <f t="shared" si="0"/>
        <v>1</v>
      </c>
      <c r="G6" s="11">
        <f t="shared" si="1"/>
        <v>0</v>
      </c>
      <c r="H6" s="11">
        <f t="shared" si="2"/>
        <v>0</v>
      </c>
    </row>
    <row r="7" spans="1:8" x14ac:dyDescent="0.3">
      <c r="A7" t="s">
        <v>2084</v>
      </c>
      <c r="B7">
        <f>COUNTIFS(Crowdfunding!$G$1:$G$1001,"successful",Crowdfunding!$D$1:$D$1001,"&gt;=20000",Crowdfunding!$D$1:$D$1001,"&lt;25000")</f>
        <v>7</v>
      </c>
      <c r="C7">
        <f>COUNTIFS(Crowdfunding!$G$1:$G$1001,"failed",Crowdfunding!$D$1:$D$1001,"&gt;=20000",Crowdfunding!$D$1:$D$1001,"&lt;25000")</f>
        <v>0</v>
      </c>
      <c r="D7">
        <f>COUNTIFS(Crowdfunding!$G$1:$G$1001,"canceled",Crowdfunding!$D$1:$D$1001,"&gt;=20000",Crowdfunding!$D$1:$D$1001,"&lt;25000")</f>
        <v>0</v>
      </c>
      <c r="E7">
        <f t="shared" si="3"/>
        <v>7</v>
      </c>
      <c r="F7" s="11">
        <f t="shared" si="0"/>
        <v>1</v>
      </c>
      <c r="G7" s="11">
        <f t="shared" si="1"/>
        <v>0</v>
      </c>
      <c r="H7" s="11">
        <f t="shared" si="2"/>
        <v>0</v>
      </c>
    </row>
    <row r="8" spans="1:8" x14ac:dyDescent="0.3">
      <c r="A8" t="s">
        <v>2086</v>
      </c>
      <c r="B8">
        <f>COUNTIFS(Crowdfunding!$G$1:$G$1001,"successful",Crowdfunding!$D$1:$D$1001,"&gt;=25000",Crowdfunding!$D$1:$D$1001,"&lt;30000")</f>
        <v>11</v>
      </c>
      <c r="C8">
        <f>COUNTIFS(Crowdfunding!$G$1:$G$1001,"failed",Crowdfunding!$D$1:$D$1001,"&gt;=25000",Crowdfunding!$D$1:$D$1001,"&lt;30000")</f>
        <v>3</v>
      </c>
      <c r="D8">
        <f>COUNTIFS(Crowdfunding!$G$1:$G$1001,"canceled",Crowdfunding!$D$1:$D$1001,"&gt;=25000",Crowdfunding!$D$1:$D$1001,"&lt;30000")</f>
        <v>0</v>
      </c>
      <c r="E8">
        <f t="shared" si="3"/>
        <v>14</v>
      </c>
      <c r="F8" s="11">
        <f t="shared" si="0"/>
        <v>0.7857142857142857</v>
      </c>
      <c r="G8" s="11">
        <f t="shared" si="1"/>
        <v>0.21428571428571427</v>
      </c>
      <c r="H8" s="11">
        <f t="shared" si="2"/>
        <v>0</v>
      </c>
    </row>
    <row r="9" spans="1:8" x14ac:dyDescent="0.3">
      <c r="A9" t="s">
        <v>2087</v>
      </c>
      <c r="B9">
        <f>COUNTIFS(Crowdfunding!$G$1:$G$1001,"successful",Crowdfunding!$D$1:$D$1001,"&gt;=30000",Crowdfunding!$D$1:$D$1001,"&lt;35000")</f>
        <v>7</v>
      </c>
      <c r="C9">
        <f>COUNTIFS(Crowdfunding!$G$1:$G$1001,"failed",Crowdfunding!$D$1:$D$1001,"&gt;=30000",Crowdfunding!$D$1:$D$1001,"&lt;35000")</f>
        <v>0</v>
      </c>
      <c r="D9">
        <f>COUNTIFS(Crowdfunding!$G$1:$G$1001,"canceled",Crowdfunding!$D$1:$D$1001,"&gt;=30000",Crowdfunding!$D$1:$D$1001,"&lt;35000")</f>
        <v>0</v>
      </c>
      <c r="E9">
        <f t="shared" si="3"/>
        <v>7</v>
      </c>
      <c r="F9" s="11">
        <f t="shared" si="0"/>
        <v>1</v>
      </c>
      <c r="G9" s="11">
        <f t="shared" si="1"/>
        <v>0</v>
      </c>
      <c r="H9" s="11">
        <f t="shared" si="2"/>
        <v>0</v>
      </c>
    </row>
    <row r="10" spans="1:8" x14ac:dyDescent="0.3">
      <c r="A10" t="s">
        <v>2088</v>
      </c>
      <c r="B10">
        <f>COUNTIFS(Crowdfunding!$G$1:$G$1001,"successful",Crowdfunding!$D$1:$D$1001,"&gt;=35000",Crowdfunding!$D$1:$D$1001,"&lt;40000")</f>
        <v>8</v>
      </c>
      <c r="C10">
        <f>COUNTIFS(Crowdfunding!$G$1:$G$1001,"failed",Crowdfunding!$D$1:$D$1001,"&gt;=35000",Crowdfunding!$D$1:$D$1001,"&lt;40000")</f>
        <v>3</v>
      </c>
      <c r="D10">
        <f>COUNTIFS(Crowdfunding!$G$1:$G$1001,"canceled",Crowdfunding!$D$1:$D$1001,"&gt;=35000",Crowdfunding!$D$1:$D$1001,"&lt;40000")</f>
        <v>1</v>
      </c>
      <c r="E10">
        <f t="shared" si="3"/>
        <v>12</v>
      </c>
      <c r="F10" s="11">
        <f t="shared" si="0"/>
        <v>0.66666666666666663</v>
      </c>
      <c r="G10" s="11">
        <f t="shared" si="1"/>
        <v>0.25</v>
      </c>
      <c r="H10" s="11">
        <f t="shared" si="2"/>
        <v>8.3333333333333329E-2</v>
      </c>
    </row>
    <row r="11" spans="1:8" x14ac:dyDescent="0.3">
      <c r="A11" t="s">
        <v>2089</v>
      </c>
      <c r="B11">
        <f>COUNTIFS(Crowdfunding!$G$1:$G$1001,"successful",Crowdfunding!$D$1:$D$1001,"&gt;=40000",Crowdfunding!$D$1:$D$1001,"&lt;45000")</f>
        <v>11</v>
      </c>
      <c r="C11">
        <f>COUNTIFS(Crowdfunding!$G$1:$G$1001,"failed",Crowdfunding!$D$1:$D$1001,"&gt;=40000",Crowdfunding!$D$1:$D$1001,"&lt;45000")</f>
        <v>3</v>
      </c>
      <c r="D11">
        <f>COUNTIFS(Crowdfunding!$G$1:$G$1001,"canceled",Crowdfunding!$D$1:$D$1001,"&gt;=40000",Crowdfunding!$D$1:$D$1001,"&lt;45000")</f>
        <v>0</v>
      </c>
      <c r="E11">
        <f t="shared" si="3"/>
        <v>14</v>
      </c>
      <c r="F11" s="11">
        <f t="shared" si="0"/>
        <v>0.7857142857142857</v>
      </c>
      <c r="G11" s="11">
        <f t="shared" si="1"/>
        <v>0.21428571428571427</v>
      </c>
      <c r="H11" s="11">
        <f t="shared" si="2"/>
        <v>0</v>
      </c>
    </row>
    <row r="12" spans="1:8" x14ac:dyDescent="0.3">
      <c r="A12" t="s">
        <v>2090</v>
      </c>
      <c r="B12">
        <f>COUNTIFS(Crowdfunding!$G$1:$G$1001,"successful",Crowdfunding!$D$1:$D$1001,"&gt;=45000",Crowdfunding!$D$1:$D$1001,"&lt;50000")</f>
        <v>8</v>
      </c>
      <c r="C12">
        <f>COUNTIFS(Crowdfunding!$G$1:$G$1001,"failed",Crowdfunding!$D$1:$D$1001,"&gt;=45000",Crowdfunding!$D$1:$D$1001,"&lt;50000")</f>
        <v>3</v>
      </c>
      <c r="D12">
        <f>COUNTIFS(Crowdfunding!$G$1:$G$1001,"canceled",Crowdfunding!$D$1:$D$1001,"&gt;=45000",Crowdfunding!$D$1:$D$1001,"&lt;50000")</f>
        <v>0</v>
      </c>
      <c r="E12">
        <f t="shared" si="3"/>
        <v>11</v>
      </c>
      <c r="F12" s="11">
        <f t="shared" si="0"/>
        <v>0.72727272727272729</v>
      </c>
      <c r="G12" s="11">
        <f t="shared" si="1"/>
        <v>0.27272727272727271</v>
      </c>
      <c r="H12" s="11">
        <f t="shared" si="2"/>
        <v>0</v>
      </c>
    </row>
    <row r="13" spans="1:8" x14ac:dyDescent="0.3">
      <c r="A13" t="s">
        <v>2085</v>
      </c>
      <c r="B13">
        <f>COUNTIFS(Crowdfunding!$G$1:$G$1001,"successful",Crowdfunding!$D$1:$D$1001,"&gt;50000")</f>
        <v>114</v>
      </c>
      <c r="C13">
        <f>COUNTIFS(Crowdfunding!$G$1:$G$1001,"failed",Crowdfunding!$D$1:$D$1001,"&gt;50000")</f>
        <v>163</v>
      </c>
      <c r="D13">
        <f>COUNTIFS(Crowdfunding!$G$1:$G$1001,"canceled",Crowdfunding!$D$1:$D$1001,"&gt;50000")</f>
        <v>28</v>
      </c>
      <c r="E13">
        <f t="shared" si="3"/>
        <v>305</v>
      </c>
      <c r="F13" s="11">
        <f t="shared" si="0"/>
        <v>0.3737704918032787</v>
      </c>
      <c r="G13" s="11">
        <f t="shared" si="1"/>
        <v>0.53442622950819674</v>
      </c>
      <c r="H13" s="11">
        <f t="shared" si="2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E7F4-3574-46EF-A387-4A1314C8CAC5}">
  <dimension ref="A1:Q568"/>
  <sheetViews>
    <sheetView tabSelected="1" workbookViewId="0">
      <selection activeCell="G3" sqref="G3"/>
    </sheetView>
  </sheetViews>
  <sheetFormatPr defaultRowHeight="15.6" x14ac:dyDescent="0.3"/>
  <cols>
    <col min="1" max="1" width="11" style="15" bestFit="1" customWidth="1"/>
    <col min="2" max="2" width="14.59765625" style="15" bestFit="1" customWidth="1"/>
    <col min="3" max="3" width="24" style="15" bestFit="1" customWidth="1"/>
    <col min="4" max="4" width="16.69921875" style="15" bestFit="1" customWidth="1"/>
    <col min="5" max="5" width="10.59765625" style="15" customWidth="1"/>
    <col min="6" max="6" width="14" style="15" bestFit="1" customWidth="1"/>
    <col min="7" max="7" width="6.5" style="15" bestFit="1" customWidth="1"/>
    <col min="8" max="9" width="10.59765625" style="15" customWidth="1"/>
    <col min="10" max="10" width="8.796875" style="15"/>
    <col min="11" max="11" width="14" style="15" bestFit="1" customWidth="1"/>
    <col min="12" max="12" width="13.09765625" style="15" customWidth="1"/>
    <col min="13" max="13" width="26" customWidth="1"/>
    <col min="14" max="14" width="18" customWidth="1"/>
    <col min="16" max="16" width="16.09765625" customWidth="1"/>
  </cols>
  <sheetData>
    <row r="1" spans="1:17" x14ac:dyDescent="0.3">
      <c r="A1" s="13" t="s">
        <v>4</v>
      </c>
      <c r="B1" s="13" t="s">
        <v>5</v>
      </c>
      <c r="C1" s="13" t="s">
        <v>2093</v>
      </c>
      <c r="D1" s="13" t="s">
        <v>2094</v>
      </c>
      <c r="E1" s="13"/>
      <c r="F1" s="14" t="s">
        <v>20</v>
      </c>
      <c r="G1" s="14"/>
      <c r="H1" s="13"/>
      <c r="I1" s="13"/>
      <c r="K1" s="13" t="s">
        <v>4</v>
      </c>
      <c r="L1" s="13" t="s">
        <v>5</v>
      </c>
      <c r="M1" s="13" t="s">
        <v>2093</v>
      </c>
      <c r="N1" s="13" t="s">
        <v>2094</v>
      </c>
      <c r="P1" s="14" t="s">
        <v>14</v>
      </c>
      <c r="Q1" s="14"/>
    </row>
    <row r="2" spans="1:17" x14ac:dyDescent="0.3">
      <c r="A2" s="18" t="s">
        <v>20</v>
      </c>
      <c r="B2" s="15">
        <v>158</v>
      </c>
      <c r="C2" s="16">
        <f t="shared" ref="C2:C65" si="0">STANDARDIZE(B2,$G$2,$G$6)</f>
        <v>-0.54691927925554207</v>
      </c>
      <c r="D2" s="16">
        <f>_xlfn.NORM.S.DIST(C2,TRUE)</f>
        <v>0.29221709494609183</v>
      </c>
      <c r="E2" s="16"/>
      <c r="F2" s="17" t="s">
        <v>2095</v>
      </c>
      <c r="G2" s="16">
        <f>AVERAGE(B2:B566)</f>
        <v>851.14690265486729</v>
      </c>
      <c r="H2" s="16"/>
      <c r="I2" s="16"/>
      <c r="K2" s="19" t="s">
        <v>14</v>
      </c>
      <c r="L2" s="15">
        <v>0</v>
      </c>
      <c r="M2" s="16">
        <f t="shared" ref="M2:M65" si="1">STANDARDIZE(L2,$G$2,$G$6)</f>
        <v>-0.67158729088684077</v>
      </c>
      <c r="N2" s="16">
        <f>_xlfn.NORM.S.DIST(M2,TRUE)</f>
        <v>0.25092323568073394</v>
      </c>
      <c r="P2" s="17" t="s">
        <v>2095</v>
      </c>
      <c r="Q2" s="16">
        <f>AVERAGE(L2:L365)</f>
        <v>585.61538461538464</v>
      </c>
    </row>
    <row r="3" spans="1:17" x14ac:dyDescent="0.3">
      <c r="A3" s="18" t="s">
        <v>20</v>
      </c>
      <c r="B3" s="15">
        <v>1425</v>
      </c>
      <c r="C3" s="16">
        <f t="shared" si="0"/>
        <v>0.45279192793974543</v>
      </c>
      <c r="D3" s="16">
        <f t="shared" ref="D3:D66" si="2">_xlfn.NORM.S.DIST(C3,TRUE)</f>
        <v>0.67465071166188795</v>
      </c>
      <c r="E3" s="16"/>
      <c r="F3" s="17" t="s">
        <v>2096</v>
      </c>
      <c r="G3" s="16">
        <f>MEDIAN(B2:B566)</f>
        <v>201</v>
      </c>
      <c r="H3" s="16"/>
      <c r="I3" s="16"/>
      <c r="K3" s="19" t="s">
        <v>14</v>
      </c>
      <c r="L3" s="15">
        <v>24</v>
      </c>
      <c r="M3" s="16">
        <f t="shared" si="1"/>
        <v>-0.65265037772765611</v>
      </c>
      <c r="N3" s="16">
        <f t="shared" ref="N3:N66" si="3">_xlfn.NORM.S.DIST(M3,TRUE)</f>
        <v>0.25699084996879351</v>
      </c>
      <c r="P3" s="17" t="s">
        <v>2096</v>
      </c>
      <c r="Q3" s="16">
        <f>MEDIAN(L2:L365)</f>
        <v>114.5</v>
      </c>
    </row>
    <row r="4" spans="1:17" x14ac:dyDescent="0.3">
      <c r="A4" s="18" t="s">
        <v>20</v>
      </c>
      <c r="B4" s="15">
        <v>174</v>
      </c>
      <c r="C4" s="16">
        <f t="shared" si="0"/>
        <v>-0.53429467048275237</v>
      </c>
      <c r="D4" s="16">
        <f t="shared" si="2"/>
        <v>0.29656883946057261</v>
      </c>
      <c r="E4" s="16"/>
      <c r="F4" s="17" t="s">
        <v>2097</v>
      </c>
      <c r="G4" s="16">
        <f>MAX(B2:B566)</f>
        <v>7295</v>
      </c>
      <c r="H4" s="16"/>
      <c r="I4" s="16"/>
      <c r="K4" s="19" t="s">
        <v>14</v>
      </c>
      <c r="L4" s="15">
        <v>53</v>
      </c>
      <c r="M4" s="16">
        <f t="shared" si="1"/>
        <v>-0.62976827432697469</v>
      </c>
      <c r="N4" s="16">
        <f t="shared" si="3"/>
        <v>0.26442310275782305</v>
      </c>
      <c r="P4" s="17" t="s">
        <v>2097</v>
      </c>
      <c r="Q4" s="16">
        <f>MAX(L2:L365)</f>
        <v>6080</v>
      </c>
    </row>
    <row r="5" spans="1:17" x14ac:dyDescent="0.3">
      <c r="A5" s="18" t="s">
        <v>20</v>
      </c>
      <c r="B5" s="15">
        <v>227</v>
      </c>
      <c r="C5" s="16">
        <f t="shared" si="0"/>
        <v>-0.49247565392288634</v>
      </c>
      <c r="D5" s="16">
        <f t="shared" si="2"/>
        <v>0.31119156438804951</v>
      </c>
      <c r="E5" s="16"/>
      <c r="F5" s="17" t="s">
        <v>2098</v>
      </c>
      <c r="G5" s="16">
        <f>MIN(B2:B566)</f>
        <v>16</v>
      </c>
      <c r="H5" s="16"/>
      <c r="I5" s="16"/>
      <c r="K5" s="19" t="s">
        <v>14</v>
      </c>
      <c r="L5" s="15">
        <v>18</v>
      </c>
      <c r="M5" s="16">
        <f t="shared" si="1"/>
        <v>-0.6573846060174523</v>
      </c>
      <c r="N5" s="16">
        <f t="shared" si="3"/>
        <v>0.25546682367593776</v>
      </c>
      <c r="P5" s="17" t="s">
        <v>2098</v>
      </c>
      <c r="Q5" s="16">
        <f>MIN(L2:L365)</f>
        <v>0</v>
      </c>
    </row>
    <row r="6" spans="1:17" x14ac:dyDescent="0.3">
      <c r="A6" s="18" t="s">
        <v>20</v>
      </c>
      <c r="B6" s="15">
        <v>220</v>
      </c>
      <c r="C6" s="16">
        <f t="shared" si="0"/>
        <v>-0.4979989202609818</v>
      </c>
      <c r="D6" s="16">
        <f t="shared" si="2"/>
        <v>0.30924240161079464</v>
      </c>
      <c r="E6" s="16"/>
      <c r="F6" s="17" t="s">
        <v>2099</v>
      </c>
      <c r="G6" s="16">
        <f>STDEV(B2:B566)</f>
        <v>1267.366006183523</v>
      </c>
      <c r="H6" s="16"/>
      <c r="I6" s="16"/>
      <c r="K6" s="19" t="s">
        <v>14</v>
      </c>
      <c r="L6" s="15">
        <v>44</v>
      </c>
      <c r="M6" s="16">
        <f t="shared" si="1"/>
        <v>-0.63686961676166898</v>
      </c>
      <c r="N6" s="16">
        <f t="shared" si="3"/>
        <v>0.26210488749478122</v>
      </c>
      <c r="P6" s="17" t="s">
        <v>2099</v>
      </c>
      <c r="Q6" s="16">
        <f>STDEV(L2:L365)</f>
        <v>961.30819978260524</v>
      </c>
    </row>
    <row r="7" spans="1:17" x14ac:dyDescent="0.3">
      <c r="A7" s="18" t="s">
        <v>20</v>
      </c>
      <c r="B7" s="15">
        <v>98</v>
      </c>
      <c r="C7" s="16">
        <f t="shared" si="0"/>
        <v>-0.59426156215350356</v>
      </c>
      <c r="D7" s="16">
        <f t="shared" si="2"/>
        <v>0.27616859157505591</v>
      </c>
      <c r="E7" s="16"/>
      <c r="F7" s="16"/>
      <c r="G7" s="16"/>
      <c r="H7" s="16"/>
      <c r="I7" s="16"/>
      <c r="K7" s="19" t="s">
        <v>14</v>
      </c>
      <c r="L7" s="15">
        <v>27</v>
      </c>
      <c r="M7" s="16">
        <f t="shared" si="1"/>
        <v>-0.65028326358275801</v>
      </c>
      <c r="N7" s="16">
        <f t="shared" si="3"/>
        <v>0.25775463292112999</v>
      </c>
    </row>
    <row r="8" spans="1:17" x14ac:dyDescent="0.3">
      <c r="A8" s="18" t="s">
        <v>20</v>
      </c>
      <c r="B8" s="15">
        <v>100</v>
      </c>
      <c r="C8" s="16">
        <f t="shared" si="0"/>
        <v>-0.59268348605690491</v>
      </c>
      <c r="D8" s="16">
        <f t="shared" si="2"/>
        <v>0.27669649761057347</v>
      </c>
      <c r="E8" s="16"/>
      <c r="F8" s="16"/>
      <c r="G8" s="16"/>
      <c r="H8" s="16"/>
      <c r="I8" s="16"/>
      <c r="K8" s="19" t="s">
        <v>14</v>
      </c>
      <c r="L8" s="15">
        <v>55</v>
      </c>
      <c r="M8" s="16">
        <f t="shared" si="1"/>
        <v>-0.62819019823037603</v>
      </c>
      <c r="N8" s="16">
        <f t="shared" si="3"/>
        <v>0.26493967527919227</v>
      </c>
    </row>
    <row r="9" spans="1:17" x14ac:dyDescent="0.3">
      <c r="A9" s="18" t="s">
        <v>20</v>
      </c>
      <c r="B9" s="15">
        <v>1249</v>
      </c>
      <c r="C9" s="16">
        <f t="shared" si="0"/>
        <v>0.31392123143905831</v>
      </c>
      <c r="D9" s="16">
        <f t="shared" si="2"/>
        <v>0.62320956771878699</v>
      </c>
      <c r="E9" s="16"/>
      <c r="F9" s="16"/>
      <c r="G9" s="16"/>
      <c r="H9" s="16"/>
      <c r="I9" s="16"/>
      <c r="K9" s="19" t="s">
        <v>14</v>
      </c>
      <c r="L9" s="15">
        <v>200</v>
      </c>
      <c r="M9" s="16">
        <f t="shared" si="1"/>
        <v>-0.51377968122696904</v>
      </c>
      <c r="N9" s="16">
        <f t="shared" si="3"/>
        <v>0.30370301767628116</v>
      </c>
    </row>
    <row r="10" spans="1:17" x14ac:dyDescent="0.3">
      <c r="A10" s="18" t="s">
        <v>20</v>
      </c>
      <c r="B10" s="15">
        <v>1396</v>
      </c>
      <c r="C10" s="16">
        <f t="shared" si="0"/>
        <v>0.42990982453906401</v>
      </c>
      <c r="D10" s="16">
        <f t="shared" si="2"/>
        <v>0.66636938072713681</v>
      </c>
      <c r="E10" s="16"/>
      <c r="F10" s="16"/>
      <c r="G10" s="16"/>
      <c r="H10" s="16"/>
      <c r="I10" s="16"/>
      <c r="K10" s="19" t="s">
        <v>14</v>
      </c>
      <c r="L10" s="15">
        <v>452</v>
      </c>
      <c r="M10" s="16">
        <f t="shared" si="1"/>
        <v>-0.31494209305553061</v>
      </c>
      <c r="N10" s="16">
        <f t="shared" si="3"/>
        <v>0.37640281050357816</v>
      </c>
    </row>
    <row r="11" spans="1:17" x14ac:dyDescent="0.3">
      <c r="A11" s="18" t="s">
        <v>20</v>
      </c>
      <c r="B11" s="15">
        <v>890</v>
      </c>
      <c r="C11" s="16">
        <f t="shared" si="0"/>
        <v>3.0656572099588508E-2</v>
      </c>
      <c r="D11" s="16">
        <f t="shared" si="2"/>
        <v>0.51222828734350534</v>
      </c>
      <c r="E11" s="16"/>
      <c r="F11" s="16"/>
      <c r="G11" s="16"/>
      <c r="H11" s="16"/>
      <c r="I11" s="16"/>
      <c r="K11" s="19" t="s">
        <v>14</v>
      </c>
      <c r="L11" s="15">
        <v>674</v>
      </c>
      <c r="M11" s="16">
        <f t="shared" si="1"/>
        <v>-0.13977564633307296</v>
      </c>
      <c r="N11" s="16">
        <f t="shared" si="3"/>
        <v>0.44441862789197983</v>
      </c>
    </row>
    <row r="12" spans="1:17" x14ac:dyDescent="0.3">
      <c r="A12" s="18" t="s">
        <v>20</v>
      </c>
      <c r="B12" s="15">
        <v>142</v>
      </c>
      <c r="C12" s="16">
        <f t="shared" si="0"/>
        <v>-0.55954388802833177</v>
      </c>
      <c r="D12" s="16">
        <f t="shared" si="2"/>
        <v>0.28789529377855322</v>
      </c>
      <c r="E12" s="16"/>
      <c r="F12" s="16"/>
      <c r="G12" s="16"/>
      <c r="H12" s="16"/>
      <c r="I12" s="16"/>
      <c r="K12" s="19" t="s">
        <v>14</v>
      </c>
      <c r="L12" s="15">
        <v>558</v>
      </c>
      <c r="M12" s="16">
        <f t="shared" si="1"/>
        <v>-0.23130405993579858</v>
      </c>
      <c r="N12" s="16">
        <f t="shared" si="3"/>
        <v>0.40853929641485609</v>
      </c>
    </row>
    <row r="13" spans="1:17" x14ac:dyDescent="0.3">
      <c r="A13" s="18" t="s">
        <v>20</v>
      </c>
      <c r="B13" s="15">
        <v>2673</v>
      </c>
      <c r="C13" s="16">
        <f t="shared" si="0"/>
        <v>1.4375114122173451</v>
      </c>
      <c r="D13" s="16">
        <f t="shared" si="2"/>
        <v>0.92471363376330507</v>
      </c>
      <c r="E13" s="16"/>
      <c r="F13" s="16"/>
      <c r="G13" s="16"/>
      <c r="H13" s="16"/>
      <c r="I13" s="16"/>
      <c r="K13" s="19" t="s">
        <v>14</v>
      </c>
      <c r="L13" s="15">
        <v>15</v>
      </c>
      <c r="M13" s="16">
        <f t="shared" si="1"/>
        <v>-0.6597517201623504</v>
      </c>
      <c r="N13" s="16">
        <f t="shared" si="3"/>
        <v>0.25470658521104161</v>
      </c>
    </row>
    <row r="14" spans="1:17" x14ac:dyDescent="0.3">
      <c r="A14" s="18" t="s">
        <v>20</v>
      </c>
      <c r="B14" s="15">
        <v>163</v>
      </c>
      <c r="C14" s="16">
        <f t="shared" si="0"/>
        <v>-0.54297408901404531</v>
      </c>
      <c r="D14" s="16">
        <f t="shared" si="2"/>
        <v>0.2935738213513408</v>
      </c>
      <c r="E14" s="16"/>
      <c r="F14" s="16"/>
      <c r="G14" s="16"/>
      <c r="H14" s="16"/>
      <c r="I14" s="16"/>
      <c r="K14" s="19" t="s">
        <v>14</v>
      </c>
      <c r="L14" s="15">
        <v>2307</v>
      </c>
      <c r="M14" s="16">
        <f t="shared" si="1"/>
        <v>1.1487234865397797</v>
      </c>
      <c r="N14" s="16">
        <f t="shared" si="3"/>
        <v>0.87466499096792472</v>
      </c>
    </row>
    <row r="15" spans="1:17" x14ac:dyDescent="0.3">
      <c r="A15" s="18" t="s">
        <v>20</v>
      </c>
      <c r="B15" s="15">
        <v>2220</v>
      </c>
      <c r="C15" s="16">
        <f t="shared" si="0"/>
        <v>1.0800771763377357</v>
      </c>
      <c r="D15" s="16">
        <f t="shared" si="2"/>
        <v>0.85994609277672196</v>
      </c>
      <c r="E15" s="16"/>
      <c r="F15" s="16"/>
      <c r="G15" s="16"/>
      <c r="H15" s="16"/>
      <c r="I15" s="16"/>
      <c r="K15" s="19" t="s">
        <v>14</v>
      </c>
      <c r="L15" s="15">
        <v>88</v>
      </c>
      <c r="M15" s="16">
        <f t="shared" si="1"/>
        <v>-0.60215194263649718</v>
      </c>
      <c r="N15" s="16">
        <f t="shared" si="3"/>
        <v>0.2735365008079732</v>
      </c>
    </row>
    <row r="16" spans="1:17" x14ac:dyDescent="0.3">
      <c r="A16" s="18" t="s">
        <v>20</v>
      </c>
      <c r="B16" s="15">
        <v>1606</v>
      </c>
      <c r="C16" s="16">
        <f t="shared" si="0"/>
        <v>0.59560781468192936</v>
      </c>
      <c r="D16" s="16">
        <f t="shared" si="2"/>
        <v>0.72428137256141634</v>
      </c>
      <c r="E16" s="16"/>
      <c r="F16" s="16"/>
      <c r="G16" s="16"/>
      <c r="H16" s="16"/>
      <c r="I16" s="16"/>
      <c r="K16" s="19" t="s">
        <v>14</v>
      </c>
      <c r="L16" s="15">
        <v>48</v>
      </c>
      <c r="M16" s="16">
        <f t="shared" si="1"/>
        <v>-0.63371346456847155</v>
      </c>
      <c r="N16" s="16">
        <f t="shared" si="3"/>
        <v>0.26313391807387471</v>
      </c>
    </row>
    <row r="17" spans="1:14" x14ac:dyDescent="0.3">
      <c r="A17" s="18" t="s">
        <v>20</v>
      </c>
      <c r="B17" s="15">
        <v>129</v>
      </c>
      <c r="C17" s="16">
        <f t="shared" si="0"/>
        <v>-0.56980138265622349</v>
      </c>
      <c r="D17" s="16">
        <f t="shared" si="2"/>
        <v>0.28440620882907197</v>
      </c>
      <c r="E17" s="16"/>
      <c r="F17" s="16"/>
      <c r="G17" s="16"/>
      <c r="H17" s="16"/>
      <c r="I17" s="16"/>
      <c r="K17" s="19" t="s">
        <v>14</v>
      </c>
      <c r="L17" s="15">
        <v>1</v>
      </c>
      <c r="M17" s="16">
        <f t="shared" si="1"/>
        <v>-0.67079825283854133</v>
      </c>
      <c r="N17" s="16">
        <f t="shared" si="3"/>
        <v>0.2511745303237336</v>
      </c>
    </row>
    <row r="18" spans="1:14" x14ac:dyDescent="0.3">
      <c r="A18" s="18" t="s">
        <v>20</v>
      </c>
      <c r="B18" s="15">
        <v>226</v>
      </c>
      <c r="C18" s="16">
        <f t="shared" si="0"/>
        <v>-0.49326469197118566</v>
      </c>
      <c r="D18" s="16">
        <f t="shared" si="2"/>
        <v>0.31091278646598597</v>
      </c>
      <c r="E18" s="16"/>
      <c r="F18" s="16"/>
      <c r="G18" s="16"/>
      <c r="H18" s="16"/>
      <c r="I18" s="16"/>
      <c r="K18" s="19" t="s">
        <v>14</v>
      </c>
      <c r="L18" s="15">
        <v>1467</v>
      </c>
      <c r="M18" s="16">
        <f t="shared" si="1"/>
        <v>0.48593152596831846</v>
      </c>
      <c r="N18" s="16">
        <f t="shared" si="3"/>
        <v>0.68649214232851863</v>
      </c>
    </row>
    <row r="19" spans="1:14" x14ac:dyDescent="0.3">
      <c r="A19" s="18" t="s">
        <v>20</v>
      </c>
      <c r="B19" s="15">
        <v>5419</v>
      </c>
      <c r="C19" s="16">
        <f t="shared" si="0"/>
        <v>3.604209892847384</v>
      </c>
      <c r="D19" s="16">
        <f t="shared" si="2"/>
        <v>0.99984344802137581</v>
      </c>
      <c r="E19" s="16"/>
      <c r="F19" s="16"/>
      <c r="G19" s="16"/>
      <c r="H19" s="16"/>
      <c r="I19" s="16"/>
      <c r="K19" s="19" t="s">
        <v>14</v>
      </c>
      <c r="L19" s="15">
        <v>75</v>
      </c>
      <c r="M19" s="16">
        <f t="shared" si="1"/>
        <v>-0.61240943726438879</v>
      </c>
      <c r="N19" s="16">
        <f t="shared" si="3"/>
        <v>0.27013344973719222</v>
      </c>
    </row>
    <row r="20" spans="1:14" x14ac:dyDescent="0.3">
      <c r="A20" s="18" t="s">
        <v>20</v>
      </c>
      <c r="B20" s="15">
        <v>165</v>
      </c>
      <c r="C20" s="16">
        <f t="shared" si="0"/>
        <v>-0.54139601291744655</v>
      </c>
      <c r="D20" s="16">
        <f t="shared" si="2"/>
        <v>0.29411732738200552</v>
      </c>
      <c r="E20" s="16"/>
      <c r="F20" s="16"/>
      <c r="G20" s="16"/>
      <c r="H20" s="16"/>
      <c r="I20" s="16"/>
      <c r="K20" s="19" t="s">
        <v>14</v>
      </c>
      <c r="L20" s="15">
        <v>120</v>
      </c>
      <c r="M20" s="16">
        <f t="shared" si="1"/>
        <v>-0.57690272509091767</v>
      </c>
      <c r="N20" s="16">
        <f t="shared" si="3"/>
        <v>0.28200258480379936</v>
      </c>
    </row>
    <row r="21" spans="1:14" x14ac:dyDescent="0.3">
      <c r="A21" s="18" t="s">
        <v>20</v>
      </c>
      <c r="B21" s="15">
        <v>1965</v>
      </c>
      <c r="C21" s="16">
        <f t="shared" si="0"/>
        <v>0.87887247402139912</v>
      </c>
      <c r="D21" s="16">
        <f t="shared" si="2"/>
        <v>0.81026478755756348</v>
      </c>
      <c r="E21" s="16"/>
      <c r="F21" s="16"/>
      <c r="G21" s="16"/>
      <c r="H21" s="16"/>
      <c r="I21" s="16"/>
      <c r="K21" s="19" t="s">
        <v>14</v>
      </c>
      <c r="L21" s="15">
        <v>2253</v>
      </c>
      <c r="M21" s="16">
        <f t="shared" si="1"/>
        <v>1.1061154319316144</v>
      </c>
      <c r="N21" s="16">
        <f t="shared" si="3"/>
        <v>0.86566171994175001</v>
      </c>
    </row>
    <row r="22" spans="1:14" x14ac:dyDescent="0.3">
      <c r="A22" s="18" t="s">
        <v>20</v>
      </c>
      <c r="B22" s="15">
        <v>16</v>
      </c>
      <c r="C22" s="16">
        <f t="shared" si="0"/>
        <v>-0.65896268211405096</v>
      </c>
      <c r="D22" s="16">
        <f t="shared" si="2"/>
        <v>0.25495986633555234</v>
      </c>
      <c r="E22" s="16"/>
      <c r="F22" s="16"/>
      <c r="G22" s="16"/>
      <c r="H22" s="16"/>
      <c r="I22" s="16"/>
      <c r="K22" s="19" t="s">
        <v>14</v>
      </c>
      <c r="L22" s="15">
        <v>5</v>
      </c>
      <c r="M22" s="16">
        <f t="shared" si="1"/>
        <v>-0.66764210064534391</v>
      </c>
      <c r="N22" s="16">
        <f t="shared" si="3"/>
        <v>0.25218103845056561</v>
      </c>
    </row>
    <row r="23" spans="1:14" x14ac:dyDescent="0.3">
      <c r="A23" s="18" t="s">
        <v>20</v>
      </c>
      <c r="B23" s="15">
        <v>107</v>
      </c>
      <c r="C23" s="16">
        <f t="shared" si="0"/>
        <v>-0.58716021971880938</v>
      </c>
      <c r="D23" s="16">
        <f t="shared" si="2"/>
        <v>0.27854805321865661</v>
      </c>
      <c r="E23" s="16"/>
      <c r="F23" s="16"/>
      <c r="G23" s="16"/>
      <c r="H23" s="16"/>
      <c r="I23" s="16"/>
      <c r="K23" s="19" t="s">
        <v>14</v>
      </c>
      <c r="L23" s="15">
        <v>38</v>
      </c>
      <c r="M23" s="16">
        <f t="shared" si="1"/>
        <v>-0.64160384505146506</v>
      </c>
      <c r="N23" s="16">
        <f t="shared" si="3"/>
        <v>0.26056521789342857</v>
      </c>
    </row>
    <row r="24" spans="1:14" x14ac:dyDescent="0.3">
      <c r="A24" s="18" t="s">
        <v>20</v>
      </c>
      <c r="B24" s="15">
        <v>134</v>
      </c>
      <c r="C24" s="16">
        <f t="shared" si="0"/>
        <v>-0.56585619241472662</v>
      </c>
      <c r="D24" s="16">
        <f t="shared" si="2"/>
        <v>0.28574577182453015</v>
      </c>
      <c r="E24" s="16"/>
      <c r="F24" s="16"/>
      <c r="G24" s="16"/>
      <c r="H24" s="16"/>
      <c r="I24" s="16"/>
      <c r="K24" s="19" t="s">
        <v>14</v>
      </c>
      <c r="L24" s="15">
        <v>12</v>
      </c>
      <c r="M24" s="16">
        <f t="shared" si="1"/>
        <v>-0.66211883430724838</v>
      </c>
      <c r="N24" s="16">
        <f t="shared" si="3"/>
        <v>0.25394753308920026</v>
      </c>
    </row>
    <row r="25" spans="1:14" x14ac:dyDescent="0.3">
      <c r="A25" s="18" t="s">
        <v>20</v>
      </c>
      <c r="B25" s="15">
        <v>198</v>
      </c>
      <c r="C25" s="16">
        <f t="shared" si="0"/>
        <v>-0.5153577573235677</v>
      </c>
      <c r="D25" s="16">
        <f t="shared" si="2"/>
        <v>0.3031515227544288</v>
      </c>
      <c r="E25" s="16"/>
      <c r="F25" s="16"/>
      <c r="G25" s="16"/>
      <c r="H25" s="16"/>
      <c r="I25" s="16"/>
      <c r="K25" s="19" t="s">
        <v>14</v>
      </c>
      <c r="L25" s="15">
        <v>1684</v>
      </c>
      <c r="M25" s="16">
        <f t="shared" si="1"/>
        <v>0.65715278244927933</v>
      </c>
      <c r="N25" s="16">
        <f t="shared" si="3"/>
        <v>0.74445865860047034</v>
      </c>
    </row>
    <row r="26" spans="1:14" x14ac:dyDescent="0.3">
      <c r="A26" s="18" t="s">
        <v>20</v>
      </c>
      <c r="B26" s="15">
        <v>111</v>
      </c>
      <c r="C26" s="16">
        <f t="shared" si="0"/>
        <v>-0.58400406752561196</v>
      </c>
      <c r="D26" s="16">
        <f t="shared" si="2"/>
        <v>0.27960878772202763</v>
      </c>
      <c r="E26" s="16"/>
      <c r="F26" s="16"/>
      <c r="G26" s="16"/>
      <c r="H26" s="16"/>
      <c r="I26" s="16"/>
      <c r="K26" s="19" t="s">
        <v>14</v>
      </c>
      <c r="L26" s="15">
        <v>56</v>
      </c>
      <c r="M26" s="16">
        <f t="shared" si="1"/>
        <v>-0.6274011601820767</v>
      </c>
      <c r="N26" s="16">
        <f t="shared" si="3"/>
        <v>0.2651981537193418</v>
      </c>
    </row>
    <row r="27" spans="1:14" x14ac:dyDescent="0.3">
      <c r="A27" s="18" t="s">
        <v>20</v>
      </c>
      <c r="B27" s="15">
        <v>222</v>
      </c>
      <c r="C27" s="16">
        <f t="shared" si="0"/>
        <v>-0.49642084416438309</v>
      </c>
      <c r="D27" s="16">
        <f t="shared" si="2"/>
        <v>0.30979876089428676</v>
      </c>
      <c r="E27" s="16"/>
      <c r="F27" s="16"/>
      <c r="G27" s="16"/>
      <c r="H27" s="16"/>
      <c r="I27" s="16"/>
      <c r="K27" s="19" t="s">
        <v>14</v>
      </c>
      <c r="L27" s="15">
        <v>838</v>
      </c>
      <c r="M27" s="16">
        <f t="shared" si="1"/>
        <v>-1.0373406411978144E-2</v>
      </c>
      <c r="N27" s="16">
        <f t="shared" si="3"/>
        <v>0.49586168380962609</v>
      </c>
    </row>
    <row r="28" spans="1:14" x14ac:dyDescent="0.3">
      <c r="A28" s="18" t="s">
        <v>20</v>
      </c>
      <c r="B28" s="15">
        <v>6212</v>
      </c>
      <c r="C28" s="16">
        <f t="shared" si="0"/>
        <v>4.2299170651487756</v>
      </c>
      <c r="D28" s="16">
        <f t="shared" si="2"/>
        <v>0.99998831112587205</v>
      </c>
      <c r="E28" s="16"/>
      <c r="F28" s="16"/>
      <c r="G28" s="16"/>
      <c r="H28" s="16"/>
      <c r="I28" s="16"/>
      <c r="K28" s="19" t="s">
        <v>14</v>
      </c>
      <c r="L28" s="15">
        <v>1000</v>
      </c>
      <c r="M28" s="16">
        <f t="shared" si="1"/>
        <v>0.11745075741251797</v>
      </c>
      <c r="N28" s="16">
        <f t="shared" si="3"/>
        <v>0.54674856811582906</v>
      </c>
    </row>
    <row r="29" spans="1:14" x14ac:dyDescent="0.3">
      <c r="A29" s="18" t="s">
        <v>20</v>
      </c>
      <c r="B29" s="15">
        <v>98</v>
      </c>
      <c r="C29" s="16">
        <f t="shared" si="0"/>
        <v>-0.59426156215350356</v>
      </c>
      <c r="D29" s="16">
        <f t="shared" si="2"/>
        <v>0.27616859157505591</v>
      </c>
      <c r="E29" s="16"/>
      <c r="F29" s="16"/>
      <c r="G29" s="16"/>
      <c r="H29" s="16"/>
      <c r="I29" s="16"/>
      <c r="K29" s="19" t="s">
        <v>14</v>
      </c>
      <c r="L29" s="15">
        <v>1482</v>
      </c>
      <c r="M29" s="16">
        <f t="shared" si="1"/>
        <v>0.49776709669280889</v>
      </c>
      <c r="N29" s="16">
        <f t="shared" si="3"/>
        <v>0.69067589509511584</v>
      </c>
    </row>
    <row r="30" spans="1:14" x14ac:dyDescent="0.3">
      <c r="A30" s="18" t="s">
        <v>20</v>
      </c>
      <c r="B30" s="15">
        <v>92</v>
      </c>
      <c r="C30" s="16">
        <f t="shared" si="0"/>
        <v>-0.59899579044329976</v>
      </c>
      <c r="D30" s="16">
        <f t="shared" si="2"/>
        <v>0.27458784585559709</v>
      </c>
      <c r="E30" s="16"/>
      <c r="F30" s="16"/>
      <c r="G30" s="16"/>
      <c r="H30" s="16"/>
      <c r="I30" s="16"/>
      <c r="K30" s="19" t="s">
        <v>14</v>
      </c>
      <c r="L30" s="15">
        <v>106</v>
      </c>
      <c r="M30" s="16">
        <f t="shared" si="1"/>
        <v>-0.58794925776710871</v>
      </c>
      <c r="N30" s="16">
        <f t="shared" si="3"/>
        <v>0.27828317618153714</v>
      </c>
    </row>
    <row r="31" spans="1:14" x14ac:dyDescent="0.3">
      <c r="A31" s="18" t="s">
        <v>20</v>
      </c>
      <c r="B31" s="15">
        <v>149</v>
      </c>
      <c r="C31" s="16">
        <f t="shared" si="0"/>
        <v>-0.55402062169023625</v>
      </c>
      <c r="D31" s="16">
        <f t="shared" si="2"/>
        <v>0.28978236642359456</v>
      </c>
      <c r="E31" s="16"/>
      <c r="F31" s="16"/>
      <c r="G31" s="16"/>
      <c r="H31" s="16"/>
      <c r="I31" s="16"/>
      <c r="K31" s="19" t="s">
        <v>14</v>
      </c>
      <c r="L31" s="15">
        <v>679</v>
      </c>
      <c r="M31" s="16">
        <f t="shared" si="1"/>
        <v>-0.13583045609157618</v>
      </c>
      <c r="N31" s="16">
        <f t="shared" si="3"/>
        <v>0.44597765685321994</v>
      </c>
    </row>
    <row r="32" spans="1:14" x14ac:dyDescent="0.3">
      <c r="A32" s="18" t="s">
        <v>20</v>
      </c>
      <c r="B32" s="15">
        <v>2431</v>
      </c>
      <c r="C32" s="16">
        <f t="shared" si="0"/>
        <v>1.2465642045289003</v>
      </c>
      <c r="D32" s="16">
        <f t="shared" si="2"/>
        <v>0.89372133316772151</v>
      </c>
      <c r="E32" s="16"/>
      <c r="F32" s="16"/>
      <c r="G32" s="16"/>
      <c r="H32" s="16"/>
      <c r="I32" s="16"/>
      <c r="K32" s="19" t="s">
        <v>14</v>
      </c>
      <c r="L32" s="15">
        <v>1220</v>
      </c>
      <c r="M32" s="16">
        <f t="shared" si="1"/>
        <v>0.29103912803837689</v>
      </c>
      <c r="N32" s="16">
        <f t="shared" si="3"/>
        <v>0.61448930285886771</v>
      </c>
    </row>
    <row r="33" spans="1:14" x14ac:dyDescent="0.3">
      <c r="A33" s="18" t="s">
        <v>20</v>
      </c>
      <c r="B33" s="15">
        <v>303</v>
      </c>
      <c r="C33" s="16">
        <f t="shared" si="0"/>
        <v>-0.43250876225213503</v>
      </c>
      <c r="D33" s="16">
        <f t="shared" si="2"/>
        <v>0.33268584259583578</v>
      </c>
      <c r="E33" s="16"/>
      <c r="F33" s="16"/>
      <c r="G33" s="16"/>
      <c r="H33" s="16"/>
      <c r="I33" s="16"/>
      <c r="K33" s="19" t="s">
        <v>14</v>
      </c>
      <c r="L33" s="15">
        <v>1</v>
      </c>
      <c r="M33" s="16">
        <f t="shared" si="1"/>
        <v>-0.67079825283854133</v>
      </c>
      <c r="N33" s="16">
        <f t="shared" si="3"/>
        <v>0.2511745303237336</v>
      </c>
    </row>
    <row r="34" spans="1:14" x14ac:dyDescent="0.3">
      <c r="A34" s="18" t="s">
        <v>20</v>
      </c>
      <c r="B34" s="15">
        <v>209</v>
      </c>
      <c r="C34" s="16">
        <f t="shared" si="0"/>
        <v>-0.50667833879227475</v>
      </c>
      <c r="D34" s="16">
        <f t="shared" si="2"/>
        <v>0.30619026581151543</v>
      </c>
      <c r="E34" s="16"/>
      <c r="F34" s="16"/>
      <c r="G34" s="16"/>
      <c r="H34" s="16"/>
      <c r="I34" s="16"/>
      <c r="K34" s="19" t="s">
        <v>14</v>
      </c>
      <c r="L34" s="15">
        <v>37</v>
      </c>
      <c r="M34" s="16">
        <f t="shared" si="1"/>
        <v>-0.6423928830997645</v>
      </c>
      <c r="N34" s="16">
        <f t="shared" si="3"/>
        <v>0.26030905973887797</v>
      </c>
    </row>
    <row r="35" spans="1:14" x14ac:dyDescent="0.3">
      <c r="A35" s="18" t="s">
        <v>20</v>
      </c>
      <c r="B35" s="15">
        <v>131</v>
      </c>
      <c r="C35" s="16">
        <f t="shared" si="0"/>
        <v>-0.56822330655962472</v>
      </c>
      <c r="D35" s="16">
        <f t="shared" si="2"/>
        <v>0.28494167386542191</v>
      </c>
      <c r="E35" s="16"/>
      <c r="F35" s="16"/>
      <c r="G35" s="16"/>
      <c r="H35" s="16"/>
      <c r="I35" s="16"/>
      <c r="K35" s="19" t="s">
        <v>14</v>
      </c>
      <c r="L35" s="15">
        <v>60</v>
      </c>
      <c r="M35" s="16">
        <f t="shared" si="1"/>
        <v>-0.62424500798887916</v>
      </c>
      <c r="N35" s="16">
        <f t="shared" si="3"/>
        <v>0.2662333463989664</v>
      </c>
    </row>
    <row r="36" spans="1:14" x14ac:dyDescent="0.3">
      <c r="A36" s="18" t="s">
        <v>20</v>
      </c>
      <c r="B36" s="15">
        <v>164</v>
      </c>
      <c r="C36" s="16">
        <f t="shared" si="0"/>
        <v>-0.54218505096574587</v>
      </c>
      <c r="D36" s="16">
        <f t="shared" si="2"/>
        <v>0.29384551623807742</v>
      </c>
      <c r="E36" s="16"/>
      <c r="F36" s="16"/>
      <c r="G36" s="16"/>
      <c r="H36" s="16"/>
      <c r="I36" s="16"/>
      <c r="K36" s="19" t="s">
        <v>14</v>
      </c>
      <c r="L36" s="15">
        <v>296</v>
      </c>
      <c r="M36" s="16">
        <f t="shared" si="1"/>
        <v>-0.43803202859023055</v>
      </c>
      <c r="N36" s="16">
        <f t="shared" si="3"/>
        <v>0.33068153293801916</v>
      </c>
    </row>
    <row r="37" spans="1:14" x14ac:dyDescent="0.3">
      <c r="A37" s="18" t="s">
        <v>20</v>
      </c>
      <c r="B37" s="15">
        <v>201</v>
      </c>
      <c r="C37" s="16">
        <f t="shared" si="0"/>
        <v>-0.5129906431786696</v>
      </c>
      <c r="D37" s="16">
        <f t="shared" si="2"/>
        <v>0.30397893294699985</v>
      </c>
      <c r="E37" s="16"/>
      <c r="F37" s="16"/>
      <c r="G37" s="16"/>
      <c r="H37" s="16"/>
      <c r="I37" s="16"/>
      <c r="K37" s="19" t="s">
        <v>14</v>
      </c>
      <c r="L37" s="15">
        <v>3304</v>
      </c>
      <c r="M37" s="16">
        <f t="shared" si="1"/>
        <v>1.9353944206942402</v>
      </c>
      <c r="N37" s="16">
        <f t="shared" si="3"/>
        <v>0.97352904327444845</v>
      </c>
    </row>
    <row r="38" spans="1:14" x14ac:dyDescent="0.3">
      <c r="A38" s="18" t="s">
        <v>20</v>
      </c>
      <c r="B38" s="15">
        <v>211</v>
      </c>
      <c r="C38" s="16">
        <f t="shared" si="0"/>
        <v>-0.50510026269567609</v>
      </c>
      <c r="D38" s="16">
        <f t="shared" si="2"/>
        <v>0.30674420843904771</v>
      </c>
      <c r="E38" s="16"/>
      <c r="F38" s="16"/>
      <c r="G38" s="16"/>
      <c r="H38" s="16"/>
      <c r="I38" s="16"/>
      <c r="K38" s="19" t="s">
        <v>14</v>
      </c>
      <c r="L38" s="15">
        <v>73</v>
      </c>
      <c r="M38" s="16">
        <f t="shared" si="1"/>
        <v>-0.61398751336098756</v>
      </c>
      <c r="N38" s="16">
        <f t="shared" si="3"/>
        <v>0.26961178926456636</v>
      </c>
    </row>
    <row r="39" spans="1:14" x14ac:dyDescent="0.3">
      <c r="A39" s="18" t="s">
        <v>20</v>
      </c>
      <c r="B39" s="15">
        <v>128</v>
      </c>
      <c r="C39" s="16">
        <f t="shared" si="0"/>
        <v>-0.57059042070452282</v>
      </c>
      <c r="D39" s="16">
        <f t="shared" si="2"/>
        <v>0.28413865673026395</v>
      </c>
      <c r="E39" s="16"/>
      <c r="F39" s="16"/>
      <c r="G39" s="16"/>
      <c r="H39" s="16"/>
      <c r="I39" s="16"/>
      <c r="K39" s="19" t="s">
        <v>14</v>
      </c>
      <c r="L39" s="15">
        <v>3387</v>
      </c>
      <c r="M39" s="16">
        <f t="shared" si="1"/>
        <v>2.0008845787030869</v>
      </c>
      <c r="N39" s="16">
        <f t="shared" si="3"/>
        <v>0.9772975850828165</v>
      </c>
    </row>
    <row r="40" spans="1:14" x14ac:dyDescent="0.3">
      <c r="A40" s="18" t="s">
        <v>20</v>
      </c>
      <c r="B40" s="15">
        <v>1600</v>
      </c>
      <c r="C40" s="16">
        <f t="shared" si="0"/>
        <v>0.59087358639213317</v>
      </c>
      <c r="D40" s="16">
        <f t="shared" si="2"/>
        <v>0.72269743744519099</v>
      </c>
      <c r="E40" s="16"/>
      <c r="F40" s="16"/>
      <c r="G40" s="16"/>
      <c r="H40" s="16"/>
      <c r="I40" s="16"/>
      <c r="K40" s="19" t="s">
        <v>14</v>
      </c>
      <c r="L40" s="15">
        <v>662</v>
      </c>
      <c r="M40" s="16">
        <f t="shared" si="1"/>
        <v>-0.14924410291266527</v>
      </c>
      <c r="N40" s="16">
        <f t="shared" si="3"/>
        <v>0.44068051028407679</v>
      </c>
    </row>
    <row r="41" spans="1:14" x14ac:dyDescent="0.3">
      <c r="A41" s="18" t="s">
        <v>20</v>
      </c>
      <c r="B41" s="15">
        <v>249</v>
      </c>
      <c r="C41" s="16">
        <f t="shared" si="0"/>
        <v>-0.47511681686030044</v>
      </c>
      <c r="D41" s="16">
        <f t="shared" si="2"/>
        <v>0.31735185632606455</v>
      </c>
      <c r="E41" s="16"/>
      <c r="F41" s="16"/>
      <c r="G41" s="16"/>
      <c r="H41" s="16"/>
      <c r="I41" s="16"/>
      <c r="K41" s="19" t="s">
        <v>14</v>
      </c>
      <c r="L41" s="15">
        <v>774</v>
      </c>
      <c r="M41" s="16">
        <f t="shared" si="1"/>
        <v>-6.0871841503137104E-2</v>
      </c>
      <c r="N41" s="16">
        <f t="shared" si="3"/>
        <v>0.47573063753598399</v>
      </c>
    </row>
    <row r="42" spans="1:14" x14ac:dyDescent="0.3">
      <c r="A42" s="18" t="s">
        <v>20</v>
      </c>
      <c r="B42" s="15">
        <v>236</v>
      </c>
      <c r="C42" s="16">
        <f t="shared" si="0"/>
        <v>-0.4853743114881921</v>
      </c>
      <c r="D42" s="16">
        <f t="shared" si="2"/>
        <v>0.31370542556838427</v>
      </c>
      <c r="E42" s="16"/>
      <c r="F42" s="16"/>
      <c r="G42" s="16"/>
      <c r="H42" s="16"/>
      <c r="I42" s="16"/>
      <c r="K42" s="19" t="s">
        <v>14</v>
      </c>
      <c r="L42" s="15">
        <v>672</v>
      </c>
      <c r="M42" s="16">
        <f t="shared" si="1"/>
        <v>-0.1413537224296717</v>
      </c>
      <c r="N42" s="16">
        <f t="shared" si="3"/>
        <v>0.4437952556288034</v>
      </c>
    </row>
    <row r="43" spans="1:14" x14ac:dyDescent="0.3">
      <c r="A43" s="18" t="s">
        <v>20</v>
      </c>
      <c r="B43" s="15">
        <v>4065</v>
      </c>
      <c r="C43" s="16">
        <f t="shared" si="0"/>
        <v>2.5358523754500522</v>
      </c>
      <c r="D43" s="16">
        <f t="shared" si="2"/>
        <v>0.99439129948933669</v>
      </c>
      <c r="E43" s="16"/>
      <c r="F43" s="16"/>
      <c r="G43" s="16"/>
      <c r="H43" s="16"/>
      <c r="I43" s="16"/>
      <c r="K43" s="19" t="s">
        <v>14</v>
      </c>
      <c r="L43" s="15">
        <v>940</v>
      </c>
      <c r="M43" s="16">
        <f t="shared" si="1"/>
        <v>7.0108474514556443E-2</v>
      </c>
      <c r="N43" s="16">
        <f t="shared" si="3"/>
        <v>0.52794633919259426</v>
      </c>
    </row>
    <row r="44" spans="1:14" x14ac:dyDescent="0.3">
      <c r="A44" s="18" t="s">
        <v>20</v>
      </c>
      <c r="B44" s="15">
        <v>246</v>
      </c>
      <c r="C44" s="16">
        <f t="shared" si="0"/>
        <v>-0.47748393100519848</v>
      </c>
      <c r="D44" s="16">
        <f t="shared" si="2"/>
        <v>0.31650878033716218</v>
      </c>
      <c r="E44" s="16"/>
      <c r="F44" s="16"/>
      <c r="G44" s="16"/>
      <c r="H44" s="16"/>
      <c r="I44" s="16"/>
      <c r="K44" s="19" t="s">
        <v>14</v>
      </c>
      <c r="L44" s="15">
        <v>117</v>
      </c>
      <c r="M44" s="16">
        <f t="shared" si="1"/>
        <v>-0.57926983923581576</v>
      </c>
      <c r="N44" s="16">
        <f t="shared" si="3"/>
        <v>0.2812035565805695</v>
      </c>
    </row>
    <row r="45" spans="1:14" x14ac:dyDescent="0.3">
      <c r="A45" s="18" t="s">
        <v>20</v>
      </c>
      <c r="B45" s="15">
        <v>2475</v>
      </c>
      <c r="C45" s="16">
        <f t="shared" si="0"/>
        <v>1.2812818786540721</v>
      </c>
      <c r="D45" s="16">
        <f t="shared" si="2"/>
        <v>0.89995266222122716</v>
      </c>
      <c r="E45" s="16"/>
      <c r="F45" s="16"/>
      <c r="G45" s="16"/>
      <c r="H45" s="16"/>
      <c r="I45" s="16"/>
      <c r="K45" s="19" t="s">
        <v>14</v>
      </c>
      <c r="L45" s="15">
        <v>115</v>
      </c>
      <c r="M45" s="16">
        <f t="shared" si="1"/>
        <v>-0.58084791533241453</v>
      </c>
      <c r="N45" s="16">
        <f t="shared" si="3"/>
        <v>0.28067147917865631</v>
      </c>
    </row>
    <row r="46" spans="1:14" x14ac:dyDescent="0.3">
      <c r="A46" s="18" t="s">
        <v>20</v>
      </c>
      <c r="B46" s="15">
        <v>76</v>
      </c>
      <c r="C46" s="16">
        <f t="shared" si="0"/>
        <v>-0.61162039921608946</v>
      </c>
      <c r="D46" s="16">
        <f t="shared" si="2"/>
        <v>0.27039446917101095</v>
      </c>
      <c r="E46" s="16"/>
      <c r="F46" s="16"/>
      <c r="G46" s="16"/>
      <c r="H46" s="16"/>
      <c r="I46" s="16"/>
      <c r="K46" s="19" t="s">
        <v>14</v>
      </c>
      <c r="L46" s="15">
        <v>326</v>
      </c>
      <c r="M46" s="16">
        <f t="shared" si="1"/>
        <v>-0.4143608871412498</v>
      </c>
      <c r="N46" s="16">
        <f t="shared" si="3"/>
        <v>0.33930491446611932</v>
      </c>
    </row>
    <row r="47" spans="1:14" x14ac:dyDescent="0.3">
      <c r="A47" s="18" t="s">
        <v>20</v>
      </c>
      <c r="B47" s="15">
        <v>54</v>
      </c>
      <c r="C47" s="16">
        <f t="shared" si="0"/>
        <v>-0.62897923627867536</v>
      </c>
      <c r="D47" s="16">
        <f t="shared" si="2"/>
        <v>0.26468132492625551</v>
      </c>
      <c r="E47" s="16"/>
      <c r="F47" s="16"/>
      <c r="G47" s="16"/>
      <c r="H47" s="16"/>
      <c r="I47" s="16"/>
      <c r="K47" s="19" t="s">
        <v>14</v>
      </c>
      <c r="L47" s="15">
        <v>1</v>
      </c>
      <c r="M47" s="16">
        <f t="shared" si="1"/>
        <v>-0.67079825283854133</v>
      </c>
      <c r="N47" s="16">
        <f t="shared" si="3"/>
        <v>0.2511745303237336</v>
      </c>
    </row>
    <row r="48" spans="1:14" x14ac:dyDescent="0.3">
      <c r="A48" s="18" t="s">
        <v>20</v>
      </c>
      <c r="B48" s="15">
        <v>88</v>
      </c>
      <c r="C48" s="16">
        <f t="shared" si="0"/>
        <v>-0.60215194263649718</v>
      </c>
      <c r="D48" s="16">
        <f t="shared" si="2"/>
        <v>0.2735365008079732</v>
      </c>
      <c r="E48" s="16"/>
      <c r="F48" s="16"/>
      <c r="G48" s="16"/>
      <c r="H48" s="16"/>
      <c r="I48" s="16"/>
      <c r="K48" s="19" t="s">
        <v>14</v>
      </c>
      <c r="L48" s="15">
        <v>1467</v>
      </c>
      <c r="M48" s="16">
        <f t="shared" si="1"/>
        <v>0.48593152596831846</v>
      </c>
      <c r="N48" s="16">
        <f t="shared" si="3"/>
        <v>0.68649214232851863</v>
      </c>
    </row>
    <row r="49" spans="1:14" x14ac:dyDescent="0.3">
      <c r="A49" s="18" t="s">
        <v>20</v>
      </c>
      <c r="B49" s="15">
        <v>85</v>
      </c>
      <c r="C49" s="16">
        <f t="shared" si="0"/>
        <v>-0.60451905678139528</v>
      </c>
      <c r="D49" s="16">
        <f t="shared" si="2"/>
        <v>0.2727493016410128</v>
      </c>
      <c r="E49" s="16"/>
      <c r="F49" s="16"/>
      <c r="G49" s="16"/>
      <c r="H49" s="16"/>
      <c r="I49" s="16"/>
      <c r="K49" s="19" t="s">
        <v>14</v>
      </c>
      <c r="L49" s="15">
        <v>5681</v>
      </c>
      <c r="M49" s="16">
        <f t="shared" si="1"/>
        <v>3.8109378615018157</v>
      </c>
      <c r="N49" s="16">
        <f t="shared" si="3"/>
        <v>0.9999307797169078</v>
      </c>
    </row>
    <row r="50" spans="1:14" x14ac:dyDescent="0.3">
      <c r="A50" s="18" t="s">
        <v>20</v>
      </c>
      <c r="B50" s="15">
        <v>170</v>
      </c>
      <c r="C50" s="16">
        <f t="shared" si="0"/>
        <v>-0.53745082267594979</v>
      </c>
      <c r="D50" s="16">
        <f t="shared" si="2"/>
        <v>0.29547812276839419</v>
      </c>
      <c r="E50" s="16"/>
      <c r="F50" s="16"/>
      <c r="G50" s="16"/>
      <c r="H50" s="16"/>
      <c r="I50" s="16"/>
      <c r="K50" s="19" t="s">
        <v>14</v>
      </c>
      <c r="L50" s="15">
        <v>1059</v>
      </c>
      <c r="M50" s="16">
        <f t="shared" si="1"/>
        <v>0.16400400226218012</v>
      </c>
      <c r="N50" s="16">
        <f t="shared" si="3"/>
        <v>0.5651360034372801</v>
      </c>
    </row>
    <row r="51" spans="1:14" x14ac:dyDescent="0.3">
      <c r="A51" s="18" t="s">
        <v>20</v>
      </c>
      <c r="B51" s="15">
        <v>330</v>
      </c>
      <c r="C51" s="16">
        <f t="shared" si="0"/>
        <v>-0.41120473494805238</v>
      </c>
      <c r="D51" s="16">
        <f t="shared" si="2"/>
        <v>0.34046120830424775</v>
      </c>
      <c r="E51" s="16"/>
      <c r="F51" s="16"/>
      <c r="G51" s="16"/>
      <c r="H51" s="16"/>
      <c r="I51" s="16"/>
      <c r="K51" s="19" t="s">
        <v>14</v>
      </c>
      <c r="L51" s="15">
        <v>1194</v>
      </c>
      <c r="M51" s="16">
        <f t="shared" si="1"/>
        <v>0.27052413878259357</v>
      </c>
      <c r="N51" s="16">
        <f t="shared" si="3"/>
        <v>0.60662147554234735</v>
      </c>
    </row>
    <row r="52" spans="1:14" x14ac:dyDescent="0.3">
      <c r="A52" s="18" t="s">
        <v>20</v>
      </c>
      <c r="B52" s="15">
        <v>127</v>
      </c>
      <c r="C52" s="16">
        <f t="shared" si="0"/>
        <v>-0.57137945875282214</v>
      </c>
      <c r="D52" s="16">
        <f t="shared" si="2"/>
        <v>0.28387122506098883</v>
      </c>
      <c r="E52" s="16"/>
      <c r="F52" s="16"/>
      <c r="G52" s="16"/>
      <c r="H52" s="16"/>
      <c r="I52" s="16"/>
      <c r="K52" s="19" t="s">
        <v>14</v>
      </c>
      <c r="L52" s="15">
        <v>30</v>
      </c>
      <c r="M52" s="16">
        <f t="shared" si="1"/>
        <v>-0.64791614943786002</v>
      </c>
      <c r="N52" s="16">
        <f t="shared" si="3"/>
        <v>0.25851959246530476</v>
      </c>
    </row>
    <row r="53" spans="1:14" x14ac:dyDescent="0.3">
      <c r="A53" s="18" t="s">
        <v>20</v>
      </c>
      <c r="B53" s="15">
        <v>411</v>
      </c>
      <c r="C53" s="16">
        <f t="shared" si="0"/>
        <v>-0.34729265303580431</v>
      </c>
      <c r="D53" s="16">
        <f t="shared" si="2"/>
        <v>0.3641857348702483</v>
      </c>
      <c r="E53" s="16"/>
      <c r="F53" s="16"/>
      <c r="G53" s="16"/>
      <c r="H53" s="16"/>
      <c r="I53" s="16"/>
      <c r="K53" s="19" t="s">
        <v>14</v>
      </c>
      <c r="L53" s="15">
        <v>75</v>
      </c>
      <c r="M53" s="16">
        <f t="shared" si="1"/>
        <v>-0.61240943726438879</v>
      </c>
      <c r="N53" s="16">
        <f t="shared" si="3"/>
        <v>0.27013344973719222</v>
      </c>
    </row>
    <row r="54" spans="1:14" x14ac:dyDescent="0.3">
      <c r="A54" s="18" t="s">
        <v>20</v>
      </c>
      <c r="B54" s="15">
        <v>180</v>
      </c>
      <c r="C54" s="16">
        <f t="shared" si="0"/>
        <v>-0.52956044219295617</v>
      </c>
      <c r="D54" s="16">
        <f t="shared" si="2"/>
        <v>0.29820836364442088</v>
      </c>
      <c r="E54" s="16"/>
      <c r="F54" s="16"/>
      <c r="G54" s="16"/>
      <c r="H54" s="16"/>
      <c r="I54" s="16"/>
      <c r="K54" s="19" t="s">
        <v>14</v>
      </c>
      <c r="L54" s="15">
        <v>955</v>
      </c>
      <c r="M54" s="16">
        <f t="shared" si="1"/>
        <v>8.1944045239046831E-2</v>
      </c>
      <c r="N54" s="16">
        <f t="shared" si="3"/>
        <v>0.53265439542341753</v>
      </c>
    </row>
    <row r="55" spans="1:14" x14ac:dyDescent="0.3">
      <c r="A55" s="18" t="s">
        <v>20</v>
      </c>
      <c r="B55" s="15">
        <v>374</v>
      </c>
      <c r="C55" s="16">
        <f t="shared" si="0"/>
        <v>-0.37648706082288058</v>
      </c>
      <c r="D55" s="16">
        <f t="shared" si="2"/>
        <v>0.35327741654202777</v>
      </c>
      <c r="E55" s="16"/>
      <c r="F55" s="16"/>
      <c r="G55" s="16"/>
      <c r="H55" s="16"/>
      <c r="I55" s="16"/>
      <c r="K55" s="19" t="s">
        <v>14</v>
      </c>
      <c r="L55" s="15">
        <v>67</v>
      </c>
      <c r="M55" s="16">
        <f t="shared" si="1"/>
        <v>-0.61872174165078375</v>
      </c>
      <c r="N55" s="16">
        <f t="shared" si="3"/>
        <v>0.26804984228383633</v>
      </c>
    </row>
    <row r="56" spans="1:14" x14ac:dyDescent="0.3">
      <c r="A56" s="18" t="s">
        <v>20</v>
      </c>
      <c r="B56" s="15">
        <v>71</v>
      </c>
      <c r="C56" s="16">
        <f t="shared" si="0"/>
        <v>-0.61556558945758633</v>
      </c>
      <c r="D56" s="16">
        <f t="shared" si="2"/>
        <v>0.2690906339937994</v>
      </c>
      <c r="E56" s="16"/>
      <c r="F56" s="16"/>
      <c r="G56" s="16"/>
      <c r="H56" s="16"/>
      <c r="I56" s="16"/>
      <c r="K56" s="19" t="s">
        <v>14</v>
      </c>
      <c r="L56" s="15">
        <v>5</v>
      </c>
      <c r="M56" s="16">
        <f t="shared" si="1"/>
        <v>-0.66764210064534391</v>
      </c>
      <c r="N56" s="16">
        <f t="shared" si="3"/>
        <v>0.25218103845056561</v>
      </c>
    </row>
    <row r="57" spans="1:14" x14ac:dyDescent="0.3">
      <c r="A57" s="18" t="s">
        <v>20</v>
      </c>
      <c r="B57" s="15">
        <v>203</v>
      </c>
      <c r="C57" s="16">
        <f t="shared" si="0"/>
        <v>-0.51141256708207095</v>
      </c>
      <c r="D57" s="16">
        <f t="shared" si="2"/>
        <v>0.3045310984754992</v>
      </c>
      <c r="E57" s="16"/>
      <c r="F57" s="16"/>
      <c r="G57" s="16"/>
      <c r="H57" s="16"/>
      <c r="I57" s="16"/>
      <c r="K57" s="19" t="s">
        <v>14</v>
      </c>
      <c r="L57" s="15">
        <v>26</v>
      </c>
      <c r="M57" s="16">
        <f t="shared" si="1"/>
        <v>-0.65107230163105745</v>
      </c>
      <c r="N57" s="16">
        <f t="shared" si="3"/>
        <v>0.25749990774926246</v>
      </c>
    </row>
    <row r="58" spans="1:14" x14ac:dyDescent="0.3">
      <c r="A58" s="18" t="s">
        <v>20</v>
      </c>
      <c r="B58" s="15">
        <v>113</v>
      </c>
      <c r="C58" s="16">
        <f t="shared" si="0"/>
        <v>-0.58242599142901319</v>
      </c>
      <c r="D58" s="16">
        <f t="shared" si="2"/>
        <v>0.28013988926715017</v>
      </c>
      <c r="E58" s="16"/>
      <c r="F58" s="16"/>
      <c r="G58" s="16"/>
      <c r="H58" s="16"/>
      <c r="I58" s="16"/>
      <c r="K58" s="19" t="s">
        <v>14</v>
      </c>
      <c r="L58" s="15">
        <v>1130</v>
      </c>
      <c r="M58" s="16">
        <f t="shared" si="1"/>
        <v>0.22002570369143459</v>
      </c>
      <c r="N58" s="16">
        <f t="shared" si="3"/>
        <v>0.58707443173397422</v>
      </c>
    </row>
    <row r="59" spans="1:14" x14ac:dyDescent="0.3">
      <c r="A59" s="18" t="s">
        <v>20</v>
      </c>
      <c r="B59" s="15">
        <v>96</v>
      </c>
      <c r="C59" s="16">
        <f t="shared" si="0"/>
        <v>-0.59583963825010233</v>
      </c>
      <c r="D59" s="16">
        <f t="shared" si="2"/>
        <v>0.27564118037235802</v>
      </c>
      <c r="E59" s="16"/>
      <c r="F59" s="16"/>
      <c r="G59" s="16"/>
      <c r="H59" s="16"/>
      <c r="I59" s="16"/>
      <c r="K59" s="19" t="s">
        <v>14</v>
      </c>
      <c r="L59" s="15">
        <v>782</v>
      </c>
      <c r="M59" s="16">
        <f t="shared" si="1"/>
        <v>-5.4559537116742232E-2</v>
      </c>
      <c r="N59" s="16">
        <f t="shared" si="3"/>
        <v>0.47824468770932238</v>
      </c>
    </row>
    <row r="60" spans="1:14" x14ac:dyDescent="0.3">
      <c r="A60" s="18" t="s">
        <v>20</v>
      </c>
      <c r="B60" s="15">
        <v>498</v>
      </c>
      <c r="C60" s="16">
        <f t="shared" si="0"/>
        <v>-0.27864634283376011</v>
      </c>
      <c r="D60" s="16">
        <f t="shared" si="2"/>
        <v>0.39025812211256022</v>
      </c>
      <c r="E60" s="16"/>
      <c r="F60" s="16"/>
      <c r="G60" s="16"/>
      <c r="H60" s="16"/>
      <c r="I60" s="16"/>
      <c r="K60" s="19" t="s">
        <v>14</v>
      </c>
      <c r="L60" s="15">
        <v>210</v>
      </c>
      <c r="M60" s="16">
        <f t="shared" si="1"/>
        <v>-0.50588930074397542</v>
      </c>
      <c r="N60" s="16">
        <f t="shared" si="3"/>
        <v>0.30646718184653243</v>
      </c>
    </row>
    <row r="61" spans="1:14" x14ac:dyDescent="0.3">
      <c r="A61" s="18" t="s">
        <v>20</v>
      </c>
      <c r="B61" s="15">
        <v>180</v>
      </c>
      <c r="C61" s="16">
        <f t="shared" si="0"/>
        <v>-0.52956044219295617</v>
      </c>
      <c r="D61" s="16">
        <f t="shared" si="2"/>
        <v>0.29820836364442088</v>
      </c>
      <c r="E61" s="16"/>
      <c r="F61" s="16"/>
      <c r="G61" s="16"/>
      <c r="H61" s="16"/>
      <c r="I61" s="16"/>
      <c r="K61" s="19" t="s">
        <v>14</v>
      </c>
      <c r="L61" s="15">
        <v>136</v>
      </c>
      <c r="M61" s="16">
        <f t="shared" si="1"/>
        <v>-0.56427811631812796</v>
      </c>
      <c r="N61" s="16">
        <f t="shared" si="3"/>
        <v>0.28628243607946036</v>
      </c>
    </row>
    <row r="62" spans="1:14" x14ac:dyDescent="0.3">
      <c r="A62" s="18" t="s">
        <v>20</v>
      </c>
      <c r="B62" s="15">
        <v>27</v>
      </c>
      <c r="C62" s="16">
        <f t="shared" si="0"/>
        <v>-0.65028326358275801</v>
      </c>
      <c r="D62" s="16">
        <f t="shared" si="2"/>
        <v>0.25775463292112999</v>
      </c>
      <c r="E62" s="16"/>
      <c r="F62" s="16"/>
      <c r="G62" s="16"/>
      <c r="H62" s="16"/>
      <c r="I62" s="16"/>
      <c r="K62" s="19" t="s">
        <v>14</v>
      </c>
      <c r="L62" s="15">
        <v>86</v>
      </c>
      <c r="M62" s="16">
        <f t="shared" si="1"/>
        <v>-0.60373001873309584</v>
      </c>
      <c r="N62" s="16">
        <f t="shared" si="3"/>
        <v>0.27301157642942886</v>
      </c>
    </row>
    <row r="63" spans="1:14" x14ac:dyDescent="0.3">
      <c r="A63" s="18" t="s">
        <v>20</v>
      </c>
      <c r="B63" s="15">
        <v>2331</v>
      </c>
      <c r="C63" s="16">
        <f t="shared" si="0"/>
        <v>1.1676603996989645</v>
      </c>
      <c r="D63" s="16">
        <f t="shared" si="2"/>
        <v>0.87852811184359181</v>
      </c>
      <c r="E63" s="16"/>
      <c r="F63" s="16"/>
      <c r="G63" s="16"/>
      <c r="H63" s="16"/>
      <c r="I63" s="16"/>
      <c r="K63" s="19" t="s">
        <v>14</v>
      </c>
      <c r="L63" s="15">
        <v>19</v>
      </c>
      <c r="M63" s="16">
        <f t="shared" si="1"/>
        <v>-0.65659556796915297</v>
      </c>
      <c r="N63" s="16">
        <f t="shared" si="3"/>
        <v>0.25572049971291566</v>
      </c>
    </row>
    <row r="64" spans="1:14" x14ac:dyDescent="0.3">
      <c r="A64" s="18" t="s">
        <v>20</v>
      </c>
      <c r="B64" s="15">
        <v>113</v>
      </c>
      <c r="C64" s="16">
        <f t="shared" si="0"/>
        <v>-0.58242599142901319</v>
      </c>
      <c r="D64" s="16">
        <f t="shared" si="2"/>
        <v>0.28013988926715017</v>
      </c>
      <c r="E64" s="16"/>
      <c r="F64" s="16"/>
      <c r="G64" s="16"/>
      <c r="H64" s="16"/>
      <c r="I64" s="16"/>
      <c r="K64" s="19" t="s">
        <v>14</v>
      </c>
      <c r="L64" s="15">
        <v>886</v>
      </c>
      <c r="M64" s="16">
        <f t="shared" si="1"/>
        <v>2.7500419906391075E-2</v>
      </c>
      <c r="N64" s="16">
        <f t="shared" si="3"/>
        <v>0.5109696975308442</v>
      </c>
    </row>
    <row r="65" spans="1:14" x14ac:dyDescent="0.3">
      <c r="A65" s="18" t="s">
        <v>20</v>
      </c>
      <c r="B65" s="15">
        <v>164</v>
      </c>
      <c r="C65" s="16">
        <f t="shared" si="0"/>
        <v>-0.54218505096574587</v>
      </c>
      <c r="D65" s="16">
        <f t="shared" si="2"/>
        <v>0.29384551623807742</v>
      </c>
      <c r="E65" s="16"/>
      <c r="F65" s="16"/>
      <c r="G65" s="16"/>
      <c r="H65" s="16"/>
      <c r="I65" s="16"/>
      <c r="K65" s="19" t="s">
        <v>14</v>
      </c>
      <c r="L65" s="15">
        <v>35</v>
      </c>
      <c r="M65" s="16">
        <f t="shared" si="1"/>
        <v>-0.64397095919636316</v>
      </c>
      <c r="N65" s="16">
        <f t="shared" si="3"/>
        <v>0.25979713294311046</v>
      </c>
    </row>
    <row r="66" spans="1:14" x14ac:dyDescent="0.3">
      <c r="A66" s="18" t="s">
        <v>20</v>
      </c>
      <c r="B66" s="15">
        <v>164</v>
      </c>
      <c r="C66" s="16">
        <f t="shared" ref="C66:C129" si="4">STANDARDIZE(B66,$G$2,$G$6)</f>
        <v>-0.54218505096574587</v>
      </c>
      <c r="D66" s="16">
        <f t="shared" si="2"/>
        <v>0.29384551623807742</v>
      </c>
      <c r="E66" s="16"/>
      <c r="F66" s="16"/>
      <c r="G66" s="16"/>
      <c r="H66" s="16"/>
      <c r="I66" s="16"/>
      <c r="K66" s="19" t="s">
        <v>14</v>
      </c>
      <c r="L66" s="15">
        <v>24</v>
      </c>
      <c r="M66" s="16">
        <f t="shared" ref="M66:M129" si="5">STANDARDIZE(L66,$G$2,$G$6)</f>
        <v>-0.65265037772765611</v>
      </c>
      <c r="N66" s="16">
        <f t="shared" si="3"/>
        <v>0.25699084996879351</v>
      </c>
    </row>
    <row r="67" spans="1:14" x14ac:dyDescent="0.3">
      <c r="A67" s="18" t="s">
        <v>20</v>
      </c>
      <c r="B67" s="15">
        <v>336</v>
      </c>
      <c r="C67" s="16">
        <f t="shared" si="4"/>
        <v>-0.40647050665825624</v>
      </c>
      <c r="D67" s="16">
        <f t="shared" ref="D67:D130" si="6">_xlfn.NORM.S.DIST(C67,TRUE)</f>
        <v>0.34219846163819062</v>
      </c>
      <c r="E67" s="16"/>
      <c r="F67" s="16"/>
      <c r="G67" s="16"/>
      <c r="H67" s="16"/>
      <c r="I67" s="16"/>
      <c r="K67" s="19" t="s">
        <v>14</v>
      </c>
      <c r="L67" s="15">
        <v>86</v>
      </c>
      <c r="M67" s="16">
        <f t="shared" si="5"/>
        <v>-0.60373001873309584</v>
      </c>
      <c r="N67" s="16">
        <f t="shared" ref="N67:N130" si="7">_xlfn.NORM.S.DIST(M67,TRUE)</f>
        <v>0.27301157642942886</v>
      </c>
    </row>
    <row r="68" spans="1:14" x14ac:dyDescent="0.3">
      <c r="A68" s="18" t="s">
        <v>20</v>
      </c>
      <c r="B68" s="15">
        <v>1917</v>
      </c>
      <c r="C68" s="16">
        <f t="shared" si="4"/>
        <v>0.8409986477030299</v>
      </c>
      <c r="D68" s="16">
        <f t="shared" si="6"/>
        <v>0.79982565400246153</v>
      </c>
      <c r="E68" s="16"/>
      <c r="F68" s="16"/>
      <c r="G68" s="16"/>
      <c r="H68" s="16"/>
      <c r="I68" s="16"/>
      <c r="K68" s="19" t="s">
        <v>14</v>
      </c>
      <c r="L68" s="15">
        <v>243</v>
      </c>
      <c r="M68" s="16">
        <f t="shared" si="5"/>
        <v>-0.47985104515009658</v>
      </c>
      <c r="N68" s="16">
        <f t="shared" si="7"/>
        <v>0.31566665670370597</v>
      </c>
    </row>
    <row r="69" spans="1:14" x14ac:dyDescent="0.3">
      <c r="A69" s="18" t="s">
        <v>20</v>
      </c>
      <c r="B69" s="15">
        <v>95</v>
      </c>
      <c r="C69" s="16">
        <f t="shared" si="4"/>
        <v>-0.59662867629840166</v>
      </c>
      <c r="D69" s="16">
        <f t="shared" si="6"/>
        <v>0.27537766059855656</v>
      </c>
      <c r="E69" s="16"/>
      <c r="F69" s="16"/>
      <c r="G69" s="16"/>
      <c r="H69" s="16"/>
      <c r="I69" s="16"/>
      <c r="K69" s="19" t="s">
        <v>14</v>
      </c>
      <c r="L69" s="15">
        <v>65</v>
      </c>
      <c r="M69" s="16">
        <f t="shared" si="5"/>
        <v>-0.62029981774738241</v>
      </c>
      <c r="N69" s="16">
        <f t="shared" si="7"/>
        <v>0.26753020744937717</v>
      </c>
    </row>
    <row r="70" spans="1:14" x14ac:dyDescent="0.3">
      <c r="A70" s="18" t="s">
        <v>20</v>
      </c>
      <c r="B70" s="15">
        <v>147</v>
      </c>
      <c r="C70" s="16">
        <f t="shared" si="4"/>
        <v>-0.55559869778683502</v>
      </c>
      <c r="D70" s="16">
        <f t="shared" si="6"/>
        <v>0.28924261093431081</v>
      </c>
      <c r="E70" s="16"/>
      <c r="F70" s="16"/>
      <c r="G70" s="16"/>
      <c r="H70" s="16"/>
      <c r="I70" s="16"/>
      <c r="K70" s="19" t="s">
        <v>14</v>
      </c>
      <c r="L70" s="15">
        <v>100</v>
      </c>
      <c r="M70" s="16">
        <f t="shared" si="5"/>
        <v>-0.59268348605690491</v>
      </c>
      <c r="N70" s="16">
        <f t="shared" si="7"/>
        <v>0.27669649761057347</v>
      </c>
    </row>
    <row r="71" spans="1:14" x14ac:dyDescent="0.3">
      <c r="A71" s="18" t="s">
        <v>20</v>
      </c>
      <c r="B71" s="15">
        <v>86</v>
      </c>
      <c r="C71" s="16">
        <f t="shared" si="4"/>
        <v>-0.60373001873309584</v>
      </c>
      <c r="D71" s="16">
        <f t="shared" si="6"/>
        <v>0.27301157642942886</v>
      </c>
      <c r="E71" s="16"/>
      <c r="F71" s="16"/>
      <c r="G71" s="16"/>
      <c r="H71" s="16"/>
      <c r="I71" s="16"/>
      <c r="K71" s="19" t="s">
        <v>14</v>
      </c>
      <c r="L71" s="15">
        <v>168</v>
      </c>
      <c r="M71" s="16">
        <f t="shared" si="5"/>
        <v>-0.53902889877254845</v>
      </c>
      <c r="N71" s="16">
        <f t="shared" si="7"/>
        <v>0.29493345716045283</v>
      </c>
    </row>
    <row r="72" spans="1:14" x14ac:dyDescent="0.3">
      <c r="A72" s="18" t="s">
        <v>20</v>
      </c>
      <c r="B72" s="15">
        <v>83</v>
      </c>
      <c r="C72" s="16">
        <f t="shared" si="4"/>
        <v>-0.60609713287799394</v>
      </c>
      <c r="D72" s="16">
        <f t="shared" si="6"/>
        <v>0.27222512738435756</v>
      </c>
      <c r="E72" s="16"/>
      <c r="F72" s="16"/>
      <c r="G72" s="16"/>
      <c r="H72" s="16"/>
      <c r="I72" s="16"/>
      <c r="K72" s="19" t="s">
        <v>14</v>
      </c>
      <c r="L72" s="15">
        <v>13</v>
      </c>
      <c r="M72" s="16">
        <f t="shared" si="5"/>
        <v>-0.66132979625894905</v>
      </c>
      <c r="N72" s="16">
        <f t="shared" si="7"/>
        <v>0.2542004184990484</v>
      </c>
    </row>
    <row r="73" spans="1:14" x14ac:dyDescent="0.3">
      <c r="A73" s="18" t="s">
        <v>20</v>
      </c>
      <c r="B73" s="15">
        <v>676</v>
      </c>
      <c r="C73" s="16">
        <f t="shared" si="4"/>
        <v>-0.13819757023647425</v>
      </c>
      <c r="D73" s="16">
        <f t="shared" si="6"/>
        <v>0.44504213767163198</v>
      </c>
      <c r="E73" s="16"/>
      <c r="F73" s="16"/>
      <c r="G73" s="16"/>
      <c r="H73" s="16"/>
      <c r="I73" s="16"/>
      <c r="K73" s="19" t="s">
        <v>14</v>
      </c>
      <c r="L73" s="15">
        <v>1</v>
      </c>
      <c r="M73" s="16">
        <f t="shared" si="5"/>
        <v>-0.67079825283854133</v>
      </c>
      <c r="N73" s="16">
        <f t="shared" si="7"/>
        <v>0.2511745303237336</v>
      </c>
    </row>
    <row r="74" spans="1:14" x14ac:dyDescent="0.3">
      <c r="A74" s="18" t="s">
        <v>20</v>
      </c>
      <c r="B74" s="15">
        <v>361</v>
      </c>
      <c r="C74" s="16">
        <f t="shared" si="4"/>
        <v>-0.38674455545077224</v>
      </c>
      <c r="D74" s="16">
        <f t="shared" si="6"/>
        <v>0.34947266371051355</v>
      </c>
      <c r="E74" s="16"/>
      <c r="F74" s="16"/>
      <c r="G74" s="16"/>
      <c r="H74" s="16"/>
      <c r="I74" s="16"/>
      <c r="K74" s="19" t="s">
        <v>14</v>
      </c>
      <c r="L74" s="15">
        <v>40</v>
      </c>
      <c r="M74" s="16">
        <f t="shared" si="5"/>
        <v>-0.6400257689548664</v>
      </c>
      <c r="N74" s="16">
        <f t="shared" si="7"/>
        <v>0.26107792324712337</v>
      </c>
    </row>
    <row r="75" spans="1:14" x14ac:dyDescent="0.3">
      <c r="A75" s="18" t="s">
        <v>20</v>
      </c>
      <c r="B75" s="15">
        <v>131</v>
      </c>
      <c r="C75" s="16">
        <f t="shared" si="4"/>
        <v>-0.56822330655962472</v>
      </c>
      <c r="D75" s="16">
        <f t="shared" si="6"/>
        <v>0.28494167386542191</v>
      </c>
      <c r="E75" s="16"/>
      <c r="F75" s="16"/>
      <c r="G75" s="16"/>
      <c r="H75" s="16"/>
      <c r="I75" s="16"/>
      <c r="K75" s="19" t="s">
        <v>14</v>
      </c>
      <c r="L75" s="15">
        <v>226</v>
      </c>
      <c r="M75" s="16">
        <f t="shared" si="5"/>
        <v>-0.49326469197118566</v>
      </c>
      <c r="N75" s="16">
        <f t="shared" si="7"/>
        <v>0.31091278646598597</v>
      </c>
    </row>
    <row r="76" spans="1:14" x14ac:dyDescent="0.3">
      <c r="A76" s="18" t="s">
        <v>20</v>
      </c>
      <c r="B76" s="15">
        <v>126</v>
      </c>
      <c r="C76" s="16">
        <f t="shared" si="4"/>
        <v>-0.57216849680112158</v>
      </c>
      <c r="D76" s="16">
        <f t="shared" si="6"/>
        <v>0.28360391393346218</v>
      </c>
      <c r="E76" s="16"/>
      <c r="F76" s="16"/>
      <c r="G76" s="16"/>
      <c r="H76" s="16"/>
      <c r="I76" s="16"/>
      <c r="K76" s="19" t="s">
        <v>14</v>
      </c>
      <c r="L76" s="15">
        <v>1625</v>
      </c>
      <c r="M76" s="16">
        <f t="shared" si="5"/>
        <v>0.61059953759961716</v>
      </c>
      <c r="N76" s="16">
        <f t="shared" si="7"/>
        <v>0.72926763555250818</v>
      </c>
    </row>
    <row r="77" spans="1:14" x14ac:dyDescent="0.3">
      <c r="A77" s="18" t="s">
        <v>20</v>
      </c>
      <c r="B77" s="15">
        <v>275</v>
      </c>
      <c r="C77" s="16">
        <f t="shared" si="4"/>
        <v>-0.45460182760451712</v>
      </c>
      <c r="D77" s="16">
        <f t="shared" si="6"/>
        <v>0.32469785985436989</v>
      </c>
      <c r="E77" s="16"/>
      <c r="F77" s="16"/>
      <c r="G77" s="16"/>
      <c r="H77" s="16"/>
      <c r="I77" s="16"/>
      <c r="K77" s="19" t="s">
        <v>14</v>
      </c>
      <c r="L77" s="15">
        <v>143</v>
      </c>
      <c r="M77" s="16">
        <f t="shared" si="5"/>
        <v>-0.55875484998003244</v>
      </c>
      <c r="N77" s="16">
        <f t="shared" si="7"/>
        <v>0.28816451999611276</v>
      </c>
    </row>
    <row r="78" spans="1:14" x14ac:dyDescent="0.3">
      <c r="A78" s="18" t="s">
        <v>20</v>
      </c>
      <c r="B78" s="15">
        <v>67</v>
      </c>
      <c r="C78" s="16">
        <f t="shared" si="4"/>
        <v>-0.61872174165078375</v>
      </c>
      <c r="D78" s="16">
        <f t="shared" si="6"/>
        <v>0.26804984228383633</v>
      </c>
      <c r="E78" s="16"/>
      <c r="F78" s="16"/>
      <c r="G78" s="16"/>
      <c r="H78" s="16"/>
      <c r="I78" s="16"/>
      <c r="K78" s="19" t="s">
        <v>14</v>
      </c>
      <c r="L78" s="15">
        <v>934</v>
      </c>
      <c r="M78" s="16">
        <f t="shared" si="5"/>
        <v>6.5374246224760291E-2</v>
      </c>
      <c r="N78" s="16">
        <f t="shared" si="7"/>
        <v>0.52606198562968876</v>
      </c>
    </row>
    <row r="79" spans="1:14" x14ac:dyDescent="0.3">
      <c r="A79" s="18" t="s">
        <v>20</v>
      </c>
      <c r="B79" s="15">
        <v>154</v>
      </c>
      <c r="C79" s="16">
        <f t="shared" si="4"/>
        <v>-0.55007543144873949</v>
      </c>
      <c r="D79" s="16">
        <f t="shared" si="6"/>
        <v>0.29113381857315535</v>
      </c>
      <c r="E79" s="16"/>
      <c r="F79" s="16"/>
      <c r="G79" s="16"/>
      <c r="H79" s="16"/>
      <c r="I79" s="16"/>
      <c r="K79" s="19" t="s">
        <v>14</v>
      </c>
      <c r="L79" s="15">
        <v>17</v>
      </c>
      <c r="M79" s="16">
        <f t="shared" si="5"/>
        <v>-0.65817364406575163</v>
      </c>
      <c r="N79" s="16">
        <f t="shared" si="7"/>
        <v>0.25521327918696546</v>
      </c>
    </row>
    <row r="80" spans="1:14" x14ac:dyDescent="0.3">
      <c r="A80" s="18" t="s">
        <v>20</v>
      </c>
      <c r="B80" s="15">
        <v>1782</v>
      </c>
      <c r="C80" s="16">
        <f t="shared" si="4"/>
        <v>0.73447851118261642</v>
      </c>
      <c r="D80" s="16">
        <f t="shared" si="6"/>
        <v>0.76867142389899645</v>
      </c>
      <c r="E80" s="16"/>
      <c r="F80" s="16"/>
      <c r="G80" s="16"/>
      <c r="H80" s="16"/>
      <c r="I80" s="16"/>
      <c r="K80" s="19" t="s">
        <v>14</v>
      </c>
      <c r="L80" s="15">
        <v>2179</v>
      </c>
      <c r="M80" s="16">
        <f t="shared" si="5"/>
        <v>1.0477266163574619</v>
      </c>
      <c r="N80" s="16">
        <f t="shared" si="7"/>
        <v>0.85261770953093463</v>
      </c>
    </row>
    <row r="81" spans="1:14" x14ac:dyDescent="0.3">
      <c r="A81" s="18" t="s">
        <v>20</v>
      </c>
      <c r="B81" s="15">
        <v>903</v>
      </c>
      <c r="C81" s="16">
        <f t="shared" si="4"/>
        <v>4.0914066727480172E-2</v>
      </c>
      <c r="D81" s="16">
        <f t="shared" si="6"/>
        <v>0.51631779839450431</v>
      </c>
      <c r="E81" s="16"/>
      <c r="F81" s="16"/>
      <c r="G81" s="16"/>
      <c r="H81" s="16"/>
      <c r="I81" s="16"/>
      <c r="K81" s="19" t="s">
        <v>14</v>
      </c>
      <c r="L81" s="15">
        <v>931</v>
      </c>
      <c r="M81" s="16">
        <f t="shared" si="5"/>
        <v>6.3007132079862221E-2</v>
      </c>
      <c r="N81" s="16">
        <f t="shared" si="7"/>
        <v>0.5251195874853638</v>
      </c>
    </row>
    <row r="82" spans="1:14" x14ac:dyDescent="0.3">
      <c r="A82" s="18" t="s">
        <v>20</v>
      </c>
      <c r="B82" s="15">
        <v>94</v>
      </c>
      <c r="C82" s="16">
        <f t="shared" si="4"/>
        <v>-0.59741771434670099</v>
      </c>
      <c r="D82" s="16">
        <f t="shared" si="6"/>
        <v>0.27511426485084001</v>
      </c>
      <c r="E82" s="16"/>
      <c r="F82" s="16"/>
      <c r="G82" s="16"/>
      <c r="H82" s="16"/>
      <c r="I82" s="16"/>
      <c r="K82" s="19" t="s">
        <v>14</v>
      </c>
      <c r="L82" s="15">
        <v>92</v>
      </c>
      <c r="M82" s="16">
        <f t="shared" si="5"/>
        <v>-0.59899579044329976</v>
      </c>
      <c r="N82" s="16">
        <f t="shared" si="7"/>
        <v>0.27458784585559709</v>
      </c>
    </row>
    <row r="83" spans="1:14" x14ac:dyDescent="0.3">
      <c r="A83" s="18" t="s">
        <v>20</v>
      </c>
      <c r="B83" s="15">
        <v>180</v>
      </c>
      <c r="C83" s="16">
        <f t="shared" si="4"/>
        <v>-0.52956044219295617</v>
      </c>
      <c r="D83" s="16">
        <f t="shared" si="6"/>
        <v>0.29820836364442088</v>
      </c>
      <c r="E83" s="16"/>
      <c r="F83" s="16"/>
      <c r="G83" s="16"/>
      <c r="H83" s="16"/>
      <c r="I83" s="16"/>
      <c r="K83" s="19" t="s">
        <v>14</v>
      </c>
      <c r="L83" s="15">
        <v>57</v>
      </c>
      <c r="M83" s="16">
        <f t="shared" si="5"/>
        <v>-0.62661212213377726</v>
      </c>
      <c r="N83" s="16">
        <f t="shared" si="7"/>
        <v>0.26545676014920483</v>
      </c>
    </row>
    <row r="84" spans="1:14" x14ac:dyDescent="0.3">
      <c r="A84" s="18" t="s">
        <v>20</v>
      </c>
      <c r="B84" s="15">
        <v>533</v>
      </c>
      <c r="C84" s="16">
        <f t="shared" si="4"/>
        <v>-0.25103001114328255</v>
      </c>
      <c r="D84" s="16">
        <f t="shared" si="6"/>
        <v>0.40089545319216036</v>
      </c>
      <c r="E84" s="16"/>
      <c r="F84" s="16"/>
      <c r="G84" s="16"/>
      <c r="H84" s="16"/>
      <c r="I84" s="16"/>
      <c r="K84" s="19" t="s">
        <v>14</v>
      </c>
      <c r="L84" s="15">
        <v>41</v>
      </c>
      <c r="M84" s="16">
        <f t="shared" si="5"/>
        <v>-0.63923673090656707</v>
      </c>
      <c r="N84" s="16">
        <f t="shared" si="7"/>
        <v>0.26133447025814488</v>
      </c>
    </row>
    <row r="85" spans="1:14" x14ac:dyDescent="0.3">
      <c r="A85" s="18" t="s">
        <v>20</v>
      </c>
      <c r="B85" s="15">
        <v>2443</v>
      </c>
      <c r="C85" s="16">
        <f t="shared" si="4"/>
        <v>1.2560326611084927</v>
      </c>
      <c r="D85" s="16">
        <f t="shared" si="6"/>
        <v>0.89544793567690251</v>
      </c>
      <c r="E85" s="16"/>
      <c r="F85" s="16"/>
      <c r="G85" s="16"/>
      <c r="H85" s="16"/>
      <c r="I85" s="16"/>
      <c r="K85" s="19" t="s">
        <v>14</v>
      </c>
      <c r="L85" s="15">
        <v>1</v>
      </c>
      <c r="M85" s="16">
        <f t="shared" si="5"/>
        <v>-0.67079825283854133</v>
      </c>
      <c r="N85" s="16">
        <f t="shared" si="7"/>
        <v>0.2511745303237336</v>
      </c>
    </row>
    <row r="86" spans="1:14" x14ac:dyDescent="0.3">
      <c r="A86" s="18" t="s">
        <v>20</v>
      </c>
      <c r="B86" s="15">
        <v>89</v>
      </c>
      <c r="C86" s="16">
        <f t="shared" si="4"/>
        <v>-0.60136290458819786</v>
      </c>
      <c r="D86" s="16">
        <f t="shared" si="6"/>
        <v>0.2737991501901007</v>
      </c>
      <c r="E86" s="16"/>
      <c r="F86" s="16"/>
      <c r="G86" s="16"/>
      <c r="H86" s="16"/>
      <c r="I86" s="16"/>
      <c r="K86" s="19" t="s">
        <v>14</v>
      </c>
      <c r="L86" s="15">
        <v>101</v>
      </c>
      <c r="M86" s="16">
        <f t="shared" si="5"/>
        <v>-0.59189444800860547</v>
      </c>
      <c r="N86" s="16">
        <f t="shared" si="7"/>
        <v>0.27696063592463516</v>
      </c>
    </row>
    <row r="87" spans="1:14" x14ac:dyDescent="0.3">
      <c r="A87" s="18" t="s">
        <v>20</v>
      </c>
      <c r="B87" s="15">
        <v>159</v>
      </c>
      <c r="C87" s="16">
        <f t="shared" si="4"/>
        <v>-0.54613024120724274</v>
      </c>
      <c r="D87" s="16">
        <f t="shared" si="6"/>
        <v>0.29248820676046838</v>
      </c>
      <c r="E87" s="16"/>
      <c r="F87" s="16"/>
      <c r="G87" s="16"/>
      <c r="H87" s="16"/>
      <c r="I87" s="16"/>
      <c r="K87" s="19" t="s">
        <v>14</v>
      </c>
      <c r="L87" s="15">
        <v>1335</v>
      </c>
      <c r="M87" s="16">
        <f t="shared" si="5"/>
        <v>0.38177850359280313</v>
      </c>
      <c r="N87" s="16">
        <f t="shared" si="7"/>
        <v>0.64868716757687617</v>
      </c>
    </row>
    <row r="88" spans="1:14" x14ac:dyDescent="0.3">
      <c r="A88" s="18" t="s">
        <v>20</v>
      </c>
      <c r="B88" s="15">
        <v>50</v>
      </c>
      <c r="C88" s="16">
        <f t="shared" si="4"/>
        <v>-0.63213538847187278</v>
      </c>
      <c r="D88" s="16">
        <f t="shared" si="6"/>
        <v>0.26364920632934841</v>
      </c>
      <c r="E88" s="16"/>
      <c r="F88" s="16"/>
      <c r="G88" s="16"/>
      <c r="H88" s="16"/>
      <c r="I88" s="16"/>
      <c r="K88" s="19" t="s">
        <v>14</v>
      </c>
      <c r="L88" s="15">
        <v>15</v>
      </c>
      <c r="M88" s="16">
        <f t="shared" si="5"/>
        <v>-0.6597517201623504</v>
      </c>
      <c r="N88" s="16">
        <f t="shared" si="7"/>
        <v>0.25470658521104161</v>
      </c>
    </row>
    <row r="89" spans="1:14" x14ac:dyDescent="0.3">
      <c r="A89" s="18" t="s">
        <v>20</v>
      </c>
      <c r="B89" s="15">
        <v>186</v>
      </c>
      <c r="C89" s="16">
        <f t="shared" si="4"/>
        <v>-0.52482621390315998</v>
      </c>
      <c r="D89" s="16">
        <f t="shared" si="6"/>
        <v>0.29985200336291684</v>
      </c>
      <c r="E89" s="16"/>
      <c r="F89" s="16"/>
      <c r="G89" s="16"/>
      <c r="H89" s="16"/>
      <c r="I89" s="16"/>
      <c r="K89" s="19" t="s">
        <v>14</v>
      </c>
      <c r="L89" s="15">
        <v>454</v>
      </c>
      <c r="M89" s="16">
        <f t="shared" si="5"/>
        <v>-0.3133640169589319</v>
      </c>
      <c r="N89" s="16">
        <f t="shared" si="7"/>
        <v>0.37700205939656217</v>
      </c>
    </row>
    <row r="90" spans="1:14" x14ac:dyDescent="0.3">
      <c r="A90" s="18" t="s">
        <v>20</v>
      </c>
      <c r="B90" s="15">
        <v>1071</v>
      </c>
      <c r="C90" s="16">
        <f t="shared" si="4"/>
        <v>0.17347245884177243</v>
      </c>
      <c r="D90" s="16">
        <f t="shared" si="6"/>
        <v>0.56885996283461471</v>
      </c>
      <c r="E90" s="16"/>
      <c r="F90" s="16"/>
      <c r="G90" s="16"/>
      <c r="H90" s="16"/>
      <c r="I90" s="16"/>
      <c r="K90" s="19" t="s">
        <v>14</v>
      </c>
      <c r="L90" s="15">
        <v>3182</v>
      </c>
      <c r="M90" s="16">
        <f t="shared" si="5"/>
        <v>1.8391317788017185</v>
      </c>
      <c r="N90" s="16">
        <f t="shared" si="7"/>
        <v>0.96705209706307693</v>
      </c>
    </row>
    <row r="91" spans="1:14" x14ac:dyDescent="0.3">
      <c r="A91" s="18" t="s">
        <v>20</v>
      </c>
      <c r="B91" s="15">
        <v>117</v>
      </c>
      <c r="C91" s="16">
        <f t="shared" si="4"/>
        <v>-0.57926983923581576</v>
      </c>
      <c r="D91" s="16">
        <f t="shared" si="6"/>
        <v>0.2812035565805695</v>
      </c>
      <c r="E91" s="16"/>
      <c r="F91" s="16"/>
      <c r="G91" s="16"/>
      <c r="H91" s="16"/>
      <c r="I91" s="16"/>
      <c r="K91" s="19" t="s">
        <v>14</v>
      </c>
      <c r="L91" s="15">
        <v>15</v>
      </c>
      <c r="M91" s="16">
        <f t="shared" si="5"/>
        <v>-0.6597517201623504</v>
      </c>
      <c r="N91" s="16">
        <f t="shared" si="7"/>
        <v>0.25470658521104161</v>
      </c>
    </row>
    <row r="92" spans="1:14" x14ac:dyDescent="0.3">
      <c r="A92" s="18" t="s">
        <v>20</v>
      </c>
      <c r="B92" s="15">
        <v>70</v>
      </c>
      <c r="C92" s="16">
        <f t="shared" si="4"/>
        <v>-0.61635462750588565</v>
      </c>
      <c r="D92" s="16">
        <f t="shared" si="6"/>
        <v>0.26883024606153078</v>
      </c>
      <c r="E92" s="16"/>
      <c r="F92" s="16"/>
      <c r="G92" s="16"/>
      <c r="H92" s="16"/>
      <c r="I92" s="16"/>
      <c r="K92" s="19" t="s">
        <v>14</v>
      </c>
      <c r="L92" s="15">
        <v>133</v>
      </c>
      <c r="M92" s="16">
        <f t="shared" si="5"/>
        <v>-0.56664523046302606</v>
      </c>
      <c r="N92" s="16">
        <f t="shared" si="7"/>
        <v>0.2854776192683055</v>
      </c>
    </row>
    <row r="93" spans="1:14" x14ac:dyDescent="0.3">
      <c r="A93" s="18" t="s">
        <v>20</v>
      </c>
      <c r="B93" s="15">
        <v>135</v>
      </c>
      <c r="C93" s="16">
        <f t="shared" si="4"/>
        <v>-0.56506715436642729</v>
      </c>
      <c r="D93" s="16">
        <f t="shared" si="6"/>
        <v>0.2860140441327873</v>
      </c>
      <c r="E93" s="16"/>
      <c r="F93" s="16"/>
      <c r="G93" s="16"/>
      <c r="H93" s="16"/>
      <c r="I93" s="16"/>
      <c r="K93" s="19" t="s">
        <v>14</v>
      </c>
      <c r="L93" s="15">
        <v>2062</v>
      </c>
      <c r="M93" s="16">
        <f t="shared" si="5"/>
        <v>0.95540916470643689</v>
      </c>
      <c r="N93" s="16">
        <f t="shared" si="7"/>
        <v>0.83031458941106551</v>
      </c>
    </row>
    <row r="94" spans="1:14" x14ac:dyDescent="0.3">
      <c r="A94" s="18" t="s">
        <v>20</v>
      </c>
      <c r="B94" s="15">
        <v>768</v>
      </c>
      <c r="C94" s="16">
        <f t="shared" si="4"/>
        <v>-6.560606979293325E-2</v>
      </c>
      <c r="D94" s="16">
        <f t="shared" si="6"/>
        <v>0.47384572826567639</v>
      </c>
      <c r="E94" s="16"/>
      <c r="F94" s="16"/>
      <c r="G94" s="16"/>
      <c r="H94" s="16"/>
      <c r="I94" s="16"/>
      <c r="K94" s="19" t="s">
        <v>14</v>
      </c>
      <c r="L94" s="15">
        <v>29</v>
      </c>
      <c r="M94" s="16">
        <f t="shared" si="5"/>
        <v>-0.64870518748615935</v>
      </c>
      <c r="N94" s="16">
        <f t="shared" si="7"/>
        <v>0.25826447537090996</v>
      </c>
    </row>
    <row r="95" spans="1:14" x14ac:dyDescent="0.3">
      <c r="A95" s="18" t="s">
        <v>20</v>
      </c>
      <c r="B95" s="15">
        <v>199</v>
      </c>
      <c r="C95" s="16">
        <f t="shared" si="4"/>
        <v>-0.51456871927526837</v>
      </c>
      <c r="D95" s="16">
        <f t="shared" si="6"/>
        <v>0.30342721423665275</v>
      </c>
      <c r="E95" s="16"/>
      <c r="F95" s="16"/>
      <c r="G95" s="16"/>
      <c r="H95" s="16"/>
      <c r="I95" s="16"/>
      <c r="K95" s="19" t="s">
        <v>14</v>
      </c>
      <c r="L95" s="15">
        <v>132</v>
      </c>
      <c r="M95" s="16">
        <f t="shared" si="5"/>
        <v>-0.56743426851132539</v>
      </c>
      <c r="N95" s="16">
        <f t="shared" si="7"/>
        <v>0.28520958657753048</v>
      </c>
    </row>
    <row r="96" spans="1:14" x14ac:dyDescent="0.3">
      <c r="A96" s="18" t="s">
        <v>20</v>
      </c>
      <c r="B96" s="15">
        <v>107</v>
      </c>
      <c r="C96" s="16">
        <f t="shared" si="4"/>
        <v>-0.58716021971880938</v>
      </c>
      <c r="D96" s="16">
        <f t="shared" si="6"/>
        <v>0.27854805321865661</v>
      </c>
      <c r="E96" s="16"/>
      <c r="F96" s="16"/>
      <c r="G96" s="16"/>
      <c r="H96" s="16"/>
      <c r="I96" s="16"/>
      <c r="K96" s="19" t="s">
        <v>14</v>
      </c>
      <c r="L96" s="15">
        <v>137</v>
      </c>
      <c r="M96" s="16">
        <f t="shared" si="5"/>
        <v>-0.56348907826982864</v>
      </c>
      <c r="N96" s="16">
        <f t="shared" si="7"/>
        <v>0.28655094755073285</v>
      </c>
    </row>
    <row r="97" spans="1:14" x14ac:dyDescent="0.3">
      <c r="A97" s="18" t="s">
        <v>20</v>
      </c>
      <c r="B97" s="15">
        <v>195</v>
      </c>
      <c r="C97" s="16">
        <f t="shared" si="4"/>
        <v>-0.5177248714684658</v>
      </c>
      <c r="D97" s="16">
        <f t="shared" si="6"/>
        <v>0.30232512131246403</v>
      </c>
      <c r="E97" s="16"/>
      <c r="F97" s="16"/>
      <c r="G97" s="16"/>
      <c r="H97" s="16"/>
      <c r="I97" s="16"/>
      <c r="K97" s="19" t="s">
        <v>14</v>
      </c>
      <c r="L97" s="15">
        <v>908</v>
      </c>
      <c r="M97" s="16">
        <f t="shared" si="5"/>
        <v>4.4859256968976968E-2</v>
      </c>
      <c r="N97" s="16">
        <f t="shared" si="7"/>
        <v>0.51789025382038023</v>
      </c>
    </row>
    <row r="98" spans="1:14" x14ac:dyDescent="0.3">
      <c r="A98" s="18" t="s">
        <v>20</v>
      </c>
      <c r="B98" s="15">
        <v>3376</v>
      </c>
      <c r="C98" s="16">
        <f t="shared" si="4"/>
        <v>1.9922051601717941</v>
      </c>
      <c r="D98" s="16">
        <f t="shared" si="6"/>
        <v>0.9768257238481447</v>
      </c>
      <c r="E98" s="16"/>
      <c r="F98" s="16"/>
      <c r="G98" s="16"/>
      <c r="H98" s="16"/>
      <c r="I98" s="16"/>
      <c r="K98" s="19" t="s">
        <v>14</v>
      </c>
      <c r="L98" s="15">
        <v>10</v>
      </c>
      <c r="M98" s="16">
        <f t="shared" si="5"/>
        <v>-0.66369691040384715</v>
      </c>
      <c r="N98" s="16">
        <f t="shared" si="7"/>
        <v>0.25344215860430658</v>
      </c>
    </row>
    <row r="99" spans="1:14" x14ac:dyDescent="0.3">
      <c r="A99" s="18" t="s">
        <v>20</v>
      </c>
      <c r="B99" s="15">
        <v>41</v>
      </c>
      <c r="C99" s="16">
        <f t="shared" si="4"/>
        <v>-0.63923673090656707</v>
      </c>
      <c r="D99" s="16">
        <f t="shared" si="6"/>
        <v>0.26133447025814488</v>
      </c>
      <c r="E99" s="16"/>
      <c r="F99" s="16"/>
      <c r="G99" s="16"/>
      <c r="H99" s="16"/>
      <c r="I99" s="16"/>
      <c r="K99" s="19" t="s">
        <v>14</v>
      </c>
      <c r="L99" s="15">
        <v>1910</v>
      </c>
      <c r="M99" s="16">
        <f t="shared" si="5"/>
        <v>0.83547538136493438</v>
      </c>
      <c r="N99" s="16">
        <f t="shared" si="7"/>
        <v>0.79827494870856586</v>
      </c>
    </row>
    <row r="100" spans="1:14" x14ac:dyDescent="0.3">
      <c r="A100" s="18" t="s">
        <v>20</v>
      </c>
      <c r="B100" s="15">
        <v>1821</v>
      </c>
      <c r="C100" s="16">
        <f t="shared" si="4"/>
        <v>0.76525099506629146</v>
      </c>
      <c r="D100" s="16">
        <f t="shared" si="6"/>
        <v>0.77793895056004503</v>
      </c>
      <c r="E100" s="16"/>
      <c r="F100" s="16"/>
      <c r="G100" s="16"/>
      <c r="H100" s="16"/>
      <c r="I100" s="16"/>
      <c r="K100" s="19" t="s">
        <v>14</v>
      </c>
      <c r="L100" s="15">
        <v>38</v>
      </c>
      <c r="M100" s="16">
        <f t="shared" si="5"/>
        <v>-0.64160384505146506</v>
      </c>
      <c r="N100" s="16">
        <f t="shared" si="7"/>
        <v>0.26056521789342857</v>
      </c>
    </row>
    <row r="101" spans="1:14" x14ac:dyDescent="0.3">
      <c r="A101" s="18" t="s">
        <v>20</v>
      </c>
      <c r="B101" s="15">
        <v>164</v>
      </c>
      <c r="C101" s="16">
        <f t="shared" si="4"/>
        <v>-0.54218505096574587</v>
      </c>
      <c r="D101" s="16">
        <f t="shared" si="6"/>
        <v>0.29384551623807742</v>
      </c>
      <c r="E101" s="16"/>
      <c r="F101" s="16"/>
      <c r="G101" s="16"/>
      <c r="H101" s="16"/>
      <c r="I101" s="16"/>
      <c r="K101" s="19" t="s">
        <v>14</v>
      </c>
      <c r="L101" s="15">
        <v>104</v>
      </c>
      <c r="M101" s="16">
        <f t="shared" si="5"/>
        <v>-0.58952733386370748</v>
      </c>
      <c r="N101" s="16">
        <f t="shared" si="7"/>
        <v>0.27775379077032192</v>
      </c>
    </row>
    <row r="102" spans="1:14" x14ac:dyDescent="0.3">
      <c r="A102" s="18" t="s">
        <v>20</v>
      </c>
      <c r="B102" s="15">
        <v>157</v>
      </c>
      <c r="C102" s="16">
        <f t="shared" si="4"/>
        <v>-0.5477083173038414</v>
      </c>
      <c r="D102" s="16">
        <f t="shared" si="6"/>
        <v>0.29194610010209382</v>
      </c>
      <c r="E102" s="16"/>
      <c r="F102" s="16"/>
      <c r="G102" s="16"/>
      <c r="H102" s="16"/>
      <c r="I102" s="16"/>
      <c r="K102" s="19" t="s">
        <v>14</v>
      </c>
      <c r="L102" s="15">
        <v>49</v>
      </c>
      <c r="M102" s="16">
        <f t="shared" si="5"/>
        <v>-0.63292442652017211</v>
      </c>
      <c r="N102" s="16">
        <f t="shared" si="7"/>
        <v>0.26339149786769012</v>
      </c>
    </row>
    <row r="103" spans="1:14" x14ac:dyDescent="0.3">
      <c r="A103" s="18" t="s">
        <v>20</v>
      </c>
      <c r="B103" s="15">
        <v>246</v>
      </c>
      <c r="C103" s="16">
        <f t="shared" si="4"/>
        <v>-0.47748393100519848</v>
      </c>
      <c r="D103" s="16">
        <f t="shared" si="6"/>
        <v>0.31650878033716218</v>
      </c>
      <c r="E103" s="16"/>
      <c r="F103" s="16"/>
      <c r="G103" s="16"/>
      <c r="H103" s="16"/>
      <c r="I103" s="16"/>
      <c r="K103" s="19" t="s">
        <v>14</v>
      </c>
      <c r="L103" s="15">
        <v>1</v>
      </c>
      <c r="M103" s="16">
        <f t="shared" si="5"/>
        <v>-0.67079825283854133</v>
      </c>
      <c r="N103" s="16">
        <f t="shared" si="7"/>
        <v>0.2511745303237336</v>
      </c>
    </row>
    <row r="104" spans="1:14" x14ac:dyDescent="0.3">
      <c r="A104" s="18" t="s">
        <v>20</v>
      </c>
      <c r="B104" s="15">
        <v>1396</v>
      </c>
      <c r="C104" s="16">
        <f t="shared" si="4"/>
        <v>0.42990982453906401</v>
      </c>
      <c r="D104" s="16">
        <f t="shared" si="6"/>
        <v>0.66636938072713681</v>
      </c>
      <c r="E104" s="16"/>
      <c r="F104" s="16"/>
      <c r="G104" s="16"/>
      <c r="H104" s="16"/>
      <c r="I104" s="16"/>
      <c r="K104" s="19" t="s">
        <v>14</v>
      </c>
      <c r="L104" s="15">
        <v>245</v>
      </c>
      <c r="M104" s="16">
        <f t="shared" si="5"/>
        <v>-0.47827296905349787</v>
      </c>
      <c r="N104" s="16">
        <f t="shared" si="7"/>
        <v>0.31622796646213885</v>
      </c>
    </row>
    <row r="105" spans="1:14" x14ac:dyDescent="0.3">
      <c r="A105" s="18" t="s">
        <v>20</v>
      </c>
      <c r="B105" s="15">
        <v>2506</v>
      </c>
      <c r="C105" s="16">
        <f t="shared" si="4"/>
        <v>1.3057420581513521</v>
      </c>
      <c r="D105" s="16">
        <f t="shared" si="6"/>
        <v>0.90417985492765796</v>
      </c>
      <c r="E105" s="16"/>
      <c r="F105" s="16"/>
      <c r="G105" s="16"/>
      <c r="H105" s="16"/>
      <c r="I105" s="16"/>
      <c r="K105" s="19" t="s">
        <v>14</v>
      </c>
      <c r="L105" s="15">
        <v>32</v>
      </c>
      <c r="M105" s="16">
        <f t="shared" si="5"/>
        <v>-0.64633807334126125</v>
      </c>
      <c r="N105" s="16">
        <f t="shared" si="7"/>
        <v>0.25903021793273778</v>
      </c>
    </row>
    <row r="106" spans="1:14" x14ac:dyDescent="0.3">
      <c r="A106" s="18" t="s">
        <v>20</v>
      </c>
      <c r="B106" s="15">
        <v>244</v>
      </c>
      <c r="C106" s="16">
        <f t="shared" si="4"/>
        <v>-0.47906200710179719</v>
      </c>
      <c r="D106" s="16">
        <f t="shared" si="6"/>
        <v>0.31594725853941313</v>
      </c>
      <c r="E106" s="16"/>
      <c r="F106" s="16"/>
      <c r="G106" s="16"/>
      <c r="H106" s="16"/>
      <c r="I106" s="16"/>
      <c r="K106" s="19" t="s">
        <v>14</v>
      </c>
      <c r="L106" s="15">
        <v>7</v>
      </c>
      <c r="M106" s="16">
        <f t="shared" si="5"/>
        <v>-0.66606402454874525</v>
      </c>
      <c r="N106" s="16">
        <f t="shared" si="7"/>
        <v>0.25268508903517162</v>
      </c>
    </row>
    <row r="107" spans="1:14" x14ac:dyDescent="0.3">
      <c r="A107" s="18" t="s">
        <v>20</v>
      </c>
      <c r="B107" s="15">
        <v>146</v>
      </c>
      <c r="C107" s="16">
        <f t="shared" si="4"/>
        <v>-0.55638773583513434</v>
      </c>
      <c r="D107" s="16">
        <f t="shared" si="6"/>
        <v>0.28897291052078283</v>
      </c>
      <c r="E107" s="16"/>
      <c r="F107" s="16"/>
      <c r="G107" s="16"/>
      <c r="H107" s="16"/>
      <c r="I107" s="16"/>
      <c r="K107" s="19" t="s">
        <v>14</v>
      </c>
      <c r="L107" s="15">
        <v>803</v>
      </c>
      <c r="M107" s="16">
        <f t="shared" si="5"/>
        <v>-3.7989738102455699E-2</v>
      </c>
      <c r="N107" s="16">
        <f t="shared" si="7"/>
        <v>0.48484793196563258</v>
      </c>
    </row>
    <row r="108" spans="1:14" x14ac:dyDescent="0.3">
      <c r="A108" s="18" t="s">
        <v>20</v>
      </c>
      <c r="B108" s="15">
        <v>1267</v>
      </c>
      <c r="C108" s="16">
        <f t="shared" si="4"/>
        <v>0.32812391630844673</v>
      </c>
      <c r="D108" s="16">
        <f t="shared" si="6"/>
        <v>0.62859101421613794</v>
      </c>
      <c r="E108" s="16"/>
      <c r="F108" s="16"/>
      <c r="G108" s="16"/>
      <c r="H108" s="16"/>
      <c r="I108" s="16"/>
      <c r="K108" s="19" t="s">
        <v>14</v>
      </c>
      <c r="L108" s="15">
        <v>16</v>
      </c>
      <c r="M108" s="16">
        <f t="shared" si="5"/>
        <v>-0.65896268211405096</v>
      </c>
      <c r="N108" s="16">
        <f t="shared" si="7"/>
        <v>0.25495986633555234</v>
      </c>
    </row>
    <row r="109" spans="1:14" x14ac:dyDescent="0.3">
      <c r="A109" s="18" t="s">
        <v>20</v>
      </c>
      <c r="B109" s="15">
        <v>1561</v>
      </c>
      <c r="C109" s="16">
        <f t="shared" si="4"/>
        <v>0.56010110250845824</v>
      </c>
      <c r="D109" s="16">
        <f t="shared" si="6"/>
        <v>0.71229476075956166</v>
      </c>
      <c r="E109" s="16"/>
      <c r="F109" s="16"/>
      <c r="G109" s="16"/>
      <c r="H109" s="16"/>
      <c r="I109" s="16"/>
      <c r="K109" s="19" t="s">
        <v>14</v>
      </c>
      <c r="L109" s="15">
        <v>31</v>
      </c>
      <c r="M109" s="16">
        <f t="shared" si="5"/>
        <v>-0.64712711138956058</v>
      </c>
      <c r="N109" s="16">
        <f t="shared" si="7"/>
        <v>0.25877484001667506</v>
      </c>
    </row>
    <row r="110" spans="1:14" x14ac:dyDescent="0.3">
      <c r="A110" s="18" t="s">
        <v>20</v>
      </c>
      <c r="B110" s="15">
        <v>48</v>
      </c>
      <c r="C110" s="16">
        <f t="shared" si="4"/>
        <v>-0.63371346456847155</v>
      </c>
      <c r="D110" s="16">
        <f t="shared" si="6"/>
        <v>0.26313391807387471</v>
      </c>
      <c r="E110" s="16"/>
      <c r="F110" s="16"/>
      <c r="G110" s="16"/>
      <c r="H110" s="16"/>
      <c r="I110" s="16"/>
      <c r="K110" s="19" t="s">
        <v>14</v>
      </c>
      <c r="L110" s="15">
        <v>108</v>
      </c>
      <c r="M110" s="16">
        <f t="shared" si="5"/>
        <v>-0.58637118167051006</v>
      </c>
      <c r="N110" s="16">
        <f t="shared" si="7"/>
        <v>0.27881305299954762</v>
      </c>
    </row>
    <row r="111" spans="1:14" x14ac:dyDescent="0.3">
      <c r="A111" s="18" t="s">
        <v>20</v>
      </c>
      <c r="B111" s="15">
        <v>2739</v>
      </c>
      <c r="C111" s="16">
        <f t="shared" si="4"/>
        <v>1.4895879234051028</v>
      </c>
      <c r="D111" s="16">
        <f t="shared" si="6"/>
        <v>0.93183369033690067</v>
      </c>
      <c r="E111" s="16"/>
      <c r="F111" s="16"/>
      <c r="G111" s="16"/>
      <c r="H111" s="16"/>
      <c r="I111" s="16"/>
      <c r="K111" s="19" t="s">
        <v>14</v>
      </c>
      <c r="L111" s="15">
        <v>30</v>
      </c>
      <c r="M111" s="16">
        <f t="shared" si="5"/>
        <v>-0.64791614943786002</v>
      </c>
      <c r="N111" s="16">
        <f t="shared" si="7"/>
        <v>0.25851959246530476</v>
      </c>
    </row>
    <row r="112" spans="1:14" x14ac:dyDescent="0.3">
      <c r="A112" s="18" t="s">
        <v>20</v>
      </c>
      <c r="B112" s="15">
        <v>3537</v>
      </c>
      <c r="C112" s="16">
        <f t="shared" si="4"/>
        <v>2.1192402859479906</v>
      </c>
      <c r="D112" s="16">
        <f t="shared" si="6"/>
        <v>0.98296491736059111</v>
      </c>
      <c r="E112" s="16"/>
      <c r="F112" s="16"/>
      <c r="G112" s="16"/>
      <c r="H112" s="16"/>
      <c r="I112" s="16"/>
      <c r="K112" s="19" t="s">
        <v>14</v>
      </c>
      <c r="L112" s="15">
        <v>17</v>
      </c>
      <c r="M112" s="16">
        <f t="shared" si="5"/>
        <v>-0.65817364406575163</v>
      </c>
      <c r="N112" s="16">
        <f t="shared" si="7"/>
        <v>0.25521327918696546</v>
      </c>
    </row>
    <row r="113" spans="1:14" x14ac:dyDescent="0.3">
      <c r="A113" s="18" t="s">
        <v>20</v>
      </c>
      <c r="B113" s="15">
        <v>2107</v>
      </c>
      <c r="C113" s="16">
        <f t="shared" si="4"/>
        <v>0.99091587687990801</v>
      </c>
      <c r="D113" s="16">
        <f t="shared" si="6"/>
        <v>0.83913667048460427</v>
      </c>
      <c r="E113" s="16"/>
      <c r="F113" s="16"/>
      <c r="G113" s="16"/>
      <c r="H113" s="16"/>
      <c r="I113" s="16"/>
      <c r="K113" s="19" t="s">
        <v>14</v>
      </c>
      <c r="L113" s="15">
        <v>80</v>
      </c>
      <c r="M113" s="16">
        <f t="shared" si="5"/>
        <v>-0.60846424702289204</v>
      </c>
      <c r="N113" s="16">
        <f t="shared" si="7"/>
        <v>0.27143980584905392</v>
      </c>
    </row>
    <row r="114" spans="1:14" x14ac:dyDescent="0.3">
      <c r="A114" s="18" t="s">
        <v>20</v>
      </c>
      <c r="B114" s="15">
        <v>3318</v>
      </c>
      <c r="C114" s="16">
        <f t="shared" si="4"/>
        <v>1.9464409533704312</v>
      </c>
      <c r="D114" s="16">
        <f t="shared" si="6"/>
        <v>0.97419910288196498</v>
      </c>
      <c r="E114" s="16"/>
      <c r="F114" s="16"/>
      <c r="G114" s="16"/>
      <c r="H114" s="16"/>
      <c r="I114" s="16"/>
      <c r="K114" s="19" t="s">
        <v>14</v>
      </c>
      <c r="L114" s="15">
        <v>2468</v>
      </c>
      <c r="M114" s="16">
        <f t="shared" si="5"/>
        <v>1.2757586123159765</v>
      </c>
      <c r="N114" s="16">
        <f t="shared" si="7"/>
        <v>0.89897956893096953</v>
      </c>
    </row>
    <row r="115" spans="1:14" x14ac:dyDescent="0.3">
      <c r="A115" s="18" t="s">
        <v>20</v>
      </c>
      <c r="B115" s="15">
        <v>340</v>
      </c>
      <c r="C115" s="16">
        <f t="shared" si="4"/>
        <v>-0.40331435446505876</v>
      </c>
      <c r="D115" s="16">
        <f t="shared" si="6"/>
        <v>0.34335849156631049</v>
      </c>
      <c r="E115" s="16"/>
      <c r="F115" s="16"/>
      <c r="G115" s="16"/>
      <c r="H115" s="16"/>
      <c r="I115" s="16"/>
      <c r="K115" s="19" t="s">
        <v>14</v>
      </c>
      <c r="L115" s="15">
        <v>26</v>
      </c>
      <c r="M115" s="16">
        <f t="shared" si="5"/>
        <v>-0.65107230163105745</v>
      </c>
      <c r="N115" s="16">
        <f t="shared" si="7"/>
        <v>0.25749990774926246</v>
      </c>
    </row>
    <row r="116" spans="1:14" x14ac:dyDescent="0.3">
      <c r="A116" s="18" t="s">
        <v>20</v>
      </c>
      <c r="B116" s="15">
        <v>1442</v>
      </c>
      <c r="C116" s="16">
        <f t="shared" si="4"/>
        <v>0.46620557476083452</v>
      </c>
      <c r="D116" s="16">
        <f t="shared" si="6"/>
        <v>0.67946582031114988</v>
      </c>
      <c r="E116" s="16"/>
      <c r="F116" s="16"/>
      <c r="G116" s="16"/>
      <c r="H116" s="16"/>
      <c r="I116" s="16"/>
      <c r="K116" s="19" t="s">
        <v>14</v>
      </c>
      <c r="L116" s="15">
        <v>73</v>
      </c>
      <c r="M116" s="16">
        <f t="shared" si="5"/>
        <v>-0.61398751336098756</v>
      </c>
      <c r="N116" s="16">
        <f t="shared" si="7"/>
        <v>0.26961178926456636</v>
      </c>
    </row>
    <row r="117" spans="1:14" x14ac:dyDescent="0.3">
      <c r="A117" s="18" t="s">
        <v>20</v>
      </c>
      <c r="B117" s="15">
        <v>126</v>
      </c>
      <c r="C117" s="16">
        <f t="shared" si="4"/>
        <v>-0.57216849680112158</v>
      </c>
      <c r="D117" s="16">
        <f t="shared" si="6"/>
        <v>0.28360391393346218</v>
      </c>
      <c r="E117" s="16"/>
      <c r="F117" s="16"/>
      <c r="G117" s="16"/>
      <c r="H117" s="16"/>
      <c r="I117" s="16"/>
      <c r="K117" s="19" t="s">
        <v>14</v>
      </c>
      <c r="L117" s="15">
        <v>128</v>
      </c>
      <c r="M117" s="16">
        <f t="shared" si="5"/>
        <v>-0.57059042070452282</v>
      </c>
      <c r="N117" s="16">
        <f t="shared" si="7"/>
        <v>0.28413865673026395</v>
      </c>
    </row>
    <row r="118" spans="1:14" x14ac:dyDescent="0.3">
      <c r="A118" s="18" t="s">
        <v>20</v>
      </c>
      <c r="B118" s="15">
        <v>524</v>
      </c>
      <c r="C118" s="16">
        <f t="shared" si="4"/>
        <v>-0.25813135357797679</v>
      </c>
      <c r="D118" s="16">
        <f t="shared" si="6"/>
        <v>0.39815276733165894</v>
      </c>
      <c r="E118" s="16"/>
      <c r="F118" s="16"/>
      <c r="G118" s="16"/>
      <c r="H118" s="16"/>
      <c r="I118" s="16"/>
      <c r="K118" s="19" t="s">
        <v>14</v>
      </c>
      <c r="L118" s="15">
        <v>33</v>
      </c>
      <c r="M118" s="16">
        <f t="shared" si="5"/>
        <v>-0.64554903529296193</v>
      </c>
      <c r="N118" s="16">
        <f t="shared" si="7"/>
        <v>0.25928572612100065</v>
      </c>
    </row>
    <row r="119" spans="1:14" x14ac:dyDescent="0.3">
      <c r="A119" s="18" t="s">
        <v>20</v>
      </c>
      <c r="B119" s="15">
        <v>1989</v>
      </c>
      <c r="C119" s="16">
        <f t="shared" si="4"/>
        <v>0.89780938718058367</v>
      </c>
      <c r="D119" s="16">
        <f t="shared" si="6"/>
        <v>0.81535641038423412</v>
      </c>
      <c r="E119" s="16"/>
      <c r="F119" s="16"/>
      <c r="G119" s="16"/>
      <c r="H119" s="16"/>
      <c r="I119" s="16"/>
      <c r="K119" s="19" t="s">
        <v>14</v>
      </c>
      <c r="L119" s="15">
        <v>1072</v>
      </c>
      <c r="M119" s="16">
        <f t="shared" si="5"/>
        <v>0.17426149689007178</v>
      </c>
      <c r="N119" s="16">
        <f t="shared" si="7"/>
        <v>0.56917002137567241</v>
      </c>
    </row>
    <row r="120" spans="1:14" x14ac:dyDescent="0.3">
      <c r="A120" s="18" t="s">
        <v>20</v>
      </c>
      <c r="B120" s="15">
        <v>157</v>
      </c>
      <c r="C120" s="16">
        <f t="shared" si="4"/>
        <v>-0.5477083173038414</v>
      </c>
      <c r="D120" s="16">
        <f t="shared" si="6"/>
        <v>0.29194610010209382</v>
      </c>
      <c r="E120" s="16"/>
      <c r="F120" s="16"/>
      <c r="G120" s="16"/>
      <c r="H120" s="16"/>
      <c r="I120" s="16"/>
      <c r="K120" s="19" t="s">
        <v>14</v>
      </c>
      <c r="L120" s="15">
        <v>393</v>
      </c>
      <c r="M120" s="16">
        <f t="shared" si="5"/>
        <v>-0.36149533790519278</v>
      </c>
      <c r="N120" s="16">
        <f t="shared" si="7"/>
        <v>0.35886459475585158</v>
      </c>
    </row>
    <row r="121" spans="1:14" x14ac:dyDescent="0.3">
      <c r="A121" s="18" t="s">
        <v>20</v>
      </c>
      <c r="B121" s="15">
        <v>4498</v>
      </c>
      <c r="C121" s="16">
        <f t="shared" si="4"/>
        <v>2.8775058503636743</v>
      </c>
      <c r="D121" s="16">
        <f t="shared" si="6"/>
        <v>0.99799583761144783</v>
      </c>
      <c r="E121" s="16"/>
      <c r="F121" s="16"/>
      <c r="G121" s="16"/>
      <c r="H121" s="16"/>
      <c r="I121" s="16"/>
      <c r="K121" s="19" t="s">
        <v>14</v>
      </c>
      <c r="L121" s="15">
        <v>1257</v>
      </c>
      <c r="M121" s="16">
        <f t="shared" si="5"/>
        <v>0.32023353582545316</v>
      </c>
      <c r="N121" s="16">
        <f t="shared" si="7"/>
        <v>0.62560434862188463</v>
      </c>
    </row>
    <row r="122" spans="1:14" x14ac:dyDescent="0.3">
      <c r="A122" s="18" t="s">
        <v>20</v>
      </c>
      <c r="B122" s="15">
        <v>80</v>
      </c>
      <c r="C122" s="16">
        <f t="shared" si="4"/>
        <v>-0.60846424702289204</v>
      </c>
      <c r="D122" s="16">
        <f t="shared" si="6"/>
        <v>0.27143980584905392</v>
      </c>
      <c r="E122" s="16"/>
      <c r="F122" s="16"/>
      <c r="G122" s="16"/>
      <c r="H122" s="16"/>
      <c r="I122" s="16"/>
      <c r="K122" s="19" t="s">
        <v>14</v>
      </c>
      <c r="L122" s="15">
        <v>328</v>
      </c>
      <c r="M122" s="16">
        <f t="shared" si="5"/>
        <v>-0.41278281104465109</v>
      </c>
      <c r="N122" s="16">
        <f t="shared" si="7"/>
        <v>0.33988287308200094</v>
      </c>
    </row>
    <row r="123" spans="1:14" x14ac:dyDescent="0.3">
      <c r="A123" s="18" t="s">
        <v>20</v>
      </c>
      <c r="B123" s="15">
        <v>43</v>
      </c>
      <c r="C123" s="16">
        <f t="shared" si="4"/>
        <v>-0.63765865480996831</v>
      </c>
      <c r="D123" s="16">
        <f t="shared" si="6"/>
        <v>0.26184795247666182</v>
      </c>
      <c r="E123" s="16"/>
      <c r="F123" s="16"/>
      <c r="G123" s="16"/>
      <c r="H123" s="16"/>
      <c r="I123" s="16"/>
      <c r="K123" s="19" t="s">
        <v>14</v>
      </c>
      <c r="L123" s="15">
        <v>147</v>
      </c>
      <c r="M123" s="16">
        <f t="shared" si="5"/>
        <v>-0.55559869778683502</v>
      </c>
      <c r="N123" s="16">
        <f t="shared" si="7"/>
        <v>0.28924261093431081</v>
      </c>
    </row>
    <row r="124" spans="1:14" x14ac:dyDescent="0.3">
      <c r="A124" s="18" t="s">
        <v>20</v>
      </c>
      <c r="B124" s="15">
        <v>2053</v>
      </c>
      <c r="C124" s="16">
        <f t="shared" si="4"/>
        <v>0.94830782227174271</v>
      </c>
      <c r="D124" s="16">
        <f t="shared" si="6"/>
        <v>0.82851361507724275</v>
      </c>
      <c r="E124" s="16"/>
      <c r="F124" s="16"/>
      <c r="G124" s="16"/>
      <c r="H124" s="16"/>
      <c r="I124" s="16"/>
      <c r="K124" s="19" t="s">
        <v>14</v>
      </c>
      <c r="L124" s="15">
        <v>830</v>
      </c>
      <c r="M124" s="16">
        <f t="shared" si="5"/>
        <v>-1.6685710798373013E-2</v>
      </c>
      <c r="N124" s="16">
        <f t="shared" si="7"/>
        <v>0.49334367335332863</v>
      </c>
    </row>
    <row r="125" spans="1:14" x14ac:dyDescent="0.3">
      <c r="A125" s="18" t="s">
        <v>20</v>
      </c>
      <c r="B125" s="15">
        <v>168</v>
      </c>
      <c r="C125" s="16">
        <f t="shared" si="4"/>
        <v>-0.53902889877254845</v>
      </c>
      <c r="D125" s="16">
        <f t="shared" si="6"/>
        <v>0.29493345716045283</v>
      </c>
      <c r="E125" s="16"/>
      <c r="F125" s="16"/>
      <c r="G125" s="16"/>
      <c r="H125" s="16"/>
      <c r="I125" s="16"/>
      <c r="K125" s="19" t="s">
        <v>14</v>
      </c>
      <c r="L125" s="15">
        <v>331</v>
      </c>
      <c r="M125" s="16">
        <f t="shared" si="5"/>
        <v>-0.41041569689975299</v>
      </c>
      <c r="N125" s="16">
        <f t="shared" si="7"/>
        <v>0.34075051676918144</v>
      </c>
    </row>
    <row r="126" spans="1:14" x14ac:dyDescent="0.3">
      <c r="A126" s="18" t="s">
        <v>20</v>
      </c>
      <c r="B126" s="15">
        <v>4289</v>
      </c>
      <c r="C126" s="16">
        <f t="shared" si="4"/>
        <v>2.7125968982691084</v>
      </c>
      <c r="D126" s="16">
        <f t="shared" si="6"/>
        <v>0.99666208698580327</v>
      </c>
      <c r="E126" s="16"/>
      <c r="F126" s="16"/>
      <c r="G126" s="16"/>
      <c r="H126" s="16"/>
      <c r="I126" s="16"/>
      <c r="K126" s="19" t="s">
        <v>14</v>
      </c>
      <c r="L126" s="15">
        <v>25</v>
      </c>
      <c r="M126" s="16">
        <f t="shared" si="5"/>
        <v>-0.65186133967935678</v>
      </c>
      <c r="N126" s="16">
        <f t="shared" si="7"/>
        <v>0.25724531340140555</v>
      </c>
    </row>
    <row r="127" spans="1:14" x14ac:dyDescent="0.3">
      <c r="A127" s="18" t="s">
        <v>20</v>
      </c>
      <c r="B127" s="15">
        <v>165</v>
      </c>
      <c r="C127" s="16">
        <f t="shared" si="4"/>
        <v>-0.54139601291744655</v>
      </c>
      <c r="D127" s="16">
        <f t="shared" si="6"/>
        <v>0.29411732738200552</v>
      </c>
      <c r="E127" s="16"/>
      <c r="F127" s="16"/>
      <c r="G127" s="16"/>
      <c r="H127" s="16"/>
      <c r="I127" s="16"/>
      <c r="K127" s="19" t="s">
        <v>14</v>
      </c>
      <c r="L127" s="15">
        <v>3483</v>
      </c>
      <c r="M127" s="16">
        <f t="shared" si="5"/>
        <v>2.0766322313398256</v>
      </c>
      <c r="N127" s="16">
        <f t="shared" si="7"/>
        <v>0.98108224214165263</v>
      </c>
    </row>
    <row r="128" spans="1:14" x14ac:dyDescent="0.3">
      <c r="A128" s="18" t="s">
        <v>20</v>
      </c>
      <c r="B128" s="15">
        <v>1815</v>
      </c>
      <c r="C128" s="16">
        <f t="shared" si="4"/>
        <v>0.76051676677649527</v>
      </c>
      <c r="D128" s="16">
        <f t="shared" si="6"/>
        <v>0.77652712456018025</v>
      </c>
      <c r="E128" s="16"/>
      <c r="F128" s="16"/>
      <c r="G128" s="16"/>
      <c r="H128" s="16"/>
      <c r="I128" s="16"/>
      <c r="K128" s="19" t="s">
        <v>14</v>
      </c>
      <c r="L128" s="15">
        <v>923</v>
      </c>
      <c r="M128" s="16">
        <f t="shared" si="5"/>
        <v>5.6694827693467349E-2</v>
      </c>
      <c r="N128" s="16">
        <f t="shared" si="7"/>
        <v>0.52260585285349581</v>
      </c>
    </row>
    <row r="129" spans="1:14" x14ac:dyDescent="0.3">
      <c r="A129" s="18" t="s">
        <v>20</v>
      </c>
      <c r="B129" s="15">
        <v>397</v>
      </c>
      <c r="C129" s="16">
        <f t="shared" si="4"/>
        <v>-0.35833918571199536</v>
      </c>
      <c r="D129" s="16">
        <f t="shared" si="6"/>
        <v>0.36004474825389043</v>
      </c>
      <c r="E129" s="16"/>
      <c r="F129" s="16"/>
      <c r="G129" s="16"/>
      <c r="H129" s="16"/>
      <c r="I129" s="16"/>
      <c r="K129" s="19" t="s">
        <v>14</v>
      </c>
      <c r="L129" s="15">
        <v>1</v>
      </c>
      <c r="M129" s="16">
        <f t="shared" si="5"/>
        <v>-0.67079825283854133</v>
      </c>
      <c r="N129" s="16">
        <f t="shared" si="7"/>
        <v>0.2511745303237336</v>
      </c>
    </row>
    <row r="130" spans="1:14" x14ac:dyDescent="0.3">
      <c r="A130" s="18" t="s">
        <v>20</v>
      </c>
      <c r="B130" s="15">
        <v>1539</v>
      </c>
      <c r="C130" s="16">
        <f t="shared" ref="C130:C193" si="8">STANDARDIZE(B130,$G$2,$G$6)</f>
        <v>0.54274226544587234</v>
      </c>
      <c r="D130" s="16">
        <f t="shared" si="6"/>
        <v>0.70634636531609318</v>
      </c>
      <c r="E130" s="16"/>
      <c r="F130" s="16"/>
      <c r="G130" s="16"/>
      <c r="H130" s="16"/>
      <c r="I130" s="16"/>
      <c r="K130" s="19" t="s">
        <v>14</v>
      </c>
      <c r="L130" s="15">
        <v>33</v>
      </c>
      <c r="M130" s="16">
        <f t="shared" ref="M130:M193" si="9">STANDARDIZE(L130,$G$2,$G$6)</f>
        <v>-0.64554903529296193</v>
      </c>
      <c r="N130" s="16">
        <f t="shared" si="7"/>
        <v>0.25928572612100065</v>
      </c>
    </row>
    <row r="131" spans="1:14" x14ac:dyDescent="0.3">
      <c r="A131" s="18" t="s">
        <v>20</v>
      </c>
      <c r="B131" s="15">
        <v>138</v>
      </c>
      <c r="C131" s="16">
        <f t="shared" si="8"/>
        <v>-0.5627000402215292</v>
      </c>
      <c r="D131" s="16">
        <f t="shared" ref="D131:D194" si="10">_xlfn.NORM.S.DIST(C131,TRUE)</f>
        <v>0.28681957843258898</v>
      </c>
      <c r="E131" s="16"/>
      <c r="F131" s="16"/>
      <c r="G131" s="16"/>
      <c r="H131" s="16"/>
      <c r="I131" s="16"/>
      <c r="K131" s="19" t="s">
        <v>14</v>
      </c>
      <c r="L131" s="15">
        <v>40</v>
      </c>
      <c r="M131" s="16">
        <f t="shared" si="9"/>
        <v>-0.6400257689548664</v>
      </c>
      <c r="N131" s="16">
        <f t="shared" ref="N131:N194" si="11">_xlfn.NORM.S.DIST(M131,TRUE)</f>
        <v>0.26107792324712337</v>
      </c>
    </row>
    <row r="132" spans="1:14" x14ac:dyDescent="0.3">
      <c r="A132" s="18" t="s">
        <v>20</v>
      </c>
      <c r="B132" s="15">
        <v>3594</v>
      </c>
      <c r="C132" s="16">
        <f t="shared" si="8"/>
        <v>2.1642154547010541</v>
      </c>
      <c r="D132" s="16">
        <f t="shared" si="10"/>
        <v>0.98477609113540499</v>
      </c>
      <c r="E132" s="16"/>
      <c r="F132" s="16"/>
      <c r="G132" s="16"/>
      <c r="H132" s="16"/>
      <c r="I132" s="16"/>
      <c r="K132" s="19" t="s">
        <v>14</v>
      </c>
      <c r="L132" s="15">
        <v>23</v>
      </c>
      <c r="M132" s="16">
        <f t="shared" si="9"/>
        <v>-0.65343941577595555</v>
      </c>
      <c r="N132" s="16">
        <f t="shared" si="11"/>
        <v>0.25673651754245086</v>
      </c>
    </row>
    <row r="133" spans="1:14" x14ac:dyDescent="0.3">
      <c r="A133" s="18" t="s">
        <v>20</v>
      </c>
      <c r="B133" s="15">
        <v>5880</v>
      </c>
      <c r="C133" s="16">
        <f t="shared" si="8"/>
        <v>3.9679564331133883</v>
      </c>
      <c r="D133" s="16">
        <f t="shared" si="10"/>
        <v>0.99996375420909978</v>
      </c>
      <c r="E133" s="16"/>
      <c r="F133" s="16"/>
      <c r="G133" s="16"/>
      <c r="H133" s="16"/>
      <c r="I133" s="16"/>
      <c r="K133" s="19" t="s">
        <v>14</v>
      </c>
      <c r="L133" s="15">
        <v>75</v>
      </c>
      <c r="M133" s="16">
        <f t="shared" si="9"/>
        <v>-0.61240943726438879</v>
      </c>
      <c r="N133" s="16">
        <f t="shared" si="11"/>
        <v>0.27013344973719222</v>
      </c>
    </row>
    <row r="134" spans="1:14" x14ac:dyDescent="0.3">
      <c r="A134" s="18" t="s">
        <v>20</v>
      </c>
      <c r="B134" s="15">
        <v>112</v>
      </c>
      <c r="C134" s="16">
        <f t="shared" si="8"/>
        <v>-0.58321502947731252</v>
      </c>
      <c r="D134" s="16">
        <f t="shared" si="10"/>
        <v>0.27987427739416876</v>
      </c>
      <c r="E134" s="16"/>
      <c r="F134" s="16"/>
      <c r="G134" s="16"/>
      <c r="H134" s="16"/>
      <c r="I134" s="16"/>
      <c r="K134" s="19" t="s">
        <v>14</v>
      </c>
      <c r="L134" s="15">
        <v>2176</v>
      </c>
      <c r="M134" s="16">
        <f t="shared" si="9"/>
        <v>1.0453595022125639</v>
      </c>
      <c r="N134" s="16">
        <f t="shared" si="11"/>
        <v>0.85207157675073264</v>
      </c>
    </row>
    <row r="135" spans="1:14" x14ac:dyDescent="0.3">
      <c r="A135" s="18" t="s">
        <v>20</v>
      </c>
      <c r="B135" s="15">
        <v>943</v>
      </c>
      <c r="C135" s="16">
        <f t="shared" si="8"/>
        <v>7.2475588659454526E-2</v>
      </c>
      <c r="D135" s="16">
        <f t="shared" si="10"/>
        <v>0.52888828410119559</v>
      </c>
      <c r="E135" s="16"/>
      <c r="F135" s="16"/>
      <c r="G135" s="16"/>
      <c r="H135" s="16"/>
      <c r="I135" s="16"/>
      <c r="K135" s="19" t="s">
        <v>14</v>
      </c>
      <c r="L135" s="15">
        <v>441</v>
      </c>
      <c r="M135" s="16">
        <f t="shared" si="9"/>
        <v>-0.32362151158682356</v>
      </c>
      <c r="N135" s="16">
        <f t="shared" si="11"/>
        <v>0.37311229990382649</v>
      </c>
    </row>
    <row r="136" spans="1:14" x14ac:dyDescent="0.3">
      <c r="A136" s="18" t="s">
        <v>20</v>
      </c>
      <c r="B136" s="15">
        <v>2468</v>
      </c>
      <c r="C136" s="16">
        <f t="shared" si="8"/>
        <v>1.2757586123159765</v>
      </c>
      <c r="D136" s="16">
        <f t="shared" si="10"/>
        <v>0.89897956893096953</v>
      </c>
      <c r="E136" s="16"/>
      <c r="F136" s="16"/>
      <c r="G136" s="16"/>
      <c r="H136" s="16"/>
      <c r="I136" s="16"/>
      <c r="K136" s="19" t="s">
        <v>14</v>
      </c>
      <c r="L136" s="15">
        <v>25</v>
      </c>
      <c r="M136" s="16">
        <f t="shared" si="9"/>
        <v>-0.65186133967935678</v>
      </c>
      <c r="N136" s="16">
        <f t="shared" si="11"/>
        <v>0.25724531340140555</v>
      </c>
    </row>
    <row r="137" spans="1:14" x14ac:dyDescent="0.3">
      <c r="A137" s="18" t="s">
        <v>20</v>
      </c>
      <c r="B137" s="15">
        <v>2551</v>
      </c>
      <c r="C137" s="16">
        <f t="shared" si="8"/>
        <v>1.3412487703248233</v>
      </c>
      <c r="D137" s="16">
        <f t="shared" si="10"/>
        <v>0.91008015166649237</v>
      </c>
      <c r="E137" s="16"/>
      <c r="F137" s="16"/>
      <c r="G137" s="16"/>
      <c r="H137" s="16"/>
      <c r="I137" s="16"/>
      <c r="K137" s="19" t="s">
        <v>14</v>
      </c>
      <c r="L137" s="15">
        <v>127</v>
      </c>
      <c r="M137" s="16">
        <f t="shared" si="9"/>
        <v>-0.57137945875282214</v>
      </c>
      <c r="N137" s="16">
        <f t="shared" si="11"/>
        <v>0.28387122506098883</v>
      </c>
    </row>
    <row r="138" spans="1:14" x14ac:dyDescent="0.3">
      <c r="A138" s="18" t="s">
        <v>20</v>
      </c>
      <c r="B138" s="15">
        <v>101</v>
      </c>
      <c r="C138" s="16">
        <f t="shared" si="8"/>
        <v>-0.59189444800860547</v>
      </c>
      <c r="D138" s="16">
        <f t="shared" si="10"/>
        <v>0.27696063592463516</v>
      </c>
      <c r="E138" s="16"/>
      <c r="F138" s="16"/>
      <c r="G138" s="16"/>
      <c r="H138" s="16"/>
      <c r="I138" s="16"/>
      <c r="K138" s="19" t="s">
        <v>14</v>
      </c>
      <c r="L138" s="15">
        <v>355</v>
      </c>
      <c r="M138" s="16">
        <f t="shared" si="9"/>
        <v>-0.39147878374056838</v>
      </c>
      <c r="N138" s="16">
        <f t="shared" si="11"/>
        <v>0.34772168400679071</v>
      </c>
    </row>
    <row r="139" spans="1:14" x14ac:dyDescent="0.3">
      <c r="A139" s="18" t="s">
        <v>20</v>
      </c>
      <c r="B139" s="15">
        <v>92</v>
      </c>
      <c r="C139" s="16">
        <f t="shared" si="8"/>
        <v>-0.59899579044329976</v>
      </c>
      <c r="D139" s="16">
        <f t="shared" si="10"/>
        <v>0.27458784585559709</v>
      </c>
      <c r="E139" s="16"/>
      <c r="F139" s="16"/>
      <c r="G139" s="16"/>
      <c r="H139" s="16"/>
      <c r="I139" s="16"/>
      <c r="K139" s="19" t="s">
        <v>14</v>
      </c>
      <c r="L139" s="15">
        <v>44</v>
      </c>
      <c r="M139" s="16">
        <f t="shared" si="9"/>
        <v>-0.63686961676166898</v>
      </c>
      <c r="N139" s="16">
        <f t="shared" si="11"/>
        <v>0.26210488749478122</v>
      </c>
    </row>
    <row r="140" spans="1:14" x14ac:dyDescent="0.3">
      <c r="A140" s="18" t="s">
        <v>20</v>
      </c>
      <c r="B140" s="15">
        <v>62</v>
      </c>
      <c r="C140" s="16">
        <f t="shared" si="8"/>
        <v>-0.62266693189228051</v>
      </c>
      <c r="D140" s="16">
        <f t="shared" si="10"/>
        <v>0.2667517087172121</v>
      </c>
      <c r="E140" s="16"/>
      <c r="F140" s="16"/>
      <c r="G140" s="16"/>
      <c r="H140" s="16"/>
      <c r="I140" s="16"/>
      <c r="K140" s="19" t="s">
        <v>14</v>
      </c>
      <c r="L140" s="15">
        <v>67</v>
      </c>
      <c r="M140" s="16">
        <f t="shared" si="9"/>
        <v>-0.61872174165078375</v>
      </c>
      <c r="N140" s="16">
        <f t="shared" si="11"/>
        <v>0.26804984228383633</v>
      </c>
    </row>
    <row r="141" spans="1:14" x14ac:dyDescent="0.3">
      <c r="A141" s="18" t="s">
        <v>20</v>
      </c>
      <c r="B141" s="15">
        <v>149</v>
      </c>
      <c r="C141" s="16">
        <f t="shared" si="8"/>
        <v>-0.55402062169023625</v>
      </c>
      <c r="D141" s="16">
        <f t="shared" si="10"/>
        <v>0.28978236642359456</v>
      </c>
      <c r="E141" s="16"/>
      <c r="F141" s="16"/>
      <c r="G141" s="16"/>
      <c r="H141" s="16"/>
      <c r="I141" s="16"/>
      <c r="K141" s="19" t="s">
        <v>14</v>
      </c>
      <c r="L141" s="15">
        <v>1068</v>
      </c>
      <c r="M141" s="16">
        <f t="shared" si="9"/>
        <v>0.17110534469687436</v>
      </c>
      <c r="N141" s="16">
        <f t="shared" si="11"/>
        <v>0.56792953330509743</v>
      </c>
    </row>
    <row r="142" spans="1:14" x14ac:dyDescent="0.3">
      <c r="A142" s="18" t="s">
        <v>20</v>
      </c>
      <c r="B142" s="15">
        <v>329</v>
      </c>
      <c r="C142" s="16">
        <f t="shared" si="8"/>
        <v>-0.4119937729963517</v>
      </c>
      <c r="D142" s="16">
        <f t="shared" si="10"/>
        <v>0.34017199369200257</v>
      </c>
      <c r="E142" s="16"/>
      <c r="F142" s="16"/>
      <c r="G142" s="16"/>
      <c r="H142" s="16"/>
      <c r="I142" s="16"/>
      <c r="K142" s="19" t="s">
        <v>14</v>
      </c>
      <c r="L142" s="15">
        <v>424</v>
      </c>
      <c r="M142" s="16">
        <f t="shared" si="9"/>
        <v>-0.33703515840791265</v>
      </c>
      <c r="N142" s="16">
        <f t="shared" si="11"/>
        <v>0.36804519823244997</v>
      </c>
    </row>
    <row r="143" spans="1:14" x14ac:dyDescent="0.3">
      <c r="A143" s="18" t="s">
        <v>20</v>
      </c>
      <c r="B143" s="15">
        <v>97</v>
      </c>
      <c r="C143" s="16">
        <f t="shared" si="8"/>
        <v>-0.59505060020180289</v>
      </c>
      <c r="D143" s="16">
        <f t="shared" si="10"/>
        <v>0.27590482406650552</v>
      </c>
      <c r="E143" s="16"/>
      <c r="F143" s="16"/>
      <c r="G143" s="16"/>
      <c r="H143" s="16"/>
      <c r="I143" s="16"/>
      <c r="K143" s="19" t="s">
        <v>14</v>
      </c>
      <c r="L143" s="15">
        <v>151</v>
      </c>
      <c r="M143" s="16">
        <f t="shared" si="9"/>
        <v>-0.55244254559363759</v>
      </c>
      <c r="N143" s="16">
        <f t="shared" si="11"/>
        <v>0.29032259402017435</v>
      </c>
    </row>
    <row r="144" spans="1:14" x14ac:dyDescent="0.3">
      <c r="A144" s="18" t="s">
        <v>20</v>
      </c>
      <c r="B144" s="15">
        <v>1784</v>
      </c>
      <c r="C144" s="16">
        <f t="shared" si="8"/>
        <v>0.73605658727921519</v>
      </c>
      <c r="D144" s="16">
        <f t="shared" si="10"/>
        <v>0.76915186947581105</v>
      </c>
      <c r="E144" s="16"/>
      <c r="F144" s="16"/>
      <c r="G144" s="16"/>
      <c r="H144" s="16"/>
      <c r="I144" s="16"/>
      <c r="K144" s="19" t="s">
        <v>14</v>
      </c>
      <c r="L144" s="15">
        <v>1608</v>
      </c>
      <c r="M144" s="16">
        <f t="shared" si="9"/>
        <v>0.59718589077852802</v>
      </c>
      <c r="N144" s="16">
        <f t="shared" si="11"/>
        <v>0.72480836095284862</v>
      </c>
    </row>
    <row r="145" spans="1:14" x14ac:dyDescent="0.3">
      <c r="A145" s="18" t="s">
        <v>20</v>
      </c>
      <c r="B145" s="15">
        <v>1684</v>
      </c>
      <c r="C145" s="16">
        <f t="shared" si="8"/>
        <v>0.65715278244927933</v>
      </c>
      <c r="D145" s="16">
        <f t="shared" si="10"/>
        <v>0.74445865860047034</v>
      </c>
      <c r="E145" s="16"/>
      <c r="F145" s="16"/>
      <c r="G145" s="16"/>
      <c r="H145" s="16"/>
      <c r="I145" s="16"/>
      <c r="K145" s="19" t="s">
        <v>14</v>
      </c>
      <c r="L145" s="15">
        <v>941</v>
      </c>
      <c r="M145" s="16">
        <f t="shared" si="9"/>
        <v>7.08975125628558E-2</v>
      </c>
      <c r="N145" s="16">
        <f t="shared" si="11"/>
        <v>0.52826033845851217</v>
      </c>
    </row>
    <row r="146" spans="1:14" x14ac:dyDescent="0.3">
      <c r="A146" s="18" t="s">
        <v>20</v>
      </c>
      <c r="B146" s="15">
        <v>250</v>
      </c>
      <c r="C146" s="16">
        <f t="shared" si="8"/>
        <v>-0.47432777881200106</v>
      </c>
      <c r="D146" s="16">
        <f t="shared" si="10"/>
        <v>0.31763309265941297</v>
      </c>
      <c r="E146" s="16"/>
      <c r="F146" s="16"/>
      <c r="G146" s="16"/>
      <c r="H146" s="16"/>
      <c r="I146" s="16"/>
      <c r="K146" s="19" t="s">
        <v>14</v>
      </c>
      <c r="L146" s="15">
        <v>1</v>
      </c>
      <c r="M146" s="16">
        <f t="shared" si="9"/>
        <v>-0.67079825283854133</v>
      </c>
      <c r="N146" s="16">
        <f t="shared" si="11"/>
        <v>0.2511745303237336</v>
      </c>
    </row>
    <row r="147" spans="1:14" x14ac:dyDescent="0.3">
      <c r="A147" s="18" t="s">
        <v>20</v>
      </c>
      <c r="B147" s="15">
        <v>238</v>
      </c>
      <c r="C147" s="16">
        <f t="shared" si="8"/>
        <v>-0.48379623539159339</v>
      </c>
      <c r="D147" s="16">
        <f t="shared" si="10"/>
        <v>0.31426524353287211</v>
      </c>
      <c r="E147" s="16"/>
      <c r="F147" s="16"/>
      <c r="G147" s="16"/>
      <c r="H147" s="16"/>
      <c r="I147" s="16"/>
      <c r="K147" s="19" t="s">
        <v>14</v>
      </c>
      <c r="L147" s="15">
        <v>40</v>
      </c>
      <c r="M147" s="16">
        <f t="shared" si="9"/>
        <v>-0.6400257689548664</v>
      </c>
      <c r="N147" s="16">
        <f t="shared" si="11"/>
        <v>0.26107792324712337</v>
      </c>
    </row>
    <row r="148" spans="1:14" x14ac:dyDescent="0.3">
      <c r="A148" s="18" t="s">
        <v>20</v>
      </c>
      <c r="B148" s="15">
        <v>53</v>
      </c>
      <c r="C148" s="16">
        <f t="shared" si="8"/>
        <v>-0.62976827432697469</v>
      </c>
      <c r="D148" s="16">
        <f t="shared" si="10"/>
        <v>0.26442310275782305</v>
      </c>
      <c r="E148" s="16"/>
      <c r="F148" s="16"/>
      <c r="G148" s="16"/>
      <c r="H148" s="16"/>
      <c r="I148" s="16"/>
      <c r="K148" s="19" t="s">
        <v>14</v>
      </c>
      <c r="L148" s="15">
        <v>3015</v>
      </c>
      <c r="M148" s="16">
        <f t="shared" si="9"/>
        <v>1.7073624247357255</v>
      </c>
      <c r="N148" s="16">
        <f t="shared" si="11"/>
        <v>0.9561226450556356</v>
      </c>
    </row>
    <row r="149" spans="1:14" x14ac:dyDescent="0.3">
      <c r="A149" s="18" t="s">
        <v>20</v>
      </c>
      <c r="B149" s="15">
        <v>214</v>
      </c>
      <c r="C149" s="16">
        <f t="shared" si="8"/>
        <v>-0.502733148550778</v>
      </c>
      <c r="D149" s="16">
        <f t="shared" si="10"/>
        <v>0.3075759502766332</v>
      </c>
      <c r="E149" s="16"/>
      <c r="F149" s="16"/>
      <c r="G149" s="16"/>
      <c r="H149" s="16"/>
      <c r="I149" s="16"/>
      <c r="K149" s="19" t="s">
        <v>14</v>
      </c>
      <c r="L149" s="15">
        <v>435</v>
      </c>
      <c r="M149" s="16">
        <f t="shared" si="9"/>
        <v>-0.3283557398766197</v>
      </c>
      <c r="N149" s="16">
        <f t="shared" si="11"/>
        <v>0.37132135193088811</v>
      </c>
    </row>
    <row r="150" spans="1:14" x14ac:dyDescent="0.3">
      <c r="A150" s="18" t="s">
        <v>20</v>
      </c>
      <c r="B150" s="15">
        <v>222</v>
      </c>
      <c r="C150" s="16">
        <f t="shared" si="8"/>
        <v>-0.49642084416438309</v>
      </c>
      <c r="D150" s="16">
        <f t="shared" si="10"/>
        <v>0.30979876089428676</v>
      </c>
      <c r="E150" s="16"/>
      <c r="F150" s="16"/>
      <c r="G150" s="16"/>
      <c r="H150" s="16"/>
      <c r="I150" s="16"/>
      <c r="K150" s="19" t="s">
        <v>14</v>
      </c>
      <c r="L150" s="15">
        <v>714</v>
      </c>
      <c r="M150" s="16">
        <f t="shared" si="9"/>
        <v>-0.10821412440109862</v>
      </c>
      <c r="N150" s="16">
        <f t="shared" si="11"/>
        <v>0.45691292054969529</v>
      </c>
    </row>
    <row r="151" spans="1:14" x14ac:dyDescent="0.3">
      <c r="A151" s="18" t="s">
        <v>20</v>
      </c>
      <c r="B151" s="15">
        <v>1884</v>
      </c>
      <c r="C151" s="16">
        <f t="shared" si="8"/>
        <v>0.81496039210915105</v>
      </c>
      <c r="D151" s="16">
        <f t="shared" si="10"/>
        <v>0.79245250884562946</v>
      </c>
      <c r="E151" s="16"/>
      <c r="F151" s="16"/>
      <c r="G151" s="16"/>
      <c r="H151" s="16"/>
      <c r="I151" s="16"/>
      <c r="K151" s="19" t="s">
        <v>14</v>
      </c>
      <c r="L151" s="15">
        <v>5497</v>
      </c>
      <c r="M151" s="16">
        <f t="shared" si="9"/>
        <v>3.6657548606147339</v>
      </c>
      <c r="N151" s="16">
        <f t="shared" si="11"/>
        <v>0.99987669496355647</v>
      </c>
    </row>
    <row r="152" spans="1:14" x14ac:dyDescent="0.3">
      <c r="A152" s="18" t="s">
        <v>20</v>
      </c>
      <c r="B152" s="15">
        <v>218</v>
      </c>
      <c r="C152" s="16">
        <f t="shared" si="8"/>
        <v>-0.49957699635758052</v>
      </c>
      <c r="D152" s="16">
        <f t="shared" si="10"/>
        <v>0.30868647938719163</v>
      </c>
      <c r="E152" s="16"/>
      <c r="F152" s="16"/>
      <c r="G152" s="16"/>
      <c r="H152" s="16"/>
      <c r="I152" s="16"/>
      <c r="K152" s="19" t="s">
        <v>14</v>
      </c>
      <c r="L152" s="15">
        <v>418</v>
      </c>
      <c r="M152" s="16">
        <f t="shared" si="9"/>
        <v>-0.34176938669770879</v>
      </c>
      <c r="N152" s="16">
        <f t="shared" si="11"/>
        <v>0.36626222482803594</v>
      </c>
    </row>
    <row r="153" spans="1:14" x14ac:dyDescent="0.3">
      <c r="A153" s="18" t="s">
        <v>20</v>
      </c>
      <c r="B153" s="15">
        <v>6465</v>
      </c>
      <c r="C153" s="16">
        <f t="shared" si="8"/>
        <v>4.4295436913685133</v>
      </c>
      <c r="D153" s="16">
        <f t="shared" si="10"/>
        <v>0.99999527836594815</v>
      </c>
      <c r="E153" s="16"/>
      <c r="F153" s="16"/>
      <c r="G153" s="16"/>
      <c r="H153" s="16"/>
      <c r="I153" s="16"/>
      <c r="K153" s="19" t="s">
        <v>14</v>
      </c>
      <c r="L153" s="15">
        <v>1439</v>
      </c>
      <c r="M153" s="16">
        <f t="shared" si="9"/>
        <v>0.46383846061593642</v>
      </c>
      <c r="N153" s="16">
        <f t="shared" si="11"/>
        <v>0.67861825713793411</v>
      </c>
    </row>
    <row r="154" spans="1:14" x14ac:dyDescent="0.3">
      <c r="A154" s="18" t="s">
        <v>20</v>
      </c>
      <c r="B154" s="15">
        <v>59</v>
      </c>
      <c r="C154" s="16">
        <f t="shared" si="8"/>
        <v>-0.6250340460371786</v>
      </c>
      <c r="D154" s="16">
        <f t="shared" si="10"/>
        <v>0.26597435658703539</v>
      </c>
      <c r="E154" s="16"/>
      <c r="F154" s="16"/>
      <c r="G154" s="16"/>
      <c r="H154" s="16"/>
      <c r="I154" s="16"/>
      <c r="K154" s="19" t="s">
        <v>14</v>
      </c>
      <c r="L154" s="15">
        <v>15</v>
      </c>
      <c r="M154" s="16">
        <f t="shared" si="9"/>
        <v>-0.6597517201623504</v>
      </c>
      <c r="N154" s="16">
        <f t="shared" si="11"/>
        <v>0.25470658521104161</v>
      </c>
    </row>
    <row r="155" spans="1:14" x14ac:dyDescent="0.3">
      <c r="A155" s="18" t="s">
        <v>20</v>
      </c>
      <c r="B155" s="15">
        <v>88</v>
      </c>
      <c r="C155" s="16">
        <f t="shared" si="8"/>
        <v>-0.60215194263649718</v>
      </c>
      <c r="D155" s="16">
        <f t="shared" si="10"/>
        <v>0.2735365008079732</v>
      </c>
      <c r="E155" s="16"/>
      <c r="F155" s="16"/>
      <c r="G155" s="16"/>
      <c r="H155" s="16"/>
      <c r="I155" s="16"/>
      <c r="K155" s="19" t="s">
        <v>14</v>
      </c>
      <c r="L155" s="15">
        <v>1999</v>
      </c>
      <c r="M155" s="16">
        <f t="shared" si="9"/>
        <v>0.90569976766357729</v>
      </c>
      <c r="N155" s="16">
        <f t="shared" si="11"/>
        <v>0.81745260723690483</v>
      </c>
    </row>
    <row r="156" spans="1:14" x14ac:dyDescent="0.3">
      <c r="A156" s="18" t="s">
        <v>20</v>
      </c>
      <c r="B156" s="15">
        <v>1697</v>
      </c>
      <c r="C156" s="16">
        <f t="shared" si="8"/>
        <v>0.66741027707717093</v>
      </c>
      <c r="D156" s="16">
        <f t="shared" si="10"/>
        <v>0.74774494842316552</v>
      </c>
      <c r="E156" s="16"/>
      <c r="F156" s="16"/>
      <c r="G156" s="16"/>
      <c r="H156" s="16"/>
      <c r="I156" s="16"/>
      <c r="K156" s="19" t="s">
        <v>14</v>
      </c>
      <c r="L156" s="15">
        <v>118</v>
      </c>
      <c r="M156" s="16">
        <f t="shared" si="9"/>
        <v>-0.57848080118751644</v>
      </c>
      <c r="N156" s="16">
        <f t="shared" si="11"/>
        <v>0.28146977781580196</v>
      </c>
    </row>
    <row r="157" spans="1:14" x14ac:dyDescent="0.3">
      <c r="A157" s="18" t="s">
        <v>20</v>
      </c>
      <c r="B157" s="15">
        <v>92</v>
      </c>
      <c r="C157" s="16">
        <f t="shared" si="8"/>
        <v>-0.59899579044329976</v>
      </c>
      <c r="D157" s="16">
        <f t="shared" si="10"/>
        <v>0.27458784585559709</v>
      </c>
      <c r="E157" s="16"/>
      <c r="F157" s="16"/>
      <c r="G157" s="16"/>
      <c r="H157" s="16"/>
      <c r="I157" s="16"/>
      <c r="K157" s="19" t="s">
        <v>14</v>
      </c>
      <c r="L157" s="15">
        <v>162</v>
      </c>
      <c r="M157" s="16">
        <f t="shared" si="9"/>
        <v>-0.54376312706234464</v>
      </c>
      <c r="N157" s="16">
        <f t="shared" si="11"/>
        <v>0.29330224284115075</v>
      </c>
    </row>
    <row r="158" spans="1:14" x14ac:dyDescent="0.3">
      <c r="A158" s="18" t="s">
        <v>20</v>
      </c>
      <c r="B158" s="15">
        <v>186</v>
      </c>
      <c r="C158" s="16">
        <f t="shared" si="8"/>
        <v>-0.52482621390315998</v>
      </c>
      <c r="D158" s="16">
        <f t="shared" si="10"/>
        <v>0.29985200336291684</v>
      </c>
      <c r="E158" s="16"/>
      <c r="F158" s="16"/>
      <c r="G158" s="16"/>
      <c r="H158" s="16"/>
      <c r="I158" s="16"/>
      <c r="K158" s="19" t="s">
        <v>14</v>
      </c>
      <c r="L158" s="15">
        <v>83</v>
      </c>
      <c r="M158" s="16">
        <f t="shared" si="9"/>
        <v>-0.60609713287799394</v>
      </c>
      <c r="N158" s="16">
        <f t="shared" si="11"/>
        <v>0.27222512738435756</v>
      </c>
    </row>
    <row r="159" spans="1:14" x14ac:dyDescent="0.3">
      <c r="A159" s="18" t="s">
        <v>20</v>
      </c>
      <c r="B159" s="15">
        <v>138</v>
      </c>
      <c r="C159" s="16">
        <f t="shared" si="8"/>
        <v>-0.5627000402215292</v>
      </c>
      <c r="D159" s="16">
        <f t="shared" si="10"/>
        <v>0.28681957843258898</v>
      </c>
      <c r="E159" s="16"/>
      <c r="F159" s="16"/>
      <c r="G159" s="16"/>
      <c r="H159" s="16"/>
      <c r="I159" s="16"/>
      <c r="K159" s="19" t="s">
        <v>14</v>
      </c>
      <c r="L159" s="15">
        <v>747</v>
      </c>
      <c r="M159" s="16">
        <f t="shared" si="9"/>
        <v>-8.217586880721979E-2</v>
      </c>
      <c r="N159" s="16">
        <f t="shared" si="11"/>
        <v>0.46725343121705076</v>
      </c>
    </row>
    <row r="160" spans="1:14" x14ac:dyDescent="0.3">
      <c r="A160" s="18" t="s">
        <v>20</v>
      </c>
      <c r="B160" s="15">
        <v>261</v>
      </c>
      <c r="C160" s="16">
        <f t="shared" si="8"/>
        <v>-0.46564836028070811</v>
      </c>
      <c r="D160" s="16">
        <f t="shared" si="10"/>
        <v>0.3207336105700222</v>
      </c>
      <c r="E160" s="16"/>
      <c r="F160" s="16"/>
      <c r="G160" s="16"/>
      <c r="H160" s="16"/>
      <c r="I160" s="16"/>
      <c r="K160" s="19" t="s">
        <v>14</v>
      </c>
      <c r="L160" s="15">
        <v>84</v>
      </c>
      <c r="M160" s="16">
        <f t="shared" si="9"/>
        <v>-0.60530809482969461</v>
      </c>
      <c r="N160" s="16">
        <f t="shared" si="11"/>
        <v>0.27248715192482642</v>
      </c>
    </row>
    <row r="161" spans="1:14" x14ac:dyDescent="0.3">
      <c r="A161" s="18" t="s">
        <v>20</v>
      </c>
      <c r="B161" s="15">
        <v>107</v>
      </c>
      <c r="C161" s="16">
        <f t="shared" si="8"/>
        <v>-0.58716021971880938</v>
      </c>
      <c r="D161" s="16">
        <f t="shared" si="10"/>
        <v>0.27854805321865661</v>
      </c>
      <c r="E161" s="16"/>
      <c r="F161" s="16"/>
      <c r="G161" s="16"/>
      <c r="H161" s="16"/>
      <c r="I161" s="16"/>
      <c r="K161" s="19" t="s">
        <v>14</v>
      </c>
      <c r="L161" s="15">
        <v>91</v>
      </c>
      <c r="M161" s="16">
        <f t="shared" si="9"/>
        <v>-0.59978482849159909</v>
      </c>
      <c r="N161" s="16">
        <f t="shared" si="11"/>
        <v>0.27432482281852749</v>
      </c>
    </row>
    <row r="162" spans="1:14" x14ac:dyDescent="0.3">
      <c r="A162" s="18" t="s">
        <v>20</v>
      </c>
      <c r="B162" s="15">
        <v>199</v>
      </c>
      <c r="C162" s="16">
        <f t="shared" si="8"/>
        <v>-0.51456871927526837</v>
      </c>
      <c r="D162" s="16">
        <f t="shared" si="10"/>
        <v>0.30342721423665275</v>
      </c>
      <c r="E162" s="16"/>
      <c r="F162" s="16"/>
      <c r="G162" s="16"/>
      <c r="H162" s="16"/>
      <c r="I162" s="16"/>
      <c r="K162" s="19" t="s">
        <v>14</v>
      </c>
      <c r="L162" s="15">
        <v>792</v>
      </c>
      <c r="M162" s="16">
        <f t="shared" si="9"/>
        <v>-4.6669156633748647E-2</v>
      </c>
      <c r="N162" s="16">
        <f t="shared" si="11"/>
        <v>0.4813884564950982</v>
      </c>
    </row>
    <row r="163" spans="1:14" x14ac:dyDescent="0.3">
      <c r="A163" s="18" t="s">
        <v>20</v>
      </c>
      <c r="B163" s="15">
        <v>5512</v>
      </c>
      <c r="C163" s="16">
        <f t="shared" si="8"/>
        <v>3.6775904313392243</v>
      </c>
      <c r="D163" s="16">
        <f t="shared" si="10"/>
        <v>0.99988227619281134</v>
      </c>
      <c r="E163" s="16"/>
      <c r="F163" s="16"/>
      <c r="G163" s="16"/>
      <c r="H163" s="16"/>
      <c r="I163" s="16"/>
      <c r="K163" s="19" t="s">
        <v>14</v>
      </c>
      <c r="L163" s="15">
        <v>32</v>
      </c>
      <c r="M163" s="16">
        <f t="shared" si="9"/>
        <v>-0.64633807334126125</v>
      </c>
      <c r="N163" s="16">
        <f t="shared" si="11"/>
        <v>0.25903021793273778</v>
      </c>
    </row>
    <row r="164" spans="1:14" x14ac:dyDescent="0.3">
      <c r="A164" s="18" t="s">
        <v>20</v>
      </c>
      <c r="B164" s="15">
        <v>86</v>
      </c>
      <c r="C164" s="16">
        <f t="shared" si="8"/>
        <v>-0.60373001873309584</v>
      </c>
      <c r="D164" s="16">
        <f t="shared" si="10"/>
        <v>0.27301157642942886</v>
      </c>
      <c r="E164" s="16"/>
      <c r="F164" s="16"/>
      <c r="G164" s="16"/>
      <c r="H164" s="16"/>
      <c r="I164" s="16"/>
      <c r="K164" s="19" t="s">
        <v>14</v>
      </c>
      <c r="L164" s="15">
        <v>186</v>
      </c>
      <c r="M164" s="16">
        <f t="shared" si="9"/>
        <v>-0.52482621390315998</v>
      </c>
      <c r="N164" s="16">
        <f t="shared" si="11"/>
        <v>0.29985200336291684</v>
      </c>
    </row>
    <row r="165" spans="1:14" x14ac:dyDescent="0.3">
      <c r="A165" s="18" t="s">
        <v>20</v>
      </c>
      <c r="B165" s="15">
        <v>2768</v>
      </c>
      <c r="C165" s="16">
        <f t="shared" si="8"/>
        <v>1.5124700268057842</v>
      </c>
      <c r="D165" s="16">
        <f t="shared" si="10"/>
        <v>0.93479283394664026</v>
      </c>
      <c r="E165" s="16"/>
      <c r="F165" s="16"/>
      <c r="G165" s="16"/>
      <c r="H165" s="16"/>
      <c r="I165" s="16"/>
      <c r="K165" s="19" t="s">
        <v>14</v>
      </c>
      <c r="L165" s="15">
        <v>605</v>
      </c>
      <c r="M165" s="16">
        <f t="shared" si="9"/>
        <v>-0.19421927166572872</v>
      </c>
      <c r="N165" s="16">
        <f t="shared" si="11"/>
        <v>0.42300209678523482</v>
      </c>
    </row>
    <row r="166" spans="1:14" x14ac:dyDescent="0.3">
      <c r="A166" s="18" t="s">
        <v>20</v>
      </c>
      <c r="B166" s="15">
        <v>48</v>
      </c>
      <c r="C166" s="16">
        <f t="shared" si="8"/>
        <v>-0.63371346456847155</v>
      </c>
      <c r="D166" s="16">
        <f t="shared" si="10"/>
        <v>0.26313391807387471</v>
      </c>
      <c r="E166" s="16"/>
      <c r="F166" s="16"/>
      <c r="G166" s="16"/>
      <c r="H166" s="16"/>
      <c r="I166" s="16"/>
      <c r="K166" s="19" t="s">
        <v>14</v>
      </c>
      <c r="L166" s="15">
        <v>1</v>
      </c>
      <c r="M166" s="16">
        <f t="shared" si="9"/>
        <v>-0.67079825283854133</v>
      </c>
      <c r="N166" s="16">
        <f t="shared" si="11"/>
        <v>0.2511745303237336</v>
      </c>
    </row>
    <row r="167" spans="1:14" x14ac:dyDescent="0.3">
      <c r="A167" s="18" t="s">
        <v>20</v>
      </c>
      <c r="B167" s="15">
        <v>87</v>
      </c>
      <c r="C167" s="16">
        <f t="shared" si="8"/>
        <v>-0.60294098068479651</v>
      </c>
      <c r="D167" s="16">
        <f t="shared" si="10"/>
        <v>0.27327397618638161</v>
      </c>
      <c r="E167" s="16"/>
      <c r="F167" s="16"/>
      <c r="G167" s="16"/>
      <c r="H167" s="16"/>
      <c r="I167" s="16"/>
      <c r="K167" s="19" t="s">
        <v>14</v>
      </c>
      <c r="L167" s="15">
        <v>31</v>
      </c>
      <c r="M167" s="16">
        <f t="shared" si="9"/>
        <v>-0.64712711138956058</v>
      </c>
      <c r="N167" s="16">
        <f t="shared" si="11"/>
        <v>0.25877484001667506</v>
      </c>
    </row>
    <row r="168" spans="1:14" x14ac:dyDescent="0.3">
      <c r="A168" s="18" t="s">
        <v>20</v>
      </c>
      <c r="B168" s="15">
        <v>1894</v>
      </c>
      <c r="C168" s="16">
        <f t="shared" si="8"/>
        <v>0.82285077259214467</v>
      </c>
      <c r="D168" s="16">
        <f t="shared" si="10"/>
        <v>0.79470357014374293</v>
      </c>
      <c r="E168" s="16"/>
      <c r="F168" s="16"/>
      <c r="G168" s="16"/>
      <c r="H168" s="16"/>
      <c r="I168" s="16"/>
      <c r="K168" s="19" t="s">
        <v>14</v>
      </c>
      <c r="L168" s="15">
        <v>1181</v>
      </c>
      <c r="M168" s="16">
        <f t="shared" si="9"/>
        <v>0.26026664415470191</v>
      </c>
      <c r="N168" s="16">
        <f t="shared" si="11"/>
        <v>0.60267094985175851</v>
      </c>
    </row>
    <row r="169" spans="1:14" x14ac:dyDescent="0.3">
      <c r="A169" s="18" t="s">
        <v>20</v>
      </c>
      <c r="B169" s="15">
        <v>282</v>
      </c>
      <c r="C169" s="16">
        <f t="shared" si="8"/>
        <v>-0.44907856126642159</v>
      </c>
      <c r="D169" s="16">
        <f t="shared" si="10"/>
        <v>0.3266874926317932</v>
      </c>
      <c r="E169" s="16"/>
      <c r="F169" s="16"/>
      <c r="G169" s="16"/>
      <c r="H169" s="16"/>
      <c r="I169" s="16"/>
      <c r="K169" s="19" t="s">
        <v>14</v>
      </c>
      <c r="L169" s="15">
        <v>39</v>
      </c>
      <c r="M169" s="16">
        <f t="shared" si="9"/>
        <v>-0.64081480700316573</v>
      </c>
      <c r="N169" s="16">
        <f t="shared" si="11"/>
        <v>0.26082150576082941</v>
      </c>
    </row>
    <row r="170" spans="1:14" x14ac:dyDescent="0.3">
      <c r="A170" s="18" t="s">
        <v>20</v>
      </c>
      <c r="B170" s="15">
        <v>116</v>
      </c>
      <c r="C170" s="16">
        <f t="shared" si="8"/>
        <v>-0.58005887728411509</v>
      </c>
      <c r="D170" s="16">
        <f t="shared" si="10"/>
        <v>0.2809374569981869</v>
      </c>
      <c r="E170" s="16"/>
      <c r="F170" s="16"/>
      <c r="G170" s="16"/>
      <c r="H170" s="16"/>
      <c r="I170" s="16"/>
      <c r="K170" s="19" t="s">
        <v>14</v>
      </c>
      <c r="L170" s="15">
        <v>46</v>
      </c>
      <c r="M170" s="16">
        <f t="shared" si="9"/>
        <v>-0.63529154066507021</v>
      </c>
      <c r="N170" s="16">
        <f t="shared" si="11"/>
        <v>0.26261914487373683</v>
      </c>
    </row>
    <row r="171" spans="1:14" x14ac:dyDescent="0.3">
      <c r="A171" s="18" t="s">
        <v>20</v>
      </c>
      <c r="B171" s="15">
        <v>83</v>
      </c>
      <c r="C171" s="16">
        <f t="shared" si="8"/>
        <v>-0.60609713287799394</v>
      </c>
      <c r="D171" s="16">
        <f t="shared" si="10"/>
        <v>0.27222512738435756</v>
      </c>
      <c r="E171" s="16"/>
      <c r="F171" s="16"/>
      <c r="G171" s="16"/>
      <c r="H171" s="16"/>
      <c r="I171" s="16"/>
      <c r="K171" s="19" t="s">
        <v>14</v>
      </c>
      <c r="L171" s="15">
        <v>105</v>
      </c>
      <c r="M171" s="16">
        <f t="shared" si="9"/>
        <v>-0.58873829581540804</v>
      </c>
      <c r="N171" s="16">
        <f t="shared" si="11"/>
        <v>0.27801842199616733</v>
      </c>
    </row>
    <row r="172" spans="1:14" x14ac:dyDescent="0.3">
      <c r="A172" s="18" t="s">
        <v>20</v>
      </c>
      <c r="B172" s="15">
        <v>91</v>
      </c>
      <c r="C172" s="16">
        <f t="shared" si="8"/>
        <v>-0.59978482849159909</v>
      </c>
      <c r="D172" s="16">
        <f t="shared" si="10"/>
        <v>0.27432482281852749</v>
      </c>
      <c r="E172" s="16"/>
      <c r="F172" s="16"/>
      <c r="G172" s="16"/>
      <c r="H172" s="16"/>
      <c r="I172" s="16"/>
      <c r="K172" s="19" t="s">
        <v>14</v>
      </c>
      <c r="L172" s="15">
        <v>535</v>
      </c>
      <c r="M172" s="16">
        <f t="shared" si="9"/>
        <v>-0.24945193504668384</v>
      </c>
      <c r="N172" s="16">
        <f t="shared" si="11"/>
        <v>0.40150560806870222</v>
      </c>
    </row>
    <row r="173" spans="1:14" x14ac:dyDescent="0.3">
      <c r="A173" s="18" t="s">
        <v>20</v>
      </c>
      <c r="B173" s="15">
        <v>546</v>
      </c>
      <c r="C173" s="16">
        <f t="shared" si="8"/>
        <v>-0.24077251651539089</v>
      </c>
      <c r="D173" s="16">
        <f t="shared" si="10"/>
        <v>0.40486571585214737</v>
      </c>
      <c r="E173" s="16"/>
      <c r="F173" s="16"/>
      <c r="G173" s="16"/>
      <c r="H173" s="16"/>
      <c r="I173" s="16"/>
      <c r="K173" s="19" t="s">
        <v>14</v>
      </c>
      <c r="L173" s="15">
        <v>16</v>
      </c>
      <c r="M173" s="16">
        <f t="shared" si="9"/>
        <v>-0.65896268211405096</v>
      </c>
      <c r="N173" s="16">
        <f t="shared" si="11"/>
        <v>0.25495986633555234</v>
      </c>
    </row>
    <row r="174" spans="1:14" x14ac:dyDescent="0.3">
      <c r="A174" s="18" t="s">
        <v>20</v>
      </c>
      <c r="B174" s="15">
        <v>393</v>
      </c>
      <c r="C174" s="16">
        <f t="shared" si="8"/>
        <v>-0.36149533790519278</v>
      </c>
      <c r="D174" s="16">
        <f t="shared" si="10"/>
        <v>0.35886459475585158</v>
      </c>
      <c r="E174" s="16"/>
      <c r="F174" s="16"/>
      <c r="G174" s="16"/>
      <c r="H174" s="16"/>
      <c r="I174" s="16"/>
      <c r="K174" s="19" t="s">
        <v>14</v>
      </c>
      <c r="L174" s="15">
        <v>575</v>
      </c>
      <c r="M174" s="16">
        <f t="shared" si="9"/>
        <v>-0.2178904131147095</v>
      </c>
      <c r="N174" s="16">
        <f t="shared" si="11"/>
        <v>0.41375724846289691</v>
      </c>
    </row>
    <row r="175" spans="1:14" x14ac:dyDescent="0.3">
      <c r="A175" s="18" t="s">
        <v>20</v>
      </c>
      <c r="B175" s="15">
        <v>133</v>
      </c>
      <c r="C175" s="16">
        <f t="shared" si="8"/>
        <v>-0.56664523046302606</v>
      </c>
      <c r="D175" s="16">
        <f t="shared" si="10"/>
        <v>0.2854776192683055</v>
      </c>
      <c r="E175" s="16"/>
      <c r="F175" s="16"/>
      <c r="G175" s="16"/>
      <c r="H175" s="16"/>
      <c r="I175" s="16"/>
      <c r="K175" s="19" t="s">
        <v>14</v>
      </c>
      <c r="L175" s="15">
        <v>1120</v>
      </c>
      <c r="M175" s="16">
        <f t="shared" si="9"/>
        <v>0.212135323208441</v>
      </c>
      <c r="N175" s="16">
        <f t="shared" si="11"/>
        <v>0.58399926858377815</v>
      </c>
    </row>
    <row r="176" spans="1:14" x14ac:dyDescent="0.3">
      <c r="A176" s="18" t="s">
        <v>20</v>
      </c>
      <c r="B176" s="15">
        <v>254</v>
      </c>
      <c r="C176" s="16">
        <f t="shared" si="8"/>
        <v>-0.47117162661880363</v>
      </c>
      <c r="D176" s="16">
        <f t="shared" si="10"/>
        <v>0.31875908939327896</v>
      </c>
      <c r="E176" s="16"/>
      <c r="F176" s="16"/>
      <c r="G176" s="16"/>
      <c r="H176" s="16"/>
      <c r="I176" s="16"/>
      <c r="K176" s="19" t="s">
        <v>14</v>
      </c>
      <c r="L176" s="15">
        <v>113</v>
      </c>
      <c r="M176" s="16">
        <f t="shared" si="9"/>
        <v>-0.58242599142901319</v>
      </c>
      <c r="N176" s="16">
        <f t="shared" si="11"/>
        <v>0.28013988926715017</v>
      </c>
    </row>
    <row r="177" spans="1:14" x14ac:dyDescent="0.3">
      <c r="A177" s="18" t="s">
        <v>20</v>
      </c>
      <c r="B177" s="15">
        <v>176</v>
      </c>
      <c r="C177" s="16">
        <f t="shared" si="8"/>
        <v>-0.5327165943861536</v>
      </c>
      <c r="D177" s="16">
        <f t="shared" si="10"/>
        <v>0.29711488860856716</v>
      </c>
      <c r="E177" s="16"/>
      <c r="F177" s="16"/>
      <c r="G177" s="16"/>
      <c r="H177" s="16"/>
      <c r="I177" s="16"/>
      <c r="K177" s="19" t="s">
        <v>14</v>
      </c>
      <c r="L177" s="15">
        <v>1538</v>
      </c>
      <c r="M177" s="16">
        <f t="shared" si="9"/>
        <v>0.5419532273975729</v>
      </c>
      <c r="N177" s="16">
        <f t="shared" si="11"/>
        <v>0.70607463625998546</v>
      </c>
    </row>
    <row r="178" spans="1:14" x14ac:dyDescent="0.3">
      <c r="A178" s="18" t="s">
        <v>20</v>
      </c>
      <c r="B178" s="15">
        <v>337</v>
      </c>
      <c r="C178" s="16">
        <f t="shared" si="8"/>
        <v>-0.40568146860995685</v>
      </c>
      <c r="D178" s="16">
        <f t="shared" si="10"/>
        <v>0.34248833006935536</v>
      </c>
      <c r="E178" s="16"/>
      <c r="F178" s="16"/>
      <c r="G178" s="16"/>
      <c r="H178" s="16"/>
      <c r="I178" s="16"/>
      <c r="K178" s="19" t="s">
        <v>14</v>
      </c>
      <c r="L178" s="15">
        <v>9</v>
      </c>
      <c r="M178" s="16">
        <f t="shared" si="9"/>
        <v>-0.66448594845214648</v>
      </c>
      <c r="N178" s="16">
        <f t="shared" si="11"/>
        <v>0.25318966970563173</v>
      </c>
    </row>
    <row r="179" spans="1:14" x14ac:dyDescent="0.3">
      <c r="A179" s="18" t="s">
        <v>20</v>
      </c>
      <c r="B179" s="15">
        <v>107</v>
      </c>
      <c r="C179" s="16">
        <f t="shared" si="8"/>
        <v>-0.58716021971880938</v>
      </c>
      <c r="D179" s="16">
        <f t="shared" si="10"/>
        <v>0.27854805321865661</v>
      </c>
      <c r="E179" s="16"/>
      <c r="F179" s="16"/>
      <c r="G179" s="16"/>
      <c r="H179" s="16"/>
      <c r="I179" s="16"/>
      <c r="K179" s="19" t="s">
        <v>14</v>
      </c>
      <c r="L179" s="15">
        <v>554</v>
      </c>
      <c r="M179" s="16">
        <f t="shared" si="9"/>
        <v>-0.23446021212899601</v>
      </c>
      <c r="N179" s="16">
        <f t="shared" si="11"/>
        <v>0.40731385924353808</v>
      </c>
    </row>
    <row r="180" spans="1:14" x14ac:dyDescent="0.3">
      <c r="A180" s="18" t="s">
        <v>20</v>
      </c>
      <c r="B180" s="15">
        <v>183</v>
      </c>
      <c r="C180" s="16">
        <f t="shared" si="8"/>
        <v>-0.52719332804805807</v>
      </c>
      <c r="D180" s="16">
        <f t="shared" si="10"/>
        <v>0.29902967071846787</v>
      </c>
      <c r="E180" s="16"/>
      <c r="F180" s="16"/>
      <c r="G180" s="16"/>
      <c r="H180" s="16"/>
      <c r="I180" s="16"/>
      <c r="K180" s="19" t="s">
        <v>14</v>
      </c>
      <c r="L180" s="15">
        <v>648</v>
      </c>
      <c r="M180" s="16">
        <f t="shared" si="9"/>
        <v>-0.16029063558885631</v>
      </c>
      <c r="N180" s="16">
        <f t="shared" si="11"/>
        <v>0.43632606760851583</v>
      </c>
    </row>
    <row r="181" spans="1:14" x14ac:dyDescent="0.3">
      <c r="A181" s="18" t="s">
        <v>20</v>
      </c>
      <c r="B181" s="15">
        <v>72</v>
      </c>
      <c r="C181" s="16">
        <f t="shared" si="8"/>
        <v>-0.61477655140928689</v>
      </c>
      <c r="D181" s="16">
        <f t="shared" si="10"/>
        <v>0.2693511484284154</v>
      </c>
      <c r="E181" s="16"/>
      <c r="F181" s="16"/>
      <c r="G181" s="16"/>
      <c r="H181" s="16"/>
      <c r="I181" s="16"/>
      <c r="K181" s="19" t="s">
        <v>14</v>
      </c>
      <c r="L181" s="15">
        <v>21</v>
      </c>
      <c r="M181" s="16">
        <f t="shared" si="9"/>
        <v>-0.6550174918725542</v>
      </c>
      <c r="N181" s="16">
        <f t="shared" si="11"/>
        <v>0.2562282460716222</v>
      </c>
    </row>
    <row r="182" spans="1:14" x14ac:dyDescent="0.3">
      <c r="A182" s="18" t="s">
        <v>20</v>
      </c>
      <c r="B182" s="15">
        <v>295</v>
      </c>
      <c r="C182" s="16">
        <f t="shared" si="8"/>
        <v>-0.43882106663852993</v>
      </c>
      <c r="D182" s="16">
        <f t="shared" si="10"/>
        <v>0.33039559720663025</v>
      </c>
      <c r="E182" s="16"/>
      <c r="F182" s="16"/>
      <c r="G182" s="16"/>
      <c r="H182" s="16"/>
      <c r="I182" s="16"/>
      <c r="K182" s="19" t="s">
        <v>14</v>
      </c>
      <c r="L182" s="15">
        <v>54</v>
      </c>
      <c r="M182" s="16">
        <f t="shared" si="9"/>
        <v>-0.62897923627867536</v>
      </c>
      <c r="N182" s="16">
        <f t="shared" si="11"/>
        <v>0.26468132492625551</v>
      </c>
    </row>
    <row r="183" spans="1:14" x14ac:dyDescent="0.3">
      <c r="A183" s="18" t="s">
        <v>20</v>
      </c>
      <c r="B183" s="15">
        <v>142</v>
      </c>
      <c r="C183" s="16">
        <f t="shared" si="8"/>
        <v>-0.55954388802833177</v>
      </c>
      <c r="D183" s="16">
        <f t="shared" si="10"/>
        <v>0.28789529377855322</v>
      </c>
      <c r="E183" s="16"/>
      <c r="F183" s="16"/>
      <c r="G183" s="16"/>
      <c r="H183" s="16"/>
      <c r="I183" s="16"/>
      <c r="K183" s="19" t="s">
        <v>14</v>
      </c>
      <c r="L183" s="15">
        <v>120</v>
      </c>
      <c r="M183" s="16">
        <f t="shared" si="9"/>
        <v>-0.57690272509091767</v>
      </c>
      <c r="N183" s="16">
        <f t="shared" si="11"/>
        <v>0.28200258480379936</v>
      </c>
    </row>
    <row r="184" spans="1:14" x14ac:dyDescent="0.3">
      <c r="A184" s="18" t="s">
        <v>20</v>
      </c>
      <c r="B184" s="15">
        <v>85</v>
      </c>
      <c r="C184" s="16">
        <f t="shared" si="8"/>
        <v>-0.60451905678139528</v>
      </c>
      <c r="D184" s="16">
        <f t="shared" si="10"/>
        <v>0.2727493016410128</v>
      </c>
      <c r="E184" s="16"/>
      <c r="F184" s="16"/>
      <c r="G184" s="16"/>
      <c r="H184" s="16"/>
      <c r="I184" s="16"/>
      <c r="K184" s="19" t="s">
        <v>14</v>
      </c>
      <c r="L184" s="15">
        <v>579</v>
      </c>
      <c r="M184" s="16">
        <f t="shared" si="9"/>
        <v>-0.21473426092151204</v>
      </c>
      <c r="N184" s="16">
        <f t="shared" si="11"/>
        <v>0.41498725462948316</v>
      </c>
    </row>
    <row r="185" spans="1:14" x14ac:dyDescent="0.3">
      <c r="A185" s="18" t="s">
        <v>20</v>
      </c>
      <c r="B185" s="15">
        <v>659</v>
      </c>
      <c r="C185" s="16">
        <f t="shared" si="8"/>
        <v>-0.15161121705756336</v>
      </c>
      <c r="D185" s="16">
        <f t="shared" si="10"/>
        <v>0.4397467928774364</v>
      </c>
      <c r="E185" s="16"/>
      <c r="F185" s="16"/>
      <c r="G185" s="16"/>
      <c r="H185" s="16"/>
      <c r="I185" s="16"/>
      <c r="K185" s="19" t="s">
        <v>14</v>
      </c>
      <c r="L185" s="15">
        <v>2072</v>
      </c>
      <c r="M185" s="16">
        <f t="shared" si="9"/>
        <v>0.96329954518943051</v>
      </c>
      <c r="N185" s="16">
        <f t="shared" si="11"/>
        <v>0.83230138925989516</v>
      </c>
    </row>
    <row r="186" spans="1:14" x14ac:dyDescent="0.3">
      <c r="A186" s="18" t="s">
        <v>20</v>
      </c>
      <c r="B186" s="15">
        <v>121</v>
      </c>
      <c r="C186" s="16">
        <f t="shared" si="8"/>
        <v>-0.57611368704261834</v>
      </c>
      <c r="D186" s="16">
        <f t="shared" si="10"/>
        <v>0.28226917033555138</v>
      </c>
      <c r="E186" s="16"/>
      <c r="F186" s="16"/>
      <c r="G186" s="16"/>
      <c r="H186" s="16"/>
      <c r="I186" s="16"/>
      <c r="K186" s="19" t="s">
        <v>14</v>
      </c>
      <c r="L186" s="15">
        <v>0</v>
      </c>
      <c r="M186" s="16">
        <f t="shared" si="9"/>
        <v>-0.67158729088684077</v>
      </c>
      <c r="N186" s="16">
        <f t="shared" si="11"/>
        <v>0.25092323568073394</v>
      </c>
    </row>
    <row r="187" spans="1:14" x14ac:dyDescent="0.3">
      <c r="A187" s="18" t="s">
        <v>20</v>
      </c>
      <c r="B187" s="15">
        <v>3742</v>
      </c>
      <c r="C187" s="16">
        <f t="shared" si="8"/>
        <v>2.2809930858493592</v>
      </c>
      <c r="D187" s="16">
        <f t="shared" si="10"/>
        <v>0.98872557198998445</v>
      </c>
      <c r="E187" s="16"/>
      <c r="F187" s="16"/>
      <c r="G187" s="16"/>
      <c r="H187" s="16"/>
      <c r="I187" s="16"/>
      <c r="K187" s="19" t="s">
        <v>14</v>
      </c>
      <c r="L187" s="15">
        <v>1796</v>
      </c>
      <c r="M187" s="16">
        <f t="shared" si="9"/>
        <v>0.74552504385880747</v>
      </c>
      <c r="N187" s="16">
        <f t="shared" si="11"/>
        <v>0.77202281141850593</v>
      </c>
    </row>
    <row r="188" spans="1:14" x14ac:dyDescent="0.3">
      <c r="A188" s="18" t="s">
        <v>20</v>
      </c>
      <c r="B188" s="15">
        <v>223</v>
      </c>
      <c r="C188" s="16">
        <f t="shared" si="8"/>
        <v>-0.49563180611608376</v>
      </c>
      <c r="D188" s="16">
        <f t="shared" si="10"/>
        <v>0.31007710410767353</v>
      </c>
      <c r="E188" s="16"/>
      <c r="F188" s="16"/>
      <c r="G188" s="16"/>
      <c r="H188" s="16"/>
      <c r="I188" s="16"/>
      <c r="K188" s="19" t="s">
        <v>14</v>
      </c>
      <c r="L188" s="15">
        <v>62</v>
      </c>
      <c r="M188" s="16">
        <f t="shared" si="9"/>
        <v>-0.62266693189228051</v>
      </c>
      <c r="N188" s="16">
        <f t="shared" si="11"/>
        <v>0.2667517087172121</v>
      </c>
    </row>
    <row r="189" spans="1:14" x14ac:dyDescent="0.3">
      <c r="A189" s="18" t="s">
        <v>20</v>
      </c>
      <c r="B189" s="15">
        <v>133</v>
      </c>
      <c r="C189" s="16">
        <f t="shared" si="8"/>
        <v>-0.56664523046302606</v>
      </c>
      <c r="D189" s="16">
        <f t="shared" si="10"/>
        <v>0.2854776192683055</v>
      </c>
      <c r="E189" s="16"/>
      <c r="F189" s="16"/>
      <c r="G189" s="16"/>
      <c r="H189" s="16"/>
      <c r="I189" s="16"/>
      <c r="K189" s="19" t="s">
        <v>14</v>
      </c>
      <c r="L189" s="15">
        <v>347</v>
      </c>
      <c r="M189" s="16">
        <f t="shared" si="9"/>
        <v>-0.39779108812696329</v>
      </c>
      <c r="N189" s="16">
        <f t="shared" si="11"/>
        <v>0.34539209349846078</v>
      </c>
    </row>
    <row r="190" spans="1:14" x14ac:dyDescent="0.3">
      <c r="A190" s="18" t="s">
        <v>20</v>
      </c>
      <c r="B190" s="15">
        <v>5168</v>
      </c>
      <c r="C190" s="16">
        <f t="shared" si="8"/>
        <v>3.406161342724245</v>
      </c>
      <c r="D190" s="16">
        <f t="shared" si="10"/>
        <v>0.99967058384198071</v>
      </c>
      <c r="E190" s="16"/>
      <c r="F190" s="16"/>
      <c r="G190" s="16"/>
      <c r="H190" s="16"/>
      <c r="I190" s="16"/>
      <c r="K190" s="19" t="s">
        <v>14</v>
      </c>
      <c r="L190" s="15">
        <v>19</v>
      </c>
      <c r="M190" s="16">
        <f t="shared" si="9"/>
        <v>-0.65659556796915297</v>
      </c>
      <c r="N190" s="16">
        <f t="shared" si="11"/>
        <v>0.25572049971291566</v>
      </c>
    </row>
    <row r="191" spans="1:14" x14ac:dyDescent="0.3">
      <c r="A191" s="18" t="s">
        <v>20</v>
      </c>
      <c r="B191" s="15">
        <v>307</v>
      </c>
      <c r="C191" s="16">
        <f t="shared" si="8"/>
        <v>-0.4293526100589376</v>
      </c>
      <c r="D191" s="16">
        <f t="shared" si="10"/>
        <v>0.33383331788239107</v>
      </c>
      <c r="E191" s="16"/>
      <c r="F191" s="16"/>
      <c r="G191" s="16"/>
      <c r="H191" s="16"/>
      <c r="I191" s="16"/>
      <c r="K191" s="19" t="s">
        <v>14</v>
      </c>
      <c r="L191" s="15">
        <v>1258</v>
      </c>
      <c r="M191" s="16">
        <f t="shared" si="9"/>
        <v>0.32102257387375249</v>
      </c>
      <c r="N191" s="16">
        <f t="shared" si="11"/>
        <v>0.62590335796233665</v>
      </c>
    </row>
    <row r="192" spans="1:14" x14ac:dyDescent="0.3">
      <c r="A192" s="18" t="s">
        <v>20</v>
      </c>
      <c r="B192" s="15">
        <v>2441</v>
      </c>
      <c r="C192" s="16">
        <f t="shared" si="8"/>
        <v>1.2544545850118938</v>
      </c>
      <c r="D192" s="16">
        <f t="shared" si="10"/>
        <v>0.89516158850180039</v>
      </c>
      <c r="E192" s="16"/>
      <c r="F192" s="16"/>
      <c r="G192" s="16"/>
      <c r="H192" s="16"/>
      <c r="I192" s="16"/>
      <c r="K192" s="19" t="s">
        <v>14</v>
      </c>
      <c r="L192" s="15">
        <v>362</v>
      </c>
      <c r="M192" s="16">
        <f t="shared" si="9"/>
        <v>-0.38595551740247291</v>
      </c>
      <c r="N192" s="16">
        <f t="shared" si="11"/>
        <v>0.34976480653642961</v>
      </c>
    </row>
    <row r="193" spans="1:14" x14ac:dyDescent="0.3">
      <c r="A193" s="18" t="s">
        <v>20</v>
      </c>
      <c r="B193" s="15">
        <v>1385</v>
      </c>
      <c r="C193" s="16">
        <f t="shared" si="8"/>
        <v>0.42123040600777106</v>
      </c>
      <c r="D193" s="16">
        <f t="shared" si="10"/>
        <v>0.66320657832134478</v>
      </c>
      <c r="E193" s="16"/>
      <c r="F193" s="16"/>
      <c r="G193" s="16"/>
      <c r="H193" s="16"/>
      <c r="I193" s="16"/>
      <c r="K193" s="19" t="s">
        <v>14</v>
      </c>
      <c r="L193" s="15">
        <v>133</v>
      </c>
      <c r="M193" s="16">
        <f t="shared" si="9"/>
        <v>-0.56664523046302606</v>
      </c>
      <c r="N193" s="16">
        <f t="shared" si="11"/>
        <v>0.2854776192683055</v>
      </c>
    </row>
    <row r="194" spans="1:14" x14ac:dyDescent="0.3">
      <c r="A194" s="18" t="s">
        <v>20</v>
      </c>
      <c r="B194" s="15">
        <v>190</v>
      </c>
      <c r="C194" s="16">
        <f t="shared" ref="C194:C257" si="12">STANDARDIZE(B194,$G$2,$G$6)</f>
        <v>-0.52167006170996255</v>
      </c>
      <c r="D194" s="16">
        <f t="shared" si="10"/>
        <v>0.30095003645790369</v>
      </c>
      <c r="E194" s="16"/>
      <c r="F194" s="16"/>
      <c r="G194" s="16"/>
      <c r="H194" s="16"/>
      <c r="I194" s="16"/>
      <c r="K194" s="19" t="s">
        <v>14</v>
      </c>
      <c r="L194" s="15">
        <v>846</v>
      </c>
      <c r="M194" s="16">
        <f t="shared" ref="M194:M257" si="13">STANDARDIZE(L194,$G$2,$G$6)</f>
        <v>-4.0611020255832747E-3</v>
      </c>
      <c r="N194" s="16">
        <f t="shared" si="11"/>
        <v>0.49837985915034771</v>
      </c>
    </row>
    <row r="195" spans="1:14" x14ac:dyDescent="0.3">
      <c r="A195" s="18" t="s">
        <v>20</v>
      </c>
      <c r="B195" s="15">
        <v>470</v>
      </c>
      <c r="C195" s="16">
        <f t="shared" si="12"/>
        <v>-0.30073940818614214</v>
      </c>
      <c r="D195" s="16">
        <f t="shared" ref="D195:D258" si="14">_xlfn.NORM.S.DIST(C195,TRUE)</f>
        <v>0.38180660783868781</v>
      </c>
      <c r="E195" s="16"/>
      <c r="F195" s="16"/>
      <c r="G195" s="16"/>
      <c r="H195" s="16"/>
      <c r="I195" s="16"/>
      <c r="K195" s="19" t="s">
        <v>14</v>
      </c>
      <c r="L195" s="15">
        <v>10</v>
      </c>
      <c r="M195" s="16">
        <f t="shared" si="13"/>
        <v>-0.66369691040384715</v>
      </c>
      <c r="N195" s="16">
        <f t="shared" ref="N195:N258" si="15">_xlfn.NORM.S.DIST(M195,TRUE)</f>
        <v>0.25344215860430658</v>
      </c>
    </row>
    <row r="196" spans="1:14" x14ac:dyDescent="0.3">
      <c r="A196" s="18" t="s">
        <v>20</v>
      </c>
      <c r="B196" s="15">
        <v>253</v>
      </c>
      <c r="C196" s="16">
        <f t="shared" si="12"/>
        <v>-0.47196066466710301</v>
      </c>
      <c r="D196" s="16">
        <f t="shared" si="14"/>
        <v>0.31847743277173524</v>
      </c>
      <c r="E196" s="16"/>
      <c r="F196" s="16"/>
      <c r="G196" s="16"/>
      <c r="H196" s="16"/>
      <c r="I196" s="16"/>
      <c r="K196" s="19" t="s">
        <v>14</v>
      </c>
      <c r="L196" s="15">
        <v>191</v>
      </c>
      <c r="M196" s="16">
        <f t="shared" si="13"/>
        <v>-0.52088102366166322</v>
      </c>
      <c r="N196" s="16">
        <f t="shared" si="15"/>
        <v>0.30122482775649495</v>
      </c>
    </row>
    <row r="197" spans="1:14" x14ac:dyDescent="0.3">
      <c r="A197" s="18" t="s">
        <v>20</v>
      </c>
      <c r="B197" s="15">
        <v>1113</v>
      </c>
      <c r="C197" s="16">
        <f t="shared" si="12"/>
        <v>0.20661205687034551</v>
      </c>
      <c r="D197" s="16">
        <f t="shared" si="14"/>
        <v>0.58184357829134759</v>
      </c>
      <c r="E197" s="16"/>
      <c r="F197" s="16"/>
      <c r="G197" s="16"/>
      <c r="H197" s="16"/>
      <c r="I197" s="16"/>
      <c r="K197" s="19" t="s">
        <v>14</v>
      </c>
      <c r="L197" s="15">
        <v>1979</v>
      </c>
      <c r="M197" s="16">
        <f t="shared" si="13"/>
        <v>0.88991900669759016</v>
      </c>
      <c r="N197" s="16">
        <f t="shared" si="15"/>
        <v>0.81324531130770927</v>
      </c>
    </row>
    <row r="198" spans="1:14" x14ac:dyDescent="0.3">
      <c r="A198" s="18" t="s">
        <v>20</v>
      </c>
      <c r="B198" s="15">
        <v>2283</v>
      </c>
      <c r="C198" s="16">
        <f t="shared" si="12"/>
        <v>1.1297865733805952</v>
      </c>
      <c r="D198" s="16">
        <f t="shared" si="14"/>
        <v>0.87071691643256288</v>
      </c>
      <c r="E198" s="16"/>
      <c r="F198" s="16"/>
      <c r="G198" s="16"/>
      <c r="H198" s="16"/>
      <c r="I198" s="16"/>
      <c r="K198" s="19" t="s">
        <v>14</v>
      </c>
      <c r="L198" s="15">
        <v>63</v>
      </c>
      <c r="M198" s="16">
        <f t="shared" si="13"/>
        <v>-0.62187789384398118</v>
      </c>
      <c r="N198" s="16">
        <f t="shared" si="15"/>
        <v>0.2670110810262456</v>
      </c>
    </row>
    <row r="199" spans="1:14" x14ac:dyDescent="0.3">
      <c r="A199" s="18" t="s">
        <v>20</v>
      </c>
      <c r="B199" s="15">
        <v>1095</v>
      </c>
      <c r="C199" s="16">
        <f t="shared" si="12"/>
        <v>0.19240937200095704</v>
      </c>
      <c r="D199" s="16">
        <f t="shared" si="14"/>
        <v>0.57628922411758232</v>
      </c>
      <c r="E199" s="16"/>
      <c r="F199" s="16"/>
      <c r="G199" s="16"/>
      <c r="H199" s="16"/>
      <c r="I199" s="16"/>
      <c r="K199" s="19" t="s">
        <v>14</v>
      </c>
      <c r="L199" s="15">
        <v>6080</v>
      </c>
      <c r="M199" s="16">
        <f t="shared" si="13"/>
        <v>4.1257640427732598</v>
      </c>
      <c r="N199" s="16">
        <f t="shared" si="15"/>
        <v>0.99998152470162593</v>
      </c>
    </row>
    <row r="200" spans="1:14" x14ac:dyDescent="0.3">
      <c r="A200" s="18" t="s">
        <v>20</v>
      </c>
      <c r="B200" s="15">
        <v>1690</v>
      </c>
      <c r="C200" s="16">
        <f t="shared" si="12"/>
        <v>0.66188701073907552</v>
      </c>
      <c r="D200" s="16">
        <f t="shared" si="14"/>
        <v>0.74597818153312845</v>
      </c>
      <c r="E200" s="16"/>
      <c r="F200" s="16"/>
      <c r="G200" s="16"/>
      <c r="H200" s="16"/>
      <c r="I200" s="16"/>
      <c r="K200" s="19" t="s">
        <v>14</v>
      </c>
      <c r="L200" s="15">
        <v>80</v>
      </c>
      <c r="M200" s="16">
        <f t="shared" si="13"/>
        <v>-0.60846424702289204</v>
      </c>
      <c r="N200" s="16">
        <f t="shared" si="15"/>
        <v>0.27143980584905392</v>
      </c>
    </row>
    <row r="201" spans="1:14" x14ac:dyDescent="0.3">
      <c r="A201" s="18" t="s">
        <v>20</v>
      </c>
      <c r="B201" s="15">
        <v>191</v>
      </c>
      <c r="C201" s="16">
        <f t="shared" si="12"/>
        <v>-0.52088102366166322</v>
      </c>
      <c r="D201" s="16">
        <f t="shared" si="14"/>
        <v>0.30122482775649495</v>
      </c>
      <c r="E201" s="16"/>
      <c r="F201" s="16"/>
      <c r="G201" s="16"/>
      <c r="H201" s="16"/>
      <c r="I201" s="16"/>
      <c r="K201" s="19" t="s">
        <v>14</v>
      </c>
      <c r="L201" s="15">
        <v>9</v>
      </c>
      <c r="M201" s="16">
        <f t="shared" si="13"/>
        <v>-0.66448594845214648</v>
      </c>
      <c r="N201" s="16">
        <f t="shared" si="15"/>
        <v>0.25318966970563173</v>
      </c>
    </row>
    <row r="202" spans="1:14" x14ac:dyDescent="0.3">
      <c r="A202" s="18" t="s">
        <v>20</v>
      </c>
      <c r="B202" s="15">
        <v>2013</v>
      </c>
      <c r="C202" s="16">
        <f t="shared" si="12"/>
        <v>0.91674630033976834</v>
      </c>
      <c r="D202" s="16">
        <f t="shared" si="14"/>
        <v>0.82036220105204527</v>
      </c>
      <c r="E202" s="16"/>
      <c r="F202" s="16"/>
      <c r="G202" s="16"/>
      <c r="H202" s="16"/>
      <c r="I202" s="16"/>
      <c r="K202" s="19" t="s">
        <v>14</v>
      </c>
      <c r="L202" s="15">
        <v>1784</v>
      </c>
      <c r="M202" s="16">
        <f t="shared" si="13"/>
        <v>0.73605658727921519</v>
      </c>
      <c r="N202" s="16">
        <f t="shared" si="15"/>
        <v>0.76915186947581105</v>
      </c>
    </row>
    <row r="203" spans="1:14" x14ac:dyDescent="0.3">
      <c r="A203" s="18" t="s">
        <v>20</v>
      </c>
      <c r="B203" s="15">
        <v>1703</v>
      </c>
      <c r="C203" s="16">
        <f t="shared" si="12"/>
        <v>0.67214450536696713</v>
      </c>
      <c r="D203" s="16">
        <f t="shared" si="14"/>
        <v>0.74925414706372662</v>
      </c>
      <c r="E203" s="16"/>
      <c r="F203" s="16"/>
      <c r="G203" s="16"/>
      <c r="H203" s="16"/>
      <c r="I203" s="16"/>
      <c r="K203" s="19" t="s">
        <v>14</v>
      </c>
      <c r="L203" s="15">
        <v>243</v>
      </c>
      <c r="M203" s="16">
        <f t="shared" si="13"/>
        <v>-0.47985104515009658</v>
      </c>
      <c r="N203" s="16">
        <f t="shared" si="15"/>
        <v>0.31566665670370597</v>
      </c>
    </row>
    <row r="204" spans="1:14" x14ac:dyDescent="0.3">
      <c r="A204" s="18" t="s">
        <v>20</v>
      </c>
      <c r="B204" s="15">
        <v>80</v>
      </c>
      <c r="C204" s="16">
        <f t="shared" si="12"/>
        <v>-0.60846424702289204</v>
      </c>
      <c r="D204" s="16">
        <f t="shared" si="14"/>
        <v>0.27143980584905392</v>
      </c>
      <c r="E204" s="16"/>
      <c r="F204" s="16"/>
      <c r="G204" s="16"/>
      <c r="H204" s="16"/>
      <c r="I204" s="16"/>
      <c r="K204" s="19" t="s">
        <v>14</v>
      </c>
      <c r="L204" s="15">
        <v>1296</v>
      </c>
      <c r="M204" s="16">
        <f t="shared" si="13"/>
        <v>0.35100601970912815</v>
      </c>
      <c r="N204" s="16">
        <f t="shared" si="15"/>
        <v>0.63720808384438432</v>
      </c>
    </row>
    <row r="205" spans="1:14" x14ac:dyDescent="0.3">
      <c r="A205" s="18" t="s">
        <v>20</v>
      </c>
      <c r="B205" s="15">
        <v>41</v>
      </c>
      <c r="C205" s="16">
        <f t="shared" si="12"/>
        <v>-0.63923673090656707</v>
      </c>
      <c r="D205" s="16">
        <f t="shared" si="14"/>
        <v>0.26133447025814488</v>
      </c>
      <c r="E205" s="16"/>
      <c r="F205" s="16"/>
      <c r="G205" s="16"/>
      <c r="H205" s="16"/>
      <c r="I205" s="16"/>
      <c r="K205" s="19" t="s">
        <v>14</v>
      </c>
      <c r="L205" s="15">
        <v>77</v>
      </c>
      <c r="M205" s="16">
        <f t="shared" si="13"/>
        <v>-0.61083136116779013</v>
      </c>
      <c r="N205" s="16">
        <f t="shared" si="15"/>
        <v>0.27065561460105259</v>
      </c>
    </row>
    <row r="206" spans="1:14" x14ac:dyDescent="0.3">
      <c r="A206" s="18" t="s">
        <v>20</v>
      </c>
      <c r="B206" s="15">
        <v>187</v>
      </c>
      <c r="C206" s="16">
        <f t="shared" si="12"/>
        <v>-0.52403717585486065</v>
      </c>
      <c r="D206" s="16">
        <f t="shared" si="14"/>
        <v>0.30012634157334023</v>
      </c>
      <c r="E206" s="16"/>
      <c r="F206" s="16"/>
      <c r="G206" s="16"/>
      <c r="H206" s="16"/>
      <c r="I206" s="16"/>
      <c r="K206" s="19" t="s">
        <v>14</v>
      </c>
      <c r="L206" s="15">
        <v>395</v>
      </c>
      <c r="M206" s="16">
        <f t="shared" si="13"/>
        <v>-0.35991726180859407</v>
      </c>
      <c r="N206" s="16">
        <f t="shared" si="15"/>
        <v>0.35945450392995026</v>
      </c>
    </row>
    <row r="207" spans="1:14" x14ac:dyDescent="0.3">
      <c r="A207" s="18" t="s">
        <v>20</v>
      </c>
      <c r="B207" s="15">
        <v>2875</v>
      </c>
      <c r="C207" s="16">
        <f t="shared" si="12"/>
        <v>1.5968970979738155</v>
      </c>
      <c r="D207" s="16">
        <f t="shared" si="14"/>
        <v>0.94485567659977765</v>
      </c>
      <c r="E207" s="16"/>
      <c r="F207" s="16"/>
      <c r="G207" s="16"/>
      <c r="H207" s="16"/>
      <c r="I207" s="16"/>
      <c r="K207" s="19" t="s">
        <v>14</v>
      </c>
      <c r="L207" s="15">
        <v>49</v>
      </c>
      <c r="M207" s="16">
        <f t="shared" si="13"/>
        <v>-0.63292442652017211</v>
      </c>
      <c r="N207" s="16">
        <f t="shared" si="15"/>
        <v>0.26339149786769012</v>
      </c>
    </row>
    <row r="208" spans="1:14" x14ac:dyDescent="0.3">
      <c r="A208" s="18" t="s">
        <v>20</v>
      </c>
      <c r="B208" s="15">
        <v>88</v>
      </c>
      <c r="C208" s="16">
        <f t="shared" si="12"/>
        <v>-0.60215194263649718</v>
      </c>
      <c r="D208" s="16">
        <f t="shared" si="14"/>
        <v>0.2735365008079732</v>
      </c>
      <c r="E208" s="16"/>
      <c r="F208" s="16"/>
      <c r="G208" s="16"/>
      <c r="H208" s="16"/>
      <c r="I208" s="16"/>
      <c r="K208" s="19" t="s">
        <v>14</v>
      </c>
      <c r="L208" s="15">
        <v>180</v>
      </c>
      <c r="M208" s="16">
        <f t="shared" si="13"/>
        <v>-0.52956044219295617</v>
      </c>
      <c r="N208" s="16">
        <f t="shared" si="15"/>
        <v>0.29820836364442088</v>
      </c>
    </row>
    <row r="209" spans="1:14" x14ac:dyDescent="0.3">
      <c r="A209" s="18" t="s">
        <v>20</v>
      </c>
      <c r="B209" s="15">
        <v>191</v>
      </c>
      <c r="C209" s="16">
        <f t="shared" si="12"/>
        <v>-0.52088102366166322</v>
      </c>
      <c r="D209" s="16">
        <f t="shared" si="14"/>
        <v>0.30122482775649495</v>
      </c>
      <c r="E209" s="16"/>
      <c r="F209" s="16"/>
      <c r="G209" s="16"/>
      <c r="H209" s="16"/>
      <c r="I209" s="16"/>
      <c r="K209" s="19" t="s">
        <v>14</v>
      </c>
      <c r="L209" s="15">
        <v>2690</v>
      </c>
      <c r="M209" s="16">
        <f t="shared" si="13"/>
        <v>1.4509250590384342</v>
      </c>
      <c r="N209" s="16">
        <f t="shared" si="15"/>
        <v>0.92659963541261958</v>
      </c>
    </row>
    <row r="210" spans="1:14" x14ac:dyDescent="0.3">
      <c r="A210" s="18" t="s">
        <v>20</v>
      </c>
      <c r="B210" s="15">
        <v>139</v>
      </c>
      <c r="C210" s="16">
        <f t="shared" si="12"/>
        <v>-0.56191100217322987</v>
      </c>
      <c r="D210" s="16">
        <f t="shared" si="14"/>
        <v>0.28708832861081324</v>
      </c>
      <c r="E210" s="16"/>
      <c r="F210" s="16"/>
      <c r="G210" s="16"/>
      <c r="H210" s="16"/>
      <c r="I210" s="16"/>
      <c r="K210" s="19" t="s">
        <v>14</v>
      </c>
      <c r="L210" s="15">
        <v>2779</v>
      </c>
      <c r="M210" s="16">
        <f t="shared" si="13"/>
        <v>1.5211494453370771</v>
      </c>
      <c r="N210" s="16">
        <f t="shared" si="15"/>
        <v>0.9358888306698292</v>
      </c>
    </row>
    <row r="211" spans="1:14" x14ac:dyDescent="0.3">
      <c r="A211" s="18" t="s">
        <v>20</v>
      </c>
      <c r="B211" s="15">
        <v>186</v>
      </c>
      <c r="C211" s="16">
        <f t="shared" si="12"/>
        <v>-0.52482621390315998</v>
      </c>
      <c r="D211" s="16">
        <f t="shared" si="14"/>
        <v>0.29985200336291684</v>
      </c>
      <c r="E211" s="16"/>
      <c r="F211" s="16"/>
      <c r="G211" s="16"/>
      <c r="H211" s="16"/>
      <c r="I211" s="16"/>
      <c r="K211" s="19" t="s">
        <v>14</v>
      </c>
      <c r="L211" s="15">
        <v>92</v>
      </c>
      <c r="M211" s="16">
        <f t="shared" si="13"/>
        <v>-0.59899579044329976</v>
      </c>
      <c r="N211" s="16">
        <f t="shared" si="15"/>
        <v>0.27458784585559709</v>
      </c>
    </row>
    <row r="212" spans="1:14" x14ac:dyDescent="0.3">
      <c r="A212" s="18" t="s">
        <v>20</v>
      </c>
      <c r="B212" s="15">
        <v>112</v>
      </c>
      <c r="C212" s="16">
        <f t="shared" si="12"/>
        <v>-0.58321502947731252</v>
      </c>
      <c r="D212" s="16">
        <f t="shared" si="14"/>
        <v>0.27987427739416876</v>
      </c>
      <c r="E212" s="16"/>
      <c r="F212" s="16"/>
      <c r="G212" s="16"/>
      <c r="H212" s="16"/>
      <c r="I212" s="16"/>
      <c r="K212" s="19" t="s">
        <v>14</v>
      </c>
      <c r="L212" s="15">
        <v>1028</v>
      </c>
      <c r="M212" s="16">
        <f t="shared" si="13"/>
        <v>0.13954382276490002</v>
      </c>
      <c r="N212" s="16">
        <f t="shared" si="15"/>
        <v>0.55548978544652494</v>
      </c>
    </row>
    <row r="213" spans="1:14" x14ac:dyDescent="0.3">
      <c r="A213" s="18" t="s">
        <v>20</v>
      </c>
      <c r="B213" s="15">
        <v>101</v>
      </c>
      <c r="C213" s="16">
        <f t="shared" si="12"/>
        <v>-0.59189444800860547</v>
      </c>
      <c r="D213" s="16">
        <f t="shared" si="14"/>
        <v>0.27696063592463516</v>
      </c>
      <c r="E213" s="16"/>
      <c r="F213" s="16"/>
      <c r="G213" s="16"/>
      <c r="H213" s="16"/>
      <c r="I213" s="16"/>
      <c r="K213" s="19" t="s">
        <v>14</v>
      </c>
      <c r="L213" s="15">
        <v>26</v>
      </c>
      <c r="M213" s="16">
        <f t="shared" si="13"/>
        <v>-0.65107230163105745</v>
      </c>
      <c r="N213" s="16">
        <f t="shared" si="15"/>
        <v>0.25749990774926246</v>
      </c>
    </row>
    <row r="214" spans="1:14" x14ac:dyDescent="0.3">
      <c r="A214" s="18" t="s">
        <v>20</v>
      </c>
      <c r="B214" s="15">
        <v>206</v>
      </c>
      <c r="C214" s="16">
        <f t="shared" si="12"/>
        <v>-0.50904545293717285</v>
      </c>
      <c r="D214" s="16">
        <f t="shared" si="14"/>
        <v>0.30536018233262752</v>
      </c>
      <c r="E214" s="16"/>
      <c r="F214" s="16"/>
      <c r="G214" s="16"/>
      <c r="H214" s="16"/>
      <c r="I214" s="16"/>
      <c r="K214" s="19" t="s">
        <v>14</v>
      </c>
      <c r="L214" s="15">
        <v>1790</v>
      </c>
      <c r="M214" s="16">
        <f t="shared" si="13"/>
        <v>0.74079081556901138</v>
      </c>
      <c r="N214" s="16">
        <f t="shared" si="15"/>
        <v>0.77058985759050225</v>
      </c>
    </row>
    <row r="215" spans="1:14" x14ac:dyDescent="0.3">
      <c r="A215" s="18" t="s">
        <v>20</v>
      </c>
      <c r="B215" s="15">
        <v>154</v>
      </c>
      <c r="C215" s="16">
        <f t="shared" si="12"/>
        <v>-0.55007543144873949</v>
      </c>
      <c r="D215" s="16">
        <f t="shared" si="14"/>
        <v>0.29113381857315535</v>
      </c>
      <c r="E215" s="16"/>
      <c r="F215" s="16"/>
      <c r="G215" s="16"/>
      <c r="H215" s="16"/>
      <c r="I215" s="16"/>
      <c r="K215" s="19" t="s">
        <v>14</v>
      </c>
      <c r="L215" s="15">
        <v>37</v>
      </c>
      <c r="M215" s="16">
        <f t="shared" si="13"/>
        <v>-0.6423928830997645</v>
      </c>
      <c r="N215" s="16">
        <f t="shared" si="15"/>
        <v>0.26030905973887797</v>
      </c>
    </row>
    <row r="216" spans="1:14" x14ac:dyDescent="0.3">
      <c r="A216" s="18" t="s">
        <v>20</v>
      </c>
      <c r="B216" s="15">
        <v>5966</v>
      </c>
      <c r="C216" s="16">
        <f t="shared" si="12"/>
        <v>4.0358137052671328</v>
      </c>
      <c r="D216" s="16">
        <f t="shared" si="14"/>
        <v>0.99997279330976496</v>
      </c>
      <c r="E216" s="16"/>
      <c r="F216" s="16"/>
      <c r="G216" s="16"/>
      <c r="H216" s="16"/>
      <c r="I216" s="16"/>
      <c r="K216" s="19" t="s">
        <v>14</v>
      </c>
      <c r="L216" s="15">
        <v>35</v>
      </c>
      <c r="M216" s="16">
        <f t="shared" si="13"/>
        <v>-0.64397095919636316</v>
      </c>
      <c r="N216" s="16">
        <f t="shared" si="15"/>
        <v>0.25979713294311046</v>
      </c>
    </row>
    <row r="217" spans="1:14" x14ac:dyDescent="0.3">
      <c r="A217" s="18" t="s">
        <v>20</v>
      </c>
      <c r="B217" s="15">
        <v>169</v>
      </c>
      <c r="C217" s="16">
        <f t="shared" si="12"/>
        <v>-0.53823986072424912</v>
      </c>
      <c r="D217" s="16">
        <f t="shared" si="14"/>
        <v>0.29520573213568263</v>
      </c>
      <c r="E217" s="16"/>
      <c r="F217" s="16"/>
      <c r="G217" s="16"/>
      <c r="H217" s="16"/>
      <c r="I217" s="16"/>
      <c r="K217" s="19" t="s">
        <v>14</v>
      </c>
      <c r="L217" s="15">
        <v>558</v>
      </c>
      <c r="M217" s="16">
        <f t="shared" si="13"/>
        <v>-0.23130405993579858</v>
      </c>
      <c r="N217" s="16">
        <f t="shared" si="15"/>
        <v>0.40853929641485609</v>
      </c>
    </row>
    <row r="218" spans="1:14" x14ac:dyDescent="0.3">
      <c r="A218" s="18" t="s">
        <v>20</v>
      </c>
      <c r="B218" s="15">
        <v>2106</v>
      </c>
      <c r="C218" s="16">
        <f t="shared" si="12"/>
        <v>0.99012683883160868</v>
      </c>
      <c r="D218" s="16">
        <f t="shared" si="14"/>
        <v>0.83894393672950496</v>
      </c>
      <c r="E218" s="16"/>
      <c r="F218" s="16"/>
      <c r="G218" s="16"/>
      <c r="H218" s="16"/>
      <c r="I218" s="16"/>
      <c r="K218" s="19" t="s">
        <v>14</v>
      </c>
      <c r="L218" s="15">
        <v>64</v>
      </c>
      <c r="M218" s="16">
        <f t="shared" si="13"/>
        <v>-0.62108885579568174</v>
      </c>
      <c r="N218" s="16">
        <f t="shared" si="15"/>
        <v>0.26727058063668691</v>
      </c>
    </row>
    <row r="219" spans="1:14" x14ac:dyDescent="0.3">
      <c r="A219" s="18" t="s">
        <v>20</v>
      </c>
      <c r="B219" s="15">
        <v>131</v>
      </c>
      <c r="C219" s="16">
        <f t="shared" si="12"/>
        <v>-0.56822330655962472</v>
      </c>
      <c r="D219" s="16">
        <f t="shared" si="14"/>
        <v>0.28494167386542191</v>
      </c>
      <c r="E219" s="16"/>
      <c r="F219" s="16"/>
      <c r="G219" s="16"/>
      <c r="H219" s="16"/>
      <c r="I219" s="16"/>
      <c r="K219" s="19" t="s">
        <v>14</v>
      </c>
      <c r="L219" s="15">
        <v>245</v>
      </c>
      <c r="M219" s="16">
        <f t="shared" si="13"/>
        <v>-0.47827296905349787</v>
      </c>
      <c r="N219" s="16">
        <f t="shared" si="15"/>
        <v>0.31622796646213885</v>
      </c>
    </row>
    <row r="220" spans="1:14" x14ac:dyDescent="0.3">
      <c r="A220" s="18" t="s">
        <v>20</v>
      </c>
      <c r="B220" s="15">
        <v>84</v>
      </c>
      <c r="C220" s="16">
        <f t="shared" si="12"/>
        <v>-0.60530809482969461</v>
      </c>
      <c r="D220" s="16">
        <f t="shared" si="14"/>
        <v>0.27248715192482642</v>
      </c>
      <c r="E220" s="16"/>
      <c r="F220" s="16"/>
      <c r="G220" s="16"/>
      <c r="H220" s="16"/>
      <c r="I220" s="16"/>
      <c r="K220" s="19" t="s">
        <v>14</v>
      </c>
      <c r="L220" s="15">
        <v>71</v>
      </c>
      <c r="M220" s="16">
        <f t="shared" si="13"/>
        <v>-0.61556558945758633</v>
      </c>
      <c r="N220" s="16">
        <f t="shared" si="15"/>
        <v>0.2690906339937994</v>
      </c>
    </row>
    <row r="221" spans="1:14" x14ac:dyDescent="0.3">
      <c r="A221" s="18" t="s">
        <v>20</v>
      </c>
      <c r="B221" s="15">
        <v>155</v>
      </c>
      <c r="C221" s="16">
        <f t="shared" si="12"/>
        <v>-0.54928639340044016</v>
      </c>
      <c r="D221" s="16">
        <f t="shared" si="14"/>
        <v>0.29140446179774393</v>
      </c>
      <c r="E221" s="16"/>
      <c r="F221" s="16"/>
      <c r="G221" s="16"/>
      <c r="H221" s="16"/>
      <c r="I221" s="16"/>
      <c r="K221" s="19" t="s">
        <v>14</v>
      </c>
      <c r="L221" s="15">
        <v>42</v>
      </c>
      <c r="M221" s="16">
        <f t="shared" si="13"/>
        <v>-0.63844769285826763</v>
      </c>
      <c r="N221" s="16">
        <f t="shared" si="15"/>
        <v>0.26159114669951888</v>
      </c>
    </row>
    <row r="222" spans="1:14" x14ac:dyDescent="0.3">
      <c r="A222" s="18" t="s">
        <v>20</v>
      </c>
      <c r="B222" s="15">
        <v>189</v>
      </c>
      <c r="C222" s="16">
        <f t="shared" si="12"/>
        <v>-0.52245909975826199</v>
      </c>
      <c r="D222" s="16">
        <f t="shared" si="14"/>
        <v>0.30067535824494585</v>
      </c>
      <c r="E222" s="16"/>
      <c r="F222" s="16"/>
      <c r="G222" s="16"/>
      <c r="H222" s="16"/>
      <c r="I222" s="16"/>
      <c r="K222" s="19" t="s">
        <v>14</v>
      </c>
      <c r="L222" s="15">
        <v>156</v>
      </c>
      <c r="M222" s="16">
        <f t="shared" si="13"/>
        <v>-0.54849735535214084</v>
      </c>
      <c r="N222" s="16">
        <f t="shared" si="15"/>
        <v>0.29167522234665116</v>
      </c>
    </row>
    <row r="223" spans="1:14" x14ac:dyDescent="0.3">
      <c r="A223" s="18" t="s">
        <v>20</v>
      </c>
      <c r="B223" s="15">
        <v>4799</v>
      </c>
      <c r="C223" s="16">
        <f t="shared" si="12"/>
        <v>3.1150063029017816</v>
      </c>
      <c r="D223" s="16">
        <f t="shared" si="14"/>
        <v>0.99908029510316687</v>
      </c>
      <c r="E223" s="16"/>
      <c r="F223" s="16"/>
      <c r="G223" s="16"/>
      <c r="H223" s="16"/>
      <c r="I223" s="16"/>
      <c r="K223" s="19" t="s">
        <v>14</v>
      </c>
      <c r="L223" s="15">
        <v>1368</v>
      </c>
      <c r="M223" s="16">
        <f t="shared" si="13"/>
        <v>0.40781675918668198</v>
      </c>
      <c r="N223" s="16">
        <f t="shared" si="15"/>
        <v>0.65829589566496161</v>
      </c>
    </row>
    <row r="224" spans="1:14" x14ac:dyDescent="0.3">
      <c r="A224" s="18" t="s">
        <v>20</v>
      </c>
      <c r="B224" s="15">
        <v>1137</v>
      </c>
      <c r="C224" s="16">
        <f t="shared" si="12"/>
        <v>0.22554897002953012</v>
      </c>
      <c r="D224" s="16">
        <f t="shared" si="14"/>
        <v>0.58922388297591233</v>
      </c>
      <c r="E224" s="16"/>
      <c r="F224" s="16"/>
      <c r="G224" s="16"/>
      <c r="H224" s="16"/>
      <c r="I224" s="16"/>
      <c r="K224" s="19" t="s">
        <v>14</v>
      </c>
      <c r="L224" s="15">
        <v>102</v>
      </c>
      <c r="M224" s="16">
        <f t="shared" si="13"/>
        <v>-0.59110540996030614</v>
      </c>
      <c r="N224" s="16">
        <f t="shared" si="15"/>
        <v>0.27722489762728897</v>
      </c>
    </row>
    <row r="225" spans="1:14" x14ac:dyDescent="0.3">
      <c r="A225" s="18" t="s">
        <v>20</v>
      </c>
      <c r="B225" s="15">
        <v>1152</v>
      </c>
      <c r="C225" s="16">
        <f t="shared" si="12"/>
        <v>0.23738454075402049</v>
      </c>
      <c r="D225" s="16">
        <f t="shared" si="14"/>
        <v>0.59382075914277621</v>
      </c>
      <c r="E225" s="16"/>
      <c r="F225" s="16"/>
      <c r="G225" s="16"/>
      <c r="H225" s="16"/>
      <c r="I225" s="16"/>
      <c r="K225" s="19" t="s">
        <v>14</v>
      </c>
      <c r="L225" s="15">
        <v>86</v>
      </c>
      <c r="M225" s="16">
        <f t="shared" si="13"/>
        <v>-0.60373001873309584</v>
      </c>
      <c r="N225" s="16">
        <f t="shared" si="15"/>
        <v>0.27301157642942886</v>
      </c>
    </row>
    <row r="226" spans="1:14" x14ac:dyDescent="0.3">
      <c r="A226" s="18" t="s">
        <v>20</v>
      </c>
      <c r="B226" s="15">
        <v>50</v>
      </c>
      <c r="C226" s="16">
        <f t="shared" si="12"/>
        <v>-0.63213538847187278</v>
      </c>
      <c r="D226" s="16">
        <f t="shared" si="14"/>
        <v>0.26364920632934841</v>
      </c>
      <c r="E226" s="16"/>
      <c r="F226" s="16"/>
      <c r="G226" s="16"/>
      <c r="H226" s="16"/>
      <c r="I226" s="16"/>
      <c r="K226" s="19" t="s">
        <v>14</v>
      </c>
      <c r="L226" s="15">
        <v>253</v>
      </c>
      <c r="M226" s="16">
        <f t="shared" si="13"/>
        <v>-0.47196066466710301</v>
      </c>
      <c r="N226" s="16">
        <f t="shared" si="15"/>
        <v>0.31847743277173524</v>
      </c>
    </row>
    <row r="227" spans="1:14" x14ac:dyDescent="0.3">
      <c r="A227" s="18" t="s">
        <v>20</v>
      </c>
      <c r="B227" s="15">
        <v>3059</v>
      </c>
      <c r="C227" s="16">
        <f t="shared" si="12"/>
        <v>1.7420800988608973</v>
      </c>
      <c r="D227" s="16">
        <f t="shared" si="14"/>
        <v>0.95925278530167268</v>
      </c>
      <c r="E227" s="16"/>
      <c r="F227" s="16"/>
      <c r="G227" s="16"/>
      <c r="H227" s="16"/>
      <c r="I227" s="16"/>
      <c r="K227" s="19" t="s">
        <v>14</v>
      </c>
      <c r="L227" s="15">
        <v>157</v>
      </c>
      <c r="M227" s="16">
        <f t="shared" si="13"/>
        <v>-0.5477083173038414</v>
      </c>
      <c r="N227" s="16">
        <f t="shared" si="15"/>
        <v>0.29194610010209382</v>
      </c>
    </row>
    <row r="228" spans="1:14" x14ac:dyDescent="0.3">
      <c r="A228" s="18" t="s">
        <v>20</v>
      </c>
      <c r="B228" s="15">
        <v>34</v>
      </c>
      <c r="C228" s="16">
        <f t="shared" si="12"/>
        <v>-0.6447599972446626</v>
      </c>
      <c r="D228" s="16">
        <f t="shared" si="14"/>
        <v>0.25954136448876192</v>
      </c>
      <c r="E228" s="16"/>
      <c r="F228" s="16"/>
      <c r="G228" s="16"/>
      <c r="H228" s="16"/>
      <c r="I228" s="16"/>
      <c r="K228" s="19" t="s">
        <v>14</v>
      </c>
      <c r="L228" s="15">
        <v>183</v>
      </c>
      <c r="M228" s="16">
        <f t="shared" si="13"/>
        <v>-0.52719332804805807</v>
      </c>
      <c r="N228" s="16">
        <f t="shared" si="15"/>
        <v>0.29902967071846787</v>
      </c>
    </row>
    <row r="229" spans="1:14" x14ac:dyDescent="0.3">
      <c r="A229" s="18" t="s">
        <v>20</v>
      </c>
      <c r="B229" s="15">
        <v>220</v>
      </c>
      <c r="C229" s="16">
        <f t="shared" si="12"/>
        <v>-0.4979989202609818</v>
      </c>
      <c r="D229" s="16">
        <f t="shared" si="14"/>
        <v>0.30924240161079464</v>
      </c>
      <c r="E229" s="16"/>
      <c r="F229" s="16"/>
      <c r="G229" s="16"/>
      <c r="H229" s="16"/>
      <c r="I229" s="16"/>
      <c r="K229" s="19" t="s">
        <v>14</v>
      </c>
      <c r="L229" s="15">
        <v>82</v>
      </c>
      <c r="M229" s="16">
        <f t="shared" si="13"/>
        <v>-0.60688617092629338</v>
      </c>
      <c r="N229" s="16">
        <f t="shared" si="15"/>
        <v>0.27196322812288859</v>
      </c>
    </row>
    <row r="230" spans="1:14" x14ac:dyDescent="0.3">
      <c r="A230" s="18" t="s">
        <v>20</v>
      </c>
      <c r="B230" s="15">
        <v>1604</v>
      </c>
      <c r="C230" s="16">
        <f t="shared" si="12"/>
        <v>0.59402973858533059</v>
      </c>
      <c r="D230" s="16">
        <f t="shared" si="14"/>
        <v>0.7237538886132262</v>
      </c>
      <c r="E230" s="16"/>
      <c r="F230" s="16"/>
      <c r="G230" s="16"/>
      <c r="H230" s="16"/>
      <c r="I230" s="16"/>
      <c r="K230" s="19" t="s">
        <v>14</v>
      </c>
      <c r="L230" s="15">
        <v>1</v>
      </c>
      <c r="M230" s="16">
        <f t="shared" si="13"/>
        <v>-0.67079825283854133</v>
      </c>
      <c r="N230" s="16">
        <f t="shared" si="15"/>
        <v>0.2511745303237336</v>
      </c>
    </row>
    <row r="231" spans="1:14" x14ac:dyDescent="0.3">
      <c r="A231" s="18" t="s">
        <v>20</v>
      </c>
      <c r="B231" s="15">
        <v>454</v>
      </c>
      <c r="C231" s="16">
        <f t="shared" si="12"/>
        <v>-0.3133640169589319</v>
      </c>
      <c r="D231" s="16">
        <f t="shared" si="14"/>
        <v>0.37700205939656217</v>
      </c>
      <c r="E231" s="16"/>
      <c r="F231" s="16"/>
      <c r="G231" s="16"/>
      <c r="H231" s="16"/>
      <c r="I231" s="16"/>
      <c r="K231" s="19" t="s">
        <v>14</v>
      </c>
      <c r="L231" s="15">
        <v>1198</v>
      </c>
      <c r="M231" s="16">
        <f t="shared" si="13"/>
        <v>0.273680290975791</v>
      </c>
      <c r="N231" s="16">
        <f t="shared" si="15"/>
        <v>0.60783483739794897</v>
      </c>
    </row>
    <row r="232" spans="1:14" x14ac:dyDescent="0.3">
      <c r="A232" s="18" t="s">
        <v>20</v>
      </c>
      <c r="B232" s="15">
        <v>123</v>
      </c>
      <c r="C232" s="16">
        <f t="shared" si="12"/>
        <v>-0.57453561094601957</v>
      </c>
      <c r="D232" s="16">
        <f t="shared" si="14"/>
        <v>0.28280270492051918</v>
      </c>
      <c r="E232" s="16"/>
      <c r="F232" s="16"/>
      <c r="G232" s="16"/>
      <c r="H232" s="16"/>
      <c r="I232" s="16"/>
      <c r="K232" s="19" t="s">
        <v>14</v>
      </c>
      <c r="L232" s="15">
        <v>648</v>
      </c>
      <c r="M232" s="16">
        <f t="shared" si="13"/>
        <v>-0.16029063558885631</v>
      </c>
      <c r="N232" s="16">
        <f t="shared" si="15"/>
        <v>0.43632606760851583</v>
      </c>
    </row>
    <row r="233" spans="1:14" x14ac:dyDescent="0.3">
      <c r="A233" s="18" t="s">
        <v>20</v>
      </c>
      <c r="B233" s="15">
        <v>299</v>
      </c>
      <c r="C233" s="16">
        <f t="shared" si="12"/>
        <v>-0.43566491444533251</v>
      </c>
      <c r="D233" s="16">
        <f t="shared" si="14"/>
        <v>0.3315399326159727</v>
      </c>
      <c r="E233" s="16"/>
      <c r="F233" s="16"/>
      <c r="G233" s="16"/>
      <c r="H233" s="16"/>
      <c r="I233" s="16"/>
      <c r="K233" s="19" t="s">
        <v>14</v>
      </c>
      <c r="L233" s="15">
        <v>64</v>
      </c>
      <c r="M233" s="16">
        <f t="shared" si="13"/>
        <v>-0.62108885579568174</v>
      </c>
      <c r="N233" s="16">
        <f t="shared" si="15"/>
        <v>0.26727058063668691</v>
      </c>
    </row>
    <row r="234" spans="1:14" x14ac:dyDescent="0.3">
      <c r="A234" s="18" t="s">
        <v>20</v>
      </c>
      <c r="B234" s="15">
        <v>2237</v>
      </c>
      <c r="C234" s="16">
        <f t="shared" si="12"/>
        <v>1.0934908231588247</v>
      </c>
      <c r="D234" s="16">
        <f t="shared" si="14"/>
        <v>0.86291082199307501</v>
      </c>
      <c r="E234" s="16"/>
      <c r="F234" s="16"/>
      <c r="G234" s="16"/>
      <c r="H234" s="16"/>
      <c r="I234" s="16"/>
      <c r="K234" s="19" t="s">
        <v>14</v>
      </c>
      <c r="L234" s="15">
        <v>62</v>
      </c>
      <c r="M234" s="16">
        <f t="shared" si="13"/>
        <v>-0.62266693189228051</v>
      </c>
      <c r="N234" s="16">
        <f t="shared" si="15"/>
        <v>0.2667517087172121</v>
      </c>
    </row>
    <row r="235" spans="1:14" x14ac:dyDescent="0.3">
      <c r="A235" s="18" t="s">
        <v>20</v>
      </c>
      <c r="B235" s="15">
        <v>645</v>
      </c>
      <c r="C235" s="16">
        <f t="shared" si="12"/>
        <v>-0.16265774973375438</v>
      </c>
      <c r="D235" s="16">
        <f t="shared" si="14"/>
        <v>0.43539395734725211</v>
      </c>
      <c r="E235" s="16"/>
      <c r="F235" s="16"/>
      <c r="G235" s="16"/>
      <c r="H235" s="16"/>
      <c r="I235" s="16"/>
      <c r="K235" s="19" t="s">
        <v>14</v>
      </c>
      <c r="L235" s="15">
        <v>750</v>
      </c>
      <c r="M235" s="16">
        <f t="shared" si="13"/>
        <v>-7.9808754662321707E-2</v>
      </c>
      <c r="N235" s="16">
        <f t="shared" si="15"/>
        <v>0.46819468066196063</v>
      </c>
    </row>
    <row r="236" spans="1:14" x14ac:dyDescent="0.3">
      <c r="A236" s="18" t="s">
        <v>20</v>
      </c>
      <c r="B236" s="15">
        <v>484</v>
      </c>
      <c r="C236" s="16">
        <f t="shared" si="12"/>
        <v>-0.28969287550995115</v>
      </c>
      <c r="D236" s="16">
        <f t="shared" si="14"/>
        <v>0.38602560362360677</v>
      </c>
      <c r="E236" s="16"/>
      <c r="F236" s="16"/>
      <c r="G236" s="16"/>
      <c r="H236" s="16"/>
      <c r="I236" s="16"/>
      <c r="K236" s="19" t="s">
        <v>14</v>
      </c>
      <c r="L236" s="15">
        <v>105</v>
      </c>
      <c r="M236" s="16">
        <f t="shared" si="13"/>
        <v>-0.58873829581540804</v>
      </c>
      <c r="N236" s="16">
        <f t="shared" si="15"/>
        <v>0.27801842199616733</v>
      </c>
    </row>
    <row r="237" spans="1:14" x14ac:dyDescent="0.3">
      <c r="A237" s="18" t="s">
        <v>20</v>
      </c>
      <c r="B237" s="15">
        <v>154</v>
      </c>
      <c r="C237" s="16">
        <f t="shared" si="12"/>
        <v>-0.55007543144873949</v>
      </c>
      <c r="D237" s="16">
        <f t="shared" si="14"/>
        <v>0.29113381857315535</v>
      </c>
      <c r="E237" s="16"/>
      <c r="F237" s="16"/>
      <c r="G237" s="16"/>
      <c r="H237" s="16"/>
      <c r="I237" s="16"/>
      <c r="K237" s="19" t="s">
        <v>14</v>
      </c>
      <c r="L237" s="15">
        <v>2604</v>
      </c>
      <c r="M237" s="16">
        <f t="shared" si="13"/>
        <v>1.3830677868846892</v>
      </c>
      <c r="N237" s="16">
        <f t="shared" si="15"/>
        <v>0.91667795908020899</v>
      </c>
    </row>
    <row r="238" spans="1:14" x14ac:dyDescent="0.3">
      <c r="A238" s="18" t="s">
        <v>20</v>
      </c>
      <c r="B238" s="15">
        <v>82</v>
      </c>
      <c r="C238" s="16">
        <f t="shared" si="12"/>
        <v>-0.60688617092629338</v>
      </c>
      <c r="D238" s="16">
        <f t="shared" si="14"/>
        <v>0.27196322812288859</v>
      </c>
      <c r="E238" s="16"/>
      <c r="F238" s="16"/>
      <c r="G238" s="16"/>
      <c r="H238" s="16"/>
      <c r="I238" s="16"/>
      <c r="K238" s="19" t="s">
        <v>14</v>
      </c>
      <c r="L238" s="15">
        <v>65</v>
      </c>
      <c r="M238" s="16">
        <f t="shared" si="13"/>
        <v>-0.62029981774738241</v>
      </c>
      <c r="N238" s="16">
        <f t="shared" si="15"/>
        <v>0.26753020744937717</v>
      </c>
    </row>
    <row r="239" spans="1:14" x14ac:dyDescent="0.3">
      <c r="A239" s="18" t="s">
        <v>20</v>
      </c>
      <c r="B239" s="15">
        <v>134</v>
      </c>
      <c r="C239" s="16">
        <f t="shared" si="12"/>
        <v>-0.56585619241472662</v>
      </c>
      <c r="D239" s="16">
        <f t="shared" si="14"/>
        <v>0.28574577182453015</v>
      </c>
      <c r="E239" s="16"/>
      <c r="F239" s="16"/>
      <c r="G239" s="16"/>
      <c r="H239" s="16"/>
      <c r="I239" s="16"/>
      <c r="K239" s="19" t="s">
        <v>14</v>
      </c>
      <c r="L239" s="15">
        <v>94</v>
      </c>
      <c r="M239" s="16">
        <f t="shared" si="13"/>
        <v>-0.59741771434670099</v>
      </c>
      <c r="N239" s="16">
        <f t="shared" si="15"/>
        <v>0.27511426485084001</v>
      </c>
    </row>
    <row r="240" spans="1:14" x14ac:dyDescent="0.3">
      <c r="A240" s="18" t="s">
        <v>20</v>
      </c>
      <c r="B240" s="15">
        <v>5203</v>
      </c>
      <c r="C240" s="16">
        <f t="shared" si="12"/>
        <v>3.4337776744147224</v>
      </c>
      <c r="D240" s="16">
        <f t="shared" si="14"/>
        <v>0.99970238390317046</v>
      </c>
      <c r="E240" s="16"/>
      <c r="F240" s="16"/>
      <c r="G240" s="16"/>
      <c r="H240" s="16"/>
      <c r="I240" s="16"/>
      <c r="K240" s="19" t="s">
        <v>14</v>
      </c>
      <c r="L240" s="15">
        <v>257</v>
      </c>
      <c r="M240" s="16">
        <f t="shared" si="13"/>
        <v>-0.46880451247390553</v>
      </c>
      <c r="N240" s="16">
        <f t="shared" si="15"/>
        <v>0.31960468710118328</v>
      </c>
    </row>
    <row r="241" spans="1:14" x14ac:dyDescent="0.3">
      <c r="A241" s="18" t="s">
        <v>20</v>
      </c>
      <c r="B241" s="15">
        <v>94</v>
      </c>
      <c r="C241" s="16">
        <f t="shared" si="12"/>
        <v>-0.59741771434670099</v>
      </c>
      <c r="D241" s="16">
        <f t="shared" si="14"/>
        <v>0.27511426485084001</v>
      </c>
      <c r="E241" s="16"/>
      <c r="F241" s="16"/>
      <c r="G241" s="16"/>
      <c r="H241" s="16"/>
      <c r="I241" s="16"/>
      <c r="K241" s="19" t="s">
        <v>14</v>
      </c>
      <c r="L241" s="15">
        <v>2928</v>
      </c>
      <c r="M241" s="16">
        <f t="shared" si="13"/>
        <v>1.6387161145336813</v>
      </c>
      <c r="N241" s="16">
        <f t="shared" si="15"/>
        <v>0.94936380180487501</v>
      </c>
    </row>
    <row r="242" spans="1:14" x14ac:dyDescent="0.3">
      <c r="A242" s="18" t="s">
        <v>20</v>
      </c>
      <c r="B242" s="15">
        <v>205</v>
      </c>
      <c r="C242" s="16">
        <f t="shared" si="12"/>
        <v>-0.50983449098547218</v>
      </c>
      <c r="D242" s="16">
        <f t="shared" si="14"/>
        <v>0.30508370980783101</v>
      </c>
      <c r="E242" s="16"/>
      <c r="F242" s="16"/>
      <c r="G242" s="16"/>
      <c r="H242" s="16"/>
      <c r="I242" s="16"/>
      <c r="K242" s="19" t="s">
        <v>14</v>
      </c>
      <c r="L242" s="15">
        <v>4697</v>
      </c>
      <c r="M242" s="16">
        <f t="shared" si="13"/>
        <v>3.034524421975247</v>
      </c>
      <c r="N242" s="16">
        <f t="shared" si="15"/>
        <v>0.99879542375336949</v>
      </c>
    </row>
    <row r="243" spans="1:14" x14ac:dyDescent="0.3">
      <c r="A243" s="18" t="s">
        <v>20</v>
      </c>
      <c r="B243" s="15">
        <v>92</v>
      </c>
      <c r="C243" s="16">
        <f t="shared" si="12"/>
        <v>-0.59899579044329976</v>
      </c>
      <c r="D243" s="16">
        <f t="shared" si="14"/>
        <v>0.27458784585559709</v>
      </c>
      <c r="E243" s="16"/>
      <c r="F243" s="16"/>
      <c r="G243" s="16"/>
      <c r="H243" s="16"/>
      <c r="I243" s="16"/>
      <c r="K243" s="19" t="s">
        <v>14</v>
      </c>
      <c r="L243" s="15">
        <v>2915</v>
      </c>
      <c r="M243" s="16">
        <f t="shared" si="13"/>
        <v>1.6284586199057898</v>
      </c>
      <c r="N243" s="16">
        <f t="shared" si="15"/>
        <v>0.94828616170205349</v>
      </c>
    </row>
    <row r="244" spans="1:14" x14ac:dyDescent="0.3">
      <c r="A244" s="18" t="s">
        <v>20</v>
      </c>
      <c r="B244" s="15">
        <v>219</v>
      </c>
      <c r="C244" s="16">
        <f t="shared" si="12"/>
        <v>-0.49878795830928119</v>
      </c>
      <c r="D244" s="16">
        <f t="shared" si="14"/>
        <v>0.30896438580143704</v>
      </c>
      <c r="E244" s="16"/>
      <c r="F244" s="16"/>
      <c r="G244" s="16"/>
      <c r="H244" s="16"/>
      <c r="I244" s="16"/>
      <c r="K244" s="19" t="s">
        <v>14</v>
      </c>
      <c r="L244" s="15">
        <v>18</v>
      </c>
      <c r="M244" s="16">
        <f t="shared" si="13"/>
        <v>-0.6573846060174523</v>
      </c>
      <c r="N244" s="16">
        <f t="shared" si="15"/>
        <v>0.25546682367593776</v>
      </c>
    </row>
    <row r="245" spans="1:14" x14ac:dyDescent="0.3">
      <c r="A245" s="18" t="s">
        <v>20</v>
      </c>
      <c r="B245" s="15">
        <v>2526</v>
      </c>
      <c r="C245" s="16">
        <f t="shared" si="12"/>
        <v>1.3215228191173394</v>
      </c>
      <c r="D245" s="16">
        <f t="shared" si="14"/>
        <v>0.90683645049668671</v>
      </c>
      <c r="E245" s="16"/>
      <c r="F245" s="16"/>
      <c r="G245" s="16"/>
      <c r="H245" s="16"/>
      <c r="I245" s="16"/>
      <c r="K245" s="19" t="s">
        <v>14</v>
      </c>
      <c r="L245" s="15">
        <v>602</v>
      </c>
      <c r="M245" s="16">
        <f t="shared" si="13"/>
        <v>-0.19658638581062679</v>
      </c>
      <c r="N245" s="16">
        <f t="shared" si="15"/>
        <v>0.42207561263234922</v>
      </c>
    </row>
    <row r="246" spans="1:14" x14ac:dyDescent="0.3">
      <c r="A246" s="18" t="s">
        <v>20</v>
      </c>
      <c r="B246" s="15">
        <v>94</v>
      </c>
      <c r="C246" s="16">
        <f t="shared" si="12"/>
        <v>-0.59741771434670099</v>
      </c>
      <c r="D246" s="16">
        <f t="shared" si="14"/>
        <v>0.27511426485084001</v>
      </c>
      <c r="E246" s="16"/>
      <c r="F246" s="16"/>
      <c r="G246" s="16"/>
      <c r="H246" s="16"/>
      <c r="I246" s="16"/>
      <c r="K246" s="19" t="s">
        <v>14</v>
      </c>
      <c r="L246" s="15">
        <v>1</v>
      </c>
      <c r="M246" s="16">
        <f t="shared" si="13"/>
        <v>-0.67079825283854133</v>
      </c>
      <c r="N246" s="16">
        <f t="shared" si="15"/>
        <v>0.2511745303237336</v>
      </c>
    </row>
    <row r="247" spans="1:14" x14ac:dyDescent="0.3">
      <c r="A247" s="18" t="s">
        <v>20</v>
      </c>
      <c r="B247" s="15">
        <v>1713</v>
      </c>
      <c r="C247" s="16">
        <f t="shared" si="12"/>
        <v>0.68003488584996075</v>
      </c>
      <c r="D247" s="16">
        <f t="shared" si="14"/>
        <v>0.75175881402810307</v>
      </c>
      <c r="E247" s="16"/>
      <c r="F247" s="16"/>
      <c r="G247" s="16"/>
      <c r="H247" s="16"/>
      <c r="I247" s="16"/>
      <c r="K247" s="19" t="s">
        <v>14</v>
      </c>
      <c r="L247" s="15">
        <v>3868</v>
      </c>
      <c r="M247" s="16">
        <f t="shared" si="13"/>
        <v>2.3804118799350786</v>
      </c>
      <c r="N247" s="16">
        <f t="shared" si="15"/>
        <v>0.99135335169897876</v>
      </c>
    </row>
    <row r="248" spans="1:14" x14ac:dyDescent="0.3">
      <c r="A248" s="18" t="s">
        <v>20</v>
      </c>
      <c r="B248" s="15">
        <v>249</v>
      </c>
      <c r="C248" s="16">
        <f t="shared" si="12"/>
        <v>-0.47511681686030044</v>
      </c>
      <c r="D248" s="16">
        <f t="shared" si="14"/>
        <v>0.31735185632606455</v>
      </c>
      <c r="E248" s="16"/>
      <c r="F248" s="16"/>
      <c r="G248" s="16"/>
      <c r="H248" s="16"/>
      <c r="I248" s="16"/>
      <c r="K248" s="19" t="s">
        <v>14</v>
      </c>
      <c r="L248" s="15">
        <v>504</v>
      </c>
      <c r="M248" s="16">
        <f t="shared" si="13"/>
        <v>-0.27391211454396397</v>
      </c>
      <c r="N248" s="16">
        <f t="shared" si="15"/>
        <v>0.3920760807275786</v>
      </c>
    </row>
    <row r="249" spans="1:14" x14ac:dyDescent="0.3">
      <c r="A249" s="18" t="s">
        <v>20</v>
      </c>
      <c r="B249" s="15">
        <v>192</v>
      </c>
      <c r="C249" s="16">
        <f t="shared" si="12"/>
        <v>-0.52009198561336389</v>
      </c>
      <c r="D249" s="16">
        <f t="shared" si="14"/>
        <v>0.30149973201612701</v>
      </c>
      <c r="E249" s="16"/>
      <c r="F249" s="16"/>
      <c r="G249" s="16"/>
      <c r="H249" s="16"/>
      <c r="I249" s="16"/>
      <c r="K249" s="19" t="s">
        <v>14</v>
      </c>
      <c r="L249" s="15">
        <v>14</v>
      </c>
      <c r="M249" s="16">
        <f t="shared" si="13"/>
        <v>-0.66054075821064973</v>
      </c>
      <c r="N249" s="16">
        <f t="shared" si="15"/>
        <v>0.25445343590256608</v>
      </c>
    </row>
    <row r="250" spans="1:14" x14ac:dyDescent="0.3">
      <c r="A250" s="18" t="s">
        <v>20</v>
      </c>
      <c r="B250" s="15">
        <v>247</v>
      </c>
      <c r="C250" s="16">
        <f t="shared" si="12"/>
        <v>-0.47669489295689915</v>
      </c>
      <c r="D250" s="16">
        <f t="shared" si="14"/>
        <v>0.31678970002957896</v>
      </c>
      <c r="E250" s="16"/>
      <c r="F250" s="16"/>
      <c r="G250" s="16"/>
      <c r="H250" s="16"/>
      <c r="I250" s="16"/>
      <c r="K250" s="19" t="s">
        <v>14</v>
      </c>
      <c r="L250" s="15">
        <v>750</v>
      </c>
      <c r="M250" s="16">
        <f t="shared" si="13"/>
        <v>-7.9808754662321707E-2</v>
      </c>
      <c r="N250" s="16">
        <f t="shared" si="15"/>
        <v>0.46819468066196063</v>
      </c>
    </row>
    <row r="251" spans="1:14" x14ac:dyDescent="0.3">
      <c r="A251" s="18" t="s">
        <v>20</v>
      </c>
      <c r="B251" s="15">
        <v>2293</v>
      </c>
      <c r="C251" s="16">
        <f t="shared" si="12"/>
        <v>1.1376769538635887</v>
      </c>
      <c r="D251" s="16">
        <f t="shared" si="14"/>
        <v>0.87237229993949006</v>
      </c>
      <c r="E251" s="16"/>
      <c r="F251" s="16"/>
      <c r="G251" s="16"/>
      <c r="H251" s="16"/>
      <c r="I251" s="16"/>
      <c r="K251" s="19" t="s">
        <v>14</v>
      </c>
      <c r="L251" s="15">
        <v>77</v>
      </c>
      <c r="M251" s="16">
        <f t="shared" si="13"/>
        <v>-0.61083136116779013</v>
      </c>
      <c r="N251" s="16">
        <f t="shared" si="15"/>
        <v>0.27065561460105259</v>
      </c>
    </row>
    <row r="252" spans="1:14" x14ac:dyDescent="0.3">
      <c r="A252" s="18" t="s">
        <v>20</v>
      </c>
      <c r="B252" s="15">
        <v>3131</v>
      </c>
      <c r="C252" s="16">
        <f t="shared" si="12"/>
        <v>1.7988908383384512</v>
      </c>
      <c r="D252" s="16">
        <f t="shared" si="14"/>
        <v>0.96398202494324281</v>
      </c>
      <c r="E252" s="16"/>
      <c r="F252" s="16"/>
      <c r="G252" s="16"/>
      <c r="H252" s="16"/>
      <c r="I252" s="16"/>
      <c r="K252" s="19" t="s">
        <v>14</v>
      </c>
      <c r="L252" s="15">
        <v>752</v>
      </c>
      <c r="M252" s="16">
        <f t="shared" si="13"/>
        <v>-7.8230678565722994E-2</v>
      </c>
      <c r="N252" s="16">
        <f t="shared" si="15"/>
        <v>0.46882227941222432</v>
      </c>
    </row>
    <row r="253" spans="1:14" x14ac:dyDescent="0.3">
      <c r="A253" s="18" t="s">
        <v>20</v>
      </c>
      <c r="B253" s="15">
        <v>143</v>
      </c>
      <c r="C253" s="16">
        <f t="shared" si="12"/>
        <v>-0.55875484998003244</v>
      </c>
      <c r="D253" s="16">
        <f t="shared" si="14"/>
        <v>0.28816451999611276</v>
      </c>
      <c r="E253" s="16"/>
      <c r="F253" s="16"/>
      <c r="G253" s="16"/>
      <c r="H253" s="16"/>
      <c r="I253" s="16"/>
      <c r="K253" s="19" t="s">
        <v>14</v>
      </c>
      <c r="L253" s="15">
        <v>131</v>
      </c>
      <c r="M253" s="16">
        <f t="shared" si="13"/>
        <v>-0.56822330655962472</v>
      </c>
      <c r="N253" s="16">
        <f t="shared" si="15"/>
        <v>0.28494167386542191</v>
      </c>
    </row>
    <row r="254" spans="1:14" x14ac:dyDescent="0.3">
      <c r="A254" s="18" t="s">
        <v>20</v>
      </c>
      <c r="B254" s="15">
        <v>296</v>
      </c>
      <c r="C254" s="16">
        <f t="shared" si="12"/>
        <v>-0.43803202859023055</v>
      </c>
      <c r="D254" s="16">
        <f t="shared" si="14"/>
        <v>0.33068153293801916</v>
      </c>
      <c r="E254" s="16"/>
      <c r="F254" s="16"/>
      <c r="G254" s="16"/>
      <c r="H254" s="16"/>
      <c r="I254" s="16"/>
      <c r="K254" s="19" t="s">
        <v>14</v>
      </c>
      <c r="L254" s="15">
        <v>87</v>
      </c>
      <c r="M254" s="16">
        <f t="shared" si="13"/>
        <v>-0.60294098068479651</v>
      </c>
      <c r="N254" s="16">
        <f t="shared" si="15"/>
        <v>0.27327397618638161</v>
      </c>
    </row>
    <row r="255" spans="1:14" x14ac:dyDescent="0.3">
      <c r="A255" s="18" t="s">
        <v>20</v>
      </c>
      <c r="B255" s="15">
        <v>170</v>
      </c>
      <c r="C255" s="16">
        <f t="shared" si="12"/>
        <v>-0.53745082267594979</v>
      </c>
      <c r="D255" s="16">
        <f t="shared" si="14"/>
        <v>0.29547812276839419</v>
      </c>
      <c r="E255" s="16"/>
      <c r="F255" s="16"/>
      <c r="G255" s="16"/>
      <c r="H255" s="16"/>
      <c r="I255" s="16"/>
      <c r="K255" s="19" t="s">
        <v>14</v>
      </c>
      <c r="L255" s="15">
        <v>1063</v>
      </c>
      <c r="M255" s="16">
        <f t="shared" si="13"/>
        <v>0.16716015445537757</v>
      </c>
      <c r="N255" s="16">
        <f t="shared" si="15"/>
        <v>0.56637798231419501</v>
      </c>
    </row>
    <row r="256" spans="1:14" x14ac:dyDescent="0.3">
      <c r="A256" s="18" t="s">
        <v>20</v>
      </c>
      <c r="B256" s="15">
        <v>86</v>
      </c>
      <c r="C256" s="16">
        <f t="shared" si="12"/>
        <v>-0.60373001873309584</v>
      </c>
      <c r="D256" s="16">
        <f t="shared" si="14"/>
        <v>0.27301157642942886</v>
      </c>
      <c r="E256" s="16"/>
      <c r="F256" s="16"/>
      <c r="G256" s="16"/>
      <c r="H256" s="16"/>
      <c r="I256" s="16"/>
      <c r="K256" s="19" t="s">
        <v>14</v>
      </c>
      <c r="L256" s="15">
        <v>76</v>
      </c>
      <c r="M256" s="16">
        <f t="shared" si="13"/>
        <v>-0.61162039921608946</v>
      </c>
      <c r="N256" s="16">
        <f t="shared" si="15"/>
        <v>0.27039446917101095</v>
      </c>
    </row>
    <row r="257" spans="1:14" x14ac:dyDescent="0.3">
      <c r="A257" s="18" t="s">
        <v>20</v>
      </c>
      <c r="B257" s="15">
        <v>6286</v>
      </c>
      <c r="C257" s="16">
        <f t="shared" si="12"/>
        <v>4.2883058807229277</v>
      </c>
      <c r="D257" s="16">
        <f t="shared" si="14"/>
        <v>0.99999099794765667</v>
      </c>
      <c r="E257" s="16"/>
      <c r="F257" s="16"/>
      <c r="G257" s="16"/>
      <c r="H257" s="16"/>
      <c r="I257" s="16"/>
      <c r="K257" s="19" t="s">
        <v>14</v>
      </c>
      <c r="L257" s="15">
        <v>4428</v>
      </c>
      <c r="M257" s="16">
        <f t="shared" si="13"/>
        <v>2.8222731869827196</v>
      </c>
      <c r="N257" s="16">
        <f t="shared" si="15"/>
        <v>0.99761577307571991</v>
      </c>
    </row>
    <row r="258" spans="1:14" x14ac:dyDescent="0.3">
      <c r="A258" s="18" t="s">
        <v>20</v>
      </c>
      <c r="B258" s="15">
        <v>3727</v>
      </c>
      <c r="C258" s="16">
        <f t="shared" ref="C258:C321" si="16">STANDARDIZE(B258,$G$2,$G$6)</f>
        <v>2.2691575151248689</v>
      </c>
      <c r="D258" s="16">
        <f t="shared" si="14"/>
        <v>0.98837062559673816</v>
      </c>
      <c r="E258" s="16"/>
      <c r="F258" s="16"/>
      <c r="G258" s="16"/>
      <c r="H258" s="16"/>
      <c r="I258" s="16"/>
      <c r="K258" s="19" t="s">
        <v>14</v>
      </c>
      <c r="L258" s="15">
        <v>58</v>
      </c>
      <c r="M258" s="16">
        <f t="shared" ref="M258:M321" si="17">STANDARDIZE(L258,$G$2,$G$6)</f>
        <v>-0.62582308408547793</v>
      </c>
      <c r="N258" s="16">
        <f t="shared" si="15"/>
        <v>0.26571549447107412</v>
      </c>
    </row>
    <row r="259" spans="1:14" x14ac:dyDescent="0.3">
      <c r="A259" s="18" t="s">
        <v>20</v>
      </c>
      <c r="B259" s="15">
        <v>1605</v>
      </c>
      <c r="C259" s="16">
        <f t="shared" si="16"/>
        <v>0.59481877663363003</v>
      </c>
      <c r="D259" s="16">
        <f t="shared" ref="D259:D322" si="18">_xlfn.NORM.S.DIST(C259,TRUE)</f>
        <v>0.7240176924789401</v>
      </c>
      <c r="E259" s="16"/>
      <c r="F259" s="16"/>
      <c r="G259" s="16"/>
      <c r="H259" s="16"/>
      <c r="I259" s="16"/>
      <c r="K259" s="19" t="s">
        <v>14</v>
      </c>
      <c r="L259" s="15">
        <v>111</v>
      </c>
      <c r="M259" s="16">
        <f t="shared" si="17"/>
        <v>-0.58400406752561196</v>
      </c>
      <c r="N259" s="16">
        <f t="shared" ref="N259:N322" si="19">_xlfn.NORM.S.DIST(M259,TRUE)</f>
        <v>0.27960878772202763</v>
      </c>
    </row>
    <row r="260" spans="1:14" x14ac:dyDescent="0.3">
      <c r="A260" s="18" t="s">
        <v>20</v>
      </c>
      <c r="B260" s="15">
        <v>2120</v>
      </c>
      <c r="C260" s="16">
        <f t="shared" si="16"/>
        <v>1.0011733715077997</v>
      </c>
      <c r="D260" s="16">
        <f t="shared" si="18"/>
        <v>0.84162850104972275</v>
      </c>
      <c r="E260" s="16"/>
      <c r="F260" s="16"/>
      <c r="G260" s="16"/>
      <c r="H260" s="16"/>
      <c r="I260" s="16"/>
      <c r="K260" s="19" t="s">
        <v>14</v>
      </c>
      <c r="L260" s="15">
        <v>2955</v>
      </c>
      <c r="M260" s="16">
        <f t="shared" si="17"/>
        <v>1.660020141837764</v>
      </c>
      <c r="N260" s="16">
        <f t="shared" si="19"/>
        <v>0.95154479969372152</v>
      </c>
    </row>
    <row r="261" spans="1:14" x14ac:dyDescent="0.3">
      <c r="A261" s="18" t="s">
        <v>20</v>
      </c>
      <c r="B261" s="15">
        <v>50</v>
      </c>
      <c r="C261" s="16">
        <f t="shared" si="16"/>
        <v>-0.63213538847187278</v>
      </c>
      <c r="D261" s="16">
        <f t="shared" si="18"/>
        <v>0.26364920632934841</v>
      </c>
      <c r="E261" s="16"/>
      <c r="F261" s="16"/>
      <c r="G261" s="16"/>
      <c r="H261" s="16"/>
      <c r="I261" s="16"/>
      <c r="K261" s="19" t="s">
        <v>14</v>
      </c>
      <c r="L261" s="15">
        <v>1657</v>
      </c>
      <c r="M261" s="16">
        <f t="shared" si="17"/>
        <v>0.63584875514519668</v>
      </c>
      <c r="N261" s="16">
        <f t="shared" si="19"/>
        <v>0.7375624969926734</v>
      </c>
    </row>
    <row r="262" spans="1:14" x14ac:dyDescent="0.3">
      <c r="A262" s="18" t="s">
        <v>20</v>
      </c>
      <c r="B262" s="15">
        <v>2080</v>
      </c>
      <c r="C262" s="16">
        <f t="shared" si="16"/>
        <v>0.96961184957582536</v>
      </c>
      <c r="D262" s="16">
        <f t="shared" si="18"/>
        <v>0.83387999790640666</v>
      </c>
      <c r="E262" s="16"/>
      <c r="F262" s="16"/>
      <c r="G262" s="16"/>
      <c r="H262" s="16"/>
      <c r="I262" s="16"/>
      <c r="K262" s="19" t="s">
        <v>14</v>
      </c>
      <c r="L262" s="15">
        <v>926</v>
      </c>
      <c r="M262" s="16">
        <f t="shared" si="17"/>
        <v>5.9061941838365425E-2</v>
      </c>
      <c r="N262" s="16">
        <f t="shared" si="19"/>
        <v>0.52354861414399156</v>
      </c>
    </row>
    <row r="263" spans="1:14" x14ac:dyDescent="0.3">
      <c r="A263" s="18" t="s">
        <v>20</v>
      </c>
      <c r="B263" s="15">
        <v>2105</v>
      </c>
      <c r="C263" s="16">
        <f t="shared" si="16"/>
        <v>0.98933780078330935</v>
      </c>
      <c r="D263" s="16">
        <f t="shared" si="18"/>
        <v>0.83875105234276848</v>
      </c>
      <c r="E263" s="16"/>
      <c r="F263" s="16"/>
      <c r="G263" s="16"/>
      <c r="H263" s="16"/>
      <c r="I263" s="16"/>
      <c r="K263" s="19" t="s">
        <v>14</v>
      </c>
      <c r="L263" s="15">
        <v>77</v>
      </c>
      <c r="M263" s="16">
        <f t="shared" si="17"/>
        <v>-0.61083136116779013</v>
      </c>
      <c r="N263" s="16">
        <f t="shared" si="19"/>
        <v>0.27065561460105259</v>
      </c>
    </row>
    <row r="264" spans="1:14" x14ac:dyDescent="0.3">
      <c r="A264" s="18" t="s">
        <v>20</v>
      </c>
      <c r="B264" s="15">
        <v>2436</v>
      </c>
      <c r="C264" s="16">
        <f t="shared" si="16"/>
        <v>1.2505093947703971</v>
      </c>
      <c r="D264" s="16">
        <f t="shared" si="18"/>
        <v>0.89444323720286245</v>
      </c>
      <c r="E264" s="16"/>
      <c r="F264" s="16"/>
      <c r="G264" s="16"/>
      <c r="H264" s="16"/>
      <c r="I264" s="16"/>
      <c r="K264" s="19" t="s">
        <v>14</v>
      </c>
      <c r="L264" s="15">
        <v>1748</v>
      </c>
      <c r="M264" s="16">
        <f t="shared" si="17"/>
        <v>0.70765121754043825</v>
      </c>
      <c r="N264" s="16">
        <f t="shared" si="19"/>
        <v>0.76041906084474831</v>
      </c>
    </row>
    <row r="265" spans="1:14" x14ac:dyDescent="0.3">
      <c r="A265" s="18" t="s">
        <v>20</v>
      </c>
      <c r="B265" s="15">
        <v>80</v>
      </c>
      <c r="C265" s="16">
        <f t="shared" si="16"/>
        <v>-0.60846424702289204</v>
      </c>
      <c r="D265" s="16">
        <f t="shared" si="18"/>
        <v>0.27143980584905392</v>
      </c>
      <c r="E265" s="16"/>
      <c r="F265" s="16"/>
      <c r="G265" s="16"/>
      <c r="H265" s="16"/>
      <c r="I265" s="16"/>
      <c r="K265" s="19" t="s">
        <v>14</v>
      </c>
      <c r="L265" s="15">
        <v>79</v>
      </c>
      <c r="M265" s="16">
        <f t="shared" si="17"/>
        <v>-0.60925328507119136</v>
      </c>
      <c r="N265" s="16">
        <f t="shared" si="19"/>
        <v>0.27117828304222608</v>
      </c>
    </row>
    <row r="266" spans="1:14" x14ac:dyDescent="0.3">
      <c r="A266" s="18" t="s">
        <v>20</v>
      </c>
      <c r="B266" s="15">
        <v>42</v>
      </c>
      <c r="C266" s="16">
        <f t="shared" si="16"/>
        <v>-0.63844769285826763</v>
      </c>
      <c r="D266" s="16">
        <f t="shared" si="18"/>
        <v>0.26159114669951888</v>
      </c>
      <c r="E266" s="16"/>
      <c r="F266" s="16"/>
      <c r="G266" s="16"/>
      <c r="H266" s="16"/>
      <c r="I266" s="16"/>
      <c r="K266" s="19" t="s">
        <v>14</v>
      </c>
      <c r="L266" s="15">
        <v>889</v>
      </c>
      <c r="M266" s="16">
        <f t="shared" si="17"/>
        <v>2.9867534051289151E-2</v>
      </c>
      <c r="N266" s="16">
        <f t="shared" si="19"/>
        <v>0.51191365081712559</v>
      </c>
    </row>
    <row r="267" spans="1:14" x14ac:dyDescent="0.3">
      <c r="A267" s="18" t="s">
        <v>20</v>
      </c>
      <c r="B267" s="15">
        <v>139</v>
      </c>
      <c r="C267" s="16">
        <f t="shared" si="16"/>
        <v>-0.56191100217322987</v>
      </c>
      <c r="D267" s="16">
        <f t="shared" si="18"/>
        <v>0.28708832861081324</v>
      </c>
      <c r="E267" s="16"/>
      <c r="F267" s="16"/>
      <c r="G267" s="16"/>
      <c r="H267" s="16"/>
      <c r="I267" s="16"/>
      <c r="K267" s="19" t="s">
        <v>14</v>
      </c>
      <c r="L267" s="15">
        <v>56</v>
      </c>
      <c r="M267" s="16">
        <f t="shared" si="17"/>
        <v>-0.6274011601820767</v>
      </c>
      <c r="N267" s="16">
        <f t="shared" si="19"/>
        <v>0.2651981537193418</v>
      </c>
    </row>
    <row r="268" spans="1:14" x14ac:dyDescent="0.3">
      <c r="A268" s="18" t="s">
        <v>20</v>
      </c>
      <c r="B268" s="15">
        <v>159</v>
      </c>
      <c r="C268" s="16">
        <f t="shared" si="16"/>
        <v>-0.54613024120724274</v>
      </c>
      <c r="D268" s="16">
        <f t="shared" si="18"/>
        <v>0.29248820676046838</v>
      </c>
      <c r="E268" s="16"/>
      <c r="F268" s="16"/>
      <c r="G268" s="16"/>
      <c r="H268" s="16"/>
      <c r="I268" s="16"/>
      <c r="K268" s="19" t="s">
        <v>14</v>
      </c>
      <c r="L268" s="15">
        <v>1</v>
      </c>
      <c r="M268" s="16">
        <f t="shared" si="17"/>
        <v>-0.67079825283854133</v>
      </c>
      <c r="N268" s="16">
        <f t="shared" si="19"/>
        <v>0.2511745303237336</v>
      </c>
    </row>
    <row r="269" spans="1:14" x14ac:dyDescent="0.3">
      <c r="A269" s="18" t="s">
        <v>20</v>
      </c>
      <c r="B269" s="15">
        <v>381</v>
      </c>
      <c r="C269" s="16">
        <f t="shared" si="16"/>
        <v>-0.37096379448478506</v>
      </c>
      <c r="D269" s="16">
        <f t="shared" si="18"/>
        <v>0.35533224925302553</v>
      </c>
      <c r="E269" s="16"/>
      <c r="F269" s="16"/>
      <c r="G269" s="16"/>
      <c r="H269" s="16"/>
      <c r="I269" s="16"/>
      <c r="K269" s="19" t="s">
        <v>14</v>
      </c>
      <c r="L269" s="15">
        <v>83</v>
      </c>
      <c r="M269" s="16">
        <f t="shared" si="17"/>
        <v>-0.60609713287799394</v>
      </c>
      <c r="N269" s="16">
        <f t="shared" si="19"/>
        <v>0.27222512738435756</v>
      </c>
    </row>
    <row r="270" spans="1:14" x14ac:dyDescent="0.3">
      <c r="A270" s="18" t="s">
        <v>20</v>
      </c>
      <c r="B270" s="15">
        <v>194</v>
      </c>
      <c r="C270" s="16">
        <f t="shared" si="16"/>
        <v>-0.51851390951676513</v>
      </c>
      <c r="D270" s="16">
        <f t="shared" si="18"/>
        <v>0.30204987891918361</v>
      </c>
      <c r="E270" s="16"/>
      <c r="F270" s="16"/>
      <c r="G270" s="16"/>
      <c r="H270" s="16"/>
      <c r="I270" s="16"/>
      <c r="K270" s="19" t="s">
        <v>14</v>
      </c>
      <c r="L270" s="15">
        <v>2025</v>
      </c>
      <c r="M270" s="16">
        <f t="shared" si="17"/>
        <v>0.92621475691936062</v>
      </c>
      <c r="N270" s="16">
        <f t="shared" si="19"/>
        <v>0.82283280747239274</v>
      </c>
    </row>
    <row r="271" spans="1:14" x14ac:dyDescent="0.3">
      <c r="A271" s="18" t="s">
        <v>20</v>
      </c>
      <c r="B271" s="15">
        <v>106</v>
      </c>
      <c r="C271" s="16">
        <f t="shared" si="16"/>
        <v>-0.58794925776710871</v>
      </c>
      <c r="D271" s="16">
        <f t="shared" si="18"/>
        <v>0.27828317618153714</v>
      </c>
      <c r="E271" s="16"/>
      <c r="F271" s="16"/>
      <c r="G271" s="16"/>
      <c r="H271" s="16"/>
      <c r="I271" s="16"/>
      <c r="K271" s="19" t="s">
        <v>14</v>
      </c>
      <c r="L271" s="15">
        <v>14</v>
      </c>
      <c r="M271" s="16">
        <f t="shared" si="17"/>
        <v>-0.66054075821064973</v>
      </c>
      <c r="N271" s="16">
        <f t="shared" si="19"/>
        <v>0.25445343590256608</v>
      </c>
    </row>
    <row r="272" spans="1:14" x14ac:dyDescent="0.3">
      <c r="A272" s="18" t="s">
        <v>20</v>
      </c>
      <c r="B272" s="15">
        <v>142</v>
      </c>
      <c r="C272" s="16">
        <f t="shared" si="16"/>
        <v>-0.55954388802833177</v>
      </c>
      <c r="D272" s="16">
        <f t="shared" si="18"/>
        <v>0.28789529377855322</v>
      </c>
      <c r="E272" s="16"/>
      <c r="F272" s="16"/>
      <c r="G272" s="16"/>
      <c r="H272" s="16"/>
      <c r="I272" s="16"/>
      <c r="K272" s="19" t="s">
        <v>14</v>
      </c>
      <c r="L272" s="15">
        <v>656</v>
      </c>
      <c r="M272" s="16">
        <f t="shared" si="17"/>
        <v>-0.15397833120246143</v>
      </c>
      <c r="N272" s="16">
        <f t="shared" si="19"/>
        <v>0.4388134105040068</v>
      </c>
    </row>
    <row r="273" spans="1:14" x14ac:dyDescent="0.3">
      <c r="A273" s="18" t="s">
        <v>20</v>
      </c>
      <c r="B273" s="15">
        <v>211</v>
      </c>
      <c r="C273" s="16">
        <f t="shared" si="16"/>
        <v>-0.50510026269567609</v>
      </c>
      <c r="D273" s="16">
        <f t="shared" si="18"/>
        <v>0.30674420843904771</v>
      </c>
      <c r="E273" s="16"/>
      <c r="F273" s="16"/>
      <c r="G273" s="16"/>
      <c r="H273" s="16"/>
      <c r="I273" s="16"/>
      <c r="K273" s="19" t="s">
        <v>14</v>
      </c>
      <c r="L273" s="15">
        <v>1596</v>
      </c>
      <c r="M273" s="16">
        <f t="shared" si="17"/>
        <v>0.58771743419893574</v>
      </c>
      <c r="N273" s="16">
        <f t="shared" si="19"/>
        <v>0.72163901427857402</v>
      </c>
    </row>
    <row r="274" spans="1:14" x14ac:dyDescent="0.3">
      <c r="A274" s="18" t="s">
        <v>20</v>
      </c>
      <c r="B274" s="15">
        <v>2756</v>
      </c>
      <c r="C274" s="16">
        <f t="shared" si="16"/>
        <v>1.5030015702261919</v>
      </c>
      <c r="D274" s="16">
        <f t="shared" si="18"/>
        <v>0.93358068046104914</v>
      </c>
      <c r="E274" s="16"/>
      <c r="F274" s="16"/>
      <c r="G274" s="16"/>
      <c r="H274" s="16"/>
      <c r="I274" s="16"/>
      <c r="K274" s="19" t="s">
        <v>14</v>
      </c>
      <c r="L274" s="15">
        <v>10</v>
      </c>
      <c r="M274" s="16">
        <f t="shared" si="17"/>
        <v>-0.66369691040384715</v>
      </c>
      <c r="N274" s="16">
        <f t="shared" si="19"/>
        <v>0.25344215860430658</v>
      </c>
    </row>
    <row r="275" spans="1:14" x14ac:dyDescent="0.3">
      <c r="A275" s="18" t="s">
        <v>20</v>
      </c>
      <c r="B275" s="15">
        <v>173</v>
      </c>
      <c r="C275" s="16">
        <f t="shared" si="16"/>
        <v>-0.53508370853105169</v>
      </c>
      <c r="D275" s="16">
        <f t="shared" si="18"/>
        <v>0.29629598740516389</v>
      </c>
      <c r="E275" s="16"/>
      <c r="F275" s="16"/>
      <c r="G275" s="16"/>
      <c r="H275" s="16"/>
      <c r="I275" s="16"/>
      <c r="K275" s="19" t="s">
        <v>14</v>
      </c>
      <c r="L275" s="15">
        <v>1121</v>
      </c>
      <c r="M275" s="16">
        <f t="shared" si="17"/>
        <v>0.21292436125674036</v>
      </c>
      <c r="N275" s="16">
        <f t="shared" si="19"/>
        <v>0.58430701973881893</v>
      </c>
    </row>
    <row r="276" spans="1:14" x14ac:dyDescent="0.3">
      <c r="A276" s="18" t="s">
        <v>20</v>
      </c>
      <c r="B276" s="15">
        <v>87</v>
      </c>
      <c r="C276" s="16">
        <f t="shared" si="16"/>
        <v>-0.60294098068479651</v>
      </c>
      <c r="D276" s="16">
        <f t="shared" si="18"/>
        <v>0.27327397618638161</v>
      </c>
      <c r="E276" s="16"/>
      <c r="F276" s="16"/>
      <c r="G276" s="16"/>
      <c r="H276" s="16"/>
      <c r="I276" s="16"/>
      <c r="K276" s="19" t="s">
        <v>14</v>
      </c>
      <c r="L276" s="15">
        <v>15</v>
      </c>
      <c r="M276" s="16">
        <f t="shared" si="17"/>
        <v>-0.6597517201623504</v>
      </c>
      <c r="N276" s="16">
        <f t="shared" si="19"/>
        <v>0.25470658521104161</v>
      </c>
    </row>
    <row r="277" spans="1:14" x14ac:dyDescent="0.3">
      <c r="A277" s="18" t="s">
        <v>20</v>
      </c>
      <c r="B277" s="15">
        <v>1572</v>
      </c>
      <c r="C277" s="16">
        <f t="shared" si="16"/>
        <v>0.56878052103975119</v>
      </c>
      <c r="D277" s="16">
        <f t="shared" si="18"/>
        <v>0.71524745232641107</v>
      </c>
      <c r="E277" s="16"/>
      <c r="F277" s="16"/>
      <c r="G277" s="16"/>
      <c r="H277" s="16"/>
      <c r="I277" s="16"/>
      <c r="K277" s="19" t="s">
        <v>14</v>
      </c>
      <c r="L277" s="15">
        <v>191</v>
      </c>
      <c r="M277" s="16">
        <f t="shared" si="17"/>
        <v>-0.52088102366166322</v>
      </c>
      <c r="N277" s="16">
        <f t="shared" si="19"/>
        <v>0.30122482775649495</v>
      </c>
    </row>
    <row r="278" spans="1:14" x14ac:dyDescent="0.3">
      <c r="A278" s="18" t="s">
        <v>20</v>
      </c>
      <c r="B278" s="15">
        <v>2346</v>
      </c>
      <c r="C278" s="16">
        <f t="shared" si="16"/>
        <v>1.1794959704234549</v>
      </c>
      <c r="D278" s="16">
        <f t="shared" si="18"/>
        <v>0.88089962984227743</v>
      </c>
      <c r="E278" s="16"/>
      <c r="F278" s="16"/>
      <c r="G278" s="16"/>
      <c r="H278" s="16"/>
      <c r="I278" s="16"/>
      <c r="K278" s="19" t="s">
        <v>14</v>
      </c>
      <c r="L278" s="15">
        <v>16</v>
      </c>
      <c r="M278" s="16">
        <f t="shared" si="17"/>
        <v>-0.65896268211405096</v>
      </c>
      <c r="N278" s="16">
        <f t="shared" si="19"/>
        <v>0.25495986633555234</v>
      </c>
    </row>
    <row r="279" spans="1:14" x14ac:dyDescent="0.3">
      <c r="A279" s="18" t="s">
        <v>20</v>
      </c>
      <c r="B279" s="15">
        <v>115</v>
      </c>
      <c r="C279" s="16">
        <f t="shared" si="16"/>
        <v>-0.58084791533241453</v>
      </c>
      <c r="D279" s="16">
        <f t="shared" si="18"/>
        <v>0.28067147917865631</v>
      </c>
      <c r="E279" s="16"/>
      <c r="F279" s="16"/>
      <c r="G279" s="16"/>
      <c r="H279" s="16"/>
      <c r="I279" s="16"/>
      <c r="K279" s="19" t="s">
        <v>14</v>
      </c>
      <c r="L279" s="15">
        <v>17</v>
      </c>
      <c r="M279" s="16">
        <f t="shared" si="17"/>
        <v>-0.65817364406575163</v>
      </c>
      <c r="N279" s="16">
        <f t="shared" si="19"/>
        <v>0.25521327918696546</v>
      </c>
    </row>
    <row r="280" spans="1:14" x14ac:dyDescent="0.3">
      <c r="A280" s="18" t="s">
        <v>20</v>
      </c>
      <c r="B280" s="15">
        <v>85</v>
      </c>
      <c r="C280" s="16">
        <f t="shared" si="16"/>
        <v>-0.60451905678139528</v>
      </c>
      <c r="D280" s="16">
        <f t="shared" si="18"/>
        <v>0.2727493016410128</v>
      </c>
      <c r="E280" s="16"/>
      <c r="F280" s="16"/>
      <c r="G280" s="16"/>
      <c r="H280" s="16"/>
      <c r="I280" s="16"/>
      <c r="K280" s="19" t="s">
        <v>14</v>
      </c>
      <c r="L280" s="15">
        <v>34</v>
      </c>
      <c r="M280" s="16">
        <f t="shared" si="17"/>
        <v>-0.6447599972446626</v>
      </c>
      <c r="N280" s="16">
        <f t="shared" si="19"/>
        <v>0.25954136448876192</v>
      </c>
    </row>
    <row r="281" spans="1:14" x14ac:dyDescent="0.3">
      <c r="A281" s="18" t="s">
        <v>20</v>
      </c>
      <c r="B281" s="15">
        <v>144</v>
      </c>
      <c r="C281" s="16">
        <f t="shared" si="16"/>
        <v>-0.55796581193173311</v>
      </c>
      <c r="D281" s="16">
        <f t="shared" si="18"/>
        <v>0.28843386493597678</v>
      </c>
      <c r="E281" s="16"/>
      <c r="F281" s="16"/>
      <c r="G281" s="16"/>
      <c r="H281" s="16"/>
      <c r="I281" s="16"/>
      <c r="K281" s="19" t="s">
        <v>14</v>
      </c>
      <c r="L281" s="15">
        <v>1</v>
      </c>
      <c r="M281" s="16">
        <f t="shared" si="17"/>
        <v>-0.67079825283854133</v>
      </c>
      <c r="N281" s="16">
        <f t="shared" si="19"/>
        <v>0.2511745303237336</v>
      </c>
    </row>
    <row r="282" spans="1:14" x14ac:dyDescent="0.3">
      <c r="A282" s="18" t="s">
        <v>20</v>
      </c>
      <c r="B282" s="15">
        <v>2443</v>
      </c>
      <c r="C282" s="16">
        <f t="shared" si="16"/>
        <v>1.2560326611084927</v>
      </c>
      <c r="D282" s="16">
        <f t="shared" si="18"/>
        <v>0.89544793567690251</v>
      </c>
      <c r="E282" s="16"/>
      <c r="F282" s="16"/>
      <c r="G282" s="16"/>
      <c r="H282" s="16"/>
      <c r="I282" s="16"/>
      <c r="K282" s="19" t="s">
        <v>14</v>
      </c>
      <c r="L282" s="15">
        <v>1274</v>
      </c>
      <c r="M282" s="16">
        <f t="shared" si="17"/>
        <v>0.33364718264654225</v>
      </c>
      <c r="N282" s="16">
        <f t="shared" si="19"/>
        <v>0.63067709508787395</v>
      </c>
    </row>
    <row r="283" spans="1:14" x14ac:dyDescent="0.3">
      <c r="A283" s="18" t="s">
        <v>20</v>
      </c>
      <c r="B283" s="15">
        <v>64</v>
      </c>
      <c r="C283" s="16">
        <f t="shared" si="16"/>
        <v>-0.62108885579568174</v>
      </c>
      <c r="D283" s="16">
        <f t="shared" si="18"/>
        <v>0.26727058063668691</v>
      </c>
      <c r="E283" s="16"/>
      <c r="F283" s="16"/>
      <c r="G283" s="16"/>
      <c r="H283" s="16"/>
      <c r="I283" s="16"/>
      <c r="K283" s="19" t="s">
        <v>14</v>
      </c>
      <c r="L283" s="15">
        <v>210</v>
      </c>
      <c r="M283" s="16">
        <f t="shared" si="17"/>
        <v>-0.50588930074397542</v>
      </c>
      <c r="N283" s="16">
        <f t="shared" si="19"/>
        <v>0.30646718184653243</v>
      </c>
    </row>
    <row r="284" spans="1:14" x14ac:dyDescent="0.3">
      <c r="A284" s="18" t="s">
        <v>20</v>
      </c>
      <c r="B284" s="15">
        <v>268</v>
      </c>
      <c r="C284" s="16">
        <f t="shared" si="16"/>
        <v>-0.46012509394261258</v>
      </c>
      <c r="D284" s="16">
        <f t="shared" si="18"/>
        <v>0.32271321654067053</v>
      </c>
      <c r="E284" s="16"/>
      <c r="F284" s="16"/>
      <c r="G284" s="16"/>
      <c r="H284" s="16"/>
      <c r="I284" s="16"/>
      <c r="K284" s="19" t="s">
        <v>14</v>
      </c>
      <c r="L284" s="15">
        <v>248</v>
      </c>
      <c r="M284" s="16">
        <f t="shared" si="17"/>
        <v>-0.47590585490859977</v>
      </c>
      <c r="N284" s="16">
        <f t="shared" si="19"/>
        <v>0.31707072540430287</v>
      </c>
    </row>
    <row r="285" spans="1:14" x14ac:dyDescent="0.3">
      <c r="A285" s="18" t="s">
        <v>20</v>
      </c>
      <c r="B285" s="15">
        <v>195</v>
      </c>
      <c r="C285" s="16">
        <f t="shared" si="16"/>
        <v>-0.5177248714684658</v>
      </c>
      <c r="D285" s="16">
        <f t="shared" si="18"/>
        <v>0.30232512131246403</v>
      </c>
      <c r="E285" s="16"/>
      <c r="F285" s="16"/>
      <c r="G285" s="16"/>
      <c r="H285" s="16"/>
      <c r="I285" s="16"/>
      <c r="K285" s="19" t="s">
        <v>14</v>
      </c>
      <c r="L285" s="15">
        <v>513</v>
      </c>
      <c r="M285" s="16">
        <f t="shared" si="17"/>
        <v>-0.26681077210926973</v>
      </c>
      <c r="N285" s="16">
        <f t="shared" si="19"/>
        <v>0.39480742994416107</v>
      </c>
    </row>
    <row r="286" spans="1:14" x14ac:dyDescent="0.3">
      <c r="A286" s="18" t="s">
        <v>20</v>
      </c>
      <c r="B286" s="15">
        <v>186</v>
      </c>
      <c r="C286" s="16">
        <f t="shared" si="16"/>
        <v>-0.52482621390315998</v>
      </c>
      <c r="D286" s="16">
        <f t="shared" si="18"/>
        <v>0.29985200336291684</v>
      </c>
      <c r="E286" s="16"/>
      <c r="F286" s="16"/>
      <c r="G286" s="16"/>
      <c r="H286" s="16"/>
      <c r="I286" s="16"/>
      <c r="K286" s="19" t="s">
        <v>14</v>
      </c>
      <c r="L286" s="15">
        <v>3410</v>
      </c>
      <c r="M286" s="16">
        <f t="shared" si="17"/>
        <v>2.0190324538139723</v>
      </c>
      <c r="N286" s="16">
        <f t="shared" si="19"/>
        <v>0.97825807676503951</v>
      </c>
    </row>
    <row r="287" spans="1:14" x14ac:dyDescent="0.3">
      <c r="A287" s="18" t="s">
        <v>20</v>
      </c>
      <c r="B287" s="15">
        <v>460</v>
      </c>
      <c r="C287" s="16">
        <f t="shared" si="16"/>
        <v>-0.30862978866913576</v>
      </c>
      <c r="D287" s="16">
        <f t="shared" si="18"/>
        <v>0.3788015791395356</v>
      </c>
      <c r="E287" s="16"/>
      <c r="F287" s="16"/>
      <c r="G287" s="16"/>
      <c r="H287" s="16"/>
      <c r="I287" s="16"/>
      <c r="K287" s="19" t="s">
        <v>14</v>
      </c>
      <c r="L287" s="15">
        <v>10</v>
      </c>
      <c r="M287" s="16">
        <f t="shared" si="17"/>
        <v>-0.66369691040384715</v>
      </c>
      <c r="N287" s="16">
        <f t="shared" si="19"/>
        <v>0.25344215860430658</v>
      </c>
    </row>
    <row r="288" spans="1:14" x14ac:dyDescent="0.3">
      <c r="A288" s="18" t="s">
        <v>20</v>
      </c>
      <c r="B288" s="15">
        <v>2528</v>
      </c>
      <c r="C288" s="16">
        <f t="shared" si="16"/>
        <v>1.323100895213938</v>
      </c>
      <c r="D288" s="16">
        <f t="shared" si="18"/>
        <v>0.90709908647075088</v>
      </c>
      <c r="E288" s="16"/>
      <c r="F288" s="16"/>
      <c r="G288" s="16"/>
      <c r="H288" s="16"/>
      <c r="I288" s="16"/>
      <c r="K288" s="19" t="s">
        <v>14</v>
      </c>
      <c r="L288" s="15">
        <v>2201</v>
      </c>
      <c r="M288" s="16">
        <f t="shared" si="17"/>
        <v>1.0650854534200478</v>
      </c>
      <c r="N288" s="16">
        <f t="shared" si="19"/>
        <v>0.85658136931060913</v>
      </c>
    </row>
    <row r="289" spans="1:14" x14ac:dyDescent="0.3">
      <c r="A289" s="18" t="s">
        <v>20</v>
      </c>
      <c r="B289" s="15">
        <v>3657</v>
      </c>
      <c r="C289" s="16">
        <f t="shared" si="16"/>
        <v>2.2139248517439141</v>
      </c>
      <c r="D289" s="16">
        <f t="shared" si="18"/>
        <v>0.98658302557413569</v>
      </c>
      <c r="E289" s="16"/>
      <c r="F289" s="16"/>
      <c r="G289" s="16"/>
      <c r="H289" s="16"/>
      <c r="I289" s="16"/>
      <c r="K289" s="19" t="s">
        <v>14</v>
      </c>
      <c r="L289" s="15">
        <v>676</v>
      </c>
      <c r="M289" s="16">
        <f t="shared" si="17"/>
        <v>-0.13819757023647425</v>
      </c>
      <c r="N289" s="16">
        <f t="shared" si="19"/>
        <v>0.44504213767163198</v>
      </c>
    </row>
    <row r="290" spans="1:14" x14ac:dyDescent="0.3">
      <c r="A290" s="18" t="s">
        <v>20</v>
      </c>
      <c r="B290" s="15">
        <v>131</v>
      </c>
      <c r="C290" s="16">
        <f t="shared" si="16"/>
        <v>-0.56822330655962472</v>
      </c>
      <c r="D290" s="16">
        <f t="shared" si="18"/>
        <v>0.28494167386542191</v>
      </c>
      <c r="E290" s="16"/>
      <c r="F290" s="16"/>
      <c r="G290" s="16"/>
      <c r="H290" s="16"/>
      <c r="I290" s="16"/>
      <c r="K290" s="19" t="s">
        <v>14</v>
      </c>
      <c r="L290" s="15">
        <v>831</v>
      </c>
      <c r="M290" s="16">
        <f t="shared" si="17"/>
        <v>-1.5896672750073657E-2</v>
      </c>
      <c r="N290" s="16">
        <f t="shared" si="19"/>
        <v>0.49365841221439793</v>
      </c>
    </row>
    <row r="291" spans="1:14" x14ac:dyDescent="0.3">
      <c r="A291" s="18" t="s">
        <v>20</v>
      </c>
      <c r="B291" s="15">
        <v>239</v>
      </c>
      <c r="C291" s="16">
        <f t="shared" si="16"/>
        <v>-0.483007197343294</v>
      </c>
      <c r="D291" s="16">
        <f t="shared" si="18"/>
        <v>0.31454531291907928</v>
      </c>
      <c r="E291" s="16"/>
      <c r="F291" s="16"/>
      <c r="G291" s="16"/>
      <c r="H291" s="16"/>
      <c r="I291" s="16"/>
      <c r="K291" s="19" t="s">
        <v>14</v>
      </c>
      <c r="L291" s="15">
        <v>859</v>
      </c>
      <c r="M291" s="16">
        <f t="shared" si="17"/>
        <v>6.1963926023083891E-3</v>
      </c>
      <c r="N291" s="16">
        <f t="shared" si="19"/>
        <v>0.50247198717624353</v>
      </c>
    </row>
    <row r="292" spans="1:14" x14ac:dyDescent="0.3">
      <c r="A292" s="18" t="s">
        <v>20</v>
      </c>
      <c r="B292" s="15">
        <v>78</v>
      </c>
      <c r="C292" s="16">
        <f t="shared" si="16"/>
        <v>-0.6100423231194908</v>
      </c>
      <c r="D292" s="16">
        <f t="shared" si="18"/>
        <v>0.27091688592547403</v>
      </c>
      <c r="E292" s="16"/>
      <c r="F292" s="16"/>
      <c r="G292" s="16"/>
      <c r="H292" s="16"/>
      <c r="I292" s="16"/>
      <c r="K292" s="19" t="s">
        <v>14</v>
      </c>
      <c r="L292" s="15">
        <v>45</v>
      </c>
      <c r="M292" s="16">
        <f t="shared" si="17"/>
        <v>-0.63608057871336965</v>
      </c>
      <c r="N292" s="16">
        <f t="shared" si="19"/>
        <v>0.2623619516588761</v>
      </c>
    </row>
    <row r="293" spans="1:14" x14ac:dyDescent="0.3">
      <c r="A293" s="18" t="s">
        <v>20</v>
      </c>
      <c r="B293" s="15">
        <v>1773</v>
      </c>
      <c r="C293" s="16">
        <f t="shared" si="16"/>
        <v>0.72737716874792224</v>
      </c>
      <c r="D293" s="16">
        <f t="shared" si="18"/>
        <v>0.76650253159977777</v>
      </c>
      <c r="E293" s="16"/>
      <c r="F293" s="16"/>
      <c r="G293" s="16"/>
      <c r="H293" s="16"/>
      <c r="I293" s="16"/>
      <c r="K293" s="19" t="s">
        <v>14</v>
      </c>
      <c r="L293" s="15">
        <v>6</v>
      </c>
      <c r="M293" s="16">
        <f t="shared" si="17"/>
        <v>-0.66685306259704458</v>
      </c>
      <c r="N293" s="16">
        <f t="shared" si="19"/>
        <v>0.25243299743849212</v>
      </c>
    </row>
    <row r="294" spans="1:14" x14ac:dyDescent="0.3">
      <c r="A294" s="18" t="s">
        <v>20</v>
      </c>
      <c r="B294" s="15">
        <v>32</v>
      </c>
      <c r="C294" s="16">
        <f t="shared" si="16"/>
        <v>-0.64633807334126125</v>
      </c>
      <c r="D294" s="16">
        <f t="shared" si="18"/>
        <v>0.25903021793273778</v>
      </c>
      <c r="E294" s="16"/>
      <c r="F294" s="16"/>
      <c r="G294" s="16"/>
      <c r="H294" s="16"/>
      <c r="I294" s="16"/>
      <c r="K294" s="19" t="s">
        <v>14</v>
      </c>
      <c r="L294" s="15">
        <v>7</v>
      </c>
      <c r="M294" s="16">
        <f t="shared" si="17"/>
        <v>-0.66606402454874525</v>
      </c>
      <c r="N294" s="16">
        <f t="shared" si="19"/>
        <v>0.25268508903517162</v>
      </c>
    </row>
    <row r="295" spans="1:14" x14ac:dyDescent="0.3">
      <c r="A295" s="18" t="s">
        <v>20</v>
      </c>
      <c r="B295" s="15">
        <v>369</v>
      </c>
      <c r="C295" s="16">
        <f t="shared" si="16"/>
        <v>-0.38043225106437739</v>
      </c>
      <c r="D295" s="16">
        <f t="shared" si="18"/>
        <v>0.35181228909659373</v>
      </c>
      <c r="E295" s="16"/>
      <c r="F295" s="16"/>
      <c r="G295" s="16"/>
      <c r="H295" s="16"/>
      <c r="I295" s="16"/>
      <c r="K295" s="19" t="s">
        <v>14</v>
      </c>
      <c r="L295" s="15">
        <v>31</v>
      </c>
      <c r="M295" s="16">
        <f t="shared" si="17"/>
        <v>-0.64712711138956058</v>
      </c>
      <c r="N295" s="16">
        <f t="shared" si="19"/>
        <v>0.25877484001667506</v>
      </c>
    </row>
    <row r="296" spans="1:14" x14ac:dyDescent="0.3">
      <c r="A296" s="18" t="s">
        <v>20</v>
      </c>
      <c r="B296" s="15">
        <v>89</v>
      </c>
      <c r="C296" s="16">
        <f t="shared" si="16"/>
        <v>-0.60136290458819786</v>
      </c>
      <c r="D296" s="16">
        <f t="shared" si="18"/>
        <v>0.2737991501901007</v>
      </c>
      <c r="E296" s="16"/>
      <c r="F296" s="16"/>
      <c r="G296" s="16"/>
      <c r="H296" s="16"/>
      <c r="I296" s="16"/>
      <c r="K296" s="19" t="s">
        <v>14</v>
      </c>
      <c r="L296" s="15">
        <v>78</v>
      </c>
      <c r="M296" s="16">
        <f t="shared" si="17"/>
        <v>-0.6100423231194908</v>
      </c>
      <c r="N296" s="16">
        <f t="shared" si="19"/>
        <v>0.27091688592547403</v>
      </c>
    </row>
    <row r="297" spans="1:14" x14ac:dyDescent="0.3">
      <c r="A297" s="18" t="s">
        <v>20</v>
      </c>
      <c r="B297" s="15">
        <v>147</v>
      </c>
      <c r="C297" s="16">
        <f t="shared" si="16"/>
        <v>-0.55559869778683502</v>
      </c>
      <c r="D297" s="16">
        <f t="shared" si="18"/>
        <v>0.28924261093431081</v>
      </c>
      <c r="E297" s="16"/>
      <c r="F297" s="16"/>
      <c r="G297" s="16"/>
      <c r="H297" s="16"/>
      <c r="I297" s="16"/>
      <c r="K297" s="19" t="s">
        <v>14</v>
      </c>
      <c r="L297" s="15">
        <v>1225</v>
      </c>
      <c r="M297" s="16">
        <f t="shared" si="17"/>
        <v>0.2949843182798737</v>
      </c>
      <c r="N297" s="16">
        <f t="shared" si="19"/>
        <v>0.61599707041254415</v>
      </c>
    </row>
    <row r="298" spans="1:14" x14ac:dyDescent="0.3">
      <c r="A298" s="18" t="s">
        <v>20</v>
      </c>
      <c r="B298" s="15">
        <v>126</v>
      </c>
      <c r="C298" s="16">
        <f t="shared" si="16"/>
        <v>-0.57216849680112158</v>
      </c>
      <c r="D298" s="16">
        <f t="shared" si="18"/>
        <v>0.28360391393346218</v>
      </c>
      <c r="E298" s="16"/>
      <c r="F298" s="16"/>
      <c r="G298" s="16"/>
      <c r="H298" s="16"/>
      <c r="I298" s="16"/>
      <c r="K298" s="19" t="s">
        <v>14</v>
      </c>
      <c r="L298" s="15">
        <v>1</v>
      </c>
      <c r="M298" s="16">
        <f t="shared" si="17"/>
        <v>-0.67079825283854133</v>
      </c>
      <c r="N298" s="16">
        <f t="shared" si="19"/>
        <v>0.2511745303237336</v>
      </c>
    </row>
    <row r="299" spans="1:14" x14ac:dyDescent="0.3">
      <c r="A299" s="18" t="s">
        <v>20</v>
      </c>
      <c r="B299" s="15">
        <v>2218</v>
      </c>
      <c r="C299" s="16">
        <f t="shared" si="16"/>
        <v>1.0784991002411368</v>
      </c>
      <c r="D299" s="16">
        <f t="shared" si="18"/>
        <v>0.85959445845921967</v>
      </c>
      <c r="E299" s="16"/>
      <c r="F299" s="16"/>
      <c r="G299" s="16"/>
      <c r="H299" s="16"/>
      <c r="I299" s="16"/>
      <c r="K299" s="19" t="s">
        <v>14</v>
      </c>
      <c r="L299" s="15">
        <v>67</v>
      </c>
      <c r="M299" s="16">
        <f t="shared" si="17"/>
        <v>-0.61872174165078375</v>
      </c>
      <c r="N299" s="16">
        <f t="shared" si="19"/>
        <v>0.26804984228383633</v>
      </c>
    </row>
    <row r="300" spans="1:14" x14ac:dyDescent="0.3">
      <c r="A300" s="18" t="s">
        <v>20</v>
      </c>
      <c r="B300" s="15">
        <v>202</v>
      </c>
      <c r="C300" s="16">
        <f t="shared" si="16"/>
        <v>-0.51220160513037027</v>
      </c>
      <c r="D300" s="16">
        <f t="shared" si="18"/>
        <v>0.30425495992230417</v>
      </c>
      <c r="E300" s="16"/>
      <c r="F300" s="16"/>
      <c r="G300" s="16"/>
      <c r="H300" s="16"/>
      <c r="I300" s="16"/>
      <c r="K300" s="19" t="s">
        <v>14</v>
      </c>
      <c r="L300" s="15">
        <v>19</v>
      </c>
      <c r="M300" s="16">
        <f t="shared" si="17"/>
        <v>-0.65659556796915297</v>
      </c>
      <c r="N300" s="16">
        <f t="shared" si="19"/>
        <v>0.25572049971291566</v>
      </c>
    </row>
    <row r="301" spans="1:14" x14ac:dyDescent="0.3">
      <c r="A301" s="18" t="s">
        <v>20</v>
      </c>
      <c r="B301" s="15">
        <v>140</v>
      </c>
      <c r="C301" s="16">
        <f t="shared" si="16"/>
        <v>-0.56112196412493054</v>
      </c>
      <c r="D301" s="16">
        <f t="shared" si="18"/>
        <v>0.28735719797099113</v>
      </c>
      <c r="E301" s="16"/>
      <c r="F301" s="16"/>
      <c r="G301" s="16"/>
      <c r="H301" s="16"/>
      <c r="I301" s="16"/>
      <c r="K301" s="19" t="s">
        <v>14</v>
      </c>
      <c r="L301" s="15">
        <v>2108</v>
      </c>
      <c r="M301" s="16">
        <f t="shared" si="17"/>
        <v>0.99170491492820745</v>
      </c>
      <c r="N301" s="16">
        <f t="shared" si="19"/>
        <v>0.83932925360580257</v>
      </c>
    </row>
    <row r="302" spans="1:14" x14ac:dyDescent="0.3">
      <c r="A302" s="18" t="s">
        <v>20</v>
      </c>
      <c r="B302" s="15">
        <v>1052</v>
      </c>
      <c r="C302" s="16">
        <f t="shared" si="16"/>
        <v>0.15848073592408463</v>
      </c>
      <c r="D302" s="16">
        <f t="shared" si="18"/>
        <v>0.56296100033440677</v>
      </c>
      <c r="E302" s="16"/>
      <c r="F302" s="16"/>
      <c r="G302" s="16"/>
      <c r="H302" s="16"/>
      <c r="I302" s="16"/>
      <c r="K302" s="19" t="s">
        <v>14</v>
      </c>
      <c r="L302" s="15">
        <v>679</v>
      </c>
      <c r="M302" s="16">
        <f t="shared" si="17"/>
        <v>-0.13583045609157618</v>
      </c>
      <c r="N302" s="16">
        <f t="shared" si="19"/>
        <v>0.44597765685321994</v>
      </c>
    </row>
    <row r="303" spans="1:14" x14ac:dyDescent="0.3">
      <c r="A303" s="18" t="s">
        <v>20</v>
      </c>
      <c r="B303" s="15">
        <v>247</v>
      </c>
      <c r="C303" s="16">
        <f t="shared" si="16"/>
        <v>-0.47669489295689915</v>
      </c>
      <c r="D303" s="16">
        <f t="shared" si="18"/>
        <v>0.31678970002957896</v>
      </c>
      <c r="E303" s="16"/>
      <c r="F303" s="16"/>
      <c r="G303" s="16"/>
      <c r="H303" s="16"/>
      <c r="I303" s="16"/>
      <c r="K303" s="19" t="s">
        <v>14</v>
      </c>
      <c r="L303" s="15">
        <v>36</v>
      </c>
      <c r="M303" s="16">
        <f t="shared" si="17"/>
        <v>-0.64318192114806383</v>
      </c>
      <c r="N303" s="16">
        <f t="shared" si="19"/>
        <v>0.26005303139092567</v>
      </c>
    </row>
    <row r="304" spans="1:14" x14ac:dyDescent="0.3">
      <c r="A304" s="18" t="s">
        <v>20</v>
      </c>
      <c r="B304" s="15">
        <v>84</v>
      </c>
      <c r="C304" s="16">
        <f t="shared" si="16"/>
        <v>-0.60530809482969461</v>
      </c>
      <c r="D304" s="16">
        <f t="shared" si="18"/>
        <v>0.27248715192482642</v>
      </c>
      <c r="E304" s="16"/>
      <c r="F304" s="16"/>
      <c r="G304" s="16"/>
      <c r="H304" s="16"/>
      <c r="I304" s="16"/>
      <c r="K304" s="19" t="s">
        <v>14</v>
      </c>
      <c r="L304" s="15">
        <v>47</v>
      </c>
      <c r="M304" s="16">
        <f t="shared" si="17"/>
        <v>-0.63450250261677088</v>
      </c>
      <c r="N304" s="16">
        <f t="shared" si="19"/>
        <v>0.26287646704394529</v>
      </c>
    </row>
    <row r="305" spans="1:14" x14ac:dyDescent="0.3">
      <c r="A305" s="18" t="s">
        <v>20</v>
      </c>
      <c r="B305" s="15">
        <v>88</v>
      </c>
      <c r="C305" s="16">
        <f t="shared" si="16"/>
        <v>-0.60215194263649718</v>
      </c>
      <c r="D305" s="16">
        <f t="shared" si="18"/>
        <v>0.2735365008079732</v>
      </c>
      <c r="E305" s="16"/>
      <c r="F305" s="16"/>
      <c r="G305" s="16"/>
      <c r="H305" s="16"/>
      <c r="I305" s="16"/>
      <c r="K305" s="19" t="s">
        <v>14</v>
      </c>
      <c r="L305" s="15">
        <v>70</v>
      </c>
      <c r="M305" s="16">
        <f t="shared" si="17"/>
        <v>-0.61635462750588565</v>
      </c>
      <c r="N305" s="16">
        <f t="shared" si="19"/>
        <v>0.26883024606153078</v>
      </c>
    </row>
    <row r="306" spans="1:14" x14ac:dyDescent="0.3">
      <c r="A306" s="18" t="s">
        <v>20</v>
      </c>
      <c r="B306" s="15">
        <v>156</v>
      </c>
      <c r="C306" s="16">
        <f t="shared" si="16"/>
        <v>-0.54849735535214084</v>
      </c>
      <c r="D306" s="16">
        <f t="shared" si="18"/>
        <v>0.29167522234665116</v>
      </c>
      <c r="E306" s="16"/>
      <c r="F306" s="16"/>
      <c r="G306" s="16"/>
      <c r="H306" s="16"/>
      <c r="I306" s="16"/>
      <c r="K306" s="19" t="s">
        <v>14</v>
      </c>
      <c r="L306" s="15">
        <v>154</v>
      </c>
      <c r="M306" s="16">
        <f t="shared" si="17"/>
        <v>-0.55007543144873949</v>
      </c>
      <c r="N306" s="16">
        <f t="shared" si="19"/>
        <v>0.29113381857315535</v>
      </c>
    </row>
    <row r="307" spans="1:14" x14ac:dyDescent="0.3">
      <c r="A307" s="18" t="s">
        <v>20</v>
      </c>
      <c r="B307" s="15">
        <v>2985</v>
      </c>
      <c r="C307" s="16">
        <f t="shared" si="16"/>
        <v>1.6836912832867448</v>
      </c>
      <c r="D307" s="16">
        <f t="shared" si="18"/>
        <v>0.9538793265951766</v>
      </c>
      <c r="E307" s="16"/>
      <c r="F307" s="16"/>
      <c r="G307" s="16"/>
      <c r="H307" s="16"/>
      <c r="I307" s="16"/>
      <c r="K307" s="19" t="s">
        <v>14</v>
      </c>
      <c r="L307" s="15">
        <v>22</v>
      </c>
      <c r="M307" s="16">
        <f t="shared" si="17"/>
        <v>-0.65422845382425487</v>
      </c>
      <c r="N307" s="16">
        <f t="shared" si="19"/>
        <v>0.25648231621319223</v>
      </c>
    </row>
    <row r="308" spans="1:14" x14ac:dyDescent="0.3">
      <c r="A308" s="18" t="s">
        <v>20</v>
      </c>
      <c r="B308" s="15">
        <v>762</v>
      </c>
      <c r="C308" s="16">
        <f t="shared" si="16"/>
        <v>-7.0340298082729402E-2</v>
      </c>
      <c r="D308" s="16">
        <f t="shared" si="18"/>
        <v>0.47196140434508799</v>
      </c>
      <c r="E308" s="16"/>
      <c r="F308" s="16"/>
      <c r="G308" s="16"/>
      <c r="H308" s="16"/>
      <c r="I308" s="16"/>
      <c r="K308" s="19" t="s">
        <v>14</v>
      </c>
      <c r="L308" s="15">
        <v>1758</v>
      </c>
      <c r="M308" s="16">
        <f t="shared" si="17"/>
        <v>0.71554159802343187</v>
      </c>
      <c r="N308" s="16">
        <f t="shared" si="19"/>
        <v>0.76286277681547343</v>
      </c>
    </row>
    <row r="309" spans="1:14" x14ac:dyDescent="0.3">
      <c r="A309" s="18" t="s">
        <v>20</v>
      </c>
      <c r="B309" s="15">
        <v>554</v>
      </c>
      <c r="C309" s="16">
        <f t="shared" si="16"/>
        <v>-0.23446021212899601</v>
      </c>
      <c r="D309" s="16">
        <f t="shared" si="18"/>
        <v>0.40731385924353808</v>
      </c>
      <c r="E309" s="16"/>
      <c r="F309" s="16"/>
      <c r="G309" s="16"/>
      <c r="H309" s="16"/>
      <c r="I309" s="16"/>
      <c r="K309" s="19" t="s">
        <v>14</v>
      </c>
      <c r="L309" s="15">
        <v>94</v>
      </c>
      <c r="M309" s="16">
        <f t="shared" si="17"/>
        <v>-0.59741771434670099</v>
      </c>
      <c r="N309" s="16">
        <f t="shared" si="19"/>
        <v>0.27511426485084001</v>
      </c>
    </row>
    <row r="310" spans="1:14" x14ac:dyDescent="0.3">
      <c r="A310" s="18" t="s">
        <v>20</v>
      </c>
      <c r="B310" s="15">
        <v>135</v>
      </c>
      <c r="C310" s="16">
        <f t="shared" si="16"/>
        <v>-0.56506715436642729</v>
      </c>
      <c r="D310" s="16">
        <f t="shared" si="18"/>
        <v>0.2860140441327873</v>
      </c>
      <c r="E310" s="16"/>
      <c r="F310" s="16"/>
      <c r="G310" s="16"/>
      <c r="H310" s="16"/>
      <c r="I310" s="16"/>
      <c r="K310" s="19" t="s">
        <v>14</v>
      </c>
      <c r="L310" s="15">
        <v>33</v>
      </c>
      <c r="M310" s="16">
        <f t="shared" si="17"/>
        <v>-0.64554903529296193</v>
      </c>
      <c r="N310" s="16">
        <f t="shared" si="19"/>
        <v>0.25928572612100065</v>
      </c>
    </row>
    <row r="311" spans="1:14" x14ac:dyDescent="0.3">
      <c r="A311" s="18" t="s">
        <v>20</v>
      </c>
      <c r="B311" s="15">
        <v>122</v>
      </c>
      <c r="C311" s="16">
        <f t="shared" si="16"/>
        <v>-0.57532464899431901</v>
      </c>
      <c r="D311" s="16">
        <f t="shared" si="18"/>
        <v>0.28253587707812799</v>
      </c>
      <c r="E311" s="16"/>
      <c r="F311" s="16"/>
      <c r="G311" s="16"/>
      <c r="H311" s="16"/>
      <c r="I311" s="16"/>
      <c r="K311" s="19" t="s">
        <v>14</v>
      </c>
      <c r="L311" s="15">
        <v>1</v>
      </c>
      <c r="M311" s="16">
        <f t="shared" si="17"/>
        <v>-0.67079825283854133</v>
      </c>
      <c r="N311" s="16">
        <f t="shared" si="19"/>
        <v>0.2511745303237336</v>
      </c>
    </row>
    <row r="312" spans="1:14" x14ac:dyDescent="0.3">
      <c r="A312" s="18" t="s">
        <v>20</v>
      </c>
      <c r="B312" s="15">
        <v>221</v>
      </c>
      <c r="C312" s="16">
        <f t="shared" si="16"/>
        <v>-0.49720988221268247</v>
      </c>
      <c r="D312" s="16">
        <f t="shared" si="18"/>
        <v>0.30952052668517138</v>
      </c>
      <c r="E312" s="16"/>
      <c r="F312" s="16"/>
      <c r="G312" s="16"/>
      <c r="H312" s="16"/>
      <c r="I312" s="16"/>
      <c r="K312" s="19" t="s">
        <v>14</v>
      </c>
      <c r="L312" s="15">
        <v>31</v>
      </c>
      <c r="M312" s="16">
        <f t="shared" si="17"/>
        <v>-0.64712711138956058</v>
      </c>
      <c r="N312" s="16">
        <f t="shared" si="19"/>
        <v>0.25877484001667506</v>
      </c>
    </row>
    <row r="313" spans="1:14" x14ac:dyDescent="0.3">
      <c r="A313" s="18" t="s">
        <v>20</v>
      </c>
      <c r="B313" s="15">
        <v>126</v>
      </c>
      <c r="C313" s="16">
        <f t="shared" si="16"/>
        <v>-0.57216849680112158</v>
      </c>
      <c r="D313" s="16">
        <f t="shared" si="18"/>
        <v>0.28360391393346218</v>
      </c>
      <c r="E313" s="16"/>
      <c r="F313" s="16"/>
      <c r="G313" s="16"/>
      <c r="H313" s="16"/>
      <c r="I313" s="16"/>
      <c r="K313" s="19" t="s">
        <v>14</v>
      </c>
      <c r="L313" s="15">
        <v>35</v>
      </c>
      <c r="M313" s="16">
        <f t="shared" si="17"/>
        <v>-0.64397095919636316</v>
      </c>
      <c r="N313" s="16">
        <f t="shared" si="19"/>
        <v>0.25979713294311046</v>
      </c>
    </row>
    <row r="314" spans="1:14" x14ac:dyDescent="0.3">
      <c r="A314" s="18" t="s">
        <v>20</v>
      </c>
      <c r="B314" s="15">
        <v>1022</v>
      </c>
      <c r="C314" s="16">
        <f t="shared" si="16"/>
        <v>0.13480959447510385</v>
      </c>
      <c r="D314" s="16">
        <f t="shared" si="18"/>
        <v>0.55361879010177861</v>
      </c>
      <c r="E314" s="16"/>
      <c r="F314" s="16"/>
      <c r="G314" s="16"/>
      <c r="H314" s="16"/>
      <c r="I314" s="16"/>
      <c r="K314" s="19" t="s">
        <v>14</v>
      </c>
      <c r="L314" s="15">
        <v>63</v>
      </c>
      <c r="M314" s="16">
        <f t="shared" si="17"/>
        <v>-0.62187789384398118</v>
      </c>
      <c r="N314" s="16">
        <f t="shared" si="19"/>
        <v>0.2670110810262456</v>
      </c>
    </row>
    <row r="315" spans="1:14" x14ac:dyDescent="0.3">
      <c r="A315" s="18" t="s">
        <v>20</v>
      </c>
      <c r="B315" s="15">
        <v>3177</v>
      </c>
      <c r="C315" s="16">
        <f t="shared" si="16"/>
        <v>1.8351865885602217</v>
      </c>
      <c r="D315" s="16">
        <f t="shared" si="18"/>
        <v>0.96676097619661494</v>
      </c>
      <c r="E315" s="16"/>
      <c r="F315" s="16"/>
      <c r="G315" s="16"/>
      <c r="H315" s="16"/>
      <c r="I315" s="16"/>
      <c r="K315" s="19" t="s">
        <v>14</v>
      </c>
      <c r="L315" s="15">
        <v>526</v>
      </c>
      <c r="M315" s="16">
        <f t="shared" si="17"/>
        <v>-0.25655327748137807</v>
      </c>
      <c r="N315" s="16">
        <f t="shared" si="19"/>
        <v>0.39876182354020395</v>
      </c>
    </row>
    <row r="316" spans="1:14" x14ac:dyDescent="0.3">
      <c r="A316" s="18" t="s">
        <v>20</v>
      </c>
      <c r="B316" s="15">
        <v>198</v>
      </c>
      <c r="C316" s="16">
        <f t="shared" si="16"/>
        <v>-0.5153577573235677</v>
      </c>
      <c r="D316" s="16">
        <f t="shared" si="18"/>
        <v>0.3031515227544288</v>
      </c>
      <c r="E316" s="16"/>
      <c r="F316" s="16"/>
      <c r="G316" s="16"/>
      <c r="H316" s="16"/>
      <c r="I316" s="16"/>
      <c r="K316" s="19" t="s">
        <v>14</v>
      </c>
      <c r="L316" s="15">
        <v>121</v>
      </c>
      <c r="M316" s="16">
        <f t="shared" si="17"/>
        <v>-0.57611368704261834</v>
      </c>
      <c r="N316" s="16">
        <f t="shared" si="19"/>
        <v>0.28226917033555138</v>
      </c>
    </row>
    <row r="317" spans="1:14" x14ac:dyDescent="0.3">
      <c r="A317" s="18" t="s">
        <v>20</v>
      </c>
      <c r="B317" s="15">
        <v>85</v>
      </c>
      <c r="C317" s="16">
        <f t="shared" si="16"/>
        <v>-0.60451905678139528</v>
      </c>
      <c r="D317" s="16">
        <f t="shared" si="18"/>
        <v>0.2727493016410128</v>
      </c>
      <c r="E317" s="16"/>
      <c r="F317" s="16"/>
      <c r="G317" s="16"/>
      <c r="H317" s="16"/>
      <c r="I317" s="16"/>
      <c r="K317" s="19" t="s">
        <v>14</v>
      </c>
      <c r="L317" s="15">
        <v>67</v>
      </c>
      <c r="M317" s="16">
        <f t="shared" si="17"/>
        <v>-0.61872174165078375</v>
      </c>
      <c r="N317" s="16">
        <f t="shared" si="19"/>
        <v>0.26804984228383633</v>
      </c>
    </row>
    <row r="318" spans="1:14" x14ac:dyDescent="0.3">
      <c r="A318" s="18" t="s">
        <v>20</v>
      </c>
      <c r="B318" s="15">
        <v>3596</v>
      </c>
      <c r="C318" s="16">
        <f t="shared" si="16"/>
        <v>2.1657935307976528</v>
      </c>
      <c r="D318" s="16">
        <f t="shared" si="18"/>
        <v>0.98483651603991451</v>
      </c>
      <c r="E318" s="16"/>
      <c r="F318" s="16"/>
      <c r="G318" s="16"/>
      <c r="H318" s="16"/>
      <c r="I318" s="16"/>
      <c r="K318" s="19" t="s">
        <v>14</v>
      </c>
      <c r="L318" s="15">
        <v>57</v>
      </c>
      <c r="M318" s="16">
        <f t="shared" si="17"/>
        <v>-0.62661212213377726</v>
      </c>
      <c r="N318" s="16">
        <f t="shared" si="19"/>
        <v>0.26545676014920483</v>
      </c>
    </row>
    <row r="319" spans="1:14" x14ac:dyDescent="0.3">
      <c r="A319" s="18" t="s">
        <v>20</v>
      </c>
      <c r="B319" s="15">
        <v>244</v>
      </c>
      <c r="C319" s="16">
        <f t="shared" si="16"/>
        <v>-0.47906200710179719</v>
      </c>
      <c r="D319" s="16">
        <f t="shared" si="18"/>
        <v>0.31594725853941313</v>
      </c>
      <c r="E319" s="16"/>
      <c r="F319" s="16"/>
      <c r="G319" s="16"/>
      <c r="H319" s="16"/>
      <c r="I319" s="16"/>
      <c r="K319" s="19" t="s">
        <v>14</v>
      </c>
      <c r="L319" s="15">
        <v>1229</v>
      </c>
      <c r="M319" s="16">
        <f t="shared" si="17"/>
        <v>0.29814047047307113</v>
      </c>
      <c r="N319" s="16">
        <f t="shared" si="19"/>
        <v>0.61720202283971071</v>
      </c>
    </row>
    <row r="320" spans="1:14" x14ac:dyDescent="0.3">
      <c r="A320" s="18" t="s">
        <v>20</v>
      </c>
      <c r="B320" s="15">
        <v>5180</v>
      </c>
      <c r="C320" s="16">
        <f t="shared" si="16"/>
        <v>3.4156297993038374</v>
      </c>
      <c r="D320" s="16">
        <f t="shared" si="18"/>
        <v>0.99968182653136561</v>
      </c>
      <c r="E320" s="16"/>
      <c r="F320" s="16"/>
      <c r="G320" s="16"/>
      <c r="H320" s="16"/>
      <c r="I320" s="16"/>
      <c r="K320" s="19" t="s">
        <v>14</v>
      </c>
      <c r="L320" s="15">
        <v>12</v>
      </c>
      <c r="M320" s="16">
        <f t="shared" si="17"/>
        <v>-0.66211883430724838</v>
      </c>
      <c r="N320" s="16">
        <f t="shared" si="19"/>
        <v>0.25394753308920026</v>
      </c>
    </row>
    <row r="321" spans="1:14" x14ac:dyDescent="0.3">
      <c r="A321" s="18" t="s">
        <v>20</v>
      </c>
      <c r="B321" s="15">
        <v>589</v>
      </c>
      <c r="C321" s="16">
        <f t="shared" si="16"/>
        <v>-0.20684388043851845</v>
      </c>
      <c r="D321" s="16">
        <f t="shared" si="18"/>
        <v>0.41806589274512518</v>
      </c>
      <c r="E321" s="16"/>
      <c r="F321" s="16"/>
      <c r="G321" s="16"/>
      <c r="H321" s="16"/>
      <c r="I321" s="16"/>
      <c r="K321" s="19" t="s">
        <v>14</v>
      </c>
      <c r="L321" s="15">
        <v>452</v>
      </c>
      <c r="M321" s="16">
        <f t="shared" si="17"/>
        <v>-0.31494209305553061</v>
      </c>
      <c r="N321" s="16">
        <f t="shared" si="19"/>
        <v>0.37640281050357816</v>
      </c>
    </row>
    <row r="322" spans="1:14" x14ac:dyDescent="0.3">
      <c r="A322" s="18" t="s">
        <v>20</v>
      </c>
      <c r="B322" s="15">
        <v>2725</v>
      </c>
      <c r="C322" s="16">
        <f t="shared" ref="C322:C385" si="20">STANDARDIZE(B322,$G$2,$G$6)</f>
        <v>1.4785413907289118</v>
      </c>
      <c r="D322" s="16">
        <f t="shared" si="18"/>
        <v>0.93036853653519125</v>
      </c>
      <c r="E322" s="16"/>
      <c r="F322" s="16"/>
      <c r="G322" s="16"/>
      <c r="H322" s="16"/>
      <c r="I322" s="16"/>
      <c r="K322" s="19" t="s">
        <v>14</v>
      </c>
      <c r="L322" s="15">
        <v>1886</v>
      </c>
      <c r="M322" s="16">
        <f t="shared" ref="M322:M365" si="21">STANDARDIZE(L322,$G$2,$G$6)</f>
        <v>0.81653846820574982</v>
      </c>
      <c r="N322" s="16">
        <f t="shared" si="19"/>
        <v>0.79290388434655301</v>
      </c>
    </row>
    <row r="323" spans="1:14" x14ac:dyDescent="0.3">
      <c r="A323" s="18" t="s">
        <v>20</v>
      </c>
      <c r="B323" s="15">
        <v>300</v>
      </c>
      <c r="C323" s="16">
        <f t="shared" si="20"/>
        <v>-0.43487587639703312</v>
      </c>
      <c r="D323" s="16">
        <f t="shared" ref="D323:D386" si="22">_xlfn.NORM.S.DIST(C323,TRUE)</f>
        <v>0.33182626285606887</v>
      </c>
      <c r="E323" s="16"/>
      <c r="F323" s="16"/>
      <c r="G323" s="16"/>
      <c r="H323" s="16"/>
      <c r="I323" s="16"/>
      <c r="K323" s="19" t="s">
        <v>14</v>
      </c>
      <c r="L323" s="15">
        <v>1825</v>
      </c>
      <c r="M323" s="16">
        <f t="shared" si="21"/>
        <v>0.76840714725948889</v>
      </c>
      <c r="N323" s="16">
        <f t="shared" ref="N323:N365" si="23">_xlfn.NORM.S.DIST(M323,TRUE)</f>
        <v>0.77887733225253164</v>
      </c>
    </row>
    <row r="324" spans="1:14" x14ac:dyDescent="0.3">
      <c r="A324" s="18" t="s">
        <v>20</v>
      </c>
      <c r="B324" s="15">
        <v>144</v>
      </c>
      <c r="C324" s="16">
        <f t="shared" si="20"/>
        <v>-0.55796581193173311</v>
      </c>
      <c r="D324" s="16">
        <f t="shared" si="22"/>
        <v>0.28843386493597678</v>
      </c>
      <c r="E324" s="16"/>
      <c r="F324" s="16"/>
      <c r="G324" s="16"/>
      <c r="H324" s="16"/>
      <c r="I324" s="16"/>
      <c r="K324" s="19" t="s">
        <v>14</v>
      </c>
      <c r="L324" s="15">
        <v>31</v>
      </c>
      <c r="M324" s="16">
        <f t="shared" si="21"/>
        <v>-0.64712711138956058</v>
      </c>
      <c r="N324" s="16">
        <f t="shared" si="23"/>
        <v>0.25877484001667506</v>
      </c>
    </row>
    <row r="325" spans="1:14" x14ac:dyDescent="0.3">
      <c r="A325" s="18" t="s">
        <v>20</v>
      </c>
      <c r="B325" s="15">
        <v>87</v>
      </c>
      <c r="C325" s="16">
        <f t="shared" si="20"/>
        <v>-0.60294098068479651</v>
      </c>
      <c r="D325" s="16">
        <f t="shared" si="22"/>
        <v>0.27327397618638161</v>
      </c>
      <c r="E325" s="16"/>
      <c r="F325" s="16"/>
      <c r="G325" s="16"/>
      <c r="H325" s="16"/>
      <c r="I325" s="16"/>
      <c r="K325" s="19" t="s">
        <v>14</v>
      </c>
      <c r="L325" s="15">
        <v>107</v>
      </c>
      <c r="M325" s="16">
        <f t="shared" si="21"/>
        <v>-0.58716021971880938</v>
      </c>
      <c r="N325" s="16">
        <f t="shared" si="23"/>
        <v>0.27854805321865661</v>
      </c>
    </row>
    <row r="326" spans="1:14" x14ac:dyDescent="0.3">
      <c r="A326" s="18" t="s">
        <v>20</v>
      </c>
      <c r="B326" s="15">
        <v>3116</v>
      </c>
      <c r="C326" s="16">
        <f t="shared" si="20"/>
        <v>1.7870552676139608</v>
      </c>
      <c r="D326" s="16">
        <f t="shared" si="22"/>
        <v>0.96303572181111863</v>
      </c>
      <c r="E326" s="16"/>
      <c r="F326" s="16"/>
      <c r="G326" s="16"/>
      <c r="H326" s="16"/>
      <c r="I326" s="16"/>
      <c r="K326" s="19" t="s">
        <v>14</v>
      </c>
      <c r="L326" s="15">
        <v>27</v>
      </c>
      <c r="M326" s="16">
        <f t="shared" si="21"/>
        <v>-0.65028326358275801</v>
      </c>
      <c r="N326" s="16">
        <f t="shared" si="23"/>
        <v>0.25775463292112999</v>
      </c>
    </row>
    <row r="327" spans="1:14" x14ac:dyDescent="0.3">
      <c r="A327" s="18" t="s">
        <v>20</v>
      </c>
      <c r="B327" s="15">
        <v>909</v>
      </c>
      <c r="C327" s="16">
        <f t="shared" si="20"/>
        <v>4.5648295017276325E-2</v>
      </c>
      <c r="D327" s="16">
        <f t="shared" si="22"/>
        <v>0.51820471229521348</v>
      </c>
      <c r="E327" s="16"/>
      <c r="F327" s="16"/>
      <c r="G327" s="16"/>
      <c r="H327" s="16"/>
      <c r="I327" s="16"/>
      <c r="K327" s="19" t="s">
        <v>14</v>
      </c>
      <c r="L327" s="15">
        <v>1221</v>
      </c>
      <c r="M327" s="16">
        <f t="shared" si="21"/>
        <v>0.29182816608667622</v>
      </c>
      <c r="N327" s="16">
        <f t="shared" si="23"/>
        <v>0.61479099563465789</v>
      </c>
    </row>
    <row r="328" spans="1:14" x14ac:dyDescent="0.3">
      <c r="A328" s="18" t="s">
        <v>20</v>
      </c>
      <c r="B328" s="15">
        <v>1613</v>
      </c>
      <c r="C328" s="16">
        <f t="shared" si="20"/>
        <v>0.60113108102002488</v>
      </c>
      <c r="D328" s="16">
        <f t="shared" si="22"/>
        <v>0.72612365832956882</v>
      </c>
      <c r="E328" s="16"/>
      <c r="F328" s="16"/>
      <c r="G328" s="16"/>
      <c r="H328" s="16"/>
      <c r="I328" s="16"/>
      <c r="K328" s="19" t="s">
        <v>14</v>
      </c>
      <c r="L328" s="15">
        <v>1</v>
      </c>
      <c r="M328" s="16">
        <f t="shared" si="21"/>
        <v>-0.67079825283854133</v>
      </c>
      <c r="N328" s="16">
        <f t="shared" si="23"/>
        <v>0.2511745303237336</v>
      </c>
    </row>
    <row r="329" spans="1:14" x14ac:dyDescent="0.3">
      <c r="A329" s="18" t="s">
        <v>20</v>
      </c>
      <c r="B329" s="15">
        <v>136</v>
      </c>
      <c r="C329" s="16">
        <f t="shared" si="20"/>
        <v>-0.56427811631812796</v>
      </c>
      <c r="D329" s="16">
        <f t="shared" si="22"/>
        <v>0.28628243607946036</v>
      </c>
      <c r="E329" s="16"/>
      <c r="F329" s="16"/>
      <c r="G329" s="16"/>
      <c r="H329" s="16"/>
      <c r="I329" s="16"/>
      <c r="K329" s="19" t="s">
        <v>14</v>
      </c>
      <c r="L329" s="15">
        <v>16</v>
      </c>
      <c r="M329" s="16">
        <f t="shared" si="21"/>
        <v>-0.65896268211405096</v>
      </c>
      <c r="N329" s="16">
        <f t="shared" si="23"/>
        <v>0.25495986633555234</v>
      </c>
    </row>
    <row r="330" spans="1:14" x14ac:dyDescent="0.3">
      <c r="A330" s="18" t="s">
        <v>20</v>
      </c>
      <c r="B330" s="15">
        <v>130</v>
      </c>
      <c r="C330" s="16">
        <f t="shared" si="20"/>
        <v>-0.56901234460792416</v>
      </c>
      <c r="D330" s="16">
        <f t="shared" si="22"/>
        <v>0.28467388124499682</v>
      </c>
      <c r="E330" s="16"/>
      <c r="F330" s="16"/>
      <c r="G330" s="16"/>
      <c r="H330" s="16"/>
      <c r="I330" s="16"/>
      <c r="K330" s="19" t="s">
        <v>14</v>
      </c>
      <c r="L330" s="15">
        <v>41</v>
      </c>
      <c r="M330" s="16">
        <f t="shared" si="21"/>
        <v>-0.63923673090656707</v>
      </c>
      <c r="N330" s="16">
        <f t="shared" si="23"/>
        <v>0.26133447025814488</v>
      </c>
    </row>
    <row r="331" spans="1:14" x14ac:dyDescent="0.3">
      <c r="A331" s="18" t="s">
        <v>20</v>
      </c>
      <c r="B331" s="15">
        <v>102</v>
      </c>
      <c r="C331" s="16">
        <f t="shared" si="20"/>
        <v>-0.59110540996030614</v>
      </c>
      <c r="D331" s="16">
        <f t="shared" si="22"/>
        <v>0.27722489762728897</v>
      </c>
      <c r="E331" s="16"/>
      <c r="F331" s="16"/>
      <c r="G331" s="16"/>
      <c r="H331" s="16"/>
      <c r="I331" s="16"/>
      <c r="K331" s="19" t="s">
        <v>14</v>
      </c>
      <c r="L331" s="15">
        <v>523</v>
      </c>
      <c r="M331" s="16">
        <f t="shared" si="21"/>
        <v>-0.25892039162627611</v>
      </c>
      <c r="N331" s="16">
        <f t="shared" si="23"/>
        <v>0.39784833215732462</v>
      </c>
    </row>
    <row r="332" spans="1:14" x14ac:dyDescent="0.3">
      <c r="A332" s="18" t="s">
        <v>20</v>
      </c>
      <c r="B332" s="15">
        <v>4006</v>
      </c>
      <c r="C332" s="16">
        <f t="shared" si="20"/>
        <v>2.48929913060039</v>
      </c>
      <c r="D332" s="16">
        <f t="shared" si="22"/>
        <v>0.99360023882199</v>
      </c>
      <c r="E332" s="16"/>
      <c r="F332" s="16"/>
      <c r="G332" s="16"/>
      <c r="H332" s="16"/>
      <c r="I332" s="16"/>
      <c r="K332" s="19" t="s">
        <v>14</v>
      </c>
      <c r="L332" s="15">
        <v>141</v>
      </c>
      <c r="M332" s="16">
        <f t="shared" si="21"/>
        <v>-0.56033292607663121</v>
      </c>
      <c r="N332" s="16">
        <f t="shared" si="23"/>
        <v>0.28762618639850868</v>
      </c>
    </row>
    <row r="333" spans="1:14" x14ac:dyDescent="0.3">
      <c r="A333" s="18" t="s">
        <v>20</v>
      </c>
      <c r="B333" s="15">
        <v>1629</v>
      </c>
      <c r="C333" s="16">
        <f t="shared" si="20"/>
        <v>0.61375568979281458</v>
      </c>
      <c r="D333" s="16">
        <f t="shared" si="22"/>
        <v>0.73031160906420389</v>
      </c>
      <c r="E333" s="16"/>
      <c r="F333" s="16"/>
      <c r="G333" s="16"/>
      <c r="H333" s="16"/>
      <c r="I333" s="16"/>
      <c r="K333" s="19" t="s">
        <v>14</v>
      </c>
      <c r="L333" s="15">
        <v>52</v>
      </c>
      <c r="M333" s="16">
        <f t="shared" si="21"/>
        <v>-0.63055731237527413</v>
      </c>
      <c r="N333" s="16">
        <f t="shared" si="23"/>
        <v>0.26416500887097849</v>
      </c>
    </row>
    <row r="334" spans="1:14" x14ac:dyDescent="0.3">
      <c r="A334" s="18" t="s">
        <v>20</v>
      </c>
      <c r="B334" s="15">
        <v>2188</v>
      </c>
      <c r="C334" s="16">
        <f t="shared" si="20"/>
        <v>1.0548279587921561</v>
      </c>
      <c r="D334" s="16">
        <f t="shared" si="22"/>
        <v>0.8542479924367431</v>
      </c>
      <c r="E334" s="16"/>
      <c r="F334" s="16"/>
      <c r="G334" s="16"/>
      <c r="H334" s="16"/>
      <c r="I334" s="16"/>
      <c r="K334" s="19" t="s">
        <v>14</v>
      </c>
      <c r="L334" s="15">
        <v>225</v>
      </c>
      <c r="M334" s="16">
        <f t="shared" si="21"/>
        <v>-0.49405373001948505</v>
      </c>
      <c r="N334" s="16">
        <f t="shared" si="23"/>
        <v>0.31063411702445737</v>
      </c>
    </row>
    <row r="335" spans="1:14" x14ac:dyDescent="0.3">
      <c r="A335" s="18" t="s">
        <v>20</v>
      </c>
      <c r="B335" s="15">
        <v>2409</v>
      </c>
      <c r="C335" s="16">
        <f t="shared" si="20"/>
        <v>1.2292053674663144</v>
      </c>
      <c r="D335" s="16">
        <f t="shared" si="22"/>
        <v>0.8905025915012682</v>
      </c>
      <c r="E335" s="16"/>
      <c r="F335" s="16"/>
      <c r="G335" s="16"/>
      <c r="H335" s="16"/>
      <c r="I335" s="16"/>
      <c r="K335" s="19" t="s">
        <v>14</v>
      </c>
      <c r="L335" s="15">
        <v>38</v>
      </c>
      <c r="M335" s="16">
        <f t="shared" si="21"/>
        <v>-0.64160384505146506</v>
      </c>
      <c r="N335" s="16">
        <f t="shared" si="23"/>
        <v>0.26056521789342857</v>
      </c>
    </row>
    <row r="336" spans="1:14" x14ac:dyDescent="0.3">
      <c r="A336" s="18" t="s">
        <v>20</v>
      </c>
      <c r="B336" s="15">
        <v>194</v>
      </c>
      <c r="C336" s="16">
        <f t="shared" si="20"/>
        <v>-0.51851390951676513</v>
      </c>
      <c r="D336" s="16">
        <f t="shared" si="22"/>
        <v>0.30204987891918361</v>
      </c>
      <c r="E336" s="16"/>
      <c r="F336" s="16"/>
      <c r="G336" s="16"/>
      <c r="H336" s="16"/>
      <c r="I336" s="16"/>
      <c r="K336" s="19" t="s">
        <v>14</v>
      </c>
      <c r="L336" s="15">
        <v>15</v>
      </c>
      <c r="M336" s="16">
        <f t="shared" si="21"/>
        <v>-0.6597517201623504</v>
      </c>
      <c r="N336" s="16">
        <f t="shared" si="23"/>
        <v>0.25470658521104161</v>
      </c>
    </row>
    <row r="337" spans="1:14" x14ac:dyDescent="0.3">
      <c r="A337" s="18" t="s">
        <v>20</v>
      </c>
      <c r="B337" s="15">
        <v>1140</v>
      </c>
      <c r="C337" s="16">
        <f t="shared" si="20"/>
        <v>0.22791608417442819</v>
      </c>
      <c r="D337" s="16">
        <f t="shared" si="22"/>
        <v>0.59014426079411908</v>
      </c>
      <c r="E337" s="16"/>
      <c r="F337" s="16"/>
      <c r="G337" s="16"/>
      <c r="H337" s="16"/>
      <c r="I337" s="16"/>
      <c r="K337" s="19" t="s">
        <v>14</v>
      </c>
      <c r="L337" s="15">
        <v>37</v>
      </c>
      <c r="M337" s="16">
        <f t="shared" si="21"/>
        <v>-0.6423928830997645</v>
      </c>
      <c r="N337" s="16">
        <f t="shared" si="23"/>
        <v>0.26030905973887797</v>
      </c>
    </row>
    <row r="338" spans="1:14" x14ac:dyDescent="0.3">
      <c r="A338" s="18" t="s">
        <v>20</v>
      </c>
      <c r="B338" s="15">
        <v>102</v>
      </c>
      <c r="C338" s="16">
        <f t="shared" si="20"/>
        <v>-0.59110540996030614</v>
      </c>
      <c r="D338" s="16">
        <f t="shared" si="22"/>
        <v>0.27722489762728897</v>
      </c>
      <c r="E338" s="16"/>
      <c r="F338" s="16"/>
      <c r="G338" s="16"/>
      <c r="H338" s="16"/>
      <c r="I338" s="16"/>
      <c r="K338" s="19" t="s">
        <v>14</v>
      </c>
      <c r="L338" s="15">
        <v>112</v>
      </c>
      <c r="M338" s="16">
        <f t="shared" si="21"/>
        <v>-0.58321502947731252</v>
      </c>
      <c r="N338" s="16">
        <f t="shared" si="23"/>
        <v>0.27987427739416876</v>
      </c>
    </row>
    <row r="339" spans="1:14" x14ac:dyDescent="0.3">
      <c r="A339" s="18" t="s">
        <v>20</v>
      </c>
      <c r="B339" s="15">
        <v>2857</v>
      </c>
      <c r="C339" s="16">
        <f t="shared" si="20"/>
        <v>1.5826944131044272</v>
      </c>
      <c r="D339" s="16">
        <f t="shared" si="22"/>
        <v>0.94325443383705265</v>
      </c>
      <c r="E339" s="16"/>
      <c r="F339" s="16"/>
      <c r="G339" s="16"/>
      <c r="H339" s="16"/>
      <c r="I339" s="16"/>
      <c r="K339" s="19" t="s">
        <v>14</v>
      </c>
      <c r="L339" s="15">
        <v>21</v>
      </c>
      <c r="M339" s="16">
        <f t="shared" si="21"/>
        <v>-0.6550174918725542</v>
      </c>
      <c r="N339" s="16">
        <f t="shared" si="23"/>
        <v>0.2562282460716222</v>
      </c>
    </row>
    <row r="340" spans="1:14" x14ac:dyDescent="0.3">
      <c r="A340" s="18" t="s">
        <v>20</v>
      </c>
      <c r="B340" s="15">
        <v>107</v>
      </c>
      <c r="C340" s="16">
        <f t="shared" si="20"/>
        <v>-0.58716021971880938</v>
      </c>
      <c r="D340" s="16">
        <f t="shared" si="22"/>
        <v>0.27854805321865661</v>
      </c>
      <c r="E340" s="16"/>
      <c r="F340" s="16"/>
      <c r="G340" s="16"/>
      <c r="H340" s="16"/>
      <c r="I340" s="16"/>
      <c r="K340" s="19" t="s">
        <v>14</v>
      </c>
      <c r="L340" s="15">
        <v>67</v>
      </c>
      <c r="M340" s="16">
        <f t="shared" si="21"/>
        <v>-0.61872174165078375</v>
      </c>
      <c r="N340" s="16">
        <f t="shared" si="23"/>
        <v>0.26804984228383633</v>
      </c>
    </row>
    <row r="341" spans="1:14" x14ac:dyDescent="0.3">
      <c r="A341" s="18" t="s">
        <v>20</v>
      </c>
      <c r="B341" s="15">
        <v>160</v>
      </c>
      <c r="C341" s="16">
        <f t="shared" si="20"/>
        <v>-0.5453412031589433</v>
      </c>
      <c r="D341" s="16">
        <f t="shared" si="22"/>
        <v>0.29275943542684985</v>
      </c>
      <c r="E341" s="16"/>
      <c r="F341" s="16"/>
      <c r="G341" s="16"/>
      <c r="H341" s="16"/>
      <c r="I341" s="16"/>
      <c r="K341" s="19" t="s">
        <v>14</v>
      </c>
      <c r="L341" s="15">
        <v>78</v>
      </c>
      <c r="M341" s="16">
        <f t="shared" si="21"/>
        <v>-0.6100423231194908</v>
      </c>
      <c r="N341" s="16">
        <f t="shared" si="23"/>
        <v>0.27091688592547403</v>
      </c>
    </row>
    <row r="342" spans="1:14" x14ac:dyDescent="0.3">
      <c r="A342" s="18" t="s">
        <v>20</v>
      </c>
      <c r="B342" s="15">
        <v>2230</v>
      </c>
      <c r="C342" s="16">
        <f t="shared" si="20"/>
        <v>1.0879675568207292</v>
      </c>
      <c r="D342" s="16">
        <f t="shared" si="22"/>
        <v>0.8616952848913273</v>
      </c>
      <c r="E342" s="16"/>
      <c r="F342" s="16"/>
      <c r="G342" s="16"/>
      <c r="H342" s="16"/>
      <c r="I342" s="16"/>
      <c r="K342" s="19" t="s">
        <v>14</v>
      </c>
      <c r="L342" s="15">
        <v>67</v>
      </c>
      <c r="M342" s="16">
        <f t="shared" si="21"/>
        <v>-0.61872174165078375</v>
      </c>
      <c r="N342" s="16">
        <f t="shared" si="23"/>
        <v>0.26804984228383633</v>
      </c>
    </row>
    <row r="343" spans="1:14" x14ac:dyDescent="0.3">
      <c r="A343" s="18" t="s">
        <v>20</v>
      </c>
      <c r="B343" s="15">
        <v>316</v>
      </c>
      <c r="C343" s="16">
        <f t="shared" si="20"/>
        <v>-0.42225126762424336</v>
      </c>
      <c r="D343" s="16">
        <f t="shared" si="22"/>
        <v>0.33642081214819208</v>
      </c>
      <c r="E343" s="16"/>
      <c r="F343" s="16"/>
      <c r="G343" s="16"/>
      <c r="H343" s="16"/>
      <c r="I343" s="16"/>
      <c r="K343" s="19" t="s">
        <v>14</v>
      </c>
      <c r="L343" s="15">
        <v>263</v>
      </c>
      <c r="M343" s="16">
        <f t="shared" si="21"/>
        <v>-0.46407028418410939</v>
      </c>
      <c r="N343" s="16">
        <f t="shared" si="23"/>
        <v>0.32129869548644724</v>
      </c>
    </row>
    <row r="344" spans="1:14" x14ac:dyDescent="0.3">
      <c r="A344" s="18" t="s">
        <v>20</v>
      </c>
      <c r="B344" s="15">
        <v>117</v>
      </c>
      <c r="C344" s="16">
        <f t="shared" si="20"/>
        <v>-0.57926983923581576</v>
      </c>
      <c r="D344" s="16">
        <f t="shared" si="22"/>
        <v>0.2812035565805695</v>
      </c>
      <c r="E344" s="16"/>
      <c r="F344" s="16"/>
      <c r="G344" s="16"/>
      <c r="H344" s="16"/>
      <c r="I344" s="16"/>
      <c r="K344" s="19" t="s">
        <v>14</v>
      </c>
      <c r="L344" s="15">
        <v>1691</v>
      </c>
      <c r="M344" s="16">
        <f t="shared" si="21"/>
        <v>0.66267604878737485</v>
      </c>
      <c r="N344" s="16">
        <f t="shared" si="23"/>
        <v>0.74623097367641789</v>
      </c>
    </row>
    <row r="345" spans="1:14" x14ac:dyDescent="0.3">
      <c r="A345" s="18" t="s">
        <v>20</v>
      </c>
      <c r="B345" s="15">
        <v>6406</v>
      </c>
      <c r="C345" s="16">
        <f t="shared" si="20"/>
        <v>4.3829904465188507</v>
      </c>
      <c r="D345" s="16">
        <f t="shared" si="22"/>
        <v>0.99999414693758815</v>
      </c>
      <c r="E345" s="16"/>
      <c r="F345" s="16"/>
      <c r="G345" s="16"/>
      <c r="H345" s="16"/>
      <c r="I345" s="16"/>
      <c r="K345" s="19" t="s">
        <v>14</v>
      </c>
      <c r="L345" s="15">
        <v>181</v>
      </c>
      <c r="M345" s="16">
        <f t="shared" si="21"/>
        <v>-0.52877140414465684</v>
      </c>
      <c r="N345" s="16">
        <f t="shared" si="23"/>
        <v>0.29848201851174988</v>
      </c>
    </row>
    <row r="346" spans="1:14" x14ac:dyDescent="0.3">
      <c r="A346" s="18" t="s">
        <v>20</v>
      </c>
      <c r="B346" s="15">
        <v>192</v>
      </c>
      <c r="C346" s="16">
        <f t="shared" si="20"/>
        <v>-0.52009198561336389</v>
      </c>
      <c r="D346" s="16">
        <f t="shared" si="22"/>
        <v>0.30149973201612701</v>
      </c>
      <c r="E346" s="16"/>
      <c r="F346" s="16"/>
      <c r="G346" s="16"/>
      <c r="H346" s="16"/>
      <c r="I346" s="16"/>
      <c r="K346" s="19" t="s">
        <v>14</v>
      </c>
      <c r="L346" s="15">
        <v>13</v>
      </c>
      <c r="M346" s="16">
        <f t="shared" si="21"/>
        <v>-0.66132979625894905</v>
      </c>
      <c r="N346" s="16">
        <f t="shared" si="23"/>
        <v>0.2542004184990484</v>
      </c>
    </row>
    <row r="347" spans="1:14" x14ac:dyDescent="0.3">
      <c r="A347" s="18" t="s">
        <v>20</v>
      </c>
      <c r="B347" s="15">
        <v>26</v>
      </c>
      <c r="C347" s="16">
        <f t="shared" si="20"/>
        <v>-0.65107230163105745</v>
      </c>
      <c r="D347" s="16">
        <f t="shared" si="22"/>
        <v>0.25749990774926246</v>
      </c>
      <c r="E347" s="16"/>
      <c r="F347" s="16"/>
      <c r="G347" s="16"/>
      <c r="H347" s="16"/>
      <c r="I347" s="16"/>
      <c r="K347" s="19" t="s">
        <v>14</v>
      </c>
      <c r="L347" s="15">
        <v>1</v>
      </c>
      <c r="M347" s="16">
        <f t="shared" si="21"/>
        <v>-0.67079825283854133</v>
      </c>
      <c r="N347" s="16">
        <f t="shared" si="23"/>
        <v>0.2511745303237336</v>
      </c>
    </row>
    <row r="348" spans="1:14" x14ac:dyDescent="0.3">
      <c r="A348" s="18" t="s">
        <v>20</v>
      </c>
      <c r="B348" s="15">
        <v>723</v>
      </c>
      <c r="C348" s="16">
        <f t="shared" si="20"/>
        <v>-0.1011127819664044</v>
      </c>
      <c r="D348" s="16">
        <f t="shared" si="22"/>
        <v>0.4597304657538574</v>
      </c>
      <c r="E348" s="16"/>
      <c r="F348" s="16"/>
      <c r="G348" s="16"/>
      <c r="H348" s="16"/>
      <c r="I348" s="16"/>
      <c r="K348" s="19" t="s">
        <v>14</v>
      </c>
      <c r="L348" s="15">
        <v>21</v>
      </c>
      <c r="M348" s="16">
        <f t="shared" si="21"/>
        <v>-0.6550174918725542</v>
      </c>
      <c r="N348" s="16">
        <f t="shared" si="23"/>
        <v>0.2562282460716222</v>
      </c>
    </row>
    <row r="349" spans="1:14" x14ac:dyDescent="0.3">
      <c r="A349" s="18" t="s">
        <v>20</v>
      </c>
      <c r="B349" s="15">
        <v>170</v>
      </c>
      <c r="C349" s="16">
        <f t="shared" si="20"/>
        <v>-0.53745082267594979</v>
      </c>
      <c r="D349" s="16">
        <f t="shared" si="22"/>
        <v>0.29547812276839419</v>
      </c>
      <c r="E349" s="16"/>
      <c r="F349" s="16"/>
      <c r="G349" s="16"/>
      <c r="H349" s="16"/>
      <c r="I349" s="16"/>
      <c r="K349" s="19" t="s">
        <v>14</v>
      </c>
      <c r="L349" s="15">
        <v>830</v>
      </c>
      <c r="M349" s="16">
        <f t="shared" si="21"/>
        <v>-1.6685710798373013E-2</v>
      </c>
      <c r="N349" s="16">
        <f t="shared" si="23"/>
        <v>0.49334367335332863</v>
      </c>
    </row>
    <row r="350" spans="1:14" x14ac:dyDescent="0.3">
      <c r="A350" s="18" t="s">
        <v>20</v>
      </c>
      <c r="B350" s="15">
        <v>238</v>
      </c>
      <c r="C350" s="16">
        <f t="shared" si="20"/>
        <v>-0.48379623539159339</v>
      </c>
      <c r="D350" s="16">
        <f t="shared" si="22"/>
        <v>0.31426524353287211</v>
      </c>
      <c r="E350" s="16"/>
      <c r="F350" s="16"/>
      <c r="G350" s="16"/>
      <c r="H350" s="16"/>
      <c r="I350" s="16"/>
      <c r="K350" s="19" t="s">
        <v>14</v>
      </c>
      <c r="L350" s="15">
        <v>130</v>
      </c>
      <c r="M350" s="16">
        <f t="shared" si="21"/>
        <v>-0.56901234460792416</v>
      </c>
      <c r="N350" s="16">
        <f t="shared" si="23"/>
        <v>0.28467388124499682</v>
      </c>
    </row>
    <row r="351" spans="1:14" x14ac:dyDescent="0.3">
      <c r="A351" s="18" t="s">
        <v>20</v>
      </c>
      <c r="B351" s="15">
        <v>55</v>
      </c>
      <c r="C351" s="16">
        <f t="shared" si="20"/>
        <v>-0.62819019823037603</v>
      </c>
      <c r="D351" s="16">
        <f t="shared" si="22"/>
        <v>0.26493967527919227</v>
      </c>
      <c r="E351" s="16"/>
      <c r="F351" s="16"/>
      <c r="G351" s="16"/>
      <c r="H351" s="16"/>
      <c r="I351" s="16"/>
      <c r="K351" s="19" t="s">
        <v>14</v>
      </c>
      <c r="L351" s="15">
        <v>55</v>
      </c>
      <c r="M351" s="16">
        <f t="shared" si="21"/>
        <v>-0.62819019823037603</v>
      </c>
      <c r="N351" s="16">
        <f t="shared" si="23"/>
        <v>0.26493967527919227</v>
      </c>
    </row>
    <row r="352" spans="1:14" x14ac:dyDescent="0.3">
      <c r="A352" s="18" t="s">
        <v>20</v>
      </c>
      <c r="B352" s="15">
        <v>128</v>
      </c>
      <c r="C352" s="16">
        <f t="shared" si="20"/>
        <v>-0.57059042070452282</v>
      </c>
      <c r="D352" s="16">
        <f t="shared" si="22"/>
        <v>0.28413865673026395</v>
      </c>
      <c r="E352" s="16"/>
      <c r="F352" s="16"/>
      <c r="G352" s="16"/>
      <c r="H352" s="16"/>
      <c r="I352" s="16"/>
      <c r="K352" s="19" t="s">
        <v>14</v>
      </c>
      <c r="L352" s="15">
        <v>114</v>
      </c>
      <c r="M352" s="16">
        <f t="shared" si="21"/>
        <v>-0.58163695338071386</v>
      </c>
      <c r="N352" s="16">
        <f t="shared" si="23"/>
        <v>0.28040562323177803</v>
      </c>
    </row>
    <row r="353" spans="1:14" x14ac:dyDescent="0.3">
      <c r="A353" s="18" t="s">
        <v>20</v>
      </c>
      <c r="B353" s="15">
        <v>2144</v>
      </c>
      <c r="C353" s="16">
        <f t="shared" si="20"/>
        <v>1.0201102846669843</v>
      </c>
      <c r="D353" s="16">
        <f t="shared" si="22"/>
        <v>0.84616192017470215</v>
      </c>
      <c r="E353" s="16"/>
      <c r="F353" s="16"/>
      <c r="G353" s="16"/>
      <c r="H353" s="16"/>
      <c r="I353" s="16"/>
      <c r="K353" s="19" t="s">
        <v>14</v>
      </c>
      <c r="L353" s="15">
        <v>594</v>
      </c>
      <c r="M353" s="16">
        <f t="shared" si="21"/>
        <v>-0.20289869019702167</v>
      </c>
      <c r="N353" s="16">
        <f t="shared" si="23"/>
        <v>0.41960710903034948</v>
      </c>
    </row>
    <row r="354" spans="1:14" x14ac:dyDescent="0.3">
      <c r="A354" s="18" t="s">
        <v>20</v>
      </c>
      <c r="B354" s="15">
        <v>2693</v>
      </c>
      <c r="C354" s="16">
        <f t="shared" si="20"/>
        <v>1.4532921731833324</v>
      </c>
      <c r="D354" s="16">
        <f t="shared" si="22"/>
        <v>0.92692867525369538</v>
      </c>
      <c r="E354" s="16"/>
      <c r="F354" s="16"/>
      <c r="G354" s="16"/>
      <c r="H354" s="16"/>
      <c r="I354" s="16"/>
      <c r="K354" s="19" t="s">
        <v>14</v>
      </c>
      <c r="L354" s="15">
        <v>24</v>
      </c>
      <c r="M354" s="16">
        <f t="shared" si="21"/>
        <v>-0.65265037772765611</v>
      </c>
      <c r="N354" s="16">
        <f t="shared" si="23"/>
        <v>0.25699084996879351</v>
      </c>
    </row>
    <row r="355" spans="1:14" x14ac:dyDescent="0.3">
      <c r="A355" s="18" t="s">
        <v>20</v>
      </c>
      <c r="B355" s="15">
        <v>432</v>
      </c>
      <c r="C355" s="16">
        <f t="shared" si="20"/>
        <v>-0.3307228540215178</v>
      </c>
      <c r="D355" s="16">
        <f t="shared" si="22"/>
        <v>0.37042691891443169</v>
      </c>
      <c r="E355" s="16"/>
      <c r="F355" s="16"/>
      <c r="G355" s="16"/>
      <c r="H355" s="16"/>
      <c r="I355" s="16"/>
      <c r="K355" s="19" t="s">
        <v>14</v>
      </c>
      <c r="L355" s="15">
        <v>252</v>
      </c>
      <c r="M355" s="16">
        <f t="shared" si="21"/>
        <v>-0.47274970271540234</v>
      </c>
      <c r="N355" s="16">
        <f t="shared" si="23"/>
        <v>0.31819588101815433</v>
      </c>
    </row>
    <row r="356" spans="1:14" x14ac:dyDescent="0.3">
      <c r="A356" s="18" t="s">
        <v>20</v>
      </c>
      <c r="B356" s="15">
        <v>189</v>
      </c>
      <c r="C356" s="16">
        <f t="shared" si="20"/>
        <v>-0.52245909975826199</v>
      </c>
      <c r="D356" s="16">
        <f t="shared" si="22"/>
        <v>0.30067535824494585</v>
      </c>
      <c r="E356" s="16"/>
      <c r="F356" s="16"/>
      <c r="G356" s="16"/>
      <c r="H356" s="16"/>
      <c r="I356" s="16"/>
      <c r="K356" s="19" t="s">
        <v>14</v>
      </c>
      <c r="L356" s="15">
        <v>67</v>
      </c>
      <c r="M356" s="16">
        <f t="shared" si="21"/>
        <v>-0.61872174165078375</v>
      </c>
      <c r="N356" s="16">
        <f t="shared" si="23"/>
        <v>0.26804984228383633</v>
      </c>
    </row>
    <row r="357" spans="1:14" x14ac:dyDescent="0.3">
      <c r="A357" s="18" t="s">
        <v>20</v>
      </c>
      <c r="B357" s="15">
        <v>154</v>
      </c>
      <c r="C357" s="16">
        <f t="shared" si="20"/>
        <v>-0.55007543144873949</v>
      </c>
      <c r="D357" s="16">
        <f t="shared" si="22"/>
        <v>0.29113381857315535</v>
      </c>
      <c r="E357" s="16"/>
      <c r="F357" s="16"/>
      <c r="G357" s="16"/>
      <c r="H357" s="16"/>
      <c r="I357" s="16"/>
      <c r="K357" s="19" t="s">
        <v>14</v>
      </c>
      <c r="L357" s="15">
        <v>742</v>
      </c>
      <c r="M357" s="16">
        <f t="shared" si="21"/>
        <v>-8.6121059048716586E-2</v>
      </c>
      <c r="N357" s="16">
        <f t="shared" si="23"/>
        <v>0.46568509155847915</v>
      </c>
    </row>
    <row r="358" spans="1:14" x14ac:dyDescent="0.3">
      <c r="A358" s="18" t="s">
        <v>20</v>
      </c>
      <c r="B358" s="15">
        <v>96</v>
      </c>
      <c r="C358" s="16">
        <f t="shared" si="20"/>
        <v>-0.59583963825010233</v>
      </c>
      <c r="D358" s="16">
        <f t="shared" si="22"/>
        <v>0.27564118037235802</v>
      </c>
      <c r="E358" s="16"/>
      <c r="F358" s="16"/>
      <c r="G358" s="16"/>
      <c r="H358" s="16"/>
      <c r="I358" s="16"/>
      <c r="K358" s="19" t="s">
        <v>14</v>
      </c>
      <c r="L358" s="15">
        <v>75</v>
      </c>
      <c r="M358" s="16">
        <f t="shared" si="21"/>
        <v>-0.61240943726438879</v>
      </c>
      <c r="N358" s="16">
        <f t="shared" si="23"/>
        <v>0.27013344973719222</v>
      </c>
    </row>
    <row r="359" spans="1:14" x14ac:dyDescent="0.3">
      <c r="A359" s="18" t="s">
        <v>20</v>
      </c>
      <c r="B359" s="15">
        <v>3063</v>
      </c>
      <c r="C359" s="16">
        <f t="shared" si="20"/>
        <v>1.7452362510540949</v>
      </c>
      <c r="D359" s="16">
        <f t="shared" si="22"/>
        <v>0.95952812326546233</v>
      </c>
      <c r="E359" s="16"/>
      <c r="F359" s="16"/>
      <c r="G359" s="16"/>
      <c r="H359" s="16"/>
      <c r="I359" s="16"/>
      <c r="K359" s="19" t="s">
        <v>14</v>
      </c>
      <c r="L359" s="15">
        <v>4405</v>
      </c>
      <c r="M359" s="16">
        <f t="shared" si="21"/>
        <v>2.8041253118718341</v>
      </c>
      <c r="N359" s="16">
        <f t="shared" si="23"/>
        <v>0.99747733541875971</v>
      </c>
    </row>
    <row r="360" spans="1:14" x14ac:dyDescent="0.3">
      <c r="A360" s="18" t="s">
        <v>20</v>
      </c>
      <c r="B360" s="15">
        <v>2266</v>
      </c>
      <c r="C360" s="16">
        <f t="shared" si="20"/>
        <v>1.1163729265595062</v>
      </c>
      <c r="D360" s="16">
        <f t="shared" si="22"/>
        <v>0.86786873136919129</v>
      </c>
      <c r="E360" s="16"/>
      <c r="F360" s="16"/>
      <c r="G360" s="16"/>
      <c r="H360" s="16"/>
      <c r="I360" s="16"/>
      <c r="K360" s="19" t="s">
        <v>14</v>
      </c>
      <c r="L360" s="15">
        <v>92</v>
      </c>
      <c r="M360" s="16">
        <f t="shared" si="21"/>
        <v>-0.59899579044329976</v>
      </c>
      <c r="N360" s="16">
        <f t="shared" si="23"/>
        <v>0.27458784585559709</v>
      </c>
    </row>
    <row r="361" spans="1:14" x14ac:dyDescent="0.3">
      <c r="A361" s="18" t="s">
        <v>20</v>
      </c>
      <c r="B361" s="15">
        <v>194</v>
      </c>
      <c r="C361" s="16">
        <f t="shared" si="20"/>
        <v>-0.51851390951676513</v>
      </c>
      <c r="D361" s="16">
        <f t="shared" si="22"/>
        <v>0.30204987891918361</v>
      </c>
      <c r="E361" s="16"/>
      <c r="F361" s="16"/>
      <c r="G361" s="16"/>
      <c r="H361" s="16"/>
      <c r="I361" s="16"/>
      <c r="K361" s="19" t="s">
        <v>14</v>
      </c>
      <c r="L361" s="15">
        <v>64</v>
      </c>
      <c r="M361" s="16">
        <f t="shared" si="21"/>
        <v>-0.62108885579568174</v>
      </c>
      <c r="N361" s="16">
        <f t="shared" si="23"/>
        <v>0.26727058063668691</v>
      </c>
    </row>
    <row r="362" spans="1:14" x14ac:dyDescent="0.3">
      <c r="A362" s="18" t="s">
        <v>20</v>
      </c>
      <c r="B362" s="15">
        <v>129</v>
      </c>
      <c r="C362" s="16">
        <f t="shared" si="20"/>
        <v>-0.56980138265622349</v>
      </c>
      <c r="D362" s="16">
        <f t="shared" si="22"/>
        <v>0.28440620882907197</v>
      </c>
      <c r="E362" s="16"/>
      <c r="F362" s="16"/>
      <c r="G362" s="16"/>
      <c r="H362" s="16"/>
      <c r="I362" s="16"/>
      <c r="K362" s="19" t="s">
        <v>14</v>
      </c>
      <c r="L362" s="15">
        <v>64</v>
      </c>
      <c r="M362" s="16">
        <f t="shared" si="21"/>
        <v>-0.62108885579568174</v>
      </c>
      <c r="N362" s="16">
        <f t="shared" si="23"/>
        <v>0.26727058063668691</v>
      </c>
    </row>
    <row r="363" spans="1:14" x14ac:dyDescent="0.3">
      <c r="A363" s="18" t="s">
        <v>20</v>
      </c>
      <c r="B363" s="15">
        <v>375</v>
      </c>
      <c r="C363" s="16">
        <f t="shared" si="20"/>
        <v>-0.37569802277458125</v>
      </c>
      <c r="D363" s="16">
        <f t="shared" si="22"/>
        <v>0.35357070399247958</v>
      </c>
      <c r="E363" s="16"/>
      <c r="F363" s="16"/>
      <c r="G363" s="16"/>
      <c r="H363" s="16"/>
      <c r="I363" s="16"/>
      <c r="K363" s="19" t="s">
        <v>14</v>
      </c>
      <c r="L363" s="15">
        <v>842</v>
      </c>
      <c r="M363" s="16">
        <f t="shared" si="21"/>
        <v>-7.217254218780709E-3</v>
      </c>
      <c r="N363" s="16">
        <f t="shared" si="23"/>
        <v>0.49712075713977544</v>
      </c>
    </row>
    <row r="364" spans="1:14" x14ac:dyDescent="0.3">
      <c r="A364" s="18" t="s">
        <v>20</v>
      </c>
      <c r="B364" s="15">
        <v>409</v>
      </c>
      <c r="C364" s="16">
        <f t="shared" si="20"/>
        <v>-0.34887072913240302</v>
      </c>
      <c r="D364" s="16">
        <f t="shared" si="22"/>
        <v>0.36359318047954015</v>
      </c>
      <c r="E364" s="16"/>
      <c r="F364" s="16"/>
      <c r="G364" s="16"/>
      <c r="H364" s="16"/>
      <c r="I364" s="16"/>
      <c r="K364" s="19" t="s">
        <v>14</v>
      </c>
      <c r="L364" s="15">
        <v>112</v>
      </c>
      <c r="M364" s="16">
        <f t="shared" si="21"/>
        <v>-0.58321502947731252</v>
      </c>
      <c r="N364" s="16">
        <f t="shared" si="23"/>
        <v>0.27987427739416876</v>
      </c>
    </row>
    <row r="365" spans="1:14" x14ac:dyDescent="0.3">
      <c r="A365" s="18" t="s">
        <v>20</v>
      </c>
      <c r="B365" s="15">
        <v>234</v>
      </c>
      <c r="C365" s="16">
        <f t="shared" si="20"/>
        <v>-0.48695238758479081</v>
      </c>
      <c r="D365" s="16">
        <f t="shared" si="22"/>
        <v>0.3131460362364531</v>
      </c>
      <c r="E365" s="16"/>
      <c r="F365" s="16"/>
      <c r="G365" s="16"/>
      <c r="H365" s="16"/>
      <c r="I365" s="16"/>
      <c r="K365" s="19" t="s">
        <v>14</v>
      </c>
      <c r="L365" s="15">
        <v>374</v>
      </c>
      <c r="M365" s="16">
        <f t="shared" si="21"/>
        <v>-0.37648706082288058</v>
      </c>
      <c r="N365" s="16">
        <f t="shared" si="23"/>
        <v>0.35327741654202777</v>
      </c>
    </row>
    <row r="366" spans="1:14" x14ac:dyDescent="0.3">
      <c r="A366" s="18" t="s">
        <v>20</v>
      </c>
      <c r="B366" s="15">
        <v>3016</v>
      </c>
      <c r="C366" s="16">
        <f t="shared" si="20"/>
        <v>1.7081514627840249</v>
      </c>
      <c r="D366" s="16">
        <f t="shared" si="22"/>
        <v>0.95619587900994907</v>
      </c>
      <c r="E366" s="16"/>
      <c r="F366" s="16"/>
      <c r="G366" s="16"/>
      <c r="H366" s="16"/>
      <c r="I366" s="16"/>
    </row>
    <row r="367" spans="1:14" x14ac:dyDescent="0.3">
      <c r="A367" s="18" t="s">
        <v>20</v>
      </c>
      <c r="B367" s="15">
        <v>264</v>
      </c>
      <c r="C367" s="16">
        <f t="shared" si="20"/>
        <v>-0.46328124613581007</v>
      </c>
      <c r="D367" s="16">
        <f t="shared" si="22"/>
        <v>0.32158139325800639</v>
      </c>
      <c r="E367" s="16"/>
      <c r="F367" s="16"/>
      <c r="G367" s="16"/>
      <c r="H367" s="16"/>
      <c r="I367" s="16"/>
    </row>
    <row r="368" spans="1:14" x14ac:dyDescent="0.3">
      <c r="A368" s="18" t="s">
        <v>20</v>
      </c>
      <c r="B368" s="15">
        <v>272</v>
      </c>
      <c r="C368" s="16">
        <f t="shared" si="20"/>
        <v>-0.45696894174941516</v>
      </c>
      <c r="D368" s="16">
        <f t="shared" si="22"/>
        <v>0.3238466846778974</v>
      </c>
      <c r="E368" s="16"/>
      <c r="F368" s="16"/>
      <c r="G368" s="16"/>
      <c r="H368" s="16"/>
      <c r="I368" s="16"/>
    </row>
    <row r="369" spans="1:9" x14ac:dyDescent="0.3">
      <c r="A369" s="18" t="s">
        <v>20</v>
      </c>
      <c r="B369" s="15">
        <v>419</v>
      </c>
      <c r="C369" s="16">
        <f t="shared" si="20"/>
        <v>-0.34098034864940946</v>
      </c>
      <c r="D369" s="16">
        <f t="shared" si="22"/>
        <v>0.3665591878384149</v>
      </c>
      <c r="E369" s="16"/>
      <c r="F369" s="16"/>
      <c r="G369" s="16"/>
      <c r="H369" s="16"/>
      <c r="I369" s="16"/>
    </row>
    <row r="370" spans="1:9" x14ac:dyDescent="0.3">
      <c r="A370" s="18" t="s">
        <v>20</v>
      </c>
      <c r="B370" s="15">
        <v>1621</v>
      </c>
      <c r="C370" s="16">
        <f t="shared" si="20"/>
        <v>0.60744338540641973</v>
      </c>
      <c r="D370" s="16">
        <f t="shared" si="22"/>
        <v>0.7282216482142333</v>
      </c>
      <c r="E370" s="16"/>
      <c r="F370" s="16"/>
      <c r="G370" s="16"/>
      <c r="H370" s="16"/>
      <c r="I370" s="16"/>
    </row>
    <row r="371" spans="1:9" x14ac:dyDescent="0.3">
      <c r="A371" s="18" t="s">
        <v>20</v>
      </c>
      <c r="B371" s="15">
        <v>1101</v>
      </c>
      <c r="C371" s="16">
        <f t="shared" si="20"/>
        <v>0.1971436002907532</v>
      </c>
      <c r="D371" s="16">
        <f t="shared" si="22"/>
        <v>0.57814241760802654</v>
      </c>
      <c r="E371" s="16"/>
      <c r="F371" s="16"/>
      <c r="G371" s="16"/>
      <c r="H371" s="16"/>
      <c r="I371" s="16"/>
    </row>
    <row r="372" spans="1:9" x14ac:dyDescent="0.3">
      <c r="A372" s="18" t="s">
        <v>20</v>
      </c>
      <c r="B372" s="15">
        <v>1073</v>
      </c>
      <c r="C372" s="16">
        <f t="shared" si="20"/>
        <v>0.17505053493837117</v>
      </c>
      <c r="D372" s="16">
        <f t="shared" si="22"/>
        <v>0.56948003728693886</v>
      </c>
      <c r="E372" s="16"/>
      <c r="F372" s="16"/>
      <c r="G372" s="16"/>
      <c r="H372" s="16"/>
      <c r="I372" s="16"/>
    </row>
    <row r="373" spans="1:9" x14ac:dyDescent="0.3">
      <c r="A373" s="18" t="s">
        <v>20</v>
      </c>
      <c r="B373" s="15">
        <v>331</v>
      </c>
      <c r="C373" s="16">
        <f t="shared" si="20"/>
        <v>-0.41041569689975299</v>
      </c>
      <c r="D373" s="16">
        <f t="shared" si="22"/>
        <v>0.34075051676918144</v>
      </c>
      <c r="E373" s="16"/>
      <c r="F373" s="16"/>
      <c r="G373" s="16"/>
      <c r="H373" s="16"/>
      <c r="I373" s="16"/>
    </row>
    <row r="374" spans="1:9" x14ac:dyDescent="0.3">
      <c r="A374" s="18" t="s">
        <v>20</v>
      </c>
      <c r="B374" s="15">
        <v>1170</v>
      </c>
      <c r="C374" s="16">
        <f t="shared" si="20"/>
        <v>0.25158722562340896</v>
      </c>
      <c r="D374" s="16">
        <f t="shared" si="22"/>
        <v>0.59931993321824928</v>
      </c>
      <c r="E374" s="16"/>
      <c r="F374" s="16"/>
      <c r="G374" s="16"/>
      <c r="H374" s="16"/>
      <c r="I374" s="16"/>
    </row>
    <row r="375" spans="1:9" x14ac:dyDescent="0.3">
      <c r="A375" s="18" t="s">
        <v>20</v>
      </c>
      <c r="B375" s="15">
        <v>363</v>
      </c>
      <c r="C375" s="16">
        <f t="shared" si="20"/>
        <v>-0.38516647935417353</v>
      </c>
      <c r="D375" s="16">
        <f t="shared" si="22"/>
        <v>0.35005703834319224</v>
      </c>
      <c r="E375" s="16"/>
      <c r="F375" s="16"/>
      <c r="G375" s="16"/>
      <c r="H375" s="16"/>
      <c r="I375" s="16"/>
    </row>
    <row r="376" spans="1:9" x14ac:dyDescent="0.3">
      <c r="A376" s="18" t="s">
        <v>20</v>
      </c>
      <c r="B376" s="15">
        <v>103</v>
      </c>
      <c r="C376" s="16">
        <f t="shared" si="20"/>
        <v>-0.59031637191200681</v>
      </c>
      <c r="D376" s="16">
        <f t="shared" si="22"/>
        <v>0.27748928261157291</v>
      </c>
      <c r="E376" s="16"/>
      <c r="F376" s="16"/>
      <c r="G376" s="16"/>
      <c r="H376" s="16"/>
      <c r="I376" s="16"/>
    </row>
    <row r="377" spans="1:9" x14ac:dyDescent="0.3">
      <c r="A377" s="18" t="s">
        <v>20</v>
      </c>
      <c r="B377" s="15">
        <v>147</v>
      </c>
      <c r="C377" s="16">
        <f t="shared" si="20"/>
        <v>-0.55559869778683502</v>
      </c>
      <c r="D377" s="16">
        <f t="shared" si="22"/>
        <v>0.28924261093431081</v>
      </c>
      <c r="E377" s="16"/>
      <c r="F377" s="16"/>
      <c r="G377" s="16"/>
      <c r="H377" s="16"/>
      <c r="I377" s="16"/>
    </row>
    <row r="378" spans="1:9" x14ac:dyDescent="0.3">
      <c r="A378" s="18" t="s">
        <v>20</v>
      </c>
      <c r="B378" s="15">
        <v>110</v>
      </c>
      <c r="C378" s="16">
        <f t="shared" si="20"/>
        <v>-0.58479310557391129</v>
      </c>
      <c r="D378" s="16">
        <f t="shared" si="22"/>
        <v>0.27934342035971821</v>
      </c>
      <c r="E378" s="16"/>
      <c r="F378" s="16"/>
      <c r="G378" s="16"/>
      <c r="H378" s="16"/>
      <c r="I378" s="16"/>
    </row>
    <row r="379" spans="1:9" x14ac:dyDescent="0.3">
      <c r="A379" s="18" t="s">
        <v>20</v>
      </c>
      <c r="B379" s="15">
        <v>134</v>
      </c>
      <c r="C379" s="16">
        <f t="shared" si="20"/>
        <v>-0.56585619241472662</v>
      </c>
      <c r="D379" s="16">
        <f t="shared" si="22"/>
        <v>0.28574577182453015</v>
      </c>
      <c r="E379" s="16"/>
      <c r="F379" s="16"/>
      <c r="G379" s="16"/>
      <c r="H379" s="16"/>
      <c r="I379" s="16"/>
    </row>
    <row r="380" spans="1:9" x14ac:dyDescent="0.3">
      <c r="A380" s="18" t="s">
        <v>20</v>
      </c>
      <c r="B380" s="15">
        <v>269</v>
      </c>
      <c r="C380" s="16">
        <f t="shared" si="20"/>
        <v>-0.45933605589431326</v>
      </c>
      <c r="D380" s="16">
        <f t="shared" si="22"/>
        <v>0.32299642971739229</v>
      </c>
      <c r="E380" s="16"/>
      <c r="F380" s="16"/>
      <c r="G380" s="16"/>
      <c r="H380" s="16"/>
      <c r="I380" s="16"/>
    </row>
    <row r="381" spans="1:9" x14ac:dyDescent="0.3">
      <c r="A381" s="18" t="s">
        <v>20</v>
      </c>
      <c r="B381" s="15">
        <v>175</v>
      </c>
      <c r="C381" s="16">
        <f t="shared" si="20"/>
        <v>-0.53350563243445293</v>
      </c>
      <c r="D381" s="16">
        <f t="shared" si="22"/>
        <v>0.29684180656887427</v>
      </c>
      <c r="E381" s="16"/>
      <c r="F381" s="16"/>
      <c r="G381" s="16"/>
      <c r="H381" s="16"/>
      <c r="I381" s="16"/>
    </row>
    <row r="382" spans="1:9" x14ac:dyDescent="0.3">
      <c r="A382" s="18" t="s">
        <v>20</v>
      </c>
      <c r="B382" s="15">
        <v>69</v>
      </c>
      <c r="C382" s="16">
        <f t="shared" si="20"/>
        <v>-0.61714366555418498</v>
      </c>
      <c r="D382" s="16">
        <f t="shared" si="22"/>
        <v>0.26856998473221561</v>
      </c>
      <c r="E382" s="16"/>
      <c r="F382" s="16"/>
      <c r="G382" s="16"/>
      <c r="H382" s="16"/>
      <c r="I382" s="16"/>
    </row>
    <row r="383" spans="1:9" x14ac:dyDescent="0.3">
      <c r="A383" s="18" t="s">
        <v>20</v>
      </c>
      <c r="B383" s="15">
        <v>190</v>
      </c>
      <c r="C383" s="16">
        <f t="shared" si="20"/>
        <v>-0.52167006170996255</v>
      </c>
      <c r="D383" s="16">
        <f t="shared" si="22"/>
        <v>0.30095003645790369</v>
      </c>
      <c r="E383" s="16"/>
      <c r="F383" s="16"/>
      <c r="G383" s="16"/>
      <c r="H383" s="16"/>
      <c r="I383" s="16"/>
    </row>
    <row r="384" spans="1:9" x14ac:dyDescent="0.3">
      <c r="A384" s="18" t="s">
        <v>20</v>
      </c>
      <c r="B384" s="15">
        <v>237</v>
      </c>
      <c r="C384" s="16">
        <f t="shared" si="20"/>
        <v>-0.48458527343989272</v>
      </c>
      <c r="D384" s="16">
        <f t="shared" si="22"/>
        <v>0.31398528103816165</v>
      </c>
      <c r="E384" s="16"/>
      <c r="F384" s="16"/>
      <c r="G384" s="16"/>
      <c r="H384" s="16"/>
      <c r="I384" s="16"/>
    </row>
    <row r="385" spans="1:9" x14ac:dyDescent="0.3">
      <c r="A385" s="18" t="s">
        <v>20</v>
      </c>
      <c r="B385" s="15">
        <v>196</v>
      </c>
      <c r="C385" s="16">
        <f t="shared" si="20"/>
        <v>-0.51693583342016647</v>
      </c>
      <c r="D385" s="16">
        <f t="shared" si="22"/>
        <v>0.30260047616649727</v>
      </c>
      <c r="E385" s="16"/>
      <c r="F385" s="16"/>
      <c r="G385" s="16"/>
      <c r="H385" s="16"/>
      <c r="I385" s="16"/>
    </row>
    <row r="386" spans="1:9" x14ac:dyDescent="0.3">
      <c r="A386" s="18" t="s">
        <v>20</v>
      </c>
      <c r="B386" s="15">
        <v>7295</v>
      </c>
      <c r="C386" s="16">
        <f t="shared" ref="C386:C449" si="24">STANDARDIZE(B386,$G$2,$G$6)</f>
        <v>5.084445271456981</v>
      </c>
      <c r="D386" s="16">
        <f t="shared" si="22"/>
        <v>0.99999981564897056</v>
      </c>
      <c r="E386" s="16"/>
      <c r="F386" s="16"/>
      <c r="G386" s="16"/>
      <c r="H386" s="16"/>
      <c r="I386" s="16"/>
    </row>
    <row r="387" spans="1:9" x14ac:dyDescent="0.3">
      <c r="A387" s="18" t="s">
        <v>20</v>
      </c>
      <c r="B387" s="15">
        <v>2893</v>
      </c>
      <c r="C387" s="16">
        <f t="shared" si="24"/>
        <v>1.6110997828432041</v>
      </c>
      <c r="D387" s="16">
        <f t="shared" ref="D387:D450" si="25">_xlfn.NORM.S.DIST(C387,TRUE)</f>
        <v>0.94642101214897567</v>
      </c>
      <c r="E387" s="16"/>
      <c r="F387" s="16"/>
      <c r="G387" s="16"/>
      <c r="H387" s="16"/>
      <c r="I387" s="16"/>
    </row>
    <row r="388" spans="1:9" x14ac:dyDescent="0.3">
      <c r="A388" s="18" t="s">
        <v>20</v>
      </c>
      <c r="B388" s="15">
        <v>820</v>
      </c>
      <c r="C388" s="16">
        <f t="shared" si="24"/>
        <v>-2.4576091281366601E-2</v>
      </c>
      <c r="D388" s="16">
        <f t="shared" si="25"/>
        <v>0.49019654496621706</v>
      </c>
      <c r="E388" s="16"/>
      <c r="F388" s="16"/>
      <c r="G388" s="16"/>
      <c r="H388" s="16"/>
      <c r="I388" s="16"/>
    </row>
    <row r="389" spans="1:9" x14ac:dyDescent="0.3">
      <c r="A389" s="18" t="s">
        <v>20</v>
      </c>
      <c r="B389" s="15">
        <v>2038</v>
      </c>
      <c r="C389" s="16">
        <f t="shared" si="24"/>
        <v>0.93647225154725233</v>
      </c>
      <c r="D389" s="16">
        <f t="shared" si="25"/>
        <v>0.82548495353085194</v>
      </c>
      <c r="E389" s="16"/>
      <c r="F389" s="16"/>
      <c r="G389" s="16"/>
      <c r="H389" s="16"/>
      <c r="I389" s="16"/>
    </row>
    <row r="390" spans="1:9" x14ac:dyDescent="0.3">
      <c r="A390" s="18" t="s">
        <v>20</v>
      </c>
      <c r="B390" s="15">
        <v>116</v>
      </c>
      <c r="C390" s="16">
        <f t="shared" si="24"/>
        <v>-0.58005887728411509</v>
      </c>
      <c r="D390" s="16">
        <f t="shared" si="25"/>
        <v>0.2809374569981869</v>
      </c>
      <c r="E390" s="16"/>
      <c r="F390" s="16"/>
      <c r="G390" s="16"/>
      <c r="H390" s="16"/>
      <c r="I390" s="16"/>
    </row>
    <row r="391" spans="1:9" x14ac:dyDescent="0.3">
      <c r="A391" s="18" t="s">
        <v>20</v>
      </c>
      <c r="B391" s="15">
        <v>1345</v>
      </c>
      <c r="C391" s="16">
        <f t="shared" si="24"/>
        <v>0.3896688840757967</v>
      </c>
      <c r="D391" s="16">
        <f t="shared" si="25"/>
        <v>0.65160929590950911</v>
      </c>
      <c r="E391" s="16"/>
      <c r="F391" s="16"/>
      <c r="G391" s="16"/>
      <c r="H391" s="16"/>
      <c r="I391" s="16"/>
    </row>
    <row r="392" spans="1:9" x14ac:dyDescent="0.3">
      <c r="A392" s="18" t="s">
        <v>20</v>
      </c>
      <c r="B392" s="15">
        <v>168</v>
      </c>
      <c r="C392" s="16">
        <f t="shared" si="24"/>
        <v>-0.53902889877254845</v>
      </c>
      <c r="D392" s="16">
        <f t="shared" si="25"/>
        <v>0.29493345716045283</v>
      </c>
      <c r="E392" s="16"/>
      <c r="F392" s="16"/>
      <c r="G392" s="16"/>
      <c r="H392" s="16"/>
      <c r="I392" s="16"/>
    </row>
    <row r="393" spans="1:9" x14ac:dyDescent="0.3">
      <c r="A393" s="18" t="s">
        <v>20</v>
      </c>
      <c r="B393" s="15">
        <v>137</v>
      </c>
      <c r="C393" s="16">
        <f t="shared" si="24"/>
        <v>-0.56348907826982864</v>
      </c>
      <c r="D393" s="16">
        <f t="shared" si="25"/>
        <v>0.28655094755073285</v>
      </c>
      <c r="E393" s="16"/>
      <c r="F393" s="16"/>
      <c r="G393" s="16"/>
      <c r="H393" s="16"/>
      <c r="I393" s="16"/>
    </row>
    <row r="394" spans="1:9" x14ac:dyDescent="0.3">
      <c r="A394" s="18" t="s">
        <v>20</v>
      </c>
      <c r="B394" s="15">
        <v>186</v>
      </c>
      <c r="C394" s="16">
        <f t="shared" si="24"/>
        <v>-0.52482621390315998</v>
      </c>
      <c r="D394" s="16">
        <f t="shared" si="25"/>
        <v>0.29985200336291684</v>
      </c>
      <c r="E394" s="16"/>
      <c r="F394" s="16"/>
      <c r="G394" s="16"/>
      <c r="H394" s="16"/>
      <c r="I394" s="16"/>
    </row>
    <row r="395" spans="1:9" x14ac:dyDescent="0.3">
      <c r="A395" s="18" t="s">
        <v>20</v>
      </c>
      <c r="B395" s="15">
        <v>125</v>
      </c>
      <c r="C395" s="16">
        <f t="shared" si="24"/>
        <v>-0.57295753484942091</v>
      </c>
      <c r="D395" s="16">
        <f t="shared" si="25"/>
        <v>0.28333672345969907</v>
      </c>
      <c r="E395" s="16"/>
      <c r="F395" s="16"/>
      <c r="G395" s="16"/>
      <c r="H395" s="16"/>
      <c r="I395" s="16"/>
    </row>
    <row r="396" spans="1:9" x14ac:dyDescent="0.3">
      <c r="A396" s="18" t="s">
        <v>20</v>
      </c>
      <c r="B396" s="15">
        <v>202</v>
      </c>
      <c r="C396" s="16">
        <f t="shared" si="24"/>
        <v>-0.51220160513037027</v>
      </c>
      <c r="D396" s="16">
        <f t="shared" si="25"/>
        <v>0.30425495992230417</v>
      </c>
      <c r="E396" s="16"/>
      <c r="F396" s="16"/>
      <c r="G396" s="16"/>
      <c r="H396" s="16"/>
      <c r="I396" s="16"/>
    </row>
    <row r="397" spans="1:9" x14ac:dyDescent="0.3">
      <c r="A397" s="18" t="s">
        <v>20</v>
      </c>
      <c r="B397" s="15">
        <v>103</v>
      </c>
      <c r="C397" s="16">
        <f t="shared" si="24"/>
        <v>-0.59031637191200681</v>
      </c>
      <c r="D397" s="16">
        <f t="shared" si="25"/>
        <v>0.27748928261157291</v>
      </c>
      <c r="E397" s="16"/>
      <c r="F397" s="16"/>
      <c r="G397" s="16"/>
      <c r="H397" s="16"/>
      <c r="I397" s="16"/>
    </row>
    <row r="398" spans="1:9" x14ac:dyDescent="0.3">
      <c r="A398" s="18" t="s">
        <v>20</v>
      </c>
      <c r="B398" s="15">
        <v>1785</v>
      </c>
      <c r="C398" s="16">
        <f t="shared" si="24"/>
        <v>0.73684562532751452</v>
      </c>
      <c r="D398" s="16">
        <f t="shared" si="25"/>
        <v>0.76939188314629403</v>
      </c>
      <c r="E398" s="16"/>
      <c r="F398" s="16"/>
      <c r="G398" s="16"/>
      <c r="H398" s="16"/>
      <c r="I398" s="16"/>
    </row>
    <row r="399" spans="1:9" x14ac:dyDescent="0.3">
      <c r="A399" s="18" t="s">
        <v>20</v>
      </c>
      <c r="B399" s="15">
        <v>157</v>
      </c>
      <c r="C399" s="16">
        <f t="shared" si="24"/>
        <v>-0.5477083173038414</v>
      </c>
      <c r="D399" s="16">
        <f t="shared" si="25"/>
        <v>0.29194610010209382</v>
      </c>
      <c r="E399" s="16"/>
      <c r="F399" s="16"/>
      <c r="G399" s="16"/>
      <c r="H399" s="16"/>
      <c r="I399" s="16"/>
    </row>
    <row r="400" spans="1:9" x14ac:dyDescent="0.3">
      <c r="A400" s="18" t="s">
        <v>20</v>
      </c>
      <c r="B400" s="15">
        <v>555</v>
      </c>
      <c r="C400" s="16">
        <f t="shared" si="24"/>
        <v>-0.23367117408069665</v>
      </c>
      <c r="D400" s="16">
        <f t="shared" si="25"/>
        <v>0.40762013400460717</v>
      </c>
      <c r="E400" s="16"/>
      <c r="F400" s="16"/>
      <c r="G400" s="16"/>
      <c r="H400" s="16"/>
      <c r="I400" s="16"/>
    </row>
    <row r="401" spans="1:9" x14ac:dyDescent="0.3">
      <c r="A401" s="18" t="s">
        <v>20</v>
      </c>
      <c r="B401" s="15">
        <v>297</v>
      </c>
      <c r="C401" s="16">
        <f t="shared" si="24"/>
        <v>-0.43724299054193122</v>
      </c>
      <c r="D401" s="16">
        <f t="shared" si="25"/>
        <v>0.33096756751271639</v>
      </c>
      <c r="E401" s="16"/>
      <c r="F401" s="16"/>
      <c r="G401" s="16"/>
      <c r="H401" s="16"/>
      <c r="I401" s="16"/>
    </row>
    <row r="402" spans="1:9" x14ac:dyDescent="0.3">
      <c r="A402" s="18" t="s">
        <v>20</v>
      </c>
      <c r="B402" s="15">
        <v>123</v>
      </c>
      <c r="C402" s="16">
        <f t="shared" si="24"/>
        <v>-0.57453561094601957</v>
      </c>
      <c r="D402" s="16">
        <f t="shared" si="25"/>
        <v>0.28280270492051918</v>
      </c>
      <c r="E402" s="16"/>
      <c r="F402" s="16"/>
      <c r="G402" s="16"/>
      <c r="H402" s="16"/>
      <c r="I402" s="16"/>
    </row>
    <row r="403" spans="1:9" x14ac:dyDescent="0.3">
      <c r="A403" s="18" t="s">
        <v>20</v>
      </c>
      <c r="B403" s="15">
        <v>3036</v>
      </c>
      <c r="C403" s="16">
        <f t="shared" si="24"/>
        <v>1.7239322237500121</v>
      </c>
      <c r="D403" s="16">
        <f t="shared" si="25"/>
        <v>0.95763996036666665</v>
      </c>
      <c r="E403" s="16"/>
      <c r="F403" s="16"/>
      <c r="G403" s="16"/>
      <c r="H403" s="16"/>
      <c r="I403" s="16"/>
    </row>
    <row r="404" spans="1:9" x14ac:dyDescent="0.3">
      <c r="A404" s="18" t="s">
        <v>20</v>
      </c>
      <c r="B404" s="15">
        <v>144</v>
      </c>
      <c r="C404" s="16">
        <f t="shared" si="24"/>
        <v>-0.55796581193173311</v>
      </c>
      <c r="D404" s="16">
        <f t="shared" si="25"/>
        <v>0.28843386493597678</v>
      </c>
      <c r="E404" s="16"/>
      <c r="F404" s="16"/>
      <c r="G404" s="16"/>
      <c r="H404" s="16"/>
      <c r="I404" s="16"/>
    </row>
    <row r="405" spans="1:9" x14ac:dyDescent="0.3">
      <c r="A405" s="18" t="s">
        <v>20</v>
      </c>
      <c r="B405" s="15">
        <v>121</v>
      </c>
      <c r="C405" s="16">
        <f t="shared" si="24"/>
        <v>-0.57611368704261834</v>
      </c>
      <c r="D405" s="16">
        <f t="shared" si="25"/>
        <v>0.28226917033555138</v>
      </c>
      <c r="E405" s="16"/>
      <c r="F405" s="16"/>
      <c r="G405" s="16"/>
      <c r="H405" s="16"/>
      <c r="I405" s="16"/>
    </row>
    <row r="406" spans="1:9" x14ac:dyDescent="0.3">
      <c r="A406" s="18" t="s">
        <v>20</v>
      </c>
      <c r="B406" s="15">
        <v>181</v>
      </c>
      <c r="C406" s="16">
        <f t="shared" si="24"/>
        <v>-0.52877140414465684</v>
      </c>
      <c r="D406" s="16">
        <f t="shared" si="25"/>
        <v>0.29848201851174988</v>
      </c>
      <c r="E406" s="16"/>
      <c r="F406" s="16"/>
      <c r="G406" s="16"/>
      <c r="H406" s="16"/>
      <c r="I406" s="16"/>
    </row>
    <row r="407" spans="1:9" x14ac:dyDescent="0.3">
      <c r="A407" s="18" t="s">
        <v>20</v>
      </c>
      <c r="B407" s="15">
        <v>122</v>
      </c>
      <c r="C407" s="16">
        <f t="shared" si="24"/>
        <v>-0.57532464899431901</v>
      </c>
      <c r="D407" s="16">
        <f t="shared" si="25"/>
        <v>0.28253587707812799</v>
      </c>
      <c r="E407" s="16"/>
      <c r="F407" s="16"/>
      <c r="G407" s="16"/>
      <c r="H407" s="16"/>
      <c r="I407" s="16"/>
    </row>
    <row r="408" spans="1:9" x14ac:dyDescent="0.3">
      <c r="A408" s="18" t="s">
        <v>20</v>
      </c>
      <c r="B408" s="15">
        <v>1071</v>
      </c>
      <c r="C408" s="16">
        <f t="shared" si="24"/>
        <v>0.17347245884177243</v>
      </c>
      <c r="D408" s="16">
        <f t="shared" si="25"/>
        <v>0.56885996283461471</v>
      </c>
      <c r="E408" s="16"/>
      <c r="F408" s="16"/>
      <c r="G408" s="16"/>
      <c r="H408" s="16"/>
      <c r="I408" s="16"/>
    </row>
    <row r="409" spans="1:9" x14ac:dyDescent="0.3">
      <c r="A409" s="18" t="s">
        <v>20</v>
      </c>
      <c r="B409" s="15">
        <v>980</v>
      </c>
      <c r="C409" s="16">
        <f t="shared" si="24"/>
        <v>0.1016699964465308</v>
      </c>
      <c r="D409" s="16">
        <f t="shared" si="25"/>
        <v>0.54049069096293434</v>
      </c>
      <c r="E409" s="16"/>
      <c r="F409" s="16"/>
      <c r="G409" s="16"/>
      <c r="H409" s="16"/>
      <c r="I409" s="16"/>
    </row>
    <row r="410" spans="1:9" x14ac:dyDescent="0.3">
      <c r="A410" s="18" t="s">
        <v>20</v>
      </c>
      <c r="B410" s="15">
        <v>536</v>
      </c>
      <c r="C410" s="16">
        <f t="shared" si="24"/>
        <v>-0.24866289699838448</v>
      </c>
      <c r="D410" s="16">
        <f t="shared" si="25"/>
        <v>0.40181077568502127</v>
      </c>
      <c r="E410" s="16"/>
      <c r="F410" s="16"/>
      <c r="G410" s="16"/>
      <c r="H410" s="16"/>
      <c r="I410" s="16"/>
    </row>
    <row r="411" spans="1:9" x14ac:dyDescent="0.3">
      <c r="A411" s="18" t="s">
        <v>20</v>
      </c>
      <c r="B411" s="15">
        <v>1991</v>
      </c>
      <c r="C411" s="16">
        <f t="shared" si="24"/>
        <v>0.89938746327718244</v>
      </c>
      <c r="D411" s="16">
        <f t="shared" si="25"/>
        <v>0.81577684274223539</v>
      </c>
      <c r="E411" s="16"/>
      <c r="F411" s="16"/>
      <c r="G411" s="16"/>
      <c r="H411" s="16"/>
      <c r="I411" s="16"/>
    </row>
    <row r="412" spans="1:9" x14ac:dyDescent="0.3">
      <c r="A412" s="18" t="s">
        <v>20</v>
      </c>
      <c r="B412" s="15">
        <v>180</v>
      </c>
      <c r="C412" s="16">
        <f t="shared" si="24"/>
        <v>-0.52956044219295617</v>
      </c>
      <c r="D412" s="16">
        <f t="shared" si="25"/>
        <v>0.29820836364442088</v>
      </c>
      <c r="E412" s="16"/>
      <c r="F412" s="16"/>
      <c r="G412" s="16"/>
      <c r="H412" s="16"/>
      <c r="I412" s="16"/>
    </row>
    <row r="413" spans="1:9" x14ac:dyDescent="0.3">
      <c r="A413" s="18" t="s">
        <v>20</v>
      </c>
      <c r="B413" s="15">
        <v>130</v>
      </c>
      <c r="C413" s="16">
        <f t="shared" si="24"/>
        <v>-0.56901234460792416</v>
      </c>
      <c r="D413" s="16">
        <f t="shared" si="25"/>
        <v>0.28467388124499682</v>
      </c>
      <c r="E413" s="16"/>
      <c r="F413" s="16"/>
      <c r="G413" s="16"/>
      <c r="H413" s="16"/>
      <c r="I413" s="16"/>
    </row>
    <row r="414" spans="1:9" x14ac:dyDescent="0.3">
      <c r="A414" s="18" t="s">
        <v>20</v>
      </c>
      <c r="B414" s="15">
        <v>122</v>
      </c>
      <c r="C414" s="16">
        <f t="shared" si="24"/>
        <v>-0.57532464899431901</v>
      </c>
      <c r="D414" s="16">
        <f t="shared" si="25"/>
        <v>0.28253587707812799</v>
      </c>
      <c r="E414" s="16"/>
      <c r="F414" s="16"/>
      <c r="G414" s="16"/>
      <c r="H414" s="16"/>
      <c r="I414" s="16"/>
    </row>
    <row r="415" spans="1:9" x14ac:dyDescent="0.3">
      <c r="A415" s="18" t="s">
        <v>20</v>
      </c>
      <c r="B415" s="15">
        <v>140</v>
      </c>
      <c r="C415" s="16">
        <f t="shared" si="24"/>
        <v>-0.56112196412493054</v>
      </c>
      <c r="D415" s="16">
        <f t="shared" si="25"/>
        <v>0.28735719797099113</v>
      </c>
      <c r="E415" s="16"/>
      <c r="F415" s="16"/>
      <c r="G415" s="16"/>
      <c r="H415" s="16"/>
      <c r="I415" s="16"/>
    </row>
    <row r="416" spans="1:9" x14ac:dyDescent="0.3">
      <c r="A416" s="18" t="s">
        <v>20</v>
      </c>
      <c r="B416" s="15">
        <v>3388</v>
      </c>
      <c r="C416" s="16">
        <f t="shared" si="24"/>
        <v>2.0016736167513862</v>
      </c>
      <c r="D416" s="16">
        <f t="shared" si="25"/>
        <v>0.97734007713599369</v>
      </c>
      <c r="E416" s="16"/>
      <c r="F416" s="16"/>
      <c r="G416" s="16"/>
      <c r="H416" s="16"/>
      <c r="I416" s="16"/>
    </row>
    <row r="417" spans="1:9" x14ac:dyDescent="0.3">
      <c r="A417" s="18" t="s">
        <v>20</v>
      </c>
      <c r="B417" s="15">
        <v>280</v>
      </c>
      <c r="C417" s="16">
        <f t="shared" si="24"/>
        <v>-0.45065663736302031</v>
      </c>
      <c r="D417" s="16">
        <f t="shared" si="25"/>
        <v>0.32611851980366069</v>
      </c>
      <c r="E417" s="16"/>
      <c r="F417" s="16"/>
      <c r="G417" s="16"/>
      <c r="H417" s="16"/>
      <c r="I417" s="16"/>
    </row>
    <row r="418" spans="1:9" x14ac:dyDescent="0.3">
      <c r="A418" s="18" t="s">
        <v>20</v>
      </c>
      <c r="B418" s="15">
        <v>366</v>
      </c>
      <c r="C418" s="16">
        <f t="shared" si="24"/>
        <v>-0.38279936520927543</v>
      </c>
      <c r="D418" s="16">
        <f t="shared" si="25"/>
        <v>0.35093426609885581</v>
      </c>
      <c r="E418" s="16"/>
      <c r="F418" s="16"/>
      <c r="G418" s="16"/>
      <c r="H418" s="16"/>
      <c r="I418" s="16"/>
    </row>
    <row r="419" spans="1:9" x14ac:dyDescent="0.3">
      <c r="A419" s="18" t="s">
        <v>20</v>
      </c>
      <c r="B419" s="15">
        <v>270</v>
      </c>
      <c r="C419" s="16">
        <f t="shared" si="24"/>
        <v>-0.45854701784601387</v>
      </c>
      <c r="D419" s="16">
        <f t="shared" si="25"/>
        <v>0.32327974555869043</v>
      </c>
      <c r="E419" s="16"/>
      <c r="F419" s="16"/>
      <c r="G419" s="16"/>
      <c r="H419" s="16"/>
      <c r="I419" s="16"/>
    </row>
    <row r="420" spans="1:9" x14ac:dyDescent="0.3">
      <c r="A420" s="18" t="s">
        <v>20</v>
      </c>
      <c r="B420" s="15">
        <v>137</v>
      </c>
      <c r="C420" s="16">
        <f t="shared" si="24"/>
        <v>-0.56348907826982864</v>
      </c>
      <c r="D420" s="16">
        <f t="shared" si="25"/>
        <v>0.28655094755073285</v>
      </c>
      <c r="E420" s="16"/>
      <c r="F420" s="16"/>
      <c r="G420" s="16"/>
      <c r="H420" s="16"/>
      <c r="I420" s="16"/>
    </row>
    <row r="421" spans="1:9" x14ac:dyDescent="0.3">
      <c r="A421" s="18" t="s">
        <v>20</v>
      </c>
      <c r="B421" s="15">
        <v>3205</v>
      </c>
      <c r="C421" s="16">
        <f t="shared" si="24"/>
        <v>1.8572796539126037</v>
      </c>
      <c r="D421" s="16">
        <f t="shared" si="25"/>
        <v>0.96836431122876787</v>
      </c>
      <c r="E421" s="16"/>
      <c r="F421" s="16"/>
      <c r="G421" s="16"/>
      <c r="H421" s="16"/>
      <c r="I421" s="16"/>
    </row>
    <row r="422" spans="1:9" x14ac:dyDescent="0.3">
      <c r="A422" s="18" t="s">
        <v>20</v>
      </c>
      <c r="B422" s="15">
        <v>288</v>
      </c>
      <c r="C422" s="16">
        <f t="shared" si="24"/>
        <v>-0.44434433297662546</v>
      </c>
      <c r="D422" s="16">
        <f t="shared" si="25"/>
        <v>0.32839682675690662</v>
      </c>
      <c r="E422" s="16"/>
      <c r="F422" s="16"/>
      <c r="G422" s="16"/>
      <c r="H422" s="16"/>
      <c r="I422" s="16"/>
    </row>
    <row r="423" spans="1:9" x14ac:dyDescent="0.3">
      <c r="A423" s="18" t="s">
        <v>20</v>
      </c>
      <c r="B423" s="15">
        <v>148</v>
      </c>
      <c r="C423" s="16">
        <f t="shared" si="24"/>
        <v>-0.55480965973853569</v>
      </c>
      <c r="D423" s="16">
        <f t="shared" si="25"/>
        <v>0.2895124296073156</v>
      </c>
      <c r="E423" s="16"/>
      <c r="F423" s="16"/>
      <c r="G423" s="16"/>
      <c r="H423" s="16"/>
      <c r="I423" s="16"/>
    </row>
    <row r="424" spans="1:9" x14ac:dyDescent="0.3">
      <c r="A424" s="18" t="s">
        <v>20</v>
      </c>
      <c r="B424" s="15">
        <v>114</v>
      </c>
      <c r="C424" s="16">
        <f t="shared" si="24"/>
        <v>-0.58163695338071386</v>
      </c>
      <c r="D424" s="16">
        <f t="shared" si="25"/>
        <v>0.28040562323177803</v>
      </c>
      <c r="E424" s="16"/>
      <c r="F424" s="16"/>
      <c r="G424" s="16"/>
      <c r="H424" s="16"/>
      <c r="I424" s="16"/>
    </row>
    <row r="425" spans="1:9" x14ac:dyDescent="0.3">
      <c r="A425" s="18" t="s">
        <v>20</v>
      </c>
      <c r="B425" s="15">
        <v>1518</v>
      </c>
      <c r="C425" s="16">
        <f t="shared" si="24"/>
        <v>0.52617246643158577</v>
      </c>
      <c r="D425" s="16">
        <f t="shared" si="25"/>
        <v>0.70061580874685958</v>
      </c>
      <c r="E425" s="16"/>
      <c r="F425" s="16"/>
      <c r="G425" s="16"/>
      <c r="H425" s="16"/>
      <c r="I425" s="16"/>
    </row>
    <row r="426" spans="1:9" x14ac:dyDescent="0.3">
      <c r="A426" s="18" t="s">
        <v>20</v>
      </c>
      <c r="B426" s="15">
        <v>166</v>
      </c>
      <c r="C426" s="16">
        <f t="shared" si="24"/>
        <v>-0.54060697486914722</v>
      </c>
      <c r="D426" s="16">
        <f t="shared" si="25"/>
        <v>0.29438925466357441</v>
      </c>
      <c r="E426" s="16"/>
      <c r="F426" s="16"/>
      <c r="G426" s="16"/>
      <c r="H426" s="16"/>
      <c r="I426" s="16"/>
    </row>
    <row r="427" spans="1:9" x14ac:dyDescent="0.3">
      <c r="A427" s="18" t="s">
        <v>20</v>
      </c>
      <c r="B427" s="15">
        <v>100</v>
      </c>
      <c r="C427" s="16">
        <f t="shared" si="24"/>
        <v>-0.59268348605690491</v>
      </c>
      <c r="D427" s="16">
        <f t="shared" si="25"/>
        <v>0.27669649761057347</v>
      </c>
      <c r="E427" s="16"/>
      <c r="F427" s="16"/>
      <c r="G427" s="16"/>
      <c r="H427" s="16"/>
      <c r="I427" s="16"/>
    </row>
    <row r="428" spans="1:9" x14ac:dyDescent="0.3">
      <c r="A428" s="18" t="s">
        <v>20</v>
      </c>
      <c r="B428" s="15">
        <v>235</v>
      </c>
      <c r="C428" s="16">
        <f t="shared" si="24"/>
        <v>-0.48616334953649143</v>
      </c>
      <c r="D428" s="16">
        <f t="shared" si="25"/>
        <v>0.31342567725679216</v>
      </c>
      <c r="E428" s="16"/>
      <c r="F428" s="16"/>
      <c r="G428" s="16"/>
      <c r="H428" s="16"/>
      <c r="I428" s="16"/>
    </row>
    <row r="429" spans="1:9" x14ac:dyDescent="0.3">
      <c r="A429" s="18" t="s">
        <v>20</v>
      </c>
      <c r="B429" s="15">
        <v>148</v>
      </c>
      <c r="C429" s="16">
        <f t="shared" si="24"/>
        <v>-0.55480965973853569</v>
      </c>
      <c r="D429" s="16">
        <f t="shared" si="25"/>
        <v>0.2895124296073156</v>
      </c>
      <c r="E429" s="16"/>
      <c r="F429" s="16"/>
      <c r="G429" s="16"/>
      <c r="H429" s="16"/>
      <c r="I429" s="16"/>
    </row>
    <row r="430" spans="1:9" x14ac:dyDescent="0.3">
      <c r="A430" s="18" t="s">
        <v>20</v>
      </c>
      <c r="B430" s="15">
        <v>198</v>
      </c>
      <c r="C430" s="16">
        <f t="shared" si="24"/>
        <v>-0.5153577573235677</v>
      </c>
      <c r="D430" s="16">
        <f t="shared" si="25"/>
        <v>0.3031515227544288</v>
      </c>
      <c r="E430" s="16"/>
      <c r="F430" s="16"/>
      <c r="G430" s="16"/>
      <c r="H430" s="16"/>
      <c r="I430" s="16"/>
    </row>
    <row r="431" spans="1:9" x14ac:dyDescent="0.3">
      <c r="A431" s="18" t="s">
        <v>20</v>
      </c>
      <c r="B431" s="15">
        <v>150</v>
      </c>
      <c r="C431" s="16">
        <f t="shared" si="24"/>
        <v>-0.55323158364193692</v>
      </c>
      <c r="D431" s="16">
        <f t="shared" si="25"/>
        <v>0.29005242126674691</v>
      </c>
      <c r="E431" s="16"/>
      <c r="F431" s="16"/>
      <c r="G431" s="16"/>
      <c r="H431" s="16"/>
      <c r="I431" s="16"/>
    </row>
    <row r="432" spans="1:9" x14ac:dyDescent="0.3">
      <c r="A432" s="18" t="s">
        <v>20</v>
      </c>
      <c r="B432" s="15">
        <v>216</v>
      </c>
      <c r="C432" s="16">
        <f t="shared" si="24"/>
        <v>-0.50115507245417923</v>
      </c>
      <c r="D432" s="16">
        <f t="shared" si="25"/>
        <v>0.30813099526347298</v>
      </c>
      <c r="E432" s="16"/>
      <c r="F432" s="16"/>
      <c r="G432" s="16"/>
      <c r="H432" s="16"/>
      <c r="I432" s="16"/>
    </row>
    <row r="433" spans="1:9" x14ac:dyDescent="0.3">
      <c r="A433" s="18" t="s">
        <v>20</v>
      </c>
      <c r="B433" s="15">
        <v>5139</v>
      </c>
      <c r="C433" s="16">
        <f t="shared" si="24"/>
        <v>3.3832792393235636</v>
      </c>
      <c r="D433" s="16">
        <f t="shared" si="25"/>
        <v>0.99964187117185399</v>
      </c>
      <c r="E433" s="16"/>
      <c r="F433" s="16"/>
      <c r="G433" s="16"/>
      <c r="H433" s="16"/>
      <c r="I433" s="16"/>
    </row>
    <row r="434" spans="1:9" x14ac:dyDescent="0.3">
      <c r="A434" s="18" t="s">
        <v>20</v>
      </c>
      <c r="B434" s="15">
        <v>2353</v>
      </c>
      <c r="C434" s="16">
        <f t="shared" si="24"/>
        <v>1.1850192367615502</v>
      </c>
      <c r="D434" s="16">
        <f t="shared" si="25"/>
        <v>0.88199507943386946</v>
      </c>
      <c r="E434" s="16"/>
      <c r="F434" s="16"/>
      <c r="G434" s="16"/>
      <c r="H434" s="16"/>
      <c r="I434" s="16"/>
    </row>
    <row r="435" spans="1:9" x14ac:dyDescent="0.3">
      <c r="A435" s="18" t="s">
        <v>20</v>
      </c>
      <c r="B435" s="15">
        <v>78</v>
      </c>
      <c r="C435" s="16">
        <f t="shared" si="24"/>
        <v>-0.6100423231194908</v>
      </c>
      <c r="D435" s="16">
        <f t="shared" si="25"/>
        <v>0.27091688592547403</v>
      </c>
      <c r="E435" s="16"/>
      <c r="F435" s="16"/>
      <c r="G435" s="16"/>
      <c r="H435" s="16"/>
      <c r="I435" s="16"/>
    </row>
    <row r="436" spans="1:9" x14ac:dyDescent="0.3">
      <c r="A436" s="18" t="s">
        <v>20</v>
      </c>
      <c r="B436" s="15">
        <v>174</v>
      </c>
      <c r="C436" s="16">
        <f t="shared" si="24"/>
        <v>-0.53429467048275237</v>
      </c>
      <c r="D436" s="16">
        <f t="shared" si="25"/>
        <v>0.29656883946057261</v>
      </c>
      <c r="E436" s="16"/>
      <c r="F436" s="16"/>
      <c r="G436" s="16"/>
      <c r="H436" s="16"/>
      <c r="I436" s="16"/>
    </row>
    <row r="437" spans="1:9" x14ac:dyDescent="0.3">
      <c r="A437" s="18" t="s">
        <v>20</v>
      </c>
      <c r="B437" s="15">
        <v>164</v>
      </c>
      <c r="C437" s="16">
        <f t="shared" si="24"/>
        <v>-0.54218505096574587</v>
      </c>
      <c r="D437" s="16">
        <f t="shared" si="25"/>
        <v>0.29384551623807742</v>
      </c>
      <c r="E437" s="16"/>
      <c r="F437" s="16"/>
      <c r="G437" s="16"/>
      <c r="H437" s="16"/>
      <c r="I437" s="16"/>
    </row>
    <row r="438" spans="1:9" x14ac:dyDescent="0.3">
      <c r="A438" s="18" t="s">
        <v>20</v>
      </c>
      <c r="B438" s="15">
        <v>161</v>
      </c>
      <c r="C438" s="16">
        <f t="shared" si="24"/>
        <v>-0.54455216511064397</v>
      </c>
      <c r="D438" s="16">
        <f t="shared" si="25"/>
        <v>0.29303078082666612</v>
      </c>
      <c r="E438" s="16"/>
      <c r="F438" s="16"/>
      <c r="G438" s="16"/>
      <c r="H438" s="16"/>
      <c r="I438" s="16"/>
    </row>
    <row r="439" spans="1:9" x14ac:dyDescent="0.3">
      <c r="A439" s="18" t="s">
        <v>20</v>
      </c>
      <c r="B439" s="15">
        <v>138</v>
      </c>
      <c r="C439" s="16">
        <f t="shared" si="24"/>
        <v>-0.5627000402215292</v>
      </c>
      <c r="D439" s="16">
        <f t="shared" si="25"/>
        <v>0.28681957843258898</v>
      </c>
      <c r="E439" s="16"/>
      <c r="F439" s="16"/>
      <c r="G439" s="16"/>
      <c r="H439" s="16"/>
      <c r="I439" s="16"/>
    </row>
    <row r="440" spans="1:9" x14ac:dyDescent="0.3">
      <c r="A440" s="18" t="s">
        <v>20</v>
      </c>
      <c r="B440" s="15">
        <v>3308</v>
      </c>
      <c r="C440" s="16">
        <f t="shared" si="24"/>
        <v>1.9385505728874377</v>
      </c>
      <c r="D440" s="16">
        <f t="shared" si="25"/>
        <v>0.97372195646282445</v>
      </c>
      <c r="E440" s="16"/>
      <c r="F440" s="16"/>
      <c r="G440" s="16"/>
      <c r="H440" s="16"/>
      <c r="I440" s="16"/>
    </row>
    <row r="441" spans="1:9" x14ac:dyDescent="0.3">
      <c r="A441" s="18" t="s">
        <v>20</v>
      </c>
      <c r="B441" s="15">
        <v>127</v>
      </c>
      <c r="C441" s="16">
        <f t="shared" si="24"/>
        <v>-0.57137945875282214</v>
      </c>
      <c r="D441" s="16">
        <f t="shared" si="25"/>
        <v>0.28387122506098883</v>
      </c>
      <c r="E441" s="16"/>
      <c r="F441" s="16"/>
      <c r="G441" s="16"/>
      <c r="H441" s="16"/>
      <c r="I441" s="16"/>
    </row>
    <row r="442" spans="1:9" x14ac:dyDescent="0.3">
      <c r="A442" s="18" t="s">
        <v>20</v>
      </c>
      <c r="B442" s="15">
        <v>207</v>
      </c>
      <c r="C442" s="16">
        <f t="shared" si="24"/>
        <v>-0.50825641488887352</v>
      </c>
      <c r="D442" s="16">
        <f t="shared" si="25"/>
        <v>0.3056367659266348</v>
      </c>
      <c r="E442" s="16"/>
      <c r="F442" s="16"/>
      <c r="G442" s="16"/>
      <c r="H442" s="16"/>
      <c r="I442" s="16"/>
    </row>
    <row r="443" spans="1:9" x14ac:dyDescent="0.3">
      <c r="A443" s="18" t="s">
        <v>20</v>
      </c>
      <c r="B443" s="15">
        <v>181</v>
      </c>
      <c r="C443" s="16">
        <f t="shared" si="24"/>
        <v>-0.52877140414465684</v>
      </c>
      <c r="D443" s="16">
        <f t="shared" si="25"/>
        <v>0.29848201851174988</v>
      </c>
      <c r="E443" s="16"/>
      <c r="F443" s="16"/>
      <c r="G443" s="16"/>
      <c r="H443" s="16"/>
      <c r="I443" s="16"/>
    </row>
    <row r="444" spans="1:9" x14ac:dyDescent="0.3">
      <c r="A444" s="18" t="s">
        <v>20</v>
      </c>
      <c r="B444" s="15">
        <v>110</v>
      </c>
      <c r="C444" s="16">
        <f t="shared" si="24"/>
        <v>-0.58479310557391129</v>
      </c>
      <c r="D444" s="16">
        <f t="shared" si="25"/>
        <v>0.27934342035971821</v>
      </c>
      <c r="E444" s="16"/>
      <c r="F444" s="16"/>
      <c r="G444" s="16"/>
      <c r="H444" s="16"/>
      <c r="I444" s="16"/>
    </row>
    <row r="445" spans="1:9" x14ac:dyDescent="0.3">
      <c r="A445" s="18" t="s">
        <v>20</v>
      </c>
      <c r="B445" s="15">
        <v>185</v>
      </c>
      <c r="C445" s="16">
        <f t="shared" si="24"/>
        <v>-0.52561525195145942</v>
      </c>
      <c r="D445" s="16">
        <f t="shared" si="25"/>
        <v>0.29957777873457525</v>
      </c>
      <c r="E445" s="16"/>
      <c r="F445" s="16"/>
      <c r="G445" s="16"/>
      <c r="H445" s="16"/>
      <c r="I445" s="16"/>
    </row>
    <row r="446" spans="1:9" x14ac:dyDescent="0.3">
      <c r="A446" s="18" t="s">
        <v>20</v>
      </c>
      <c r="B446" s="15">
        <v>121</v>
      </c>
      <c r="C446" s="16">
        <f t="shared" si="24"/>
        <v>-0.57611368704261834</v>
      </c>
      <c r="D446" s="16">
        <f t="shared" si="25"/>
        <v>0.28226917033555138</v>
      </c>
      <c r="E446" s="16"/>
      <c r="F446" s="16"/>
      <c r="G446" s="16"/>
      <c r="H446" s="16"/>
      <c r="I446" s="16"/>
    </row>
    <row r="447" spans="1:9" x14ac:dyDescent="0.3">
      <c r="A447" s="18" t="s">
        <v>20</v>
      </c>
      <c r="B447" s="15">
        <v>106</v>
      </c>
      <c r="C447" s="16">
        <f t="shared" si="24"/>
        <v>-0.58794925776710871</v>
      </c>
      <c r="D447" s="16">
        <f t="shared" si="25"/>
        <v>0.27828317618153714</v>
      </c>
      <c r="E447" s="16"/>
      <c r="F447" s="16"/>
      <c r="G447" s="16"/>
      <c r="H447" s="16"/>
      <c r="I447" s="16"/>
    </row>
    <row r="448" spans="1:9" x14ac:dyDescent="0.3">
      <c r="A448" s="18" t="s">
        <v>20</v>
      </c>
      <c r="B448" s="15">
        <v>142</v>
      </c>
      <c r="C448" s="16">
        <f t="shared" si="24"/>
        <v>-0.55954388802833177</v>
      </c>
      <c r="D448" s="16">
        <f t="shared" si="25"/>
        <v>0.28789529377855322</v>
      </c>
      <c r="E448" s="16"/>
      <c r="F448" s="16"/>
      <c r="G448" s="16"/>
      <c r="H448" s="16"/>
      <c r="I448" s="16"/>
    </row>
    <row r="449" spans="1:9" x14ac:dyDescent="0.3">
      <c r="A449" s="18" t="s">
        <v>20</v>
      </c>
      <c r="B449" s="15">
        <v>233</v>
      </c>
      <c r="C449" s="16">
        <f t="shared" si="24"/>
        <v>-0.48774142563309014</v>
      </c>
      <c r="D449" s="16">
        <f t="shared" si="25"/>
        <v>0.3128665026402504</v>
      </c>
      <c r="E449" s="16"/>
      <c r="F449" s="16"/>
      <c r="G449" s="16"/>
      <c r="H449" s="16"/>
      <c r="I449" s="16"/>
    </row>
    <row r="450" spans="1:9" x14ac:dyDescent="0.3">
      <c r="A450" s="18" t="s">
        <v>20</v>
      </c>
      <c r="B450" s="15">
        <v>218</v>
      </c>
      <c r="C450" s="16">
        <f t="shared" ref="C450:C513" si="26">STANDARDIZE(B450,$G$2,$G$6)</f>
        <v>-0.49957699635758052</v>
      </c>
      <c r="D450" s="16">
        <f t="shared" si="25"/>
        <v>0.30868647938719163</v>
      </c>
      <c r="E450" s="16"/>
      <c r="F450" s="16"/>
      <c r="G450" s="16"/>
      <c r="H450" s="16"/>
      <c r="I450" s="16"/>
    </row>
    <row r="451" spans="1:9" x14ac:dyDescent="0.3">
      <c r="A451" s="18" t="s">
        <v>20</v>
      </c>
      <c r="B451" s="15">
        <v>76</v>
      </c>
      <c r="C451" s="16">
        <f t="shared" si="26"/>
        <v>-0.61162039921608946</v>
      </c>
      <c r="D451" s="16">
        <f t="shared" ref="D451:D514" si="27">_xlfn.NORM.S.DIST(C451,TRUE)</f>
        <v>0.27039446917101095</v>
      </c>
      <c r="E451" s="16"/>
      <c r="F451" s="16"/>
      <c r="G451" s="16"/>
      <c r="H451" s="16"/>
      <c r="I451" s="16"/>
    </row>
    <row r="452" spans="1:9" x14ac:dyDescent="0.3">
      <c r="A452" s="18" t="s">
        <v>20</v>
      </c>
      <c r="B452" s="15">
        <v>43</v>
      </c>
      <c r="C452" s="16">
        <f t="shared" si="26"/>
        <v>-0.63765865480996831</v>
      </c>
      <c r="D452" s="16">
        <f t="shared" si="27"/>
        <v>0.26184795247666182</v>
      </c>
      <c r="E452" s="16"/>
      <c r="F452" s="16"/>
      <c r="G452" s="16"/>
      <c r="H452" s="16"/>
      <c r="I452" s="16"/>
    </row>
    <row r="453" spans="1:9" x14ac:dyDescent="0.3">
      <c r="A453" s="18" t="s">
        <v>20</v>
      </c>
      <c r="B453" s="15">
        <v>221</v>
      </c>
      <c r="C453" s="16">
        <f t="shared" si="26"/>
        <v>-0.49720988221268247</v>
      </c>
      <c r="D453" s="16">
        <f t="shared" si="27"/>
        <v>0.30952052668517138</v>
      </c>
      <c r="E453" s="16"/>
      <c r="F453" s="16"/>
      <c r="G453" s="16"/>
      <c r="H453" s="16"/>
      <c r="I453" s="16"/>
    </row>
    <row r="454" spans="1:9" x14ac:dyDescent="0.3">
      <c r="A454" s="18" t="s">
        <v>20</v>
      </c>
      <c r="B454" s="15">
        <v>2805</v>
      </c>
      <c r="C454" s="16">
        <f t="shared" si="26"/>
        <v>1.5416644345928605</v>
      </c>
      <c r="D454" s="16">
        <f t="shared" si="27"/>
        <v>0.93842242062068248</v>
      </c>
      <c r="E454" s="16"/>
      <c r="F454" s="16"/>
      <c r="G454" s="16"/>
      <c r="H454" s="16"/>
      <c r="I454" s="16"/>
    </row>
    <row r="455" spans="1:9" x14ac:dyDescent="0.3">
      <c r="A455" s="18" t="s">
        <v>20</v>
      </c>
      <c r="B455" s="15">
        <v>68</v>
      </c>
      <c r="C455" s="16">
        <f t="shared" si="26"/>
        <v>-0.61793270360248431</v>
      </c>
      <c r="D455" s="16">
        <f t="shared" si="27"/>
        <v>0.26830985010625319</v>
      </c>
      <c r="E455" s="16"/>
      <c r="F455" s="16"/>
      <c r="G455" s="16"/>
      <c r="H455" s="16"/>
      <c r="I455" s="16"/>
    </row>
    <row r="456" spans="1:9" x14ac:dyDescent="0.3">
      <c r="A456" s="18" t="s">
        <v>20</v>
      </c>
      <c r="B456" s="15">
        <v>183</v>
      </c>
      <c r="C456" s="16">
        <f t="shared" si="26"/>
        <v>-0.52719332804805807</v>
      </c>
      <c r="D456" s="16">
        <f t="shared" si="27"/>
        <v>0.29902967071846787</v>
      </c>
      <c r="E456" s="16"/>
      <c r="F456" s="16"/>
      <c r="G456" s="16"/>
      <c r="H456" s="16"/>
      <c r="I456" s="16"/>
    </row>
    <row r="457" spans="1:9" x14ac:dyDescent="0.3">
      <c r="A457" s="18" t="s">
        <v>20</v>
      </c>
      <c r="B457" s="15">
        <v>133</v>
      </c>
      <c r="C457" s="16">
        <f t="shared" si="26"/>
        <v>-0.56664523046302606</v>
      </c>
      <c r="D457" s="16">
        <f t="shared" si="27"/>
        <v>0.2854776192683055</v>
      </c>
      <c r="E457" s="16"/>
      <c r="F457" s="16"/>
      <c r="G457" s="16"/>
      <c r="H457" s="16"/>
      <c r="I457" s="16"/>
    </row>
    <row r="458" spans="1:9" x14ac:dyDescent="0.3">
      <c r="A458" s="18" t="s">
        <v>20</v>
      </c>
      <c r="B458" s="15">
        <v>2489</v>
      </c>
      <c r="C458" s="16">
        <f t="shared" si="26"/>
        <v>1.2923284113302631</v>
      </c>
      <c r="D458" s="16">
        <f t="shared" si="27"/>
        <v>0.90187828156810601</v>
      </c>
      <c r="E458" s="16"/>
      <c r="F458" s="16"/>
      <c r="G458" s="16"/>
      <c r="H458" s="16"/>
      <c r="I458" s="16"/>
    </row>
    <row r="459" spans="1:9" x14ac:dyDescent="0.3">
      <c r="A459" s="18" t="s">
        <v>20</v>
      </c>
      <c r="B459" s="15">
        <v>69</v>
      </c>
      <c r="C459" s="16">
        <f t="shared" si="26"/>
        <v>-0.61714366555418498</v>
      </c>
      <c r="D459" s="16">
        <f t="shared" si="27"/>
        <v>0.26856998473221561</v>
      </c>
      <c r="E459" s="16"/>
      <c r="F459" s="16"/>
      <c r="G459" s="16"/>
      <c r="H459" s="16"/>
      <c r="I459" s="16"/>
    </row>
    <row r="460" spans="1:9" x14ac:dyDescent="0.3">
      <c r="A460" s="18" t="s">
        <v>20</v>
      </c>
      <c r="B460" s="15">
        <v>279</v>
      </c>
      <c r="C460" s="16">
        <f t="shared" si="26"/>
        <v>-0.45144567541131964</v>
      </c>
      <c r="D460" s="16">
        <f t="shared" si="27"/>
        <v>0.3258341850038462</v>
      </c>
      <c r="E460" s="16"/>
      <c r="F460" s="16"/>
      <c r="G460" s="16"/>
      <c r="H460" s="16"/>
      <c r="I460" s="16"/>
    </row>
    <row r="461" spans="1:9" x14ac:dyDescent="0.3">
      <c r="A461" s="18" t="s">
        <v>20</v>
      </c>
      <c r="B461" s="15">
        <v>210</v>
      </c>
      <c r="C461" s="16">
        <f t="shared" si="26"/>
        <v>-0.50588930074397542</v>
      </c>
      <c r="D461" s="16">
        <f t="shared" si="27"/>
        <v>0.30646718184653243</v>
      </c>
      <c r="E461" s="16"/>
      <c r="F461" s="16"/>
      <c r="G461" s="16"/>
      <c r="H461" s="16"/>
      <c r="I461" s="16"/>
    </row>
    <row r="462" spans="1:9" x14ac:dyDescent="0.3">
      <c r="A462" s="18" t="s">
        <v>20</v>
      </c>
      <c r="B462" s="15">
        <v>2100</v>
      </c>
      <c r="C462" s="16">
        <f t="shared" si="26"/>
        <v>0.9853926105418126</v>
      </c>
      <c r="D462" s="16">
        <f t="shared" si="27"/>
        <v>0.83778437102703562</v>
      </c>
      <c r="E462" s="16"/>
      <c r="F462" s="16"/>
      <c r="G462" s="16"/>
      <c r="H462" s="16"/>
      <c r="I462" s="16"/>
    </row>
    <row r="463" spans="1:9" x14ac:dyDescent="0.3">
      <c r="A463" s="18" t="s">
        <v>20</v>
      </c>
      <c r="B463" s="15">
        <v>252</v>
      </c>
      <c r="C463" s="16">
        <f t="shared" si="26"/>
        <v>-0.47274970271540234</v>
      </c>
      <c r="D463" s="16">
        <f t="shared" si="27"/>
        <v>0.31819588101815433</v>
      </c>
      <c r="E463" s="16"/>
      <c r="F463" s="16"/>
      <c r="G463" s="16"/>
      <c r="H463" s="16"/>
      <c r="I463" s="16"/>
    </row>
    <row r="464" spans="1:9" x14ac:dyDescent="0.3">
      <c r="A464" s="18" t="s">
        <v>20</v>
      </c>
      <c r="B464" s="15">
        <v>1280</v>
      </c>
      <c r="C464" s="16">
        <f t="shared" si="26"/>
        <v>0.33838141093633839</v>
      </c>
      <c r="D464" s="16">
        <f t="shared" si="27"/>
        <v>0.632462109640473</v>
      </c>
      <c r="E464" s="16"/>
      <c r="F464" s="16"/>
      <c r="G464" s="16"/>
      <c r="H464" s="16"/>
      <c r="I464" s="16"/>
    </row>
    <row r="465" spans="1:9" x14ac:dyDescent="0.3">
      <c r="A465" s="18" t="s">
        <v>20</v>
      </c>
      <c r="B465" s="15">
        <v>157</v>
      </c>
      <c r="C465" s="16">
        <f t="shared" si="26"/>
        <v>-0.5477083173038414</v>
      </c>
      <c r="D465" s="16">
        <f t="shared" si="27"/>
        <v>0.29194610010209382</v>
      </c>
      <c r="E465" s="16"/>
      <c r="F465" s="16"/>
      <c r="G465" s="16"/>
      <c r="H465" s="16"/>
      <c r="I465" s="16"/>
    </row>
    <row r="466" spans="1:9" x14ac:dyDescent="0.3">
      <c r="A466" s="18" t="s">
        <v>20</v>
      </c>
      <c r="B466" s="15">
        <v>194</v>
      </c>
      <c r="C466" s="16">
        <f t="shared" si="26"/>
        <v>-0.51851390951676513</v>
      </c>
      <c r="D466" s="16">
        <f t="shared" si="27"/>
        <v>0.30204987891918361</v>
      </c>
      <c r="E466" s="16"/>
      <c r="F466" s="16"/>
      <c r="G466" s="16"/>
      <c r="H466" s="16"/>
      <c r="I466" s="16"/>
    </row>
    <row r="467" spans="1:9" x14ac:dyDescent="0.3">
      <c r="A467" s="18" t="s">
        <v>20</v>
      </c>
      <c r="B467" s="15">
        <v>82</v>
      </c>
      <c r="C467" s="16">
        <f t="shared" si="26"/>
        <v>-0.60688617092629338</v>
      </c>
      <c r="D467" s="16">
        <f t="shared" si="27"/>
        <v>0.27196322812288859</v>
      </c>
      <c r="E467" s="16"/>
      <c r="F467" s="16"/>
      <c r="G467" s="16"/>
      <c r="H467" s="16"/>
      <c r="I467" s="16"/>
    </row>
    <row r="468" spans="1:9" x14ac:dyDescent="0.3">
      <c r="A468" s="18" t="s">
        <v>20</v>
      </c>
      <c r="B468" s="15">
        <v>4233</v>
      </c>
      <c r="C468" s="16">
        <f t="shared" si="26"/>
        <v>2.6684107675643447</v>
      </c>
      <c r="D468" s="16">
        <f t="shared" si="27"/>
        <v>0.99618944902297901</v>
      </c>
      <c r="E468" s="16"/>
      <c r="F468" s="16"/>
      <c r="G468" s="16"/>
      <c r="H468" s="16"/>
      <c r="I468" s="16"/>
    </row>
    <row r="469" spans="1:9" x14ac:dyDescent="0.3">
      <c r="A469" s="18" t="s">
        <v>20</v>
      </c>
      <c r="B469" s="15">
        <v>1297</v>
      </c>
      <c r="C469" s="16">
        <f t="shared" si="26"/>
        <v>0.35179505775742748</v>
      </c>
      <c r="D469" s="16">
        <f t="shared" si="27"/>
        <v>0.6375040173594636</v>
      </c>
      <c r="E469" s="16"/>
      <c r="F469" s="16"/>
      <c r="G469" s="16"/>
      <c r="H469" s="16"/>
      <c r="I469" s="16"/>
    </row>
    <row r="470" spans="1:9" x14ac:dyDescent="0.3">
      <c r="A470" s="18" t="s">
        <v>20</v>
      </c>
      <c r="B470" s="15">
        <v>165</v>
      </c>
      <c r="C470" s="16">
        <f t="shared" si="26"/>
        <v>-0.54139601291744655</v>
      </c>
      <c r="D470" s="16">
        <f t="shared" si="27"/>
        <v>0.29411732738200552</v>
      </c>
      <c r="E470" s="16"/>
      <c r="F470" s="16"/>
      <c r="G470" s="16"/>
      <c r="H470" s="16"/>
      <c r="I470" s="16"/>
    </row>
    <row r="471" spans="1:9" x14ac:dyDescent="0.3">
      <c r="A471" s="18" t="s">
        <v>20</v>
      </c>
      <c r="B471" s="15">
        <v>119</v>
      </c>
      <c r="C471" s="16">
        <f t="shared" si="26"/>
        <v>-0.57769176313921711</v>
      </c>
      <c r="D471" s="16">
        <f t="shared" si="27"/>
        <v>0.28173612059368047</v>
      </c>
      <c r="E471" s="16"/>
      <c r="F471" s="16"/>
      <c r="G471" s="16"/>
      <c r="H471" s="16"/>
      <c r="I471" s="16"/>
    </row>
    <row r="472" spans="1:9" x14ac:dyDescent="0.3">
      <c r="A472" s="18" t="s">
        <v>20</v>
      </c>
      <c r="B472" s="15">
        <v>1797</v>
      </c>
      <c r="C472" s="16">
        <f t="shared" si="26"/>
        <v>0.74631408190710691</v>
      </c>
      <c r="D472" s="16">
        <f t="shared" si="27"/>
        <v>0.77226114659827327</v>
      </c>
      <c r="E472" s="16"/>
      <c r="F472" s="16"/>
      <c r="G472" s="16"/>
      <c r="H472" s="16"/>
      <c r="I472" s="16"/>
    </row>
    <row r="473" spans="1:9" x14ac:dyDescent="0.3">
      <c r="A473" s="18" t="s">
        <v>20</v>
      </c>
      <c r="B473" s="15">
        <v>261</v>
      </c>
      <c r="C473" s="16">
        <f t="shared" si="26"/>
        <v>-0.46564836028070811</v>
      </c>
      <c r="D473" s="16">
        <f t="shared" si="27"/>
        <v>0.3207336105700222</v>
      </c>
      <c r="E473" s="16"/>
      <c r="F473" s="16"/>
      <c r="G473" s="16"/>
      <c r="H473" s="16"/>
      <c r="I473" s="16"/>
    </row>
    <row r="474" spans="1:9" x14ac:dyDescent="0.3">
      <c r="A474" s="18" t="s">
        <v>20</v>
      </c>
      <c r="B474" s="15">
        <v>157</v>
      </c>
      <c r="C474" s="16">
        <f t="shared" si="26"/>
        <v>-0.5477083173038414</v>
      </c>
      <c r="D474" s="16">
        <f t="shared" si="27"/>
        <v>0.29194610010209382</v>
      </c>
      <c r="E474" s="16"/>
      <c r="F474" s="16"/>
      <c r="G474" s="16"/>
      <c r="H474" s="16"/>
      <c r="I474" s="16"/>
    </row>
    <row r="475" spans="1:9" x14ac:dyDescent="0.3">
      <c r="A475" s="18" t="s">
        <v>20</v>
      </c>
      <c r="B475" s="15">
        <v>3533</v>
      </c>
      <c r="C475" s="16">
        <f t="shared" si="26"/>
        <v>2.1160841337547933</v>
      </c>
      <c r="D475" s="16">
        <f t="shared" si="27"/>
        <v>0.98283117367156914</v>
      </c>
      <c r="E475" s="16"/>
      <c r="F475" s="16"/>
      <c r="G475" s="16"/>
      <c r="H475" s="16"/>
      <c r="I475" s="16"/>
    </row>
    <row r="476" spans="1:9" x14ac:dyDescent="0.3">
      <c r="A476" s="18" t="s">
        <v>20</v>
      </c>
      <c r="B476" s="15">
        <v>155</v>
      </c>
      <c r="C476" s="16">
        <f t="shared" si="26"/>
        <v>-0.54928639340044016</v>
      </c>
      <c r="D476" s="16">
        <f t="shared" si="27"/>
        <v>0.29140446179774393</v>
      </c>
      <c r="E476" s="16"/>
      <c r="F476" s="16"/>
      <c r="G476" s="16"/>
      <c r="H476" s="16"/>
      <c r="I476" s="16"/>
    </row>
    <row r="477" spans="1:9" x14ac:dyDescent="0.3">
      <c r="A477" s="18" t="s">
        <v>20</v>
      </c>
      <c r="B477" s="15">
        <v>132</v>
      </c>
      <c r="C477" s="16">
        <f t="shared" si="26"/>
        <v>-0.56743426851132539</v>
      </c>
      <c r="D477" s="16">
        <f t="shared" si="27"/>
        <v>0.28520958657753048</v>
      </c>
      <c r="E477" s="16"/>
      <c r="F477" s="16"/>
      <c r="G477" s="16"/>
      <c r="H477" s="16"/>
      <c r="I477" s="16"/>
    </row>
    <row r="478" spans="1:9" x14ac:dyDescent="0.3">
      <c r="A478" s="18" t="s">
        <v>20</v>
      </c>
      <c r="B478" s="15">
        <v>1354</v>
      </c>
      <c r="C478" s="16">
        <f t="shared" si="26"/>
        <v>0.39677022651049093</v>
      </c>
      <c r="D478" s="16">
        <f t="shared" si="27"/>
        <v>0.65423154589579469</v>
      </c>
      <c r="E478" s="16"/>
      <c r="F478" s="16"/>
      <c r="G478" s="16"/>
      <c r="H478" s="16"/>
      <c r="I478" s="16"/>
    </row>
    <row r="479" spans="1:9" x14ac:dyDescent="0.3">
      <c r="A479" s="18" t="s">
        <v>20</v>
      </c>
      <c r="B479" s="15">
        <v>48</v>
      </c>
      <c r="C479" s="16">
        <f t="shared" si="26"/>
        <v>-0.63371346456847155</v>
      </c>
      <c r="D479" s="16">
        <f t="shared" si="27"/>
        <v>0.26313391807387471</v>
      </c>
      <c r="E479" s="16"/>
      <c r="F479" s="16"/>
      <c r="G479" s="16"/>
      <c r="H479" s="16"/>
      <c r="I479" s="16"/>
    </row>
    <row r="480" spans="1:9" x14ac:dyDescent="0.3">
      <c r="A480" s="18" t="s">
        <v>20</v>
      </c>
      <c r="B480" s="15">
        <v>110</v>
      </c>
      <c r="C480" s="16">
        <f t="shared" si="26"/>
        <v>-0.58479310557391129</v>
      </c>
      <c r="D480" s="16">
        <f t="shared" si="27"/>
        <v>0.27934342035971821</v>
      </c>
      <c r="E480" s="16"/>
      <c r="F480" s="16"/>
      <c r="G480" s="16"/>
      <c r="H480" s="16"/>
      <c r="I480" s="16"/>
    </row>
    <row r="481" spans="1:9" x14ac:dyDescent="0.3">
      <c r="A481" s="18" t="s">
        <v>20</v>
      </c>
      <c r="B481" s="15">
        <v>172</v>
      </c>
      <c r="C481" s="16">
        <f t="shared" si="26"/>
        <v>-0.53587274657935102</v>
      </c>
      <c r="D481" s="16">
        <f t="shared" si="27"/>
        <v>0.29602325052395523</v>
      </c>
      <c r="E481" s="16"/>
      <c r="F481" s="16"/>
      <c r="G481" s="16"/>
      <c r="H481" s="16"/>
      <c r="I481" s="16"/>
    </row>
    <row r="482" spans="1:9" x14ac:dyDescent="0.3">
      <c r="A482" s="18" t="s">
        <v>20</v>
      </c>
      <c r="B482" s="15">
        <v>307</v>
      </c>
      <c r="C482" s="16">
        <f t="shared" si="26"/>
        <v>-0.4293526100589376</v>
      </c>
      <c r="D482" s="16">
        <f t="shared" si="27"/>
        <v>0.33383331788239107</v>
      </c>
      <c r="E482" s="16"/>
      <c r="F482" s="16"/>
      <c r="G482" s="16"/>
      <c r="H482" s="16"/>
      <c r="I482" s="16"/>
    </row>
    <row r="483" spans="1:9" x14ac:dyDescent="0.3">
      <c r="A483" s="18" t="s">
        <v>20</v>
      </c>
      <c r="B483" s="15">
        <v>160</v>
      </c>
      <c r="C483" s="16">
        <f t="shared" si="26"/>
        <v>-0.5453412031589433</v>
      </c>
      <c r="D483" s="16">
        <f t="shared" si="27"/>
        <v>0.29275943542684985</v>
      </c>
      <c r="E483" s="16"/>
      <c r="F483" s="16"/>
      <c r="G483" s="16"/>
      <c r="H483" s="16"/>
      <c r="I483" s="16"/>
    </row>
    <row r="484" spans="1:9" x14ac:dyDescent="0.3">
      <c r="A484" s="18" t="s">
        <v>20</v>
      </c>
      <c r="B484" s="15">
        <v>1467</v>
      </c>
      <c r="C484" s="16">
        <f t="shared" si="26"/>
        <v>0.48593152596831846</v>
      </c>
      <c r="D484" s="16">
        <f t="shared" si="27"/>
        <v>0.68649214232851863</v>
      </c>
      <c r="E484" s="16"/>
      <c r="F484" s="16"/>
      <c r="G484" s="16"/>
      <c r="H484" s="16"/>
      <c r="I484" s="16"/>
    </row>
    <row r="485" spans="1:9" x14ac:dyDescent="0.3">
      <c r="A485" s="18" t="s">
        <v>20</v>
      </c>
      <c r="B485" s="15">
        <v>2662</v>
      </c>
      <c r="C485" s="16">
        <f t="shared" si="26"/>
        <v>1.4288319936860521</v>
      </c>
      <c r="D485" s="16">
        <f t="shared" si="27"/>
        <v>0.92347373622359785</v>
      </c>
      <c r="E485" s="16"/>
      <c r="F485" s="16"/>
      <c r="G485" s="16"/>
      <c r="H485" s="16"/>
      <c r="I485" s="16"/>
    </row>
    <row r="486" spans="1:9" x14ac:dyDescent="0.3">
      <c r="A486" s="18" t="s">
        <v>20</v>
      </c>
      <c r="B486" s="15">
        <v>452</v>
      </c>
      <c r="C486" s="16">
        <f t="shared" si="26"/>
        <v>-0.31494209305553061</v>
      </c>
      <c r="D486" s="16">
        <f t="shared" si="27"/>
        <v>0.37640281050357816</v>
      </c>
      <c r="E486" s="16"/>
      <c r="F486" s="16"/>
      <c r="G486" s="16"/>
      <c r="H486" s="16"/>
      <c r="I486" s="16"/>
    </row>
    <row r="487" spans="1:9" x14ac:dyDescent="0.3">
      <c r="A487" s="18" t="s">
        <v>20</v>
      </c>
      <c r="B487" s="15">
        <v>158</v>
      </c>
      <c r="C487" s="16">
        <f t="shared" si="26"/>
        <v>-0.54691927925554207</v>
      </c>
      <c r="D487" s="16">
        <f t="shared" si="27"/>
        <v>0.29221709494609183</v>
      </c>
      <c r="E487" s="16"/>
      <c r="F487" s="16"/>
      <c r="G487" s="16"/>
      <c r="H487" s="16"/>
      <c r="I487" s="16"/>
    </row>
    <row r="488" spans="1:9" x14ac:dyDescent="0.3">
      <c r="A488" s="18" t="s">
        <v>20</v>
      </c>
      <c r="B488" s="15">
        <v>225</v>
      </c>
      <c r="C488" s="16">
        <f t="shared" si="26"/>
        <v>-0.49405373001948505</v>
      </c>
      <c r="D488" s="16">
        <f t="shared" si="27"/>
        <v>0.31063411702445737</v>
      </c>
      <c r="E488" s="16"/>
      <c r="F488" s="16"/>
      <c r="G488" s="16"/>
      <c r="H488" s="16"/>
      <c r="I488" s="16"/>
    </row>
    <row r="489" spans="1:9" x14ac:dyDescent="0.3">
      <c r="A489" s="18" t="s">
        <v>20</v>
      </c>
      <c r="B489" s="15">
        <v>65</v>
      </c>
      <c r="C489" s="16">
        <f t="shared" si="26"/>
        <v>-0.62029981774738241</v>
      </c>
      <c r="D489" s="16">
        <f t="shared" si="27"/>
        <v>0.26753020744937717</v>
      </c>
      <c r="E489" s="16"/>
      <c r="F489" s="16"/>
      <c r="G489" s="16"/>
      <c r="H489" s="16"/>
      <c r="I489" s="16"/>
    </row>
    <row r="490" spans="1:9" x14ac:dyDescent="0.3">
      <c r="A490" s="18" t="s">
        <v>20</v>
      </c>
      <c r="B490" s="15">
        <v>163</v>
      </c>
      <c r="C490" s="16">
        <f t="shared" si="26"/>
        <v>-0.54297408901404531</v>
      </c>
      <c r="D490" s="16">
        <f t="shared" si="27"/>
        <v>0.2935738213513408</v>
      </c>
      <c r="E490" s="16"/>
      <c r="F490" s="16"/>
      <c r="G490" s="16"/>
      <c r="H490" s="16"/>
      <c r="I490" s="16"/>
    </row>
    <row r="491" spans="1:9" x14ac:dyDescent="0.3">
      <c r="A491" s="18" t="s">
        <v>20</v>
      </c>
      <c r="B491" s="15">
        <v>85</v>
      </c>
      <c r="C491" s="16">
        <f t="shared" si="26"/>
        <v>-0.60451905678139528</v>
      </c>
      <c r="D491" s="16">
        <f t="shared" si="27"/>
        <v>0.2727493016410128</v>
      </c>
      <c r="E491" s="16"/>
      <c r="F491" s="16"/>
      <c r="G491" s="16"/>
      <c r="H491" s="16"/>
      <c r="I491" s="16"/>
    </row>
    <row r="492" spans="1:9" x14ac:dyDescent="0.3">
      <c r="A492" s="18" t="s">
        <v>20</v>
      </c>
      <c r="B492" s="15">
        <v>217</v>
      </c>
      <c r="C492" s="16">
        <f t="shared" si="26"/>
        <v>-0.5003660344058799</v>
      </c>
      <c r="D492" s="16">
        <f t="shared" si="27"/>
        <v>0.30840868249796416</v>
      </c>
      <c r="E492" s="16"/>
      <c r="F492" s="16"/>
      <c r="G492" s="16"/>
      <c r="H492" s="16"/>
      <c r="I492" s="16"/>
    </row>
    <row r="493" spans="1:9" x14ac:dyDescent="0.3">
      <c r="A493" s="18" t="s">
        <v>20</v>
      </c>
      <c r="B493" s="15">
        <v>150</v>
      </c>
      <c r="C493" s="16">
        <f t="shared" si="26"/>
        <v>-0.55323158364193692</v>
      </c>
      <c r="D493" s="16">
        <f t="shared" si="27"/>
        <v>0.29005242126674691</v>
      </c>
      <c r="E493" s="16"/>
      <c r="F493" s="16"/>
      <c r="G493" s="16"/>
      <c r="H493" s="16"/>
      <c r="I493" s="16"/>
    </row>
    <row r="494" spans="1:9" x14ac:dyDescent="0.3">
      <c r="A494" s="18" t="s">
        <v>20</v>
      </c>
      <c r="B494" s="15">
        <v>3272</v>
      </c>
      <c r="C494" s="16">
        <f t="shared" si="26"/>
        <v>1.9101452031486608</v>
      </c>
      <c r="D494" s="16">
        <f t="shared" si="27"/>
        <v>0.97194273988362301</v>
      </c>
      <c r="E494" s="16"/>
      <c r="F494" s="16"/>
      <c r="G494" s="16"/>
      <c r="H494" s="16"/>
      <c r="I494" s="16"/>
    </row>
    <row r="495" spans="1:9" x14ac:dyDescent="0.3">
      <c r="A495" s="18" t="s">
        <v>20</v>
      </c>
      <c r="B495" s="15">
        <v>300</v>
      </c>
      <c r="C495" s="16">
        <f t="shared" si="26"/>
        <v>-0.43487587639703312</v>
      </c>
      <c r="D495" s="16">
        <f t="shared" si="27"/>
        <v>0.33182626285606887</v>
      </c>
      <c r="E495" s="16"/>
      <c r="F495" s="16"/>
      <c r="G495" s="16"/>
      <c r="H495" s="16"/>
      <c r="I495" s="16"/>
    </row>
    <row r="496" spans="1:9" x14ac:dyDescent="0.3">
      <c r="A496" s="18" t="s">
        <v>20</v>
      </c>
      <c r="B496" s="15">
        <v>126</v>
      </c>
      <c r="C496" s="16">
        <f t="shared" si="26"/>
        <v>-0.57216849680112158</v>
      </c>
      <c r="D496" s="16">
        <f t="shared" si="27"/>
        <v>0.28360391393346218</v>
      </c>
      <c r="E496" s="16"/>
      <c r="F496" s="16"/>
      <c r="G496" s="16"/>
      <c r="H496" s="16"/>
      <c r="I496" s="16"/>
    </row>
    <row r="497" spans="1:9" x14ac:dyDescent="0.3">
      <c r="A497" s="18" t="s">
        <v>20</v>
      </c>
      <c r="B497" s="15">
        <v>2320</v>
      </c>
      <c r="C497" s="16">
        <f t="shared" si="26"/>
        <v>1.1589809811676715</v>
      </c>
      <c r="D497" s="16">
        <f t="shared" si="27"/>
        <v>0.87676803125260105</v>
      </c>
      <c r="E497" s="16"/>
      <c r="F497" s="16"/>
      <c r="G497" s="16"/>
      <c r="H497" s="16"/>
      <c r="I497" s="16"/>
    </row>
    <row r="498" spans="1:9" x14ac:dyDescent="0.3">
      <c r="A498" s="18" t="s">
        <v>20</v>
      </c>
      <c r="B498" s="15">
        <v>81</v>
      </c>
      <c r="C498" s="16">
        <f t="shared" si="26"/>
        <v>-0.60767520897459271</v>
      </c>
      <c r="D498" s="16">
        <f t="shared" si="27"/>
        <v>0.27170145424349679</v>
      </c>
      <c r="E498" s="16"/>
      <c r="F498" s="16"/>
      <c r="G498" s="16"/>
      <c r="H498" s="16"/>
      <c r="I498" s="16"/>
    </row>
    <row r="499" spans="1:9" x14ac:dyDescent="0.3">
      <c r="A499" s="18" t="s">
        <v>20</v>
      </c>
      <c r="B499" s="15">
        <v>1887</v>
      </c>
      <c r="C499" s="16">
        <f t="shared" si="26"/>
        <v>0.81732750625404915</v>
      </c>
      <c r="D499" s="16">
        <f t="shared" si="27"/>
        <v>0.79312935415176644</v>
      </c>
      <c r="E499" s="16"/>
      <c r="F499" s="16"/>
      <c r="G499" s="16"/>
      <c r="H499" s="16"/>
      <c r="I499" s="16"/>
    </row>
    <row r="500" spans="1:9" x14ac:dyDescent="0.3">
      <c r="A500" s="18" t="s">
        <v>20</v>
      </c>
      <c r="B500" s="15">
        <v>4358</v>
      </c>
      <c r="C500" s="16">
        <f t="shared" si="26"/>
        <v>2.7670405236017643</v>
      </c>
      <c r="D500" s="16">
        <f t="shared" si="27"/>
        <v>0.99717161384503639</v>
      </c>
      <c r="E500" s="16"/>
      <c r="F500" s="16"/>
      <c r="G500" s="16"/>
      <c r="H500" s="16"/>
      <c r="I500" s="16"/>
    </row>
    <row r="501" spans="1:9" x14ac:dyDescent="0.3">
      <c r="A501" s="18" t="s">
        <v>20</v>
      </c>
      <c r="B501" s="15">
        <v>53</v>
      </c>
      <c r="C501" s="16">
        <f t="shared" si="26"/>
        <v>-0.62976827432697469</v>
      </c>
      <c r="D501" s="16">
        <f t="shared" si="27"/>
        <v>0.26442310275782305</v>
      </c>
      <c r="E501" s="16"/>
      <c r="F501" s="16"/>
      <c r="G501" s="16"/>
      <c r="H501" s="16"/>
      <c r="I501" s="16"/>
    </row>
    <row r="502" spans="1:9" x14ac:dyDescent="0.3">
      <c r="A502" s="18" t="s">
        <v>20</v>
      </c>
      <c r="B502" s="15">
        <v>2414</v>
      </c>
      <c r="C502" s="16">
        <f t="shared" si="26"/>
        <v>1.2331505577078112</v>
      </c>
      <c r="D502" s="16">
        <f t="shared" si="27"/>
        <v>0.89124020108780222</v>
      </c>
      <c r="E502" s="16"/>
      <c r="F502" s="16"/>
      <c r="G502" s="16"/>
      <c r="H502" s="16"/>
      <c r="I502" s="16"/>
    </row>
    <row r="503" spans="1:9" x14ac:dyDescent="0.3">
      <c r="A503" s="18" t="s">
        <v>20</v>
      </c>
      <c r="B503" s="15">
        <v>80</v>
      </c>
      <c r="C503" s="16">
        <f t="shared" si="26"/>
        <v>-0.60846424702289204</v>
      </c>
      <c r="D503" s="16">
        <f t="shared" si="27"/>
        <v>0.27143980584905392</v>
      </c>
      <c r="E503" s="16"/>
      <c r="F503" s="16"/>
      <c r="G503" s="16"/>
      <c r="H503" s="16"/>
      <c r="I503" s="16"/>
    </row>
    <row r="504" spans="1:9" x14ac:dyDescent="0.3">
      <c r="A504" s="18" t="s">
        <v>20</v>
      </c>
      <c r="B504" s="15">
        <v>193</v>
      </c>
      <c r="C504" s="16">
        <f t="shared" si="26"/>
        <v>-0.51930294756506457</v>
      </c>
      <c r="D504" s="16">
        <f t="shared" si="27"/>
        <v>0.30177474911201529</v>
      </c>
      <c r="E504" s="16"/>
      <c r="F504" s="16"/>
      <c r="G504" s="16"/>
      <c r="H504" s="16"/>
      <c r="I504" s="16"/>
    </row>
    <row r="505" spans="1:9" x14ac:dyDescent="0.3">
      <c r="A505" s="18" t="s">
        <v>20</v>
      </c>
      <c r="B505" s="15">
        <v>52</v>
      </c>
      <c r="C505" s="16">
        <f t="shared" si="26"/>
        <v>-0.63055731237527413</v>
      </c>
      <c r="D505" s="16">
        <f t="shared" si="27"/>
        <v>0.26416500887097849</v>
      </c>
      <c r="E505" s="16"/>
      <c r="F505" s="16"/>
      <c r="G505" s="16"/>
      <c r="H505" s="16"/>
      <c r="I505" s="16"/>
    </row>
    <row r="506" spans="1:9" x14ac:dyDescent="0.3">
      <c r="A506" s="18" t="s">
        <v>20</v>
      </c>
      <c r="B506" s="15">
        <v>290</v>
      </c>
      <c r="C506" s="16">
        <f t="shared" si="26"/>
        <v>-0.44276625688002674</v>
      </c>
      <c r="D506" s="16">
        <f t="shared" si="27"/>
        <v>0.32896740622624765</v>
      </c>
      <c r="E506" s="16"/>
      <c r="F506" s="16"/>
      <c r="G506" s="16"/>
      <c r="H506" s="16"/>
      <c r="I506" s="16"/>
    </row>
    <row r="507" spans="1:9" x14ac:dyDescent="0.3">
      <c r="A507" s="18" t="s">
        <v>20</v>
      </c>
      <c r="B507" s="15">
        <v>122</v>
      </c>
      <c r="C507" s="16">
        <f t="shared" si="26"/>
        <v>-0.57532464899431901</v>
      </c>
      <c r="D507" s="16">
        <f t="shared" si="27"/>
        <v>0.28253587707812799</v>
      </c>
      <c r="E507" s="16"/>
      <c r="F507" s="16"/>
      <c r="G507" s="16"/>
      <c r="H507" s="16"/>
      <c r="I507" s="16"/>
    </row>
    <row r="508" spans="1:9" x14ac:dyDescent="0.3">
      <c r="A508" s="18" t="s">
        <v>20</v>
      </c>
      <c r="B508" s="15">
        <v>1470</v>
      </c>
      <c r="C508" s="16">
        <f t="shared" si="26"/>
        <v>0.48829864011321655</v>
      </c>
      <c r="D508" s="16">
        <f t="shared" si="27"/>
        <v>0.68733083771104286</v>
      </c>
      <c r="E508" s="16"/>
      <c r="F508" s="16"/>
      <c r="G508" s="16"/>
      <c r="H508" s="16"/>
      <c r="I508" s="16"/>
    </row>
    <row r="509" spans="1:9" x14ac:dyDescent="0.3">
      <c r="A509" s="18" t="s">
        <v>20</v>
      </c>
      <c r="B509" s="15">
        <v>165</v>
      </c>
      <c r="C509" s="16">
        <f t="shared" si="26"/>
        <v>-0.54139601291744655</v>
      </c>
      <c r="D509" s="16">
        <f t="shared" si="27"/>
        <v>0.29411732738200552</v>
      </c>
      <c r="E509" s="16"/>
      <c r="F509" s="16"/>
      <c r="G509" s="16"/>
      <c r="H509" s="16"/>
      <c r="I509" s="16"/>
    </row>
    <row r="510" spans="1:9" x14ac:dyDescent="0.3">
      <c r="A510" s="18" t="s">
        <v>20</v>
      </c>
      <c r="B510" s="15">
        <v>182</v>
      </c>
      <c r="C510" s="16">
        <f t="shared" si="26"/>
        <v>-0.5279823660963574</v>
      </c>
      <c r="D510" s="16">
        <f t="shared" si="27"/>
        <v>0.29875578757738519</v>
      </c>
      <c r="E510" s="16"/>
      <c r="F510" s="16"/>
      <c r="G510" s="16"/>
      <c r="H510" s="16"/>
      <c r="I510" s="16"/>
    </row>
    <row r="511" spans="1:9" x14ac:dyDescent="0.3">
      <c r="A511" s="18" t="s">
        <v>20</v>
      </c>
      <c r="B511" s="15">
        <v>199</v>
      </c>
      <c r="C511" s="16">
        <f t="shared" si="26"/>
        <v>-0.51456871927526837</v>
      </c>
      <c r="D511" s="16">
        <f t="shared" si="27"/>
        <v>0.30342721423665275</v>
      </c>
      <c r="E511" s="16"/>
      <c r="F511" s="16"/>
      <c r="G511" s="16"/>
      <c r="H511" s="16"/>
      <c r="I511" s="16"/>
    </row>
    <row r="512" spans="1:9" x14ac:dyDescent="0.3">
      <c r="A512" s="18" t="s">
        <v>20</v>
      </c>
      <c r="B512" s="15">
        <v>56</v>
      </c>
      <c r="C512" s="16">
        <f t="shared" si="26"/>
        <v>-0.6274011601820767</v>
      </c>
      <c r="D512" s="16">
        <f t="shared" si="27"/>
        <v>0.2651981537193418</v>
      </c>
      <c r="E512" s="16"/>
      <c r="F512" s="16"/>
      <c r="G512" s="16"/>
      <c r="H512" s="16"/>
      <c r="I512" s="16"/>
    </row>
    <row r="513" spans="1:9" x14ac:dyDescent="0.3">
      <c r="A513" s="18" t="s">
        <v>20</v>
      </c>
      <c r="B513" s="15">
        <v>1460</v>
      </c>
      <c r="C513" s="16">
        <f t="shared" si="26"/>
        <v>0.48040825963022299</v>
      </c>
      <c r="D513" s="16">
        <f t="shared" si="27"/>
        <v>0.68453143883720369</v>
      </c>
      <c r="E513" s="16"/>
      <c r="F513" s="16"/>
      <c r="G513" s="16"/>
      <c r="H513" s="16"/>
      <c r="I513" s="16"/>
    </row>
    <row r="514" spans="1:9" x14ac:dyDescent="0.3">
      <c r="A514" s="18" t="s">
        <v>20</v>
      </c>
      <c r="B514" s="15">
        <v>123</v>
      </c>
      <c r="C514" s="16">
        <f t="shared" ref="C514:C566" si="28">STANDARDIZE(B514,$G$2,$G$6)</f>
        <v>-0.57453561094601957</v>
      </c>
      <c r="D514" s="16">
        <f t="shared" si="27"/>
        <v>0.28280270492051918</v>
      </c>
      <c r="E514" s="16"/>
      <c r="F514" s="16"/>
      <c r="G514" s="16"/>
      <c r="H514" s="16"/>
      <c r="I514" s="16"/>
    </row>
    <row r="515" spans="1:9" x14ac:dyDescent="0.3">
      <c r="A515" s="18" t="s">
        <v>20</v>
      </c>
      <c r="B515" s="15">
        <v>159</v>
      </c>
      <c r="C515" s="16">
        <f t="shared" si="28"/>
        <v>-0.54613024120724274</v>
      </c>
      <c r="D515" s="16">
        <f t="shared" ref="D515:D566" si="29">_xlfn.NORM.S.DIST(C515,TRUE)</f>
        <v>0.29248820676046838</v>
      </c>
      <c r="E515" s="16"/>
      <c r="F515" s="16"/>
      <c r="G515" s="16"/>
      <c r="H515" s="16"/>
      <c r="I515" s="16"/>
    </row>
    <row r="516" spans="1:9" x14ac:dyDescent="0.3">
      <c r="A516" s="18" t="s">
        <v>20</v>
      </c>
      <c r="B516" s="15">
        <v>110</v>
      </c>
      <c r="C516" s="16">
        <f t="shared" si="28"/>
        <v>-0.58479310557391129</v>
      </c>
      <c r="D516" s="16">
        <f t="shared" si="29"/>
        <v>0.27934342035971821</v>
      </c>
      <c r="E516" s="16"/>
      <c r="F516" s="16"/>
      <c r="G516" s="16"/>
      <c r="H516" s="16"/>
      <c r="I516" s="16"/>
    </row>
    <row r="517" spans="1:9" x14ac:dyDescent="0.3">
      <c r="A517" s="18" t="s">
        <v>20</v>
      </c>
      <c r="B517" s="15">
        <v>236</v>
      </c>
      <c r="C517" s="16">
        <f t="shared" si="28"/>
        <v>-0.4853743114881921</v>
      </c>
      <c r="D517" s="16">
        <f t="shared" si="29"/>
        <v>0.31370542556838427</v>
      </c>
      <c r="E517" s="16"/>
      <c r="F517" s="16"/>
      <c r="G517" s="16"/>
      <c r="H517" s="16"/>
      <c r="I517" s="16"/>
    </row>
    <row r="518" spans="1:9" x14ac:dyDescent="0.3">
      <c r="A518" s="18" t="s">
        <v>20</v>
      </c>
      <c r="B518" s="15">
        <v>191</v>
      </c>
      <c r="C518" s="16">
        <f t="shared" si="28"/>
        <v>-0.52088102366166322</v>
      </c>
      <c r="D518" s="16">
        <f t="shared" si="29"/>
        <v>0.30122482775649495</v>
      </c>
      <c r="E518" s="16"/>
      <c r="F518" s="16"/>
      <c r="G518" s="16"/>
      <c r="H518" s="16"/>
      <c r="I518" s="16"/>
    </row>
    <row r="519" spans="1:9" x14ac:dyDescent="0.3">
      <c r="A519" s="18" t="s">
        <v>20</v>
      </c>
      <c r="B519" s="15">
        <v>3934</v>
      </c>
      <c r="C519" s="16">
        <f t="shared" si="28"/>
        <v>2.4324883911228361</v>
      </c>
      <c r="D519" s="16">
        <f t="shared" si="29"/>
        <v>0.99250226389912943</v>
      </c>
      <c r="E519" s="16"/>
      <c r="F519" s="16"/>
      <c r="G519" s="16"/>
      <c r="H519" s="16"/>
      <c r="I519" s="16"/>
    </row>
    <row r="520" spans="1:9" x14ac:dyDescent="0.3">
      <c r="A520" s="18" t="s">
        <v>20</v>
      </c>
      <c r="B520" s="15">
        <v>80</v>
      </c>
      <c r="C520" s="16">
        <f t="shared" si="28"/>
        <v>-0.60846424702289204</v>
      </c>
      <c r="D520" s="16">
        <f t="shared" si="29"/>
        <v>0.27143980584905392</v>
      </c>
      <c r="E520" s="16"/>
      <c r="F520" s="16"/>
      <c r="G520" s="16"/>
      <c r="H520" s="16"/>
      <c r="I520" s="16"/>
    </row>
    <row r="521" spans="1:9" x14ac:dyDescent="0.3">
      <c r="A521" s="18" t="s">
        <v>20</v>
      </c>
      <c r="B521" s="15">
        <v>462</v>
      </c>
      <c r="C521" s="16">
        <f t="shared" si="28"/>
        <v>-0.30705171257253699</v>
      </c>
      <c r="D521" s="16">
        <f t="shared" si="29"/>
        <v>0.37940200557748532</v>
      </c>
      <c r="E521" s="16"/>
      <c r="F521" s="16"/>
      <c r="G521" s="16"/>
      <c r="H521" s="16"/>
      <c r="I521" s="16"/>
    </row>
    <row r="522" spans="1:9" x14ac:dyDescent="0.3">
      <c r="A522" s="18" t="s">
        <v>20</v>
      </c>
      <c r="B522" s="15">
        <v>179</v>
      </c>
      <c r="C522" s="16">
        <f t="shared" si="28"/>
        <v>-0.5303494802412555</v>
      </c>
      <c r="D522" s="16">
        <f t="shared" si="29"/>
        <v>0.29793482309806329</v>
      </c>
      <c r="E522" s="16"/>
      <c r="F522" s="16"/>
      <c r="G522" s="16"/>
      <c r="H522" s="16"/>
      <c r="I522" s="16"/>
    </row>
    <row r="523" spans="1:9" x14ac:dyDescent="0.3">
      <c r="A523" s="18" t="s">
        <v>20</v>
      </c>
      <c r="B523" s="15">
        <v>1866</v>
      </c>
      <c r="C523" s="16">
        <f t="shared" si="28"/>
        <v>0.80075770723976258</v>
      </c>
      <c r="D523" s="16">
        <f t="shared" si="29"/>
        <v>0.78836403626875917</v>
      </c>
      <c r="E523" s="16"/>
      <c r="F523" s="16"/>
      <c r="G523" s="16"/>
      <c r="H523" s="16"/>
      <c r="I523" s="16"/>
    </row>
    <row r="524" spans="1:9" x14ac:dyDescent="0.3">
      <c r="A524" s="18" t="s">
        <v>20</v>
      </c>
      <c r="B524" s="15">
        <v>156</v>
      </c>
      <c r="C524" s="16">
        <f t="shared" si="28"/>
        <v>-0.54849735535214084</v>
      </c>
      <c r="D524" s="16">
        <f t="shared" si="29"/>
        <v>0.29167522234665116</v>
      </c>
      <c r="E524" s="16"/>
      <c r="F524" s="16"/>
      <c r="G524" s="16"/>
      <c r="H524" s="16"/>
      <c r="I524" s="16"/>
    </row>
    <row r="525" spans="1:9" x14ac:dyDescent="0.3">
      <c r="A525" s="18" t="s">
        <v>20</v>
      </c>
      <c r="B525" s="15">
        <v>255</v>
      </c>
      <c r="C525" s="16">
        <f t="shared" si="28"/>
        <v>-0.47038258857050425</v>
      </c>
      <c r="D525" s="16">
        <f t="shared" si="29"/>
        <v>0.31904085074642563</v>
      </c>
      <c r="E525" s="16"/>
      <c r="F525" s="16"/>
      <c r="G525" s="16"/>
      <c r="H525" s="16"/>
      <c r="I525" s="16"/>
    </row>
    <row r="526" spans="1:9" x14ac:dyDescent="0.3">
      <c r="A526" s="18" t="s">
        <v>20</v>
      </c>
      <c r="B526" s="15">
        <v>2261</v>
      </c>
      <c r="C526" s="16">
        <f t="shared" si="28"/>
        <v>1.1124277363180093</v>
      </c>
      <c r="D526" s="16">
        <f t="shared" si="29"/>
        <v>0.86702285769271337</v>
      </c>
      <c r="E526" s="16"/>
      <c r="F526" s="16"/>
      <c r="G526" s="16"/>
      <c r="H526" s="16"/>
      <c r="I526" s="16"/>
    </row>
    <row r="527" spans="1:9" x14ac:dyDescent="0.3">
      <c r="A527" s="18" t="s">
        <v>20</v>
      </c>
      <c r="B527" s="15">
        <v>40</v>
      </c>
      <c r="C527" s="16">
        <f t="shared" si="28"/>
        <v>-0.6400257689548664</v>
      </c>
      <c r="D527" s="16">
        <f t="shared" si="29"/>
        <v>0.26107792324712337</v>
      </c>
      <c r="E527" s="16"/>
      <c r="F527" s="16"/>
      <c r="G527" s="16"/>
      <c r="H527" s="16"/>
      <c r="I527" s="16"/>
    </row>
    <row r="528" spans="1:9" x14ac:dyDescent="0.3">
      <c r="A528" s="18" t="s">
        <v>20</v>
      </c>
      <c r="B528" s="15">
        <v>2289</v>
      </c>
      <c r="C528" s="16">
        <f t="shared" si="28"/>
        <v>1.1345208016703914</v>
      </c>
      <c r="D528" s="16">
        <f t="shared" si="29"/>
        <v>0.87171192341653581</v>
      </c>
      <c r="E528" s="16"/>
      <c r="F528" s="16"/>
      <c r="G528" s="16"/>
      <c r="H528" s="16"/>
      <c r="I528" s="16"/>
    </row>
    <row r="529" spans="1:9" x14ac:dyDescent="0.3">
      <c r="A529" s="18" t="s">
        <v>20</v>
      </c>
      <c r="B529" s="15">
        <v>65</v>
      </c>
      <c r="C529" s="16">
        <f t="shared" si="28"/>
        <v>-0.62029981774738241</v>
      </c>
      <c r="D529" s="16">
        <f t="shared" si="29"/>
        <v>0.26753020744937717</v>
      </c>
      <c r="E529" s="16"/>
      <c r="F529" s="16"/>
      <c r="G529" s="16"/>
      <c r="H529" s="16"/>
      <c r="I529" s="16"/>
    </row>
    <row r="530" spans="1:9" x14ac:dyDescent="0.3">
      <c r="A530" s="18" t="s">
        <v>20</v>
      </c>
      <c r="B530" s="15">
        <v>3777</v>
      </c>
      <c r="C530" s="16">
        <f t="shared" si="28"/>
        <v>2.3086094175398371</v>
      </c>
      <c r="D530" s="16">
        <f t="shared" si="29"/>
        <v>0.98951736755719744</v>
      </c>
      <c r="E530" s="16"/>
      <c r="F530" s="16"/>
      <c r="G530" s="16"/>
      <c r="H530" s="16"/>
      <c r="I530" s="16"/>
    </row>
    <row r="531" spans="1:9" x14ac:dyDescent="0.3">
      <c r="A531" s="18" t="s">
        <v>20</v>
      </c>
      <c r="B531" s="15">
        <v>184</v>
      </c>
      <c r="C531" s="16">
        <f t="shared" si="28"/>
        <v>-0.52640428999975875</v>
      </c>
      <c r="D531" s="16">
        <f t="shared" si="29"/>
        <v>0.29930366781194628</v>
      </c>
      <c r="E531" s="16"/>
      <c r="F531" s="16"/>
      <c r="G531" s="16"/>
      <c r="H531" s="16"/>
      <c r="I531" s="16"/>
    </row>
    <row r="532" spans="1:9" x14ac:dyDescent="0.3">
      <c r="A532" s="18" t="s">
        <v>20</v>
      </c>
      <c r="B532" s="15">
        <v>85</v>
      </c>
      <c r="C532" s="16">
        <f t="shared" si="28"/>
        <v>-0.60451905678139528</v>
      </c>
      <c r="D532" s="16">
        <f t="shared" si="29"/>
        <v>0.2727493016410128</v>
      </c>
      <c r="E532" s="16"/>
      <c r="F532" s="16"/>
      <c r="G532" s="16"/>
      <c r="H532" s="16"/>
      <c r="I532" s="16"/>
    </row>
    <row r="533" spans="1:9" x14ac:dyDescent="0.3">
      <c r="A533" s="18" t="s">
        <v>20</v>
      </c>
      <c r="B533" s="15">
        <v>144</v>
      </c>
      <c r="C533" s="16">
        <f t="shared" si="28"/>
        <v>-0.55796581193173311</v>
      </c>
      <c r="D533" s="16">
        <f t="shared" si="29"/>
        <v>0.28843386493597678</v>
      </c>
      <c r="E533" s="16"/>
      <c r="F533" s="16"/>
      <c r="G533" s="16"/>
      <c r="H533" s="16"/>
      <c r="I533" s="16"/>
    </row>
    <row r="534" spans="1:9" x14ac:dyDescent="0.3">
      <c r="A534" s="18" t="s">
        <v>20</v>
      </c>
      <c r="B534" s="15">
        <v>1902</v>
      </c>
      <c r="C534" s="16">
        <f t="shared" si="28"/>
        <v>0.82916307697853953</v>
      </c>
      <c r="D534" s="16">
        <f t="shared" si="29"/>
        <v>0.79649393248607991</v>
      </c>
      <c r="E534" s="16"/>
      <c r="F534" s="16"/>
      <c r="G534" s="16"/>
      <c r="H534" s="16"/>
      <c r="I534" s="16"/>
    </row>
    <row r="535" spans="1:9" x14ac:dyDescent="0.3">
      <c r="A535" s="18" t="s">
        <v>20</v>
      </c>
      <c r="B535" s="15">
        <v>105</v>
      </c>
      <c r="C535" s="16">
        <f t="shared" si="28"/>
        <v>-0.58873829581540804</v>
      </c>
      <c r="D535" s="16">
        <f t="shared" si="29"/>
        <v>0.27801842199616733</v>
      </c>
      <c r="E535" s="16"/>
      <c r="F535" s="16"/>
      <c r="G535" s="16"/>
      <c r="H535" s="16"/>
      <c r="I535" s="16"/>
    </row>
    <row r="536" spans="1:9" x14ac:dyDescent="0.3">
      <c r="A536" s="18" t="s">
        <v>20</v>
      </c>
      <c r="B536" s="15">
        <v>132</v>
      </c>
      <c r="C536" s="16">
        <f t="shared" si="28"/>
        <v>-0.56743426851132539</v>
      </c>
      <c r="D536" s="16">
        <f t="shared" si="29"/>
        <v>0.28520958657753048</v>
      </c>
      <c r="E536" s="16"/>
      <c r="F536" s="16"/>
      <c r="G536" s="16"/>
      <c r="H536" s="16"/>
      <c r="I536" s="16"/>
    </row>
    <row r="537" spans="1:9" x14ac:dyDescent="0.3">
      <c r="A537" s="18" t="s">
        <v>20</v>
      </c>
      <c r="B537" s="15">
        <v>96</v>
      </c>
      <c r="C537" s="16">
        <f t="shared" si="28"/>
        <v>-0.59583963825010233</v>
      </c>
      <c r="D537" s="16">
        <f t="shared" si="29"/>
        <v>0.27564118037235802</v>
      </c>
      <c r="E537" s="16"/>
      <c r="F537" s="16"/>
      <c r="G537" s="16"/>
      <c r="H537" s="16"/>
      <c r="I537" s="16"/>
    </row>
    <row r="538" spans="1:9" x14ac:dyDescent="0.3">
      <c r="A538" s="18" t="s">
        <v>20</v>
      </c>
      <c r="B538" s="15">
        <v>114</v>
      </c>
      <c r="C538" s="16">
        <f t="shared" si="28"/>
        <v>-0.58163695338071386</v>
      </c>
      <c r="D538" s="16">
        <f t="shared" si="29"/>
        <v>0.28040562323177803</v>
      </c>
      <c r="E538" s="16"/>
      <c r="F538" s="16"/>
      <c r="G538" s="16"/>
      <c r="H538" s="16"/>
      <c r="I538" s="16"/>
    </row>
    <row r="539" spans="1:9" x14ac:dyDescent="0.3">
      <c r="A539" s="18" t="s">
        <v>20</v>
      </c>
      <c r="B539" s="15">
        <v>203</v>
      </c>
      <c r="C539" s="16">
        <f t="shared" si="28"/>
        <v>-0.51141256708207095</v>
      </c>
      <c r="D539" s="16">
        <f t="shared" si="29"/>
        <v>0.3045310984754992</v>
      </c>
      <c r="E539" s="16"/>
      <c r="F539" s="16"/>
      <c r="G539" s="16"/>
      <c r="H539" s="16"/>
      <c r="I539" s="16"/>
    </row>
    <row r="540" spans="1:9" x14ac:dyDescent="0.3">
      <c r="A540" s="18" t="s">
        <v>20</v>
      </c>
      <c r="B540" s="15">
        <v>1559</v>
      </c>
      <c r="C540" s="16">
        <f t="shared" si="28"/>
        <v>0.55852302641185947</v>
      </c>
      <c r="D540" s="16">
        <f t="shared" si="29"/>
        <v>0.71175635734171983</v>
      </c>
      <c r="E540" s="16"/>
      <c r="F540" s="16"/>
      <c r="G540" s="16"/>
      <c r="H540" s="16"/>
      <c r="I540" s="16"/>
    </row>
    <row r="541" spans="1:9" x14ac:dyDescent="0.3">
      <c r="A541" s="18" t="s">
        <v>20</v>
      </c>
      <c r="B541" s="15">
        <v>1548</v>
      </c>
      <c r="C541" s="16">
        <f t="shared" si="28"/>
        <v>0.54984360788056652</v>
      </c>
      <c r="D541" s="16">
        <f t="shared" si="29"/>
        <v>0.70878667718880306</v>
      </c>
      <c r="E541" s="16"/>
      <c r="F541" s="16"/>
      <c r="G541" s="16"/>
      <c r="H541" s="16"/>
      <c r="I541" s="16"/>
    </row>
    <row r="542" spans="1:9" x14ac:dyDescent="0.3">
      <c r="A542" s="18" t="s">
        <v>20</v>
      </c>
      <c r="B542" s="15">
        <v>80</v>
      </c>
      <c r="C542" s="16">
        <f t="shared" si="28"/>
        <v>-0.60846424702289204</v>
      </c>
      <c r="D542" s="16">
        <f t="shared" si="29"/>
        <v>0.27143980584905392</v>
      </c>
      <c r="E542" s="16"/>
      <c r="F542" s="16"/>
      <c r="G542" s="16"/>
      <c r="H542" s="16"/>
      <c r="I542" s="16"/>
    </row>
    <row r="543" spans="1:9" x14ac:dyDescent="0.3">
      <c r="A543" s="18" t="s">
        <v>20</v>
      </c>
      <c r="B543" s="15">
        <v>131</v>
      </c>
      <c r="C543" s="16">
        <f t="shared" si="28"/>
        <v>-0.56822330655962472</v>
      </c>
      <c r="D543" s="16">
        <f t="shared" si="29"/>
        <v>0.28494167386542191</v>
      </c>
      <c r="E543" s="16"/>
      <c r="F543" s="16"/>
      <c r="G543" s="16"/>
      <c r="H543" s="16"/>
      <c r="I543" s="16"/>
    </row>
    <row r="544" spans="1:9" x14ac:dyDescent="0.3">
      <c r="A544" s="18" t="s">
        <v>20</v>
      </c>
      <c r="B544" s="15">
        <v>112</v>
      </c>
      <c r="C544" s="16">
        <f t="shared" si="28"/>
        <v>-0.58321502947731252</v>
      </c>
      <c r="D544" s="16">
        <f t="shared" si="29"/>
        <v>0.27987427739416876</v>
      </c>
      <c r="E544" s="16"/>
      <c r="F544" s="16"/>
      <c r="G544" s="16"/>
      <c r="H544" s="16"/>
      <c r="I544" s="16"/>
    </row>
    <row r="545" spans="1:9" x14ac:dyDescent="0.3">
      <c r="A545" s="18" t="s">
        <v>20</v>
      </c>
      <c r="B545" s="15">
        <v>155</v>
      </c>
      <c r="C545" s="16">
        <f t="shared" si="28"/>
        <v>-0.54928639340044016</v>
      </c>
      <c r="D545" s="16">
        <f t="shared" si="29"/>
        <v>0.29140446179774393</v>
      </c>
      <c r="E545" s="16"/>
      <c r="F545" s="16"/>
      <c r="G545" s="16"/>
      <c r="H545" s="16"/>
      <c r="I545" s="16"/>
    </row>
    <row r="546" spans="1:9" x14ac:dyDescent="0.3">
      <c r="A546" s="18" t="s">
        <v>20</v>
      </c>
      <c r="B546" s="15">
        <v>266</v>
      </c>
      <c r="C546" s="16">
        <f t="shared" si="28"/>
        <v>-0.46170317003921135</v>
      </c>
      <c r="D546" s="16">
        <f t="shared" si="29"/>
        <v>0.32214709873700514</v>
      </c>
      <c r="E546" s="16"/>
      <c r="F546" s="16"/>
      <c r="G546" s="16"/>
      <c r="H546" s="16"/>
      <c r="I546" s="16"/>
    </row>
    <row r="547" spans="1:9" x14ac:dyDescent="0.3">
      <c r="A547" s="18" t="s">
        <v>20</v>
      </c>
      <c r="B547" s="15">
        <v>155</v>
      </c>
      <c r="C547" s="16">
        <f t="shared" si="28"/>
        <v>-0.54928639340044016</v>
      </c>
      <c r="D547" s="16">
        <f t="shared" si="29"/>
        <v>0.29140446179774393</v>
      </c>
      <c r="E547" s="16"/>
      <c r="F547" s="16"/>
      <c r="G547" s="16"/>
      <c r="H547" s="16"/>
      <c r="I547" s="16"/>
    </row>
    <row r="548" spans="1:9" x14ac:dyDescent="0.3">
      <c r="A548" s="18" t="s">
        <v>20</v>
      </c>
      <c r="B548" s="15">
        <v>207</v>
      </c>
      <c r="C548" s="16">
        <f t="shared" si="28"/>
        <v>-0.50825641488887352</v>
      </c>
      <c r="D548" s="16">
        <f t="shared" si="29"/>
        <v>0.3056367659266348</v>
      </c>
      <c r="E548" s="16"/>
      <c r="F548" s="16"/>
      <c r="G548" s="16"/>
      <c r="H548" s="16"/>
      <c r="I548" s="16"/>
    </row>
    <row r="549" spans="1:9" x14ac:dyDescent="0.3">
      <c r="A549" s="18" t="s">
        <v>20</v>
      </c>
      <c r="B549" s="15">
        <v>245</v>
      </c>
      <c r="C549" s="16">
        <f t="shared" si="28"/>
        <v>-0.47827296905349787</v>
      </c>
      <c r="D549" s="16">
        <f t="shared" si="29"/>
        <v>0.31622796646213885</v>
      </c>
      <c r="E549" s="16"/>
      <c r="F549" s="16"/>
      <c r="G549" s="16"/>
      <c r="H549" s="16"/>
      <c r="I549" s="16"/>
    </row>
    <row r="550" spans="1:9" x14ac:dyDescent="0.3">
      <c r="A550" s="18" t="s">
        <v>20</v>
      </c>
      <c r="B550" s="15">
        <v>1573</v>
      </c>
      <c r="C550" s="16">
        <f t="shared" si="28"/>
        <v>0.56956955908805051</v>
      </c>
      <c r="D550" s="16">
        <f t="shared" si="29"/>
        <v>0.71551516007074845</v>
      </c>
      <c r="E550" s="16"/>
      <c r="F550" s="16"/>
      <c r="G550" s="16"/>
      <c r="H550" s="16"/>
      <c r="I550" s="16"/>
    </row>
    <row r="551" spans="1:9" x14ac:dyDescent="0.3">
      <c r="A551" s="18" t="s">
        <v>20</v>
      </c>
      <c r="B551" s="15">
        <v>114</v>
      </c>
      <c r="C551" s="16">
        <f t="shared" si="28"/>
        <v>-0.58163695338071386</v>
      </c>
      <c r="D551" s="16">
        <f t="shared" si="29"/>
        <v>0.28040562323177803</v>
      </c>
      <c r="E551" s="16"/>
      <c r="F551" s="16"/>
      <c r="G551" s="16"/>
      <c r="H551" s="16"/>
      <c r="I551" s="16"/>
    </row>
    <row r="552" spans="1:9" x14ac:dyDescent="0.3">
      <c r="A552" s="18" t="s">
        <v>20</v>
      </c>
      <c r="B552" s="15">
        <v>93</v>
      </c>
      <c r="C552" s="16">
        <f t="shared" si="28"/>
        <v>-0.59820675239500043</v>
      </c>
      <c r="D552" s="16">
        <f t="shared" si="29"/>
        <v>0.27485099323474338</v>
      </c>
      <c r="E552" s="16"/>
      <c r="F552" s="16"/>
      <c r="G552" s="16"/>
      <c r="H552" s="16"/>
      <c r="I552" s="16"/>
    </row>
    <row r="553" spans="1:9" x14ac:dyDescent="0.3">
      <c r="A553" s="18" t="s">
        <v>20</v>
      </c>
      <c r="B553" s="15">
        <v>1681</v>
      </c>
      <c r="C553" s="16">
        <f t="shared" si="28"/>
        <v>0.65478566830438123</v>
      </c>
      <c r="D553" s="16">
        <f t="shared" si="29"/>
        <v>0.74369712038673363</v>
      </c>
      <c r="E553" s="16"/>
      <c r="F553" s="16"/>
      <c r="G553" s="16"/>
      <c r="H553" s="16"/>
      <c r="I553" s="16"/>
    </row>
    <row r="554" spans="1:9" x14ac:dyDescent="0.3">
      <c r="A554" s="18" t="s">
        <v>20</v>
      </c>
      <c r="B554" s="15">
        <v>32</v>
      </c>
      <c r="C554" s="16">
        <f t="shared" si="28"/>
        <v>-0.64633807334126125</v>
      </c>
      <c r="D554" s="16">
        <f t="shared" si="29"/>
        <v>0.25903021793273778</v>
      </c>
      <c r="E554" s="16"/>
      <c r="F554" s="16"/>
      <c r="G554" s="16"/>
      <c r="H554" s="16"/>
      <c r="I554" s="16"/>
    </row>
    <row r="555" spans="1:9" x14ac:dyDescent="0.3">
      <c r="A555" s="18" t="s">
        <v>20</v>
      </c>
      <c r="B555" s="15">
        <v>135</v>
      </c>
      <c r="C555" s="16">
        <f t="shared" si="28"/>
        <v>-0.56506715436642729</v>
      </c>
      <c r="D555" s="16">
        <f t="shared" si="29"/>
        <v>0.2860140441327873</v>
      </c>
      <c r="E555" s="16"/>
      <c r="F555" s="16"/>
      <c r="G555" s="16"/>
      <c r="H555" s="16"/>
      <c r="I555" s="16"/>
    </row>
    <row r="556" spans="1:9" x14ac:dyDescent="0.3">
      <c r="A556" s="18" t="s">
        <v>20</v>
      </c>
      <c r="B556" s="15">
        <v>140</v>
      </c>
      <c r="C556" s="16">
        <f t="shared" si="28"/>
        <v>-0.56112196412493054</v>
      </c>
      <c r="D556" s="16">
        <f t="shared" si="29"/>
        <v>0.28735719797099113</v>
      </c>
      <c r="E556" s="16"/>
      <c r="F556" s="16"/>
      <c r="G556" s="16"/>
      <c r="H556" s="16"/>
      <c r="I556" s="16"/>
    </row>
    <row r="557" spans="1:9" x14ac:dyDescent="0.3">
      <c r="A557" s="18" t="s">
        <v>20</v>
      </c>
      <c r="B557" s="15">
        <v>92</v>
      </c>
      <c r="C557" s="16">
        <f t="shared" si="28"/>
        <v>-0.59899579044329976</v>
      </c>
      <c r="D557" s="16">
        <f t="shared" si="29"/>
        <v>0.27458784585559709</v>
      </c>
      <c r="E557" s="16"/>
      <c r="F557" s="16"/>
      <c r="G557" s="16"/>
      <c r="H557" s="16"/>
      <c r="I557" s="16"/>
    </row>
    <row r="558" spans="1:9" x14ac:dyDescent="0.3">
      <c r="A558" s="18" t="s">
        <v>20</v>
      </c>
      <c r="B558" s="15">
        <v>1015</v>
      </c>
      <c r="C558" s="16">
        <f t="shared" si="28"/>
        <v>0.12928632813700836</v>
      </c>
      <c r="D558" s="16">
        <f t="shared" si="29"/>
        <v>0.55143445539749625</v>
      </c>
      <c r="E558" s="16"/>
      <c r="F558" s="16"/>
      <c r="G558" s="16"/>
      <c r="H558" s="16"/>
      <c r="I558" s="16"/>
    </row>
    <row r="559" spans="1:9" x14ac:dyDescent="0.3">
      <c r="A559" s="18" t="s">
        <v>20</v>
      </c>
      <c r="B559" s="15">
        <v>323</v>
      </c>
      <c r="C559" s="16">
        <f t="shared" si="28"/>
        <v>-0.4167280012861479</v>
      </c>
      <c r="D559" s="16">
        <f t="shared" si="29"/>
        <v>0.33843868528845966</v>
      </c>
      <c r="E559" s="16"/>
      <c r="F559" s="16"/>
      <c r="G559" s="16"/>
      <c r="H559" s="16"/>
      <c r="I559" s="16"/>
    </row>
    <row r="560" spans="1:9" x14ac:dyDescent="0.3">
      <c r="A560" s="18" t="s">
        <v>20</v>
      </c>
      <c r="B560" s="15">
        <v>2326</v>
      </c>
      <c r="C560" s="16">
        <f t="shared" si="28"/>
        <v>1.1637152094574676</v>
      </c>
      <c r="D560" s="16">
        <f t="shared" si="29"/>
        <v>0.87773027818631344</v>
      </c>
      <c r="E560" s="16"/>
      <c r="F560" s="16"/>
      <c r="G560" s="16"/>
      <c r="H560" s="16"/>
      <c r="I560" s="16"/>
    </row>
    <row r="561" spans="1:9" x14ac:dyDescent="0.3">
      <c r="A561" s="18" t="s">
        <v>20</v>
      </c>
      <c r="B561" s="15">
        <v>381</v>
      </c>
      <c r="C561" s="16">
        <f t="shared" si="28"/>
        <v>-0.37096379448478506</v>
      </c>
      <c r="D561" s="16">
        <f t="shared" si="29"/>
        <v>0.35533224925302553</v>
      </c>
      <c r="E561" s="16"/>
      <c r="F561" s="16"/>
      <c r="G561" s="16"/>
      <c r="H561" s="16"/>
      <c r="I561" s="16"/>
    </row>
    <row r="562" spans="1:9" x14ac:dyDescent="0.3">
      <c r="A562" s="18" t="s">
        <v>20</v>
      </c>
      <c r="B562" s="15">
        <v>480</v>
      </c>
      <c r="C562" s="16">
        <f t="shared" si="28"/>
        <v>-0.29284902770314858</v>
      </c>
      <c r="D562" s="16">
        <f t="shared" si="29"/>
        <v>0.38481877574585011</v>
      </c>
      <c r="E562" s="16"/>
      <c r="F562" s="16"/>
      <c r="G562" s="16"/>
      <c r="H562" s="16"/>
      <c r="I562" s="16"/>
    </row>
    <row r="563" spans="1:9" x14ac:dyDescent="0.3">
      <c r="A563" s="18" t="s">
        <v>20</v>
      </c>
      <c r="B563" s="15">
        <v>226</v>
      </c>
      <c r="C563" s="16">
        <f t="shared" si="28"/>
        <v>-0.49326469197118566</v>
      </c>
      <c r="D563" s="16">
        <f t="shared" si="29"/>
        <v>0.31091278646598597</v>
      </c>
      <c r="E563" s="16"/>
      <c r="F563" s="16"/>
      <c r="G563" s="16"/>
      <c r="H563" s="16"/>
      <c r="I563" s="16"/>
    </row>
    <row r="564" spans="1:9" x14ac:dyDescent="0.3">
      <c r="A564" s="18" t="s">
        <v>20</v>
      </c>
      <c r="B564" s="15">
        <v>241</v>
      </c>
      <c r="C564" s="16">
        <f t="shared" si="28"/>
        <v>-0.48142912124669529</v>
      </c>
      <c r="D564" s="16">
        <f t="shared" si="29"/>
        <v>0.31510577183131733</v>
      </c>
      <c r="E564" s="16"/>
      <c r="F564" s="16"/>
      <c r="G564" s="16"/>
      <c r="H564" s="16"/>
      <c r="I564" s="16"/>
    </row>
    <row r="565" spans="1:9" x14ac:dyDescent="0.3">
      <c r="A565" s="18" t="s">
        <v>20</v>
      </c>
      <c r="B565" s="15">
        <v>132</v>
      </c>
      <c r="C565" s="16">
        <f t="shared" si="28"/>
        <v>-0.56743426851132539</v>
      </c>
      <c r="D565" s="16">
        <f t="shared" si="29"/>
        <v>0.28520958657753048</v>
      </c>
      <c r="E565" s="16"/>
      <c r="F565" s="16"/>
      <c r="G565" s="16"/>
      <c r="H565" s="16"/>
      <c r="I565" s="16"/>
    </row>
    <row r="566" spans="1:9" x14ac:dyDescent="0.3">
      <c r="A566" s="18" t="s">
        <v>20</v>
      </c>
      <c r="B566" s="15">
        <v>2043</v>
      </c>
      <c r="C566" s="16">
        <f t="shared" si="28"/>
        <v>0.94041744178874909</v>
      </c>
      <c r="D566" s="16">
        <f t="shared" si="29"/>
        <v>0.82649826049164243</v>
      </c>
      <c r="E566" s="16"/>
      <c r="F566" s="16"/>
      <c r="G566" s="16"/>
      <c r="H566" s="16"/>
      <c r="I566" s="16"/>
    </row>
    <row r="568" spans="1:9" x14ac:dyDescent="0.3">
      <c r="C568" s="16"/>
      <c r="D568" s="16"/>
      <c r="E568" s="16"/>
      <c r="F568" s="16"/>
      <c r="G568" s="16"/>
      <c r="H568" s="16"/>
      <c r="I568" s="16"/>
    </row>
  </sheetData>
  <mergeCells count="2">
    <mergeCell ref="F1:G1"/>
    <mergeCell ref="P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0DF1-8A74-49B9-BEAF-7CB66D092606}">
  <dimension ref="A2:E19"/>
  <sheetViews>
    <sheetView workbookViewId="0">
      <selection activeCell="U5" sqref="U5"/>
    </sheetView>
  </sheetViews>
  <sheetFormatPr defaultRowHeight="15.6" x14ac:dyDescent="0.3"/>
  <cols>
    <col min="1" max="1" width="27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  <col min="7" max="7" width="3.69921875" bestFit="1" customWidth="1"/>
    <col min="8" max="8" width="3.09765625" bestFit="1" customWidth="1"/>
    <col min="9" max="9" width="4.19921875" bestFit="1" customWidth="1"/>
    <col min="10" max="10" width="4" bestFit="1" customWidth="1"/>
    <col min="11" max="11" width="3.8984375" bestFit="1" customWidth="1"/>
    <col min="12" max="12" width="4.3984375" bestFit="1" customWidth="1"/>
    <col min="13" max="13" width="4" bestFit="1" customWidth="1"/>
    <col min="14" max="14" width="7.3984375" bestFit="1" customWidth="1"/>
    <col min="15" max="15" width="3.8984375" bestFit="1" customWidth="1"/>
    <col min="16" max="16" width="4.3984375" bestFit="1" customWidth="1"/>
    <col min="17" max="17" width="4" bestFit="1" customWidth="1"/>
    <col min="18" max="18" width="4.59765625" bestFit="1" customWidth="1"/>
    <col min="19" max="19" width="3.69921875" bestFit="1" customWidth="1"/>
    <col min="20" max="20" width="3.09765625" bestFit="1" customWidth="1"/>
    <col min="21" max="21" width="4.19921875" bestFit="1" customWidth="1"/>
    <col min="22" max="22" width="4" bestFit="1" customWidth="1"/>
    <col min="23" max="23" width="3.8984375" bestFit="1" customWidth="1"/>
    <col min="24" max="24" width="4.3984375" bestFit="1" customWidth="1"/>
    <col min="25" max="25" width="4" bestFit="1" customWidth="1"/>
    <col min="26" max="26" width="5.59765625" bestFit="1" customWidth="1"/>
    <col min="27" max="27" width="4" bestFit="1" customWidth="1"/>
    <col min="28" max="28" width="4.59765625" bestFit="1" customWidth="1"/>
    <col min="29" max="29" width="3.69921875" bestFit="1" customWidth="1"/>
    <col min="30" max="30" width="3.09765625" bestFit="1" customWidth="1"/>
    <col min="31" max="31" width="4.19921875" bestFit="1" customWidth="1"/>
    <col min="32" max="32" width="3.8984375" bestFit="1" customWidth="1"/>
    <col min="33" max="33" width="4.3984375" bestFit="1" customWidth="1"/>
    <col min="34" max="34" width="4" bestFit="1" customWidth="1"/>
    <col min="35" max="35" width="11" bestFit="1" customWidth="1"/>
    <col min="36" max="36" width="3.8984375" bestFit="1" customWidth="1"/>
    <col min="37" max="37" width="4.3984375" bestFit="1" customWidth="1"/>
    <col min="38" max="38" width="4" bestFit="1" customWidth="1"/>
    <col min="39" max="39" width="4.59765625" bestFit="1" customWidth="1"/>
    <col min="40" max="40" width="3.69921875" bestFit="1" customWidth="1"/>
    <col min="41" max="41" width="3.09765625" bestFit="1" customWidth="1"/>
    <col min="42" max="42" width="4.19921875" bestFit="1" customWidth="1"/>
    <col min="43" max="43" width="4" bestFit="1" customWidth="1"/>
    <col min="44" max="44" width="3.8984375" bestFit="1" customWidth="1"/>
    <col min="45" max="45" width="4.3984375" bestFit="1" customWidth="1"/>
    <col min="46" max="46" width="4" bestFit="1" customWidth="1"/>
    <col min="47" max="47" width="11" bestFit="1" customWidth="1"/>
    <col min="48" max="936" width="15.19921875" bestFit="1" customWidth="1"/>
    <col min="937" max="937" width="11" bestFit="1" customWidth="1"/>
  </cols>
  <sheetData>
    <row r="2" spans="1:5" x14ac:dyDescent="0.3">
      <c r="A2" t="s">
        <v>2031</v>
      </c>
      <c r="B2" t="s" vm="1">
        <v>2100</v>
      </c>
    </row>
    <row r="3" spans="1:5" x14ac:dyDescent="0.3">
      <c r="A3" t="s">
        <v>2101</v>
      </c>
      <c r="B3" t="s" vm="2">
        <v>2100</v>
      </c>
    </row>
    <row r="5" spans="1:5" x14ac:dyDescent="0.3">
      <c r="A5" t="s">
        <v>2046</v>
      </c>
      <c r="B5" t="s">
        <v>2045</v>
      </c>
    </row>
    <row r="6" spans="1:5" x14ac:dyDescent="0.3">
      <c r="A6" t="s">
        <v>2034</v>
      </c>
      <c r="B6" t="s">
        <v>74</v>
      </c>
      <c r="C6" t="s">
        <v>14</v>
      </c>
      <c r="D6" t="s">
        <v>20</v>
      </c>
      <c r="E6" t="s">
        <v>2035</v>
      </c>
    </row>
    <row r="7" spans="1:5" x14ac:dyDescent="0.3">
      <c r="A7" s="8" t="s">
        <v>2102</v>
      </c>
      <c r="B7">
        <v>6</v>
      </c>
      <c r="C7">
        <v>36</v>
      </c>
      <c r="D7">
        <v>49</v>
      </c>
      <c r="E7">
        <v>91</v>
      </c>
    </row>
    <row r="8" spans="1:5" x14ac:dyDescent="0.3">
      <c r="A8" s="8" t="s">
        <v>2103</v>
      </c>
      <c r="B8">
        <v>7</v>
      </c>
      <c r="C8">
        <v>28</v>
      </c>
      <c r="D8">
        <v>44</v>
      </c>
      <c r="E8">
        <v>79</v>
      </c>
    </row>
    <row r="9" spans="1:5" x14ac:dyDescent="0.3">
      <c r="A9" s="8" t="s">
        <v>2104</v>
      </c>
      <c r="B9">
        <v>4</v>
      </c>
      <c r="C9">
        <v>33</v>
      </c>
      <c r="D9">
        <v>49</v>
      </c>
      <c r="E9">
        <v>86</v>
      </c>
    </row>
    <row r="10" spans="1:5" x14ac:dyDescent="0.3">
      <c r="A10" s="8" t="s">
        <v>2105</v>
      </c>
      <c r="B10">
        <v>1</v>
      </c>
      <c r="C10">
        <v>30</v>
      </c>
      <c r="D10">
        <v>46</v>
      </c>
      <c r="E10">
        <v>77</v>
      </c>
    </row>
    <row r="11" spans="1:5" x14ac:dyDescent="0.3">
      <c r="A11" s="8" t="s">
        <v>2106</v>
      </c>
      <c r="B11">
        <v>3</v>
      </c>
      <c r="C11">
        <v>35</v>
      </c>
      <c r="D11">
        <v>46</v>
      </c>
      <c r="E11">
        <v>84</v>
      </c>
    </row>
    <row r="12" spans="1:5" x14ac:dyDescent="0.3">
      <c r="A12" s="8" t="s">
        <v>2107</v>
      </c>
      <c r="B12">
        <v>3</v>
      </c>
      <c r="C12">
        <v>28</v>
      </c>
      <c r="D12">
        <v>55</v>
      </c>
      <c r="E12">
        <v>86</v>
      </c>
    </row>
    <row r="13" spans="1:5" x14ac:dyDescent="0.3">
      <c r="A13" s="8" t="s">
        <v>2108</v>
      </c>
      <c r="B13">
        <v>4</v>
      </c>
      <c r="C13">
        <v>31</v>
      </c>
      <c r="D13">
        <v>58</v>
      </c>
      <c r="E13">
        <v>93</v>
      </c>
    </row>
    <row r="14" spans="1:5" x14ac:dyDescent="0.3">
      <c r="A14" s="8" t="s">
        <v>2109</v>
      </c>
      <c r="B14">
        <v>8</v>
      </c>
      <c r="C14">
        <v>35</v>
      </c>
      <c r="D14">
        <v>41</v>
      </c>
      <c r="E14">
        <v>84</v>
      </c>
    </row>
    <row r="15" spans="1:5" x14ac:dyDescent="0.3">
      <c r="A15" s="8" t="s">
        <v>2110</v>
      </c>
      <c r="B15">
        <v>5</v>
      </c>
      <c r="C15">
        <v>23</v>
      </c>
      <c r="D15">
        <v>45</v>
      </c>
      <c r="E15">
        <v>73</v>
      </c>
    </row>
    <row r="16" spans="1:5" x14ac:dyDescent="0.3">
      <c r="A16" s="8" t="s">
        <v>2111</v>
      </c>
      <c r="B16">
        <v>6</v>
      </c>
      <c r="C16">
        <v>26</v>
      </c>
      <c r="D16">
        <v>45</v>
      </c>
      <c r="E16">
        <v>77</v>
      </c>
    </row>
    <row r="17" spans="1:5" x14ac:dyDescent="0.3">
      <c r="A17" s="8" t="s">
        <v>2112</v>
      </c>
      <c r="B17">
        <v>3</v>
      </c>
      <c r="C17">
        <v>27</v>
      </c>
      <c r="D17">
        <v>45</v>
      </c>
      <c r="E17">
        <v>75</v>
      </c>
    </row>
    <row r="18" spans="1:5" x14ac:dyDescent="0.3">
      <c r="A18" s="8" t="s">
        <v>2113</v>
      </c>
      <c r="B18">
        <v>7</v>
      </c>
      <c r="C18">
        <v>32</v>
      </c>
      <c r="D18">
        <v>42</v>
      </c>
      <c r="E18">
        <v>81</v>
      </c>
    </row>
    <row r="19" spans="1:5" x14ac:dyDescent="0.3">
      <c r="A19" s="8" t="s">
        <v>2035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Croudfunding_GoalAnalysis</vt:lpstr>
      <vt:lpstr>Statistical_Analysis</vt:lpstr>
      <vt:lpstr>Outcomes based on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Nihar Rajeshbhai GOHEL</cp:lastModifiedBy>
  <dcterms:created xsi:type="dcterms:W3CDTF">2021-09-29T18:52:28Z</dcterms:created>
  <dcterms:modified xsi:type="dcterms:W3CDTF">2023-11-01T17:38:38Z</dcterms:modified>
</cp:coreProperties>
</file>