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ense" sheetId="1" state="visible" r:id="rId2"/>
    <sheet name="はじめに" sheetId="2" state="visible" r:id="rId3"/>
    <sheet name="MotionSensor概要" sheetId="3" state="visible" r:id="rId4"/>
    <sheet name="反転増幅回路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<sst xmlns="http://schemas.openxmlformats.org/spreadsheetml/2006/main" count="98" uniqueCount="88">
  <si>
    <t xml:space="preserve">Copyright 2024 Kakuheiki.Nakanohito</t>
  </si>
  <si>
    <t xml:space="preserve">Permission is hereby granted, free of charge, to any</t>
  </si>
  <si>
    <t xml:space="preserve">person obtaining a copy of this software and associated</t>
  </si>
  <si>
    <t xml:space="preserve">documentation files (the "Software"), to deal in the</t>
  </si>
  <si>
    <t xml:space="preserve">Software without restriction, including without</t>
  </si>
  <si>
    <t xml:space="preserve">limitation the rights to use, copy, modify, merge,</t>
  </si>
  <si>
    <t xml:space="preserve">publish, distribute, sublicense, and/or sell copies of</t>
  </si>
  <si>
    <t xml:space="preserve">the Software, and to permit persons to whom the Software</t>
  </si>
  <si>
    <t xml:space="preserve">is furnished to do so, subject to the following</t>
  </si>
  <si>
    <t xml:space="preserve">conditions:</t>
  </si>
  <si>
    <t xml:space="preserve">The above copyright notice and this permission notice</t>
  </si>
  <si>
    <t xml:space="preserve">shall be included in all copies or substantial portions</t>
  </si>
  <si>
    <t xml:space="preserve">of the Software.</t>
  </si>
  <si>
    <t xml:space="preserve">THE SOFTWARE IS PROVIDED "AS IS", WITHOUT WARRANTY OF</t>
  </si>
  <si>
    <t xml:space="preserve">ANY KIND, EXPRESS OR IMPLIED, INCLUDING BUT NOT LIMITED</t>
  </si>
  <si>
    <t xml:space="preserve">TO THE WARRANTIES OF MERCHANTABILITY, FITNESS FOR A</t>
  </si>
  <si>
    <t xml:space="preserve">PARTICULAR PURPOSE AND NONINFRINGEMENT. IN NO EVENT</t>
  </si>
  <si>
    <t xml:space="preserve">SHALL THE AUTHORS OR COPYRIGHT HOLDERS BE LIABLE FOR ANY</t>
  </si>
  <si>
    <t xml:space="preserve">CLAIM, DAMAGES OR OTHER LIABILITY, WHETHER IN AN ACTION</t>
  </si>
  <si>
    <t xml:space="preserve">OF CONTRACT, TORT OR OTHERWISE, ARISING FROM, OUT OF OR</t>
  </si>
  <si>
    <t xml:space="preserve">IN CONNECTION WITH THE SOFTWARE OR THE USE OR OTHER</t>
  </si>
  <si>
    <t xml:space="preserve">DEALINGS IN THE SOFTWARE.</t>
  </si>
  <si>
    <t xml:space="preserve">はじめに</t>
  </si>
  <si>
    <t xml:space="preserve">このドキュメントはドップラーレーダーを用いた動体検知センサーについて、メーカーのデータシートや</t>
  </si>
  <si>
    <t xml:space="preserve">インターネット上の情報を参照しながら開発した際の概要書です。</t>
  </si>
  <si>
    <t xml:space="preserve">概ね正しい内容で設計できているものと思いますが、正規の教育を受けていない者による独学での回路設計であり</t>
  </si>
  <si>
    <t xml:space="preserve">責任は持てませんので、ご注意ください。</t>
  </si>
  <si>
    <t xml:space="preserve">制約の少ないMIT Licenseにて公表させて頂きます。</t>
  </si>
  <si>
    <t xml:space="preserve">1.回路図</t>
  </si>
  <si>
    <t xml:space="preserve">ネット上で公開されていた回路図を参考に、入手性が高い部品を使う様にブレッドボード上で実装しながら設計</t>
  </si>
  <si>
    <t xml:space="preserve">抵抗：1K×1</t>
  </si>
  <si>
    <t xml:space="preserve">抵抗：33K×1</t>
  </si>
  <si>
    <t xml:space="preserve">コンデンサ：1n×2</t>
  </si>
  <si>
    <t xml:space="preserve">ダイオード：1N4148×2</t>
  </si>
  <si>
    <t xml:space="preserve">MOSFET：ZVP2106A×1</t>
  </si>
  <si>
    <t xml:space="preserve">抵抗：1.5K×4</t>
  </si>
  <si>
    <t xml:space="preserve">抵抗：100K×1</t>
  </si>
  <si>
    <t xml:space="preserve">コンデンサ：0.1u×1</t>
  </si>
  <si>
    <t xml:space="preserve">可変抵抗：1K×1</t>
  </si>
  <si>
    <t xml:space="preserve">オペアンプ：NJM4580×１</t>
  </si>
  <si>
    <t xml:space="preserve">抵抗：3.3K×1</t>
  </si>
  <si>
    <t xml:space="preserve">抵抗：150K×2</t>
  </si>
  <si>
    <t xml:space="preserve">コンデンサ：1u×1</t>
  </si>
  <si>
    <t xml:space="preserve">半固定抵抗：1K×1</t>
  </si>
  <si>
    <t xml:space="preserve">オペアンプ：LM358×１</t>
  </si>
  <si>
    <t xml:space="preserve">抵抗：10K×4</t>
  </si>
  <si>
    <t xml:space="preserve">抵抗：300K×1</t>
  </si>
  <si>
    <t xml:space="preserve">コンデンサ：10u×3</t>
  </si>
  <si>
    <t xml:space="preserve">EMI除去フィルター：0.1μF×1</t>
  </si>
  <si>
    <t xml:space="preserve">昇圧コンバーター（5V）：AE-XCL103-5V0</t>
  </si>
  <si>
    <t xml:space="preserve">2.インターフェース</t>
  </si>
  <si>
    <t xml:space="preserve">Volume 1K</t>
  </si>
  <si>
    <t xml:space="preserve">・</t>
  </si>
  <si>
    <t xml:space="preserve">V</t>
  </si>
  <si>
    <t xml:space="preserve">E</t>
  </si>
  <si>
    <t xml:space="preserve">O1</t>
  </si>
  <si>
    <t xml:space="preserve">O2</t>
  </si>
  <si>
    <t xml:space="preserve">G</t>
  </si>
  <si>
    <t xml:space="preserve">O</t>
  </si>
  <si>
    <t xml:space="preserve">O1:増幅した信号</t>
  </si>
  <si>
    <t xml:space="preserve">O2:コンパレータ経由の信号</t>
  </si>
  <si>
    <t xml:space="preserve">3.設計結果</t>
  </si>
  <si>
    <t xml:space="preserve">KiCADで設計を行い、Elecrowに基板を発注して製造して貰った基板</t>
  </si>
  <si>
    <t xml:space="preserve">実際に部品を実装したモジュール</t>
  </si>
  <si>
    <t xml:space="preserve">感度にムラがある様に思われるものの、一応動作はしているので、これを採用</t>
  </si>
  <si>
    <t xml:space="preserve">今後の再検証とバージョンアップについても検討する。</t>
  </si>
  <si>
    <t xml:space="preserve">１．反転増幅回路の計算式</t>
  </si>
  <si>
    <t xml:space="preserve">オペアンプを使った反転増幅回路を2段階にする想定</t>
  </si>
  <si>
    <t xml:space="preserve">コンデンサを付加してローパスフィルタとしても活用する。</t>
  </si>
  <si>
    <t xml:space="preserve">IPM165の製品上の制約がカットオフ周波数が3.4Hz～1KHz、合計ゲインは15758（84dB）ぐらいらしい</t>
  </si>
  <si>
    <t xml:space="preserve">https://www.limpkin.fr/index.php?post/2017/02/22/Making-the-Electronics-for-a-24GHz-Doppler-Motion-Sensor</t>
  </si>
  <si>
    <t xml:space="preserve">増幅率</t>
  </si>
  <si>
    <t xml:space="preserve">Gn=Rf/Rs</t>
  </si>
  <si>
    <t xml:space="preserve">入出力の関係</t>
  </si>
  <si>
    <t xml:space="preserve">Vout＝Gn*Vin=(Rf/Rs)*Vin</t>
  </si>
  <si>
    <t xml:space="preserve">入力バイアス電流のキャンセル用抵抗値</t>
  </si>
  <si>
    <t xml:space="preserve">Rc=(Rs*Rf)/(Rs+Rf)=Rs//Rf</t>
  </si>
  <si>
    <t xml:space="preserve">1次ローパス・フィルタのカットオフ周波数</t>
  </si>
  <si>
    <t xml:space="preserve">fc=1/2πCR=1/(2*3.14*(100*10^-12)*(99*10^3))</t>
  </si>
  <si>
    <t xml:space="preserve">Rs</t>
  </si>
  <si>
    <t xml:space="preserve">K</t>
  </si>
  <si>
    <t xml:space="preserve">電圧増幅度</t>
  </si>
  <si>
    <t xml:space="preserve">2段階の増幅度</t>
  </si>
  <si>
    <t xml:space="preserve">Rf</t>
  </si>
  <si>
    <t xml:space="preserve">Cf</t>
  </si>
  <si>
    <t xml:space="preserve">pF</t>
  </si>
  <si>
    <t xml:space="preserve">カットオフ周波数</t>
  </si>
  <si>
    <t xml:space="preserve">キャンセル抵抗(Rs)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</si>
</sst>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Yu Gothic"/>
      <family val="2"/>
      <charset val="128"/>
    </font>
    <font>
      <sz val="10"/>
      <color rgb="FF000000"/>
      <name val="Yu Gothic"/>
      <family val="2"/>
      <charset val="128"/>
    </font>
    <font>
      <sz val="10"/>
      <color rgb="FF000000"/>
      <name val="Yu Gothic"/>
      <family val="2"/>
      <charset val="1"/>
    </font>
    <font>
      <sz val="10"/>
      <color rgb="FF000000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</xdr:row>
      <xdr:rowOff>0</xdr:rowOff>
    </xdr:from>
    <xdr:to>
      <xdr:col>58</xdr:col>
      <xdr:colOff>180720</xdr:colOff>
      <xdr:row>23</xdr:row>
      <xdr:rowOff>120240</xdr:rowOff>
    </xdr:to>
    <xdr:pic>
      <xdr:nvPicPr>
        <xdr:cNvPr id="0" name="図 2" descr=""/>
        <xdr:cNvPicPr/>
      </xdr:nvPicPr>
      <xdr:blipFill>
        <a:blip r:embed="rId1"/>
        <a:stretch/>
      </xdr:blipFill>
      <xdr:spPr>
        <a:xfrm>
          <a:off x="412920" y="1095480"/>
          <a:ext cx="11737440" cy="406332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22</xdr:col>
      <xdr:colOff>189360</xdr:colOff>
      <xdr:row>58</xdr:row>
      <xdr:rowOff>13680</xdr:rowOff>
    </xdr:to>
    <xdr:pic>
      <xdr:nvPicPr>
        <xdr:cNvPr id="1" name="図 1" descr=""/>
        <xdr:cNvPicPr/>
      </xdr:nvPicPr>
      <xdr:blipFill>
        <a:blip r:embed="rId2"/>
        <a:stretch/>
      </xdr:blipFill>
      <xdr:spPr>
        <a:xfrm>
          <a:off x="412920" y="8763120"/>
          <a:ext cx="4316760" cy="395676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oneCell">
    <xdr:from>
      <xdr:col>24</xdr:col>
      <xdr:colOff>0</xdr:colOff>
      <xdr:row>40</xdr:row>
      <xdr:rowOff>0</xdr:rowOff>
    </xdr:from>
    <xdr:to>
      <xdr:col>50</xdr:col>
      <xdr:colOff>34560</xdr:colOff>
      <xdr:row>58</xdr:row>
      <xdr:rowOff>25560</xdr:rowOff>
    </xdr:to>
    <xdr:pic>
      <xdr:nvPicPr>
        <xdr:cNvPr id="2" name="図 3" descr=""/>
        <xdr:cNvPicPr/>
      </xdr:nvPicPr>
      <xdr:blipFill>
        <a:blip r:embed="rId3"/>
        <a:stretch/>
      </xdr:blipFill>
      <xdr:spPr>
        <a:xfrm>
          <a:off x="4952880" y="8763120"/>
          <a:ext cx="5400360" cy="396864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0</xdr:rowOff>
    </xdr:from>
    <xdr:to>
      <xdr:col>31</xdr:col>
      <xdr:colOff>8280</xdr:colOff>
      <xdr:row>25</xdr:row>
      <xdr:rowOff>180720</xdr:rowOff>
    </xdr:to>
    <xdr:pic>
      <xdr:nvPicPr>
        <xdr:cNvPr id="3" name="図 13" descr=""/>
        <xdr:cNvPicPr/>
      </xdr:nvPicPr>
      <xdr:blipFill>
        <a:blip r:embed="rId1"/>
        <a:stretch/>
      </xdr:blipFill>
      <xdr:spPr>
        <a:xfrm>
          <a:off x="430560" y="657360"/>
          <a:ext cx="6913800" cy="500040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78125" defaultRowHeight="17.25" zeroHeight="false" outlineLevelRow="0" outlineLevelCol="0"/>
  <cols>
    <col collapsed="false" customWidth="false" hidden="false" outlineLevel="0" max="16384" min="1" style="1" width="2.78"/>
  </cols>
  <sheetData>
    <row r="3" customFormat="false" ht="17.25" hidden="false" customHeight="false" outlineLevel="0" collapsed="false">
      <c r="C3" s="1" t="s">
        <v>0</v>
      </c>
    </row>
    <row r="5" customFormat="false" ht="17.25" hidden="false" customHeight="false" outlineLevel="0" collapsed="false">
      <c r="C5" s="1" t="s">
        <v>1</v>
      </c>
    </row>
    <row r="6" customFormat="false" ht="17.25" hidden="false" customHeight="false" outlineLevel="0" collapsed="false">
      <c r="C6" s="1" t="s">
        <v>2</v>
      </c>
    </row>
    <row r="7" customFormat="false" ht="17.25" hidden="false" customHeight="false" outlineLevel="0" collapsed="false">
      <c r="C7" s="1" t="s">
        <v>3</v>
      </c>
    </row>
    <row r="8" customFormat="false" ht="17.25" hidden="false" customHeight="false" outlineLevel="0" collapsed="false">
      <c r="C8" s="1" t="s">
        <v>4</v>
      </c>
    </row>
    <row r="9" customFormat="false" ht="17.25" hidden="false" customHeight="false" outlineLevel="0" collapsed="false">
      <c r="C9" s="1" t="s">
        <v>5</v>
      </c>
    </row>
    <row r="10" customFormat="false" ht="17.25" hidden="false" customHeight="false" outlineLevel="0" collapsed="false">
      <c r="C10" s="1" t="s">
        <v>6</v>
      </c>
    </row>
    <row r="11" customFormat="false" ht="17.25" hidden="false" customHeight="false" outlineLevel="0" collapsed="false">
      <c r="C11" s="1" t="s">
        <v>7</v>
      </c>
    </row>
    <row r="12" customFormat="false" ht="17.25" hidden="false" customHeight="false" outlineLevel="0" collapsed="false">
      <c r="C12" s="1" t="s">
        <v>8</v>
      </c>
    </row>
    <row r="13" customFormat="false" ht="17.25" hidden="false" customHeight="false" outlineLevel="0" collapsed="false">
      <c r="C13" s="1" t="s">
        <v>9</v>
      </c>
    </row>
    <row r="15" customFormat="false" ht="17.25" hidden="false" customHeight="false" outlineLevel="0" collapsed="false">
      <c r="C15" s="1" t="s">
        <v>10</v>
      </c>
    </row>
    <row r="16" customFormat="false" ht="17.25" hidden="false" customHeight="false" outlineLevel="0" collapsed="false">
      <c r="C16" s="1" t="s">
        <v>11</v>
      </c>
    </row>
    <row r="17" customFormat="false" ht="17.25" hidden="false" customHeight="false" outlineLevel="0" collapsed="false">
      <c r="C17" s="1" t="s">
        <v>12</v>
      </c>
    </row>
    <row r="19" customFormat="false" ht="17.25" hidden="false" customHeight="false" outlineLevel="0" collapsed="false">
      <c r="C19" s="1" t="s">
        <v>13</v>
      </c>
    </row>
    <row r="20" customFormat="false" ht="17.25" hidden="false" customHeight="false" outlineLevel="0" collapsed="false">
      <c r="C20" s="1" t="s">
        <v>14</v>
      </c>
    </row>
    <row r="21" customFormat="false" ht="17.25" hidden="false" customHeight="false" outlineLevel="0" collapsed="false">
      <c r="C21" s="1" t="s">
        <v>15</v>
      </c>
    </row>
    <row r="22" customFormat="false" ht="17.25" hidden="false" customHeight="false" outlineLevel="0" collapsed="false">
      <c r="C22" s="1" t="s">
        <v>16</v>
      </c>
    </row>
    <row r="23" customFormat="false" ht="17.25" hidden="false" customHeight="false" outlineLevel="0" collapsed="false">
      <c r="C23" s="1" t="s">
        <v>17</v>
      </c>
    </row>
    <row r="24" customFormat="false" ht="17.25" hidden="false" customHeight="false" outlineLevel="0" collapsed="false">
      <c r="C24" s="1" t="s">
        <v>18</v>
      </c>
    </row>
    <row r="25" customFormat="false" ht="17.25" hidden="false" customHeight="false" outlineLevel="0" collapsed="false">
      <c r="C25" s="1" t="s">
        <v>19</v>
      </c>
    </row>
    <row r="26" customFormat="false" ht="17.25" hidden="false" customHeight="false" outlineLevel="0" collapsed="false">
      <c r="C26" s="1" t="s">
        <v>20</v>
      </c>
    </row>
    <row r="27" customFormat="false" ht="17.25" hidden="false" customHeight="false" outlineLevel="0" collapsed="false">
      <c r="C27" s="1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5" activeCellId="0" sqref="AA5"/>
    </sheetView>
  </sheetViews>
  <sheetFormatPr defaultColWidth="3.78125" defaultRowHeight="16.5" zeroHeight="false" outlineLevelRow="0" outlineLevelCol="0"/>
  <cols>
    <col collapsed="false" customWidth="false" hidden="false" outlineLevel="0" max="16384" min="1" style="2" width="3.78"/>
  </cols>
  <sheetData>
    <row r="2" customFormat="false" ht="16.5" hidden="false" customHeight="false" outlineLevel="0" collapsed="false">
      <c r="B2" s="2" t="s">
        <v>22</v>
      </c>
    </row>
    <row r="4" customFormat="false" ht="16.5" hidden="false" customHeight="false" outlineLevel="0" collapsed="false">
      <c r="C4" s="2" t="s">
        <v>23</v>
      </c>
    </row>
    <row r="5" customFormat="false" ht="16.5" hidden="false" customHeight="false" outlineLevel="0" collapsed="false">
      <c r="C5" s="2" t="s">
        <v>24</v>
      </c>
    </row>
    <row r="6" customFormat="false" ht="16.5" hidden="false" customHeight="false" outlineLevel="0" collapsed="false">
      <c r="C6" s="2" t="s">
        <v>25</v>
      </c>
    </row>
    <row r="7" customFormat="false" ht="16.5" hidden="false" customHeight="false" outlineLevel="0" collapsed="false">
      <c r="C7" s="2" t="s">
        <v>26</v>
      </c>
    </row>
    <row r="9" customFormat="false" ht="16.5" hidden="false" customHeight="false" outlineLevel="0" collapsed="false">
      <c r="C9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H6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" activeCellId="0" sqref="C4"/>
    </sheetView>
  </sheetViews>
  <sheetFormatPr defaultColWidth="2.66796875" defaultRowHeight="17.25" zeroHeight="false" outlineLevelRow="0" outlineLevelCol="0"/>
  <cols>
    <col collapsed="false" customWidth="false" hidden="false" outlineLevel="0" max="16384" min="1" style="1" width="2.66"/>
  </cols>
  <sheetData>
    <row r="2" customFormat="false" ht="17.25" hidden="false" customHeight="false" outlineLevel="0" collapsed="false">
      <c r="B2" s="1" t="s">
        <v>28</v>
      </c>
    </row>
    <row r="3" customFormat="false" ht="17.25" hidden="false" customHeight="false" outlineLevel="0" collapsed="false">
      <c r="C3" s="1" t="s">
        <v>29</v>
      </c>
    </row>
    <row r="25" customFormat="false" ht="17.25" hidden="false" customHeight="false" outlineLevel="0" collapsed="false">
      <c r="C25" s="1" t="s">
        <v>30</v>
      </c>
      <c r="I25" s="1" t="s">
        <v>31</v>
      </c>
      <c r="O25" s="1" t="s">
        <v>32</v>
      </c>
      <c r="W25" s="1" t="s">
        <v>33</v>
      </c>
      <c r="AH25" s="1" t="s">
        <v>34</v>
      </c>
    </row>
    <row r="26" customFormat="false" ht="17.25" hidden="false" customHeight="false" outlineLevel="0" collapsed="false">
      <c r="C26" s="1" t="s">
        <v>35</v>
      </c>
      <c r="I26" s="1" t="s">
        <v>36</v>
      </c>
      <c r="O26" s="1" t="s">
        <v>37</v>
      </c>
      <c r="W26" s="1" t="s">
        <v>38</v>
      </c>
      <c r="AH26" s="1" t="s">
        <v>39</v>
      </c>
    </row>
    <row r="27" customFormat="false" ht="17.25" hidden="false" customHeight="false" outlineLevel="0" collapsed="false">
      <c r="C27" s="1" t="s">
        <v>40</v>
      </c>
      <c r="I27" s="1" t="s">
        <v>41</v>
      </c>
      <c r="O27" s="1" t="s">
        <v>42</v>
      </c>
      <c r="W27" s="1" t="s">
        <v>43</v>
      </c>
      <c r="AH27" s="1" t="s">
        <v>44</v>
      </c>
    </row>
    <row r="28" customFormat="false" ht="17.25" hidden="false" customHeight="false" outlineLevel="0" collapsed="false">
      <c r="C28" s="1" t="s">
        <v>45</v>
      </c>
      <c r="I28" s="1" t="s">
        <v>46</v>
      </c>
      <c r="O28" s="1" t="s">
        <v>47</v>
      </c>
      <c r="W28" s="1" t="s">
        <v>48</v>
      </c>
      <c r="AH28" s="1" t="s">
        <v>49</v>
      </c>
    </row>
    <row r="31" customFormat="false" ht="17.25" hidden="false" customHeight="false" outlineLevel="0" collapsed="false">
      <c r="B31" s="1" t="s">
        <v>50</v>
      </c>
    </row>
    <row r="33" customFormat="false" ht="17.25" hidden="false" customHeight="false" outlineLevel="0" collapsed="false">
      <c r="D33" s="1" t="n">
        <v>1</v>
      </c>
      <c r="E33" s="1" t="n">
        <v>2</v>
      </c>
      <c r="F33" s="1" t="n">
        <v>3</v>
      </c>
      <c r="G33" s="1" t="n">
        <v>4</v>
      </c>
      <c r="H33" s="1" t="n">
        <v>5</v>
      </c>
      <c r="K33" s="1" t="s">
        <v>51</v>
      </c>
    </row>
    <row r="34" customFormat="false" ht="17.25" hidden="false" customHeight="false" outlineLevel="0" collapsed="false">
      <c r="D34" s="3" t="s">
        <v>52</v>
      </c>
      <c r="E34" s="3" t="s">
        <v>52</v>
      </c>
      <c r="F34" s="3" t="s">
        <v>52</v>
      </c>
      <c r="G34" s="3" t="s">
        <v>52</v>
      </c>
      <c r="H34" s="3" t="s">
        <v>52</v>
      </c>
      <c r="K34" s="3" t="s">
        <v>52</v>
      </c>
      <c r="L34" s="3" t="s">
        <v>52</v>
      </c>
      <c r="M34" s="3" t="s">
        <v>52</v>
      </c>
    </row>
    <row r="35" customFormat="false" ht="17.25" hidden="false" customHeight="false" outlineLevel="0" collapsed="false">
      <c r="D35" s="4" t="s">
        <v>53</v>
      </c>
      <c r="E35" s="5" t="s">
        <v>54</v>
      </c>
      <c r="F35" s="5" t="s">
        <v>55</v>
      </c>
      <c r="G35" s="5" t="s">
        <v>56</v>
      </c>
      <c r="H35" s="5" t="s">
        <v>57</v>
      </c>
      <c r="K35" s="5" t="s">
        <v>57</v>
      </c>
      <c r="L35" s="5" t="s">
        <v>58</v>
      </c>
      <c r="M35" s="5" t="s">
        <v>53</v>
      </c>
    </row>
    <row r="36" customFormat="false" ht="17.25" hidden="false" customHeight="false" outlineLevel="0" collapsed="false">
      <c r="D36" s="1" t="s">
        <v>59</v>
      </c>
    </row>
    <row r="37" customFormat="false" ht="17.25" hidden="false" customHeight="false" outlineLevel="0" collapsed="false">
      <c r="D37" s="1" t="s">
        <v>60</v>
      </c>
    </row>
    <row r="39" customFormat="false" ht="17.25" hidden="false" customHeight="false" outlineLevel="0" collapsed="false">
      <c r="B39" s="1" t="s">
        <v>61</v>
      </c>
    </row>
    <row r="40" customFormat="false" ht="17.25" hidden="false" customHeight="false" outlineLevel="0" collapsed="false">
      <c r="C40" s="1" t="s">
        <v>62</v>
      </c>
      <c r="Y40" s="1" t="s">
        <v>63</v>
      </c>
    </row>
    <row r="60" customFormat="false" ht="17.25" hidden="false" customHeight="false" outlineLevel="0" collapsed="false">
      <c r="C60" s="1" t="s">
        <v>64</v>
      </c>
    </row>
    <row r="61" customFormat="false" ht="17.25" hidden="false" customHeight="false" outlineLevel="0" collapsed="false">
      <c r="C61" s="1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F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2.78125" defaultRowHeight="17.25" zeroHeight="false" outlineLevelRow="0" outlineLevelCol="0"/>
  <cols>
    <col collapsed="false" customWidth="false" hidden="false" outlineLevel="0" max="15" min="1" style="1" width="2.78"/>
    <col collapsed="false" customWidth="true" hidden="false" outlineLevel="0" max="16" min="16" style="1" width="8.56"/>
    <col collapsed="false" customWidth="false" hidden="false" outlineLevel="0" max="17" min="17" style="1" width="2.78"/>
    <col collapsed="false" customWidth="true" hidden="false" outlineLevel="0" max="18" min="18" style="1" width="5.56"/>
    <col collapsed="false" customWidth="false" hidden="false" outlineLevel="0" max="16384" min="19" style="1" width="2.78"/>
  </cols>
  <sheetData>
    <row r="2" customFormat="false" ht="17.25" hidden="false" customHeight="false" outlineLevel="0" collapsed="false">
      <c r="B2" s="1" t="s">
        <v>66</v>
      </c>
    </row>
    <row r="4" customFormat="false" ht="17.25" hidden="false" customHeight="false" outlineLevel="0" collapsed="false">
      <c r="AG4" s="1" t="s">
        <v>67</v>
      </c>
    </row>
    <row r="5" customFormat="false" ht="17.25" hidden="false" customHeight="false" outlineLevel="0" collapsed="false">
      <c r="AG5" s="1" t="s">
        <v>68</v>
      </c>
    </row>
    <row r="7" customFormat="false" ht="17.25" hidden="false" customHeight="false" outlineLevel="0" collapsed="false">
      <c r="AG7" s="1" t="s">
        <v>69</v>
      </c>
    </row>
    <row r="8" customFormat="false" ht="17.25" hidden="false" customHeight="false" outlineLevel="0" collapsed="false">
      <c r="AG8" s="1" t="s">
        <v>70</v>
      </c>
    </row>
    <row r="10" customFormat="false" ht="17.25" hidden="false" customHeight="false" outlineLevel="0" collapsed="false">
      <c r="AG10" s="1" t="s">
        <v>71</v>
      </c>
      <c r="AJ10" s="1" t="s">
        <v>72</v>
      </c>
    </row>
    <row r="11" customFormat="false" ht="17.25" hidden="false" customHeight="false" outlineLevel="0" collapsed="false">
      <c r="AG11" s="1" t="s">
        <v>73</v>
      </c>
      <c r="AL11" s="1" t="s">
        <v>74</v>
      </c>
    </row>
    <row r="12" customFormat="false" ht="17.25" hidden="false" customHeight="false" outlineLevel="0" collapsed="false">
      <c r="AG12" s="1" t="s">
        <v>75</v>
      </c>
      <c r="AT12" s="1" t="s">
        <v>76</v>
      </c>
    </row>
    <row r="13" customFormat="false" ht="17.25" hidden="false" customHeight="false" outlineLevel="0" collapsed="false">
      <c r="AG13" s="1" t="s">
        <v>77</v>
      </c>
      <c r="AU13" s="1" t="s">
        <v>78</v>
      </c>
    </row>
    <row r="15" customFormat="false" ht="17.25" hidden="false" customHeight="false" outlineLevel="0" collapsed="false">
      <c r="AH15" s="6" t="s">
        <v>79</v>
      </c>
      <c r="AI15" s="7"/>
      <c r="AJ15" s="8" t="n">
        <v>3.3</v>
      </c>
      <c r="AK15" s="8"/>
      <c r="AL15" s="8"/>
      <c r="AM15" s="6" t="s">
        <v>80</v>
      </c>
      <c r="AN15" s="9"/>
      <c r="AQ15" s="10" t="s">
        <v>81</v>
      </c>
      <c r="AR15" s="10"/>
      <c r="AS15" s="10"/>
      <c r="AT15" s="10"/>
      <c r="AU15" s="10"/>
      <c r="AV15" s="10"/>
      <c r="AY15" s="10" t="s">
        <v>82</v>
      </c>
      <c r="AZ15" s="10"/>
      <c r="BA15" s="10"/>
      <c r="BB15" s="10"/>
      <c r="BC15" s="10"/>
      <c r="BD15" s="10"/>
    </row>
    <row r="16" customFormat="false" ht="17.25" hidden="false" customHeight="false" outlineLevel="0" collapsed="false">
      <c r="AH16" s="6" t="s">
        <v>83</v>
      </c>
      <c r="AI16" s="7"/>
      <c r="AJ16" s="8" t="n">
        <v>330</v>
      </c>
      <c r="AK16" s="8"/>
      <c r="AL16" s="8"/>
      <c r="AM16" s="6" t="s">
        <v>80</v>
      </c>
      <c r="AN16" s="9"/>
      <c r="AQ16" s="11" t="n">
        <f aca="false">($AJ$16*1000)/($AJ$15*1000)</f>
        <v>100</v>
      </c>
      <c r="AR16" s="11"/>
      <c r="AS16" s="11"/>
      <c r="AT16" s="11"/>
      <c r="AU16" s="11"/>
      <c r="AV16" s="11"/>
      <c r="AY16" s="11" t="n">
        <f aca="false">$AQ$16*$AQ$16</f>
        <v>10000</v>
      </c>
      <c r="AZ16" s="11"/>
      <c r="BA16" s="11"/>
      <c r="BB16" s="11"/>
      <c r="BC16" s="11"/>
      <c r="BD16" s="11"/>
    </row>
    <row r="17" customFormat="false" ht="17.25" hidden="false" customHeight="false" outlineLevel="0" collapsed="false">
      <c r="AH17" s="6" t="s">
        <v>84</v>
      </c>
      <c r="AI17" s="7"/>
      <c r="AJ17" s="8" t="n">
        <v>470</v>
      </c>
      <c r="AK17" s="8"/>
      <c r="AL17" s="8"/>
      <c r="AM17" s="6" t="s">
        <v>85</v>
      </c>
      <c r="AN17" s="9"/>
    </row>
    <row r="19" customFormat="false" ht="17.25" hidden="false" customHeight="false" outlineLevel="0" collapsed="false">
      <c r="AQ19" s="10" t="s">
        <v>86</v>
      </c>
      <c r="AR19" s="10"/>
      <c r="AS19" s="10"/>
      <c r="AT19" s="10"/>
      <c r="AU19" s="10"/>
      <c r="AV19" s="10"/>
      <c r="AY19" s="10" t="s">
        <v>87</v>
      </c>
      <c r="AZ19" s="10"/>
      <c r="BA19" s="10"/>
      <c r="BB19" s="10"/>
      <c r="BC19" s="10"/>
      <c r="BD19" s="10"/>
      <c r="BE19" s="10"/>
      <c r="BF19" s="10"/>
    </row>
    <row r="20" customFormat="false" ht="17.25" hidden="false" customHeight="false" outlineLevel="0" collapsed="false">
      <c r="AQ20" s="11" t="n">
        <f aca="false">1/(2*3.14*($AJ$17*10^-12)*($AJ$16*10^3))</f>
        <v>1026.66453120444</v>
      </c>
      <c r="AR20" s="11"/>
      <c r="AS20" s="11"/>
      <c r="AT20" s="11"/>
      <c r="AU20" s="11"/>
      <c r="AV20" s="11"/>
      <c r="AY20" s="10" t="n">
        <f aca="false">($AJ$15*1000*$AJ$16*1000)/($AJ$15*1000+$AJ$16*1000)/1000</f>
        <v>3.26732673267327</v>
      </c>
      <c r="AZ20" s="10"/>
      <c r="BA20" s="10"/>
      <c r="BB20" s="10"/>
      <c r="BC20" s="10"/>
      <c r="BD20" s="10"/>
      <c r="BE20" s="10"/>
      <c r="BF20" s="10"/>
    </row>
  </sheetData>
  <mergeCells count="11">
    <mergeCell ref="AJ15:AL15"/>
    <mergeCell ref="AQ15:AV15"/>
    <mergeCell ref="AY15:BD15"/>
    <mergeCell ref="AJ16:AL16"/>
    <mergeCell ref="AQ16:AV16"/>
    <mergeCell ref="AY16:BD16"/>
    <mergeCell ref="AJ17:AL17"/>
    <mergeCell ref="AQ19:AV19"/>
    <mergeCell ref="AY19:BF19"/>
    <mergeCell ref="AQ20:AV20"/>
    <mergeCell ref="AY20:BF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ThinkUser</dc:creator>
  <dc:description/>
  <dc:language>ja-JP</dc:language>
  <cp:lastModifiedBy/>
  <dcterms:modified xsi:type="dcterms:W3CDTF">2024-09-01T15:40:32Z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