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mc:AlternateContent xmlns:mc="http://schemas.openxmlformats.org/markup-compatibility/2006">
    <mc:Choice Requires="x15">
      <x15ac:absPath xmlns:x15ac="http://schemas.microsoft.com/office/spreadsheetml/2010/11/ac" url="R:\exe\"/>
    </mc:Choice>
  </mc:AlternateContent>
  <xr:revisionPtr revIDLastSave="0" documentId="13_ncr:1_{84AEB71E-71B1-434F-AC87-C74E4F0A6C27}" xr6:coauthVersionLast="47" xr6:coauthVersionMax="47" xr10:uidLastSave="{00000000-0000-0000-0000-000000000000}"/>
  <bookViews>
    <workbookView xWindow="-120" yWindow="-120" windowWidth="20640" windowHeight="11160" tabRatio="568" activeTab="1" xr2:uid="{00000000-000D-0000-FFFF-FFFF00000000}"/>
  </bookViews>
  <sheets>
    <sheet name="Instructions" sheetId="1" r:id="rId1"/>
    <sheet name="ScoPo" sheetId="2" r:id="rId2"/>
    <sheet name="Results Export"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5" l="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2" i="5"/>
  <c r="B6" i="5"/>
  <c r="A6" i="5" s="1"/>
  <c r="B7" i="5"/>
  <c r="A7" i="5" s="1"/>
  <c r="B14" i="5"/>
  <c r="A14" i="5" s="1"/>
  <c r="B22" i="5"/>
  <c r="A22" i="5" s="1"/>
  <c r="B23" i="5"/>
  <c r="A23" i="5" s="1"/>
  <c r="B31" i="5"/>
  <c r="A31" i="5" s="1"/>
  <c r="B39" i="5"/>
  <c r="A39" i="5" s="1"/>
  <c r="B47" i="5"/>
  <c r="A47" i="5" s="1"/>
  <c r="B55" i="5"/>
  <c r="A55" i="5" s="1"/>
  <c r="B62" i="5"/>
  <c r="A62" i="5" s="1"/>
  <c r="B63" i="5"/>
  <c r="A63" i="5" s="1"/>
  <c r="B66" i="5"/>
  <c r="A66" i="5" s="1"/>
  <c r="B67" i="5"/>
  <c r="A67" i="5" s="1"/>
  <c r="B81" i="5"/>
  <c r="A81" i="5" s="1"/>
  <c r="B82" i="5"/>
  <c r="A82" i="5" s="1"/>
  <c r="B84" i="5"/>
  <c r="A84" i="5" s="1"/>
  <c r="B85" i="5"/>
  <c r="A85" i="5" s="1"/>
  <c r="B86" i="5"/>
  <c r="A86" i="5" s="1"/>
  <c r="B87" i="5"/>
  <c r="A87" i="5" s="1"/>
  <c r="B88" i="5"/>
  <c r="A88" i="5" s="1"/>
  <c r="B89" i="5"/>
  <c r="A89" i="5" s="1"/>
  <c r="B90" i="5"/>
  <c r="A90" i="5" s="1"/>
  <c r="B92" i="5"/>
  <c r="A92" i="5" s="1"/>
  <c r="B93" i="5"/>
  <c r="A93" i="5" s="1"/>
  <c r="B94" i="5"/>
  <c r="A94" i="5" s="1"/>
  <c r="B95" i="5"/>
  <c r="A95" i="5" s="1"/>
  <c r="B96" i="5"/>
  <c r="A96" i="5" s="1"/>
  <c r="B97" i="5"/>
  <c r="A97" i="5" s="1"/>
  <c r="B98" i="5"/>
  <c r="A98" i="5" s="1"/>
  <c r="B100" i="5"/>
  <c r="A100" i="5" s="1"/>
  <c r="B101" i="5"/>
  <c r="A101" i="5" s="1"/>
  <c r="B108" i="5"/>
  <c r="A108" i="5" s="1"/>
  <c r="B110" i="5"/>
  <c r="A110" i="5" s="1"/>
  <c r="B111" i="5"/>
  <c r="A111" i="5" s="1"/>
  <c r="B112" i="5"/>
  <c r="A112" i="5" s="1"/>
  <c r="B114" i="5"/>
  <c r="A114" i="5" s="1"/>
  <c r="B115" i="5"/>
  <c r="A115" i="5" s="1"/>
  <c r="B116" i="5"/>
  <c r="A116" i="5" s="1"/>
  <c r="B118" i="5"/>
  <c r="A118" i="5" s="1"/>
  <c r="B119" i="5"/>
  <c r="A119" i="5" s="1"/>
  <c r="B124" i="5"/>
  <c r="A124" i="5" s="1"/>
  <c r="B126" i="5"/>
  <c r="A126" i="5" s="1"/>
  <c r="B128" i="5"/>
  <c r="A128" i="5" s="1"/>
  <c r="B129" i="5"/>
  <c r="A129" i="5" s="1"/>
  <c r="B134" i="5"/>
  <c r="A134" i="5" s="1"/>
  <c r="B135" i="5"/>
  <c r="A135" i="5" s="1"/>
  <c r="B138" i="5"/>
  <c r="A138" i="5" s="1"/>
  <c r="B139" i="5"/>
  <c r="A139" i="5" s="1"/>
  <c r="J150" i="2"/>
  <c r="L4" i="2" s="1"/>
  <c r="J151" i="2"/>
  <c r="M4" i="2" s="1"/>
  <c r="J152" i="2"/>
  <c r="J153" i="2"/>
  <c r="B3" i="5" s="1"/>
  <c r="A3" i="5" s="1"/>
  <c r="J154" i="2"/>
  <c r="J155" i="2"/>
  <c r="B4" i="5" s="1"/>
  <c r="A4" i="5" s="1"/>
  <c r="J156" i="2"/>
  <c r="J157" i="2"/>
  <c r="B5" i="5" s="1"/>
  <c r="A5" i="5" s="1"/>
  <c r="H150" i="2"/>
  <c r="H4" i="2" s="1"/>
  <c r="H151" i="2"/>
  <c r="O4" i="2" s="1"/>
  <c r="H152" i="2"/>
  <c r="H153" i="2"/>
  <c r="H154" i="2"/>
  <c r="N6" i="2" s="1"/>
  <c r="H155" i="2"/>
  <c r="J158" i="2"/>
  <c r="J159" i="2"/>
  <c r="M8" i="2" s="1"/>
  <c r="H158" i="2"/>
  <c r="H12" i="2" s="1"/>
  <c r="H159" i="2"/>
  <c r="O8" i="2" s="1"/>
  <c r="J160" i="2"/>
  <c r="J161" i="2"/>
  <c r="J162" i="2"/>
  <c r="J163" i="2"/>
  <c r="B8" i="5" s="1"/>
  <c r="A8" i="5" s="1"/>
  <c r="H162" i="2"/>
  <c r="H163" i="2"/>
  <c r="O10" i="2" s="1"/>
  <c r="J164" i="2"/>
  <c r="L11" i="2" s="1"/>
  <c r="J165" i="2"/>
  <c r="B9" i="5" s="1"/>
  <c r="A9" i="5" s="1"/>
  <c r="J166" i="2"/>
  <c r="J167" i="2"/>
  <c r="B10" i="5" s="1"/>
  <c r="A10" i="5" s="1"/>
  <c r="H166" i="2"/>
  <c r="N12" i="2" s="1"/>
  <c r="H167" i="2"/>
  <c r="J168" i="2"/>
  <c r="J169" i="2"/>
  <c r="M13" i="2" s="1"/>
  <c r="J170" i="2"/>
  <c r="L14" i="2" s="1"/>
  <c r="J171" i="2"/>
  <c r="M14" i="2" s="1"/>
  <c r="H170" i="2"/>
  <c r="H171" i="2"/>
  <c r="J172" i="2"/>
  <c r="J173" i="2"/>
  <c r="B13" i="5" s="1"/>
  <c r="A13" i="5" s="1"/>
  <c r="J174" i="2"/>
  <c r="J175" i="2"/>
  <c r="J176" i="2"/>
  <c r="I30" i="2" s="1"/>
  <c r="J177" i="2"/>
  <c r="B15" i="5" s="1"/>
  <c r="A15" i="5" s="1"/>
  <c r="J178" i="2"/>
  <c r="J179" i="2"/>
  <c r="B16" i="5" s="1"/>
  <c r="A16" i="5" s="1"/>
  <c r="J180" i="2"/>
  <c r="J181" i="2"/>
  <c r="B17" i="5" s="1"/>
  <c r="A17" i="5" s="1"/>
  <c r="J182" i="2"/>
  <c r="J183" i="2"/>
  <c r="M20" i="2" s="1"/>
  <c r="H182" i="2"/>
  <c r="H36" i="2" s="1"/>
  <c r="H183" i="2"/>
  <c r="O20" i="2" s="1"/>
  <c r="J184" i="2"/>
  <c r="J185" i="2"/>
  <c r="B19" i="5" s="1"/>
  <c r="A19" i="5" s="1"/>
  <c r="H184" i="2"/>
  <c r="H185" i="2"/>
  <c r="J186" i="2"/>
  <c r="J187" i="2"/>
  <c r="B20" i="5" s="1"/>
  <c r="A20" i="5" s="1"/>
  <c r="J188" i="2"/>
  <c r="L23" i="2" s="1"/>
  <c r="J189" i="2"/>
  <c r="M23" i="2" s="1"/>
  <c r="J190" i="2"/>
  <c r="J191" i="2"/>
  <c r="J192" i="2"/>
  <c r="J193" i="2"/>
  <c r="J194" i="2"/>
  <c r="J195" i="2"/>
  <c r="M26" i="2" s="1"/>
  <c r="H194" i="2"/>
  <c r="H48" i="2" s="1"/>
  <c r="H195" i="2"/>
  <c r="H49" i="2" s="1"/>
  <c r="J196" i="2"/>
  <c r="J197" i="2"/>
  <c r="B25" i="5" s="1"/>
  <c r="A25" i="5" s="1"/>
  <c r="J198" i="2"/>
  <c r="J199" i="2"/>
  <c r="B26" i="5" s="1"/>
  <c r="A26" i="5" s="1"/>
  <c r="H198" i="2"/>
  <c r="H199" i="2"/>
  <c r="O28" i="2" s="1"/>
  <c r="J200" i="2"/>
  <c r="L29" i="2" s="1"/>
  <c r="J201" i="2"/>
  <c r="B27" i="5" s="1"/>
  <c r="A27" i="5" s="1"/>
  <c r="J202" i="2"/>
  <c r="J203" i="2"/>
  <c r="B28" i="5" s="1"/>
  <c r="A28" i="5" s="1"/>
  <c r="H202" i="2"/>
  <c r="H203" i="2"/>
  <c r="J204" i="2"/>
  <c r="J205" i="2"/>
  <c r="M31" i="2" s="1"/>
  <c r="J206" i="2"/>
  <c r="L32" i="2" s="1"/>
  <c r="J207" i="2"/>
  <c r="B30" i="5" s="1"/>
  <c r="A30" i="5" s="1"/>
  <c r="H206" i="2"/>
  <c r="H207" i="2"/>
  <c r="J208" i="2"/>
  <c r="J209" i="2"/>
  <c r="H208" i="2"/>
  <c r="H209" i="2"/>
  <c r="H63" i="2" s="1"/>
  <c r="J210" i="2"/>
  <c r="L34" i="2" s="1"/>
  <c r="J211" i="2"/>
  <c r="B32" i="5" s="1"/>
  <c r="A32" i="5" s="1"/>
  <c r="J212" i="2"/>
  <c r="J213" i="2"/>
  <c r="B33" i="5" s="1"/>
  <c r="A33" i="5" s="1"/>
  <c r="J214" i="2"/>
  <c r="J215" i="2"/>
  <c r="B34" i="5" s="1"/>
  <c r="A34" i="5" s="1"/>
  <c r="J216" i="2"/>
  <c r="L37" i="2" s="1"/>
  <c r="J217" i="2"/>
  <c r="M37" i="2" s="1"/>
  <c r="H216" i="2"/>
  <c r="H70" i="2" s="1"/>
  <c r="H217" i="2"/>
  <c r="O37" i="2" s="1"/>
  <c r="J218" i="2"/>
  <c r="J219" i="2"/>
  <c r="B36" i="5" s="1"/>
  <c r="A36" i="5" s="1"/>
  <c r="H218" i="2"/>
  <c r="H219" i="2"/>
  <c r="J220" i="2"/>
  <c r="L39" i="2" s="1"/>
  <c r="J221" i="2"/>
  <c r="B37" i="5" s="1"/>
  <c r="A37" i="5" s="1"/>
  <c r="J222" i="2"/>
  <c r="L40" i="2" s="1"/>
  <c r="J223" i="2"/>
  <c r="M40" i="2" s="1"/>
  <c r="H222" i="2"/>
  <c r="H223" i="2"/>
  <c r="J224" i="2"/>
  <c r="J225" i="2"/>
  <c r="M41" i="2" s="1"/>
  <c r="J226" i="2"/>
  <c r="J227" i="2"/>
  <c r="B40" i="5" s="1"/>
  <c r="A40" i="5" s="1"/>
  <c r="H226" i="2"/>
  <c r="H227" i="2"/>
  <c r="H81" i="2" s="1"/>
  <c r="J228" i="2"/>
  <c r="J229" i="2"/>
  <c r="B41" i="5" s="1"/>
  <c r="A41" i="5" s="1"/>
  <c r="J230" i="2"/>
  <c r="J231" i="2"/>
  <c r="B42" i="5" s="1"/>
  <c r="A42" i="5" s="1"/>
  <c r="H230" i="2"/>
  <c r="H231" i="2"/>
  <c r="J232" i="2"/>
  <c r="L45" i="2" s="1"/>
  <c r="J233" i="2"/>
  <c r="B43" i="5" s="1"/>
  <c r="A43" i="5" s="1"/>
  <c r="J234" i="2"/>
  <c r="J235" i="2"/>
  <c r="B44" i="5" s="1"/>
  <c r="A44" i="5" s="1"/>
  <c r="H234" i="2"/>
  <c r="H235" i="2"/>
  <c r="J236" i="2"/>
  <c r="J237" i="2"/>
  <c r="B45" i="5" s="1"/>
  <c r="A45" i="5" s="1"/>
  <c r="J238" i="2"/>
  <c r="L48" i="2" s="1"/>
  <c r="J239" i="2"/>
  <c r="B46" i="5" s="1"/>
  <c r="A46" i="5" s="1"/>
  <c r="H238" i="2"/>
  <c r="H239" i="2"/>
  <c r="J240" i="2"/>
  <c r="J241" i="2"/>
  <c r="J242" i="2"/>
  <c r="J243" i="2"/>
  <c r="B48" i="5" s="1"/>
  <c r="A48" i="5" s="1"/>
  <c r="H242" i="2"/>
  <c r="H243" i="2"/>
  <c r="H97" i="2" s="1"/>
  <c r="J244" i="2"/>
  <c r="J245" i="2"/>
  <c r="B49" i="5" s="1"/>
  <c r="A49" i="5" s="1"/>
  <c r="J246" i="2"/>
  <c r="L52" i="2" s="1"/>
  <c r="J247" i="2"/>
  <c r="B50" i="5" s="1"/>
  <c r="A50" i="5" s="1"/>
  <c r="H246" i="2"/>
  <c r="H247" i="2"/>
  <c r="O52" i="2" s="1"/>
  <c r="J248" i="2"/>
  <c r="L53" i="2" s="1"/>
  <c r="J249" i="2"/>
  <c r="B51" i="5" s="1"/>
  <c r="A51" i="5" s="1"/>
  <c r="J250" i="2"/>
  <c r="J251" i="2"/>
  <c r="B52" i="5" s="1"/>
  <c r="A52" i="5" s="1"/>
  <c r="J252" i="2"/>
  <c r="J253" i="2"/>
  <c r="B53" i="5" s="1"/>
  <c r="A53" i="5" s="1"/>
  <c r="H252" i="2"/>
  <c r="H253" i="2"/>
  <c r="O55" i="2" s="1"/>
  <c r="J254" i="2"/>
  <c r="L56" i="2" s="1"/>
  <c r="J255" i="2"/>
  <c r="B54" i="5" s="1"/>
  <c r="A54" i="5" s="1"/>
  <c r="H254" i="2"/>
  <c r="H255" i="2"/>
  <c r="J256" i="2"/>
  <c r="J257" i="2"/>
  <c r="H256" i="2"/>
  <c r="H257" i="2"/>
  <c r="H111" i="2" s="1"/>
  <c r="J258" i="2"/>
  <c r="J259" i="2"/>
  <c r="M58" i="2" s="1"/>
  <c r="J260" i="2"/>
  <c r="J261" i="2"/>
  <c r="B57" i="5" s="1"/>
  <c r="A57" i="5" s="1"/>
  <c r="J262" i="2"/>
  <c r="J263" i="2"/>
  <c r="M60" i="2" s="1"/>
  <c r="H262" i="2"/>
  <c r="H263" i="2"/>
  <c r="H117" i="2" s="1"/>
  <c r="J264" i="2"/>
  <c r="L61" i="2" s="1"/>
  <c r="J265" i="2"/>
  <c r="M61" i="2" s="1"/>
  <c r="H264" i="2"/>
  <c r="H265" i="2"/>
  <c r="J266" i="2"/>
  <c r="J267" i="2"/>
  <c r="M62" i="2" s="1"/>
  <c r="H266" i="2"/>
  <c r="H267" i="2"/>
  <c r="H121" i="2" s="1"/>
  <c r="J268" i="2"/>
  <c r="J269" i="2"/>
  <c r="M63" i="2" s="1"/>
  <c r="J270" i="2"/>
  <c r="J271" i="2"/>
  <c r="J272" i="2"/>
  <c r="J273" i="2"/>
  <c r="M65" i="2" s="1"/>
  <c r="J274" i="2"/>
  <c r="J275" i="2"/>
  <c r="B64" i="5" s="1"/>
  <c r="A64" i="5" s="1"/>
  <c r="H274" i="2"/>
  <c r="H275" i="2"/>
  <c r="H129" i="2" s="1"/>
  <c r="J276" i="2"/>
  <c r="J277" i="2"/>
  <c r="B65" i="5" s="1"/>
  <c r="A65" i="5" s="1"/>
  <c r="H157" i="2"/>
  <c r="H156" i="2"/>
  <c r="H161" i="2"/>
  <c r="H160" i="2"/>
  <c r="H14" i="2" s="1"/>
  <c r="H165" i="2"/>
  <c r="H19" i="2" s="1"/>
  <c r="H164" i="2"/>
  <c r="H18" i="2" s="1"/>
  <c r="H169" i="2"/>
  <c r="H168" i="2"/>
  <c r="H173" i="2"/>
  <c r="H172" i="2"/>
  <c r="H175" i="2"/>
  <c r="H174" i="2"/>
  <c r="H28" i="2" s="1"/>
  <c r="H177" i="2"/>
  <c r="H176" i="2"/>
  <c r="H30" i="2" s="1"/>
  <c r="H179" i="2"/>
  <c r="H178" i="2"/>
  <c r="H181" i="2"/>
  <c r="H180" i="2"/>
  <c r="H187" i="2"/>
  <c r="H186" i="2"/>
  <c r="O22" i="2" s="1"/>
  <c r="H189" i="2"/>
  <c r="H43" i="2" s="1"/>
  <c r="H188" i="2"/>
  <c r="H42" i="2" s="1"/>
  <c r="H191" i="2"/>
  <c r="H190" i="2"/>
  <c r="H193" i="2"/>
  <c r="H192" i="2"/>
  <c r="H197" i="2"/>
  <c r="H196" i="2"/>
  <c r="H50" i="2" s="1"/>
  <c r="H201" i="2"/>
  <c r="H55" i="2" s="1"/>
  <c r="H200" i="2"/>
  <c r="H54" i="2" s="1"/>
  <c r="H205" i="2"/>
  <c r="H204" i="2"/>
  <c r="H211" i="2"/>
  <c r="H210" i="2"/>
  <c r="H213" i="2"/>
  <c r="H212" i="2"/>
  <c r="H66" i="2" s="1"/>
  <c r="H215" i="2"/>
  <c r="H69" i="2" s="1"/>
  <c r="H214" i="2"/>
  <c r="H68" i="2" s="1"/>
  <c r="H221" i="2"/>
  <c r="H220" i="2"/>
  <c r="H225" i="2"/>
  <c r="H224" i="2"/>
  <c r="H229" i="2"/>
  <c r="H228" i="2"/>
  <c r="H82" i="2" s="1"/>
  <c r="H233" i="2"/>
  <c r="H87" i="2" s="1"/>
  <c r="H232" i="2"/>
  <c r="N45" i="2" s="1"/>
  <c r="H237" i="2"/>
  <c r="H236" i="2"/>
  <c r="H241" i="2"/>
  <c r="H240" i="2"/>
  <c r="H245" i="2"/>
  <c r="H244" i="2"/>
  <c r="H98" i="2" s="1"/>
  <c r="H249" i="2"/>
  <c r="H248" i="2"/>
  <c r="H102" i="2" s="1"/>
  <c r="H251" i="2"/>
  <c r="H250" i="2"/>
  <c r="H259" i="2"/>
  <c r="H258" i="2"/>
  <c r="H261" i="2"/>
  <c r="H115" i="2" s="1"/>
  <c r="H260" i="2"/>
  <c r="H114" i="2" s="1"/>
  <c r="H269" i="2"/>
  <c r="H123" i="2" s="1"/>
  <c r="H268" i="2"/>
  <c r="O63" i="2" s="1"/>
  <c r="H271" i="2"/>
  <c r="H270" i="2"/>
  <c r="H273" i="2"/>
  <c r="H272" i="2"/>
  <c r="H277" i="2"/>
  <c r="H276" i="2"/>
  <c r="H130" i="2" s="1"/>
  <c r="R4" i="2"/>
  <c r="S70" i="2"/>
  <c r="N70" i="2" s="1"/>
  <c r="R5" i="2"/>
  <c r="T70" i="2"/>
  <c r="B68" i="5" s="1"/>
  <c r="A68" i="5" s="1"/>
  <c r="R6" i="2"/>
  <c r="S71" i="2"/>
  <c r="R7" i="2"/>
  <c r="T71" i="2" s="1"/>
  <c r="R8" i="2"/>
  <c r="S72" i="2" s="1"/>
  <c r="R9" i="2"/>
  <c r="T72" i="2" s="1"/>
  <c r="R10" i="2"/>
  <c r="S73" i="2"/>
  <c r="R11" i="2"/>
  <c r="T73" i="2" s="1"/>
  <c r="R12" i="2"/>
  <c r="S74" i="2"/>
  <c r="R13" i="2"/>
  <c r="T74" i="2" s="1"/>
  <c r="R14" i="2"/>
  <c r="S75" i="2" s="1"/>
  <c r="R15" i="2"/>
  <c r="T75" i="2" s="1"/>
  <c r="R16" i="2"/>
  <c r="S76" i="2" s="1"/>
  <c r="R17" i="2"/>
  <c r="T76" i="2" s="1"/>
  <c r="R18" i="2"/>
  <c r="S77" i="2" s="1"/>
  <c r="R19" i="2"/>
  <c r="T77" i="2" s="1"/>
  <c r="R20" i="2"/>
  <c r="S78" i="2" s="1"/>
  <c r="R21" i="2"/>
  <c r="T78" i="2" s="1"/>
  <c r="R22" i="2"/>
  <c r="S79" i="2"/>
  <c r="R23" i="2"/>
  <c r="T79" i="2" s="1"/>
  <c r="N79" i="2"/>
  <c r="R24" i="2"/>
  <c r="S80" i="2" s="1"/>
  <c r="R25" i="2"/>
  <c r="T80" i="2" s="1"/>
  <c r="R26" i="2"/>
  <c r="S81" i="2" s="1"/>
  <c r="R27" i="2"/>
  <c r="T81" i="2" s="1"/>
  <c r="R28" i="2"/>
  <c r="S82" i="2" s="1"/>
  <c r="R29" i="2"/>
  <c r="T82" i="2" s="1"/>
  <c r="R30" i="2"/>
  <c r="S83" i="2"/>
  <c r="R31" i="2"/>
  <c r="T83" i="2"/>
  <c r="R32" i="2"/>
  <c r="S84" i="2"/>
  <c r="N84" i="2" s="1"/>
  <c r="R33" i="2"/>
  <c r="T84" i="2"/>
  <c r="R34" i="2"/>
  <c r="S85" i="2" s="1"/>
  <c r="R35" i="2"/>
  <c r="T85" i="2" s="1"/>
  <c r="R36" i="2"/>
  <c r="S86" i="2" s="1"/>
  <c r="R37" i="2"/>
  <c r="T86" i="2"/>
  <c r="R38" i="2"/>
  <c r="S87" i="2"/>
  <c r="R39" i="2"/>
  <c r="T87" i="2"/>
  <c r="N87" i="2"/>
  <c r="R40" i="2"/>
  <c r="S88" i="2"/>
  <c r="R41" i="2"/>
  <c r="T88" i="2"/>
  <c r="N88" i="2"/>
  <c r="R42" i="2"/>
  <c r="S89" i="2"/>
  <c r="R43" i="2"/>
  <c r="T89" i="2"/>
  <c r="N89" i="2"/>
  <c r="R44" i="2"/>
  <c r="S90" i="2"/>
  <c r="R45" i="2"/>
  <c r="T90" i="2"/>
  <c r="N90" i="2"/>
  <c r="R46" i="2"/>
  <c r="S91" i="2"/>
  <c r="R47" i="2"/>
  <c r="T91" i="2"/>
  <c r="R48" i="2"/>
  <c r="S92" i="2"/>
  <c r="R49" i="2"/>
  <c r="T92" i="2"/>
  <c r="N92" i="2"/>
  <c r="R50" i="2"/>
  <c r="S93" i="2"/>
  <c r="R51" i="2"/>
  <c r="T93" i="2" s="1"/>
  <c r="R52" i="2"/>
  <c r="S94" i="2"/>
  <c r="R53" i="2"/>
  <c r="T94" i="2"/>
  <c r="N94" i="2"/>
  <c r="R54" i="2"/>
  <c r="S95" i="2"/>
  <c r="R55" i="2"/>
  <c r="T95" i="2"/>
  <c r="R56" i="2"/>
  <c r="S96" i="2"/>
  <c r="R57" i="2"/>
  <c r="T96" i="2"/>
  <c r="N96" i="2"/>
  <c r="R58" i="2"/>
  <c r="S97" i="2"/>
  <c r="R59" i="2"/>
  <c r="T97" i="2"/>
  <c r="R60" i="2"/>
  <c r="S98" i="2"/>
  <c r="R61" i="2"/>
  <c r="T98" i="2"/>
  <c r="R62" i="2"/>
  <c r="S99" i="2"/>
  <c r="R63" i="2"/>
  <c r="T99" i="2"/>
  <c r="R64" i="2"/>
  <c r="S100" i="2"/>
  <c r="R65" i="2"/>
  <c r="T100" i="2"/>
  <c r="N100" i="2"/>
  <c r="R66" i="2"/>
  <c r="S101" i="2"/>
  <c r="R67" i="2"/>
  <c r="T101" i="2" s="1"/>
  <c r="O83" i="2"/>
  <c r="O91" i="2"/>
  <c r="O95" i="2"/>
  <c r="O97" i="2"/>
  <c r="O98" i="2"/>
  <c r="O99" i="2"/>
  <c r="R70" i="2"/>
  <c r="S104" i="2" s="1"/>
  <c r="L104" i="2" s="1"/>
  <c r="R71" i="2"/>
  <c r="T104" i="2" s="1"/>
  <c r="R72" i="2"/>
  <c r="S105" i="2" s="1"/>
  <c r="R73" i="2"/>
  <c r="T105" i="2" s="1"/>
  <c r="R74" i="2"/>
  <c r="S106" i="2" s="1"/>
  <c r="R75" i="2"/>
  <c r="T106" i="2" s="1"/>
  <c r="R76" i="2"/>
  <c r="S107" i="2" s="1"/>
  <c r="R77" i="2"/>
  <c r="T107" i="2" s="1"/>
  <c r="R78" i="2"/>
  <c r="S108" i="2" s="1"/>
  <c r="R79" i="2"/>
  <c r="T108" i="2" s="1"/>
  <c r="R80" i="2"/>
  <c r="S109" i="2" s="1"/>
  <c r="R81" i="2"/>
  <c r="T109" i="2" s="1"/>
  <c r="R82" i="2"/>
  <c r="S110" i="2" s="1"/>
  <c r="R83" i="2"/>
  <c r="T110" i="2"/>
  <c r="R84" i="2"/>
  <c r="S111" i="2" s="1"/>
  <c r="R85" i="2"/>
  <c r="T111" i="2" s="1"/>
  <c r="R86" i="2"/>
  <c r="S112" i="2" s="1"/>
  <c r="R87" i="2"/>
  <c r="T112" i="2"/>
  <c r="R88" i="2"/>
  <c r="S113" i="2"/>
  <c r="R89" i="2"/>
  <c r="T113" i="2"/>
  <c r="N113" i="2"/>
  <c r="R90" i="2"/>
  <c r="S114" i="2"/>
  <c r="R91" i="2"/>
  <c r="T114" i="2"/>
  <c r="R92" i="2"/>
  <c r="S115" i="2"/>
  <c r="R93" i="2"/>
  <c r="T115" i="2"/>
  <c r="B113" i="5" s="1"/>
  <c r="A113" i="5" s="1"/>
  <c r="R94" i="2"/>
  <c r="S116" i="2"/>
  <c r="R95" i="2"/>
  <c r="T116" i="2"/>
  <c r="N116" i="2"/>
  <c r="R96" i="2"/>
  <c r="S117" i="2"/>
  <c r="R97" i="2"/>
  <c r="T117" i="2"/>
  <c r="R98" i="2"/>
  <c r="S118" i="2"/>
  <c r="R99" i="2"/>
  <c r="T118" i="2"/>
  <c r="R100" i="2"/>
  <c r="S119" i="2"/>
  <c r="R101" i="2"/>
  <c r="T119" i="2" s="1"/>
  <c r="O110" i="2"/>
  <c r="O112" i="2"/>
  <c r="O114" i="2"/>
  <c r="O117" i="2"/>
  <c r="O118" i="2"/>
  <c r="R104" i="2"/>
  <c r="S122" i="2" s="1"/>
  <c r="N122" i="2" s="1"/>
  <c r="R105" i="2"/>
  <c r="T122" i="2" s="1"/>
  <c r="R106" i="2"/>
  <c r="S123" i="2" s="1"/>
  <c r="R107" i="2"/>
  <c r="T123" i="2" s="1"/>
  <c r="R108" i="2"/>
  <c r="S124" i="2" s="1"/>
  <c r="R109" i="2"/>
  <c r="T124" i="2" s="1"/>
  <c r="R110" i="2"/>
  <c r="S125" i="2" s="1"/>
  <c r="R111" i="2"/>
  <c r="T125" i="2" s="1"/>
  <c r="R112" i="2"/>
  <c r="S126" i="2"/>
  <c r="R113" i="2"/>
  <c r="T126" i="2"/>
  <c r="N126" i="2"/>
  <c r="R114" i="2"/>
  <c r="S127" i="2"/>
  <c r="R115" i="2"/>
  <c r="T127" i="2" s="1"/>
  <c r="R116" i="2"/>
  <c r="S128" i="2"/>
  <c r="R117" i="2"/>
  <c r="T128" i="2"/>
  <c r="R118" i="2"/>
  <c r="S129" i="2"/>
  <c r="R119" i="2"/>
  <c r="T129" i="2"/>
  <c r="O129" i="2" s="1"/>
  <c r="O128" i="2"/>
  <c r="R122" i="2"/>
  <c r="S132" i="2" s="1"/>
  <c r="L132" i="2" s="1"/>
  <c r="R123" i="2"/>
  <c r="T132" i="2" s="1"/>
  <c r="R124" i="2"/>
  <c r="S133" i="2" s="1"/>
  <c r="R125" i="2"/>
  <c r="T133" i="2" s="1"/>
  <c r="R126" i="2"/>
  <c r="S134" i="2"/>
  <c r="R127" i="2"/>
  <c r="T134" i="2" s="1"/>
  <c r="R128" i="2"/>
  <c r="S135" i="2"/>
  <c r="R129" i="2"/>
  <c r="T135" i="2" s="1"/>
  <c r="R132" i="2"/>
  <c r="S138" i="2" s="1"/>
  <c r="N138" i="2" s="1"/>
  <c r="R133" i="2"/>
  <c r="T138" i="2" s="1"/>
  <c r="R134" i="2"/>
  <c r="S139" i="2" s="1"/>
  <c r="R135" i="2"/>
  <c r="T139" i="2"/>
  <c r="O139" i="2" s="1"/>
  <c r="R138" i="2"/>
  <c r="S142" i="2" s="1"/>
  <c r="R139" i="2"/>
  <c r="T142" i="2" s="1"/>
  <c r="P157" i="2"/>
  <c r="K170" i="2"/>
  <c r="L170" i="2"/>
  <c r="M170" i="2"/>
  <c r="P152" i="2"/>
  <c r="P151" i="2"/>
  <c r="K173" i="2"/>
  <c r="L173" i="2"/>
  <c r="M173" i="2"/>
  <c r="Q75" i="2"/>
  <c r="M152" i="2"/>
  <c r="K152" i="2"/>
  <c r="L152" i="2"/>
  <c r="M153" i="2"/>
  <c r="K153" i="2"/>
  <c r="L153" i="2"/>
  <c r="O5" i="2"/>
  <c r="Q5" i="2"/>
  <c r="K215" i="2"/>
  <c r="L215" i="2"/>
  <c r="M215" i="2"/>
  <c r="K218" i="2"/>
  <c r="L218" i="2"/>
  <c r="M218" i="2"/>
  <c r="Q112" i="2"/>
  <c r="K187" i="2"/>
  <c r="L187" i="2"/>
  <c r="M187" i="2"/>
  <c r="K189" i="2"/>
  <c r="L189" i="2"/>
  <c r="M189" i="2"/>
  <c r="Q79" i="2"/>
  <c r="O88" i="2"/>
  <c r="O89" i="2"/>
  <c r="O92" i="2"/>
  <c r="O96" i="2"/>
  <c r="O100"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L150" i="2"/>
  <c r="M150" i="2"/>
  <c r="N150" i="2"/>
  <c r="P150" i="2"/>
  <c r="L151" i="2"/>
  <c r="M151" i="2"/>
  <c r="N151" i="2"/>
  <c r="H6" i="2"/>
  <c r="N152" i="2"/>
  <c r="N153" i="2"/>
  <c r="I7" i="2" s="1"/>
  <c r="P153" i="2"/>
  <c r="H8" i="2"/>
  <c r="L154" i="2"/>
  <c r="M154" i="2"/>
  <c r="N154" i="2"/>
  <c r="I8" i="2" s="1"/>
  <c r="P154" i="2"/>
  <c r="H9" i="2"/>
  <c r="L155" i="2"/>
  <c r="M155" i="2"/>
  <c r="N155" i="2"/>
  <c r="I9" i="2" s="1"/>
  <c r="P155" i="2"/>
  <c r="L156" i="2"/>
  <c r="M156" i="2"/>
  <c r="N156" i="2"/>
  <c r="I10" i="2" s="1"/>
  <c r="P156" i="2"/>
  <c r="H11" i="2"/>
  <c r="L157" i="2"/>
  <c r="M157" i="2"/>
  <c r="N157" i="2"/>
  <c r="I11" i="2" s="1"/>
  <c r="K150" i="2"/>
  <c r="K158" i="2"/>
  <c r="L158" i="2"/>
  <c r="M158" i="2"/>
  <c r="N158" i="2"/>
  <c r="I12" i="2" s="1"/>
  <c r="P158" i="2"/>
  <c r="K159" i="2"/>
  <c r="L159" i="2"/>
  <c r="M159" i="2"/>
  <c r="N159" i="2"/>
  <c r="K160" i="2"/>
  <c r="L160" i="2"/>
  <c r="M160" i="2"/>
  <c r="N160" i="2"/>
  <c r="M9" i="2"/>
  <c r="K161" i="2"/>
  <c r="L161" i="2"/>
  <c r="M161" i="2"/>
  <c r="N161" i="2"/>
  <c r="I15" i="2" s="1"/>
  <c r="K162" i="2"/>
  <c r="L162" i="2"/>
  <c r="M162" i="2"/>
  <c r="N162" i="2"/>
  <c r="H17" i="2"/>
  <c r="K163" i="2"/>
  <c r="L163" i="2"/>
  <c r="M163" i="2"/>
  <c r="N163" i="2"/>
  <c r="K164" i="2"/>
  <c r="L164" i="2"/>
  <c r="M164" i="2"/>
  <c r="N164" i="2"/>
  <c r="K165" i="2"/>
  <c r="L165" i="2"/>
  <c r="M165" i="2"/>
  <c r="N165" i="2"/>
  <c r="K166" i="2"/>
  <c r="L166" i="2"/>
  <c r="M166" i="2"/>
  <c r="N166" i="2"/>
  <c r="H21" i="2"/>
  <c r="K167" i="2"/>
  <c r="L167" i="2"/>
  <c r="M167" i="2"/>
  <c r="N167" i="2"/>
  <c r="I21" i="2" s="1"/>
  <c r="K168" i="2"/>
  <c r="L168" i="2"/>
  <c r="M168" i="2"/>
  <c r="N168" i="2"/>
  <c r="I22" i="2" s="1"/>
  <c r="H23" i="2"/>
  <c r="K169" i="2"/>
  <c r="L169" i="2"/>
  <c r="M169" i="2"/>
  <c r="N169" i="2"/>
  <c r="N170" i="2"/>
  <c r="K171" i="2"/>
  <c r="L171" i="2"/>
  <c r="M171" i="2"/>
  <c r="N171" i="2"/>
  <c r="K172" i="2"/>
  <c r="L172" i="2"/>
  <c r="M172" i="2"/>
  <c r="N172" i="2"/>
  <c r="I26" i="2" s="1"/>
  <c r="N173" i="2"/>
  <c r="I27" i="2" s="1"/>
  <c r="K174" i="2"/>
  <c r="L174" i="2"/>
  <c r="M174" i="2"/>
  <c r="N174" i="2"/>
  <c r="I28" i="2" s="1"/>
  <c r="K175" i="2"/>
  <c r="L175" i="2"/>
  <c r="M175" i="2"/>
  <c r="N175" i="2"/>
  <c r="K176" i="2"/>
  <c r="L176" i="2"/>
  <c r="M176" i="2"/>
  <c r="N176" i="2"/>
  <c r="K177" i="2"/>
  <c r="L177" i="2"/>
  <c r="M177" i="2"/>
  <c r="N177" i="2"/>
  <c r="K178" i="2"/>
  <c r="L178" i="2"/>
  <c r="M178" i="2"/>
  <c r="N178" i="2"/>
  <c r="I32" i="2" s="1"/>
  <c r="H33" i="2"/>
  <c r="K179" i="2"/>
  <c r="L179" i="2"/>
  <c r="M179" i="2"/>
  <c r="N179" i="2"/>
  <c r="I33" i="2" s="1"/>
  <c r="K180" i="2"/>
  <c r="L180" i="2"/>
  <c r="M180" i="2"/>
  <c r="N180" i="2"/>
  <c r="H35" i="2"/>
  <c r="K181" i="2"/>
  <c r="L181" i="2"/>
  <c r="M181" i="2"/>
  <c r="N181" i="2"/>
  <c r="I35" i="2" s="1"/>
  <c r="K182" i="2"/>
  <c r="L182" i="2"/>
  <c r="M182" i="2"/>
  <c r="N182" i="2"/>
  <c r="I36" i="2" s="1"/>
  <c r="K183" i="2"/>
  <c r="L183" i="2"/>
  <c r="M183" i="2"/>
  <c r="N183" i="2"/>
  <c r="H38" i="2"/>
  <c r="K184" i="2"/>
  <c r="L184" i="2"/>
  <c r="M184" i="2"/>
  <c r="N184" i="2"/>
  <c r="H39" i="2"/>
  <c r="K185" i="2"/>
  <c r="L185" i="2"/>
  <c r="M185" i="2"/>
  <c r="N185" i="2"/>
  <c r="K186" i="2"/>
  <c r="L186" i="2"/>
  <c r="M186" i="2"/>
  <c r="N186" i="2"/>
  <c r="I40" i="2" s="1"/>
  <c r="H41" i="2"/>
  <c r="N187" i="2"/>
  <c r="K188" i="2"/>
  <c r="L188" i="2"/>
  <c r="M188" i="2"/>
  <c r="N188" i="2"/>
  <c r="N189" i="2"/>
  <c r="H44" i="2"/>
  <c r="K190" i="2"/>
  <c r="L190" i="2"/>
  <c r="M190" i="2"/>
  <c r="N190" i="2"/>
  <c r="I44" i="2" s="1"/>
  <c r="H45" i="2"/>
  <c r="K191" i="2"/>
  <c r="L191" i="2"/>
  <c r="M191" i="2"/>
  <c r="N191" i="2"/>
  <c r="I45" i="2" s="1"/>
  <c r="H46" i="2"/>
  <c r="K192" i="2"/>
  <c r="L192" i="2"/>
  <c r="M192" i="2"/>
  <c r="N192" i="2"/>
  <c r="I46" i="2" s="1"/>
  <c r="K193" i="2"/>
  <c r="L193" i="2"/>
  <c r="M193" i="2"/>
  <c r="N193" i="2"/>
  <c r="K194" i="2"/>
  <c r="L194" i="2"/>
  <c r="M194" i="2"/>
  <c r="N194" i="2"/>
  <c r="I48" i="2" s="1"/>
  <c r="K195" i="2"/>
  <c r="L195" i="2"/>
  <c r="M195" i="2"/>
  <c r="N195" i="2"/>
  <c r="K196" i="2"/>
  <c r="L196" i="2"/>
  <c r="M196" i="2"/>
  <c r="N196" i="2"/>
  <c r="I50" i="2" s="1"/>
  <c r="K197" i="2"/>
  <c r="L197" i="2"/>
  <c r="M197" i="2"/>
  <c r="N197" i="2"/>
  <c r="I51" i="2" s="1"/>
  <c r="H52" i="2"/>
  <c r="K198" i="2"/>
  <c r="L198" i="2"/>
  <c r="M198" i="2"/>
  <c r="N198" i="2"/>
  <c r="K199" i="2"/>
  <c r="L199" i="2"/>
  <c r="M199" i="2"/>
  <c r="N199" i="2"/>
  <c r="K200" i="2"/>
  <c r="L200" i="2"/>
  <c r="M200" i="2"/>
  <c r="N200" i="2"/>
  <c r="K201" i="2"/>
  <c r="L201" i="2"/>
  <c r="M201" i="2"/>
  <c r="N201" i="2"/>
  <c r="H56" i="2"/>
  <c r="K202" i="2"/>
  <c r="L202" i="2"/>
  <c r="M202" i="2"/>
  <c r="N202" i="2"/>
  <c r="I56" i="2" s="1"/>
  <c r="H57" i="2"/>
  <c r="K203" i="2"/>
  <c r="L203" i="2"/>
  <c r="M203" i="2"/>
  <c r="N203" i="2"/>
  <c r="I57" i="2" s="1"/>
  <c r="H58" i="2"/>
  <c r="K204" i="2"/>
  <c r="L204" i="2"/>
  <c r="M204" i="2"/>
  <c r="N204" i="2"/>
  <c r="K205" i="2"/>
  <c r="L205" i="2"/>
  <c r="M205" i="2"/>
  <c r="N205" i="2"/>
  <c r="H60" i="2"/>
  <c r="K206" i="2"/>
  <c r="L206" i="2"/>
  <c r="M206" i="2"/>
  <c r="N206" i="2"/>
  <c r="H61" i="2"/>
  <c r="K207" i="2"/>
  <c r="L207" i="2"/>
  <c r="M207" i="2"/>
  <c r="N207" i="2"/>
  <c r="K208" i="2"/>
  <c r="L208" i="2"/>
  <c r="M208" i="2"/>
  <c r="N208" i="2"/>
  <c r="I62" i="2" s="1"/>
  <c r="K209" i="2"/>
  <c r="L209" i="2"/>
  <c r="M209" i="2"/>
  <c r="N209" i="2"/>
  <c r="I63" i="2" s="1"/>
  <c r="H64" i="2"/>
  <c r="K210" i="2"/>
  <c r="L210" i="2"/>
  <c r="M210" i="2"/>
  <c r="N210" i="2"/>
  <c r="K211" i="2"/>
  <c r="L211" i="2"/>
  <c r="M211" i="2"/>
  <c r="N211" i="2"/>
  <c r="K212" i="2"/>
  <c r="L212" i="2"/>
  <c r="M212" i="2"/>
  <c r="N212" i="2"/>
  <c r="I66" i="2" s="1"/>
  <c r="H67" i="2"/>
  <c r="K213" i="2"/>
  <c r="L213" i="2"/>
  <c r="M213" i="2"/>
  <c r="N213" i="2"/>
  <c r="K214" i="2"/>
  <c r="L214" i="2"/>
  <c r="M214" i="2"/>
  <c r="N214" i="2"/>
  <c r="N215" i="2"/>
  <c r="I69" i="2" s="1"/>
  <c r="K216" i="2"/>
  <c r="L216" i="2"/>
  <c r="M216" i="2"/>
  <c r="N216" i="2"/>
  <c r="K217" i="2"/>
  <c r="L217" i="2"/>
  <c r="M217" i="2"/>
  <c r="N217" i="2"/>
  <c r="H72" i="2"/>
  <c r="N218" i="2"/>
  <c r="I72" i="2" s="1"/>
  <c r="H73" i="2"/>
  <c r="L87" i="2"/>
  <c r="K219" i="2"/>
  <c r="L219" i="2"/>
  <c r="M219" i="2"/>
  <c r="N219" i="2"/>
  <c r="H74" i="2"/>
  <c r="K220" i="2"/>
  <c r="L220" i="2"/>
  <c r="M220" i="2"/>
  <c r="N220" i="2"/>
  <c r="H75" i="2"/>
  <c r="K221" i="2"/>
  <c r="L221" i="2"/>
  <c r="M221" i="2"/>
  <c r="N221" i="2"/>
  <c r="H76" i="2"/>
  <c r="K222" i="2"/>
  <c r="L222" i="2"/>
  <c r="M222" i="2"/>
  <c r="N222" i="2"/>
  <c r="H77" i="2"/>
  <c r="K223" i="2"/>
  <c r="L223" i="2"/>
  <c r="M223" i="2"/>
  <c r="N223" i="2"/>
  <c r="H78" i="2"/>
  <c r="K224" i="2"/>
  <c r="L224" i="2"/>
  <c r="M224" i="2"/>
  <c r="N224" i="2"/>
  <c r="I78" i="2" s="1"/>
  <c r="H79" i="2"/>
  <c r="K225" i="2"/>
  <c r="L225" i="2"/>
  <c r="M225" i="2"/>
  <c r="N225" i="2"/>
  <c r="I79" i="2" s="1"/>
  <c r="K226" i="2"/>
  <c r="L226" i="2"/>
  <c r="M226" i="2"/>
  <c r="N226" i="2"/>
  <c r="I80" i="2" s="1"/>
  <c r="L89" i="2"/>
  <c r="K227" i="2"/>
  <c r="L227" i="2"/>
  <c r="M227" i="2"/>
  <c r="N227" i="2"/>
  <c r="K228" i="2"/>
  <c r="L228" i="2"/>
  <c r="M228" i="2"/>
  <c r="I228" i="2" s="1"/>
  <c r="N228" i="2"/>
  <c r="I82" i="2" s="1"/>
  <c r="K229" i="2"/>
  <c r="L229" i="2"/>
  <c r="M229" i="2"/>
  <c r="N229" i="2"/>
  <c r="I83" i="2" s="1"/>
  <c r="H84" i="2"/>
  <c r="K230" i="2"/>
  <c r="L230" i="2"/>
  <c r="M230" i="2"/>
  <c r="N230" i="2"/>
  <c r="I84" i="2" s="1"/>
  <c r="H85" i="2"/>
  <c r="K231" i="2"/>
  <c r="L231" i="2"/>
  <c r="M231" i="2"/>
  <c r="N231" i="2"/>
  <c r="K232" i="2"/>
  <c r="L232" i="2"/>
  <c r="M232" i="2"/>
  <c r="N232" i="2"/>
  <c r="K233" i="2"/>
  <c r="L233" i="2"/>
  <c r="M233" i="2"/>
  <c r="N233" i="2"/>
  <c r="H88" i="2"/>
  <c r="L91" i="2"/>
  <c r="K234" i="2"/>
  <c r="L234" i="2"/>
  <c r="M234" i="2"/>
  <c r="N234" i="2"/>
  <c r="I88" i="2" s="1"/>
  <c r="H89" i="2"/>
  <c r="K235" i="2"/>
  <c r="L235" i="2"/>
  <c r="M235" i="2"/>
  <c r="N235" i="2"/>
  <c r="I89" i="2" s="1"/>
  <c r="H90" i="2"/>
  <c r="K236" i="2"/>
  <c r="L236" i="2"/>
  <c r="M236" i="2"/>
  <c r="N236" i="2"/>
  <c r="I90" i="2" s="1"/>
  <c r="H91" i="2"/>
  <c r="K237" i="2"/>
  <c r="L237" i="2"/>
  <c r="M237" i="2"/>
  <c r="N237" i="2"/>
  <c r="H92" i="2"/>
  <c r="K238" i="2"/>
  <c r="L238" i="2"/>
  <c r="M238" i="2"/>
  <c r="N238" i="2"/>
  <c r="H93" i="2"/>
  <c r="K239" i="2"/>
  <c r="L239" i="2"/>
  <c r="M239" i="2"/>
  <c r="N239" i="2"/>
  <c r="H94" i="2"/>
  <c r="K240" i="2"/>
  <c r="L240" i="2"/>
  <c r="M240" i="2"/>
  <c r="N240" i="2"/>
  <c r="I94" i="2" s="1"/>
  <c r="H95" i="2"/>
  <c r="K241" i="2"/>
  <c r="L241" i="2"/>
  <c r="M241" i="2"/>
  <c r="N241" i="2"/>
  <c r="L93" i="2"/>
  <c r="K242" i="2"/>
  <c r="L242" i="2"/>
  <c r="M242" i="2"/>
  <c r="N242" i="2"/>
  <c r="I96" i="2" s="1"/>
  <c r="K243" i="2"/>
  <c r="L243" i="2"/>
  <c r="M243" i="2"/>
  <c r="N243" i="2"/>
  <c r="K244" i="2"/>
  <c r="L244" i="2"/>
  <c r="M244" i="2"/>
  <c r="N244" i="2"/>
  <c r="I98" i="2" s="1"/>
  <c r="K245" i="2"/>
  <c r="L245" i="2"/>
  <c r="M245" i="2"/>
  <c r="N245" i="2"/>
  <c r="I99" i="2" s="1"/>
  <c r="H100" i="2"/>
  <c r="K246" i="2"/>
  <c r="L246" i="2"/>
  <c r="M246" i="2"/>
  <c r="N246" i="2"/>
  <c r="H101" i="2"/>
  <c r="K247" i="2"/>
  <c r="L247" i="2"/>
  <c r="M247" i="2"/>
  <c r="N247" i="2"/>
  <c r="K248" i="2"/>
  <c r="L248" i="2"/>
  <c r="M248" i="2"/>
  <c r="N248" i="2"/>
  <c r="H103" i="2"/>
  <c r="K249" i="2"/>
  <c r="L249" i="2"/>
  <c r="M249" i="2"/>
  <c r="N249" i="2"/>
  <c r="H104" i="2"/>
  <c r="K250" i="2"/>
  <c r="L250" i="2"/>
  <c r="M250" i="2"/>
  <c r="N250" i="2"/>
  <c r="I104" i="2" s="1"/>
  <c r="L95" i="2"/>
  <c r="K251" i="2"/>
  <c r="L251" i="2"/>
  <c r="M251" i="2"/>
  <c r="N251" i="2"/>
  <c r="H106" i="2"/>
  <c r="K252" i="2"/>
  <c r="L252" i="2"/>
  <c r="M252" i="2"/>
  <c r="N252" i="2"/>
  <c r="K253" i="2"/>
  <c r="L253" i="2"/>
  <c r="M253" i="2"/>
  <c r="N253" i="2"/>
  <c r="I107" i="2" s="1"/>
  <c r="H108" i="2"/>
  <c r="K254" i="2"/>
  <c r="L254" i="2"/>
  <c r="M254" i="2"/>
  <c r="N254" i="2"/>
  <c r="H109" i="2"/>
  <c r="K255" i="2"/>
  <c r="L255" i="2"/>
  <c r="M255" i="2"/>
  <c r="N255" i="2"/>
  <c r="K256" i="2"/>
  <c r="L256" i="2"/>
  <c r="M256" i="2"/>
  <c r="N256" i="2"/>
  <c r="I110" i="2" s="1"/>
  <c r="K257" i="2"/>
  <c r="L257" i="2"/>
  <c r="M257" i="2"/>
  <c r="N257" i="2"/>
  <c r="I111" i="2" s="1"/>
  <c r="H112" i="2"/>
  <c r="K258" i="2"/>
  <c r="L258" i="2"/>
  <c r="M258" i="2"/>
  <c r="N258" i="2"/>
  <c r="H113" i="2"/>
  <c r="L97" i="2"/>
  <c r="K259" i="2"/>
  <c r="L259" i="2"/>
  <c r="M259" i="2"/>
  <c r="N259" i="2"/>
  <c r="K260" i="2"/>
  <c r="L260" i="2"/>
  <c r="M260" i="2"/>
  <c r="N260" i="2"/>
  <c r="K261" i="2"/>
  <c r="L261" i="2"/>
  <c r="M261" i="2"/>
  <c r="N261" i="2"/>
  <c r="I115" i="2" s="1"/>
  <c r="H116" i="2"/>
  <c r="K262" i="2"/>
  <c r="L262" i="2"/>
  <c r="M262" i="2"/>
  <c r="N262" i="2"/>
  <c r="I116" i="2" s="1"/>
  <c r="K263" i="2"/>
  <c r="L263" i="2"/>
  <c r="M263" i="2"/>
  <c r="N263" i="2"/>
  <c r="I117" i="2" s="1"/>
  <c r="K264" i="2"/>
  <c r="L264" i="2"/>
  <c r="M264" i="2"/>
  <c r="N264" i="2"/>
  <c r="H119" i="2"/>
  <c r="M98" i="2"/>
  <c r="K265" i="2"/>
  <c r="L265" i="2"/>
  <c r="M265" i="2"/>
  <c r="N265" i="2"/>
  <c r="H120" i="2"/>
  <c r="K266" i="2"/>
  <c r="L266" i="2"/>
  <c r="M266" i="2"/>
  <c r="N266" i="2"/>
  <c r="I120" i="2" s="1"/>
  <c r="L99" i="2"/>
  <c r="K267" i="2"/>
  <c r="L267" i="2"/>
  <c r="M267" i="2"/>
  <c r="N267" i="2"/>
  <c r="I121" i="2" s="1"/>
  <c r="K268" i="2"/>
  <c r="L268" i="2"/>
  <c r="M268" i="2"/>
  <c r="N268" i="2"/>
  <c r="K269" i="2"/>
  <c r="L269" i="2"/>
  <c r="M269" i="2"/>
  <c r="N269" i="2"/>
  <c r="K270" i="2"/>
  <c r="L270" i="2"/>
  <c r="M270" i="2"/>
  <c r="N270" i="2"/>
  <c r="H125" i="2"/>
  <c r="K271" i="2"/>
  <c r="L271" i="2"/>
  <c r="M271" i="2"/>
  <c r="N271" i="2"/>
  <c r="H126" i="2"/>
  <c r="K272" i="2"/>
  <c r="L272" i="2"/>
  <c r="M272" i="2"/>
  <c r="N272" i="2"/>
  <c r="I126" i="2" s="1"/>
  <c r="H127" i="2"/>
  <c r="K273" i="2"/>
  <c r="L273" i="2"/>
  <c r="M273" i="2"/>
  <c r="N273" i="2"/>
  <c r="K274" i="2"/>
  <c r="L274" i="2"/>
  <c r="M274" i="2"/>
  <c r="N274" i="2"/>
  <c r="I128" i="2" s="1"/>
  <c r="K275" i="2"/>
  <c r="L275" i="2"/>
  <c r="M275" i="2"/>
  <c r="N275" i="2"/>
  <c r="K276" i="2"/>
  <c r="L276" i="2"/>
  <c r="M276" i="2"/>
  <c r="N276" i="2"/>
  <c r="I130" i="2" s="1"/>
  <c r="K277" i="2"/>
  <c r="L277" i="2"/>
  <c r="M277" i="2"/>
  <c r="N277" i="2"/>
  <c r="I131" i="2" s="1"/>
  <c r="N95" i="2"/>
  <c r="L79" i="2"/>
  <c r="L73" i="2"/>
  <c r="K157" i="2"/>
  <c r="K156" i="2"/>
  <c r="K155" i="2"/>
  <c r="K154" i="2"/>
  <c r="K151" i="2"/>
  <c r="O90" i="2"/>
  <c r="O87" i="2"/>
  <c r="P87" i="2" s="1"/>
  <c r="O86" i="2"/>
  <c r="M86" i="2"/>
  <c r="O84" i="2"/>
  <c r="M84" i="2"/>
  <c r="M83" i="2"/>
  <c r="O70" i="2"/>
  <c r="M70" i="2"/>
  <c r="M113" i="2"/>
  <c r="O113" i="2"/>
  <c r="P113" i="2" s="1"/>
  <c r="L117" i="2"/>
  <c r="M126" i="2"/>
  <c r="O126" i="2"/>
  <c r="P126" i="2" s="1"/>
  <c r="M128" i="2"/>
  <c r="M110" i="2"/>
  <c r="M112" i="2"/>
  <c r="M115" i="2"/>
  <c r="L118" i="2"/>
  <c r="N118" i="2"/>
  <c r="N119" i="2"/>
  <c r="L119" i="2"/>
  <c r="O116" i="2"/>
  <c r="P116" i="2" s="1"/>
  <c r="M116" i="2"/>
  <c r="L116" i="2"/>
  <c r="L74" i="2"/>
  <c r="M114" i="2"/>
  <c r="M117" i="2"/>
  <c r="M118" i="2"/>
  <c r="N117" i="2"/>
  <c r="P117" i="2" s="1"/>
  <c r="L115" i="2"/>
  <c r="N115" i="2"/>
  <c r="L113" i="2"/>
  <c r="L71" i="2"/>
  <c r="M87" i="2"/>
  <c r="M88" i="2"/>
  <c r="M89" i="2"/>
  <c r="M90" i="2"/>
  <c r="M91" i="2"/>
  <c r="M92" i="2"/>
  <c r="M94" i="2"/>
  <c r="L83" i="2"/>
  <c r="M95" i="2"/>
  <c r="M96" i="2"/>
  <c r="M97" i="2"/>
  <c r="O94" i="2"/>
  <c r="N97" i="2"/>
  <c r="L101" i="2"/>
  <c r="M100" i="2"/>
  <c r="M99" i="2"/>
  <c r="N93" i="2"/>
  <c r="N83" i="2"/>
  <c r="N73" i="2"/>
  <c r="L98" i="2"/>
  <c r="L96" i="2"/>
  <c r="L94" i="2"/>
  <c r="L92" i="2"/>
  <c r="L90" i="2"/>
  <c r="Q113" i="2"/>
  <c r="L88" i="2"/>
  <c r="L84" i="2"/>
  <c r="N101" i="2"/>
  <c r="Q66" i="2"/>
  <c r="Q57" i="2"/>
  <c r="N99" i="2"/>
  <c r="Q24" i="2"/>
  <c r="Q39" i="2"/>
  <c r="N41" i="2"/>
  <c r="Q41" i="2"/>
  <c r="Q37" i="2"/>
  <c r="L100" i="2"/>
  <c r="N114" i="2"/>
  <c r="P114" i="2" s="1"/>
  <c r="L114" i="2"/>
  <c r="N128" i="2"/>
  <c r="L128" i="2"/>
  <c r="L129" i="2"/>
  <c r="N129" i="2"/>
  <c r="L135" i="2"/>
  <c r="N135" i="2"/>
  <c r="Q87" i="2"/>
  <c r="Q43" i="2"/>
  <c r="Q47" i="2"/>
  <c r="O33" i="2"/>
  <c r="Q33" i="2"/>
  <c r="Q35" i="2"/>
  <c r="Q26" i="2"/>
  <c r="N49" i="2"/>
  <c r="Q49" i="2"/>
  <c r="Q116" i="2"/>
  <c r="O56" i="2"/>
  <c r="Q56" i="2"/>
  <c r="Q36" i="2"/>
  <c r="Q64" i="2"/>
  <c r="Q95" i="2"/>
  <c r="Q63" i="2"/>
  <c r="Q18" i="2"/>
  <c r="Q54" i="2"/>
  <c r="Q111" i="2"/>
  <c r="Q11" i="2"/>
  <c r="Q53" i="2"/>
  <c r="Q61" i="2"/>
  <c r="Q60" i="2"/>
  <c r="Q55" i="2"/>
  <c r="Q40" i="2"/>
  <c r="N58" i="2"/>
  <c r="Q58" i="2"/>
  <c r="Q10" i="2"/>
  <c r="N13" i="2"/>
  <c r="Q13" i="2"/>
  <c r="Q51" i="2"/>
  <c r="Q27" i="2"/>
  <c r="Q62" i="2"/>
  <c r="Q52" i="2"/>
  <c r="O12" i="2"/>
  <c r="Q12" i="2"/>
  <c r="Q19" i="2"/>
  <c r="Q17" i="2"/>
  <c r="Q16" i="2"/>
  <c r="O6" i="2"/>
  <c r="Q6" i="2"/>
  <c r="Q117" i="2"/>
  <c r="Q9" i="2"/>
  <c r="Q59" i="2"/>
  <c r="O48" i="2"/>
  <c r="Q48" i="2"/>
  <c r="Q4" i="2"/>
  <c r="Q96" i="2"/>
  <c r="Q74" i="2"/>
  <c r="O32" i="2"/>
  <c r="Q32" i="2"/>
  <c r="Q84" i="2"/>
  <c r="Q86" i="2"/>
  <c r="Q107" i="2"/>
  <c r="Q81" i="2"/>
  <c r="Q83" i="2"/>
  <c r="N91" i="2"/>
  <c r="Q91" i="2"/>
  <c r="Q7" i="2"/>
  <c r="Q72" i="2"/>
  <c r="Q80" i="2"/>
  <c r="Q29" i="2"/>
  <c r="Q45" i="2"/>
  <c r="Q78" i="2"/>
  <c r="N34" i="2"/>
  <c r="Q34" i="2"/>
  <c r="Q85" i="2"/>
  <c r="O38" i="2"/>
  <c r="Q38" i="2"/>
  <c r="Q42" i="2"/>
  <c r="O44" i="2"/>
  <c r="Q44" i="2"/>
  <c r="Q46" i="2"/>
  <c r="Q92" i="2"/>
  <c r="Q115" i="2"/>
  <c r="Q50" i="2"/>
  <c r="Q93" i="2"/>
  <c r="Q8" i="2"/>
  <c r="Q73" i="2"/>
  <c r="Q14" i="2"/>
  <c r="Q15" i="2"/>
  <c r="Q76" i="2"/>
  <c r="Q77" i="2"/>
  <c r="Q20" i="2"/>
  <c r="O21" i="2"/>
  <c r="Q21" i="2"/>
  <c r="Q22" i="2"/>
  <c r="Q23" i="2"/>
  <c r="N25" i="2"/>
  <c r="Q25" i="2"/>
  <c r="Q28" i="2"/>
  <c r="O30" i="2"/>
  <c r="Q30" i="2"/>
  <c r="Q31" i="2"/>
  <c r="Q101" i="2"/>
  <c r="Q67" i="2"/>
  <c r="N65" i="2"/>
  <c r="Q65" i="2"/>
  <c r="Q104" i="2"/>
  <c r="L126" i="2"/>
  <c r="L127" i="2"/>
  <c r="N127" i="2"/>
  <c r="N134" i="2"/>
  <c r="L134" i="2"/>
  <c r="M139" i="2"/>
  <c r="R142" i="2"/>
  <c r="Q99" i="2"/>
  <c r="Q119" i="2"/>
  <c r="Q118" i="2"/>
  <c r="Q110" i="2"/>
  <c r="Q89" i="2"/>
  <c r="Q88" i="2"/>
  <c r="Q94" i="2"/>
  <c r="N98" i="2"/>
  <c r="P98" i="2" s="1"/>
  <c r="Q98" i="2"/>
  <c r="Q97" i="2"/>
  <c r="Q125" i="2"/>
  <c r="Q129" i="2"/>
  <c r="Q128" i="2"/>
  <c r="Q106" i="2"/>
  <c r="Q135" i="2"/>
  <c r="Q71" i="2"/>
  <c r="Q138" i="2"/>
  <c r="Q126" i="2"/>
  <c r="Q114" i="2"/>
  <c r="Q108" i="2"/>
  <c r="Q82" i="2"/>
  <c r="Q139" i="2"/>
  <c r="Q133" i="2"/>
  <c r="Q105" i="2"/>
  <c r="Q70" i="2"/>
  <c r="Q123" i="2"/>
  <c r="Q109" i="2"/>
  <c r="Q134" i="2"/>
  <c r="Q127" i="2"/>
  <c r="Q124" i="2"/>
  <c r="Q100" i="2"/>
  <c r="Q90" i="2"/>
  <c r="Q122" i="2"/>
  <c r="Q142" i="2"/>
  <c r="Q132" i="2"/>
  <c r="I68" i="2"/>
  <c r="I53" i="2"/>
  <c r="I47" i="2"/>
  <c r="M59" i="2"/>
  <c r="L57" i="2"/>
  <c r="M10" i="2"/>
  <c r="I17" i="2"/>
  <c r="L7" i="2"/>
  <c r="M66" i="2"/>
  <c r="L9" i="2"/>
  <c r="M64" i="2"/>
  <c r="I125" i="2"/>
  <c r="L60" i="2"/>
  <c r="M55" i="2"/>
  <c r="L50" i="2"/>
  <c r="L49" i="2"/>
  <c r="L47" i="2"/>
  <c r="M42" i="2"/>
  <c r="L35" i="2"/>
  <c r="L33" i="2"/>
  <c r="H47" i="2"/>
  <c r="I16" i="2"/>
  <c r="L66" i="2"/>
  <c r="L64" i="2"/>
  <c r="L55" i="2"/>
  <c r="M49" i="2"/>
  <c r="L41" i="2"/>
  <c r="L6" i="2"/>
  <c r="L62" i="2"/>
  <c r="L51" i="2"/>
  <c r="M43" i="2"/>
  <c r="I59" i="2"/>
  <c r="M30" i="2"/>
  <c r="M24" i="2"/>
  <c r="M21" i="2"/>
  <c r="I39" i="2"/>
  <c r="M16" i="2"/>
  <c r="M15" i="2"/>
  <c r="L8" i="2"/>
  <c r="L36" i="2"/>
  <c r="M27" i="2"/>
  <c r="M33" i="2"/>
  <c r="M46" i="2"/>
  <c r="M25" i="2"/>
  <c r="L67" i="2"/>
  <c r="M54" i="2"/>
  <c r="I105" i="2"/>
  <c r="I101" i="2"/>
  <c r="M51" i="2"/>
  <c r="M50" i="2"/>
  <c r="L46" i="2"/>
  <c r="L44" i="2"/>
  <c r="L43" i="2"/>
  <c r="M38" i="2"/>
  <c r="I73" i="2"/>
  <c r="M36" i="2"/>
  <c r="M35" i="2"/>
  <c r="I67" i="2"/>
  <c r="L31" i="2"/>
  <c r="L30" i="2"/>
  <c r="I52" i="2"/>
  <c r="L27" i="2"/>
  <c r="L26" i="2"/>
  <c r="L25" i="2"/>
  <c r="L24" i="2"/>
  <c r="L22" i="2"/>
  <c r="L21" i="2"/>
  <c r="I38" i="2"/>
  <c r="L20" i="2"/>
  <c r="L19" i="2"/>
  <c r="I34" i="2"/>
  <c r="L18" i="2"/>
  <c r="L16" i="2"/>
  <c r="L15" i="2"/>
  <c r="I23" i="2"/>
  <c r="L5" i="2"/>
  <c r="I6" i="2"/>
  <c r="H10" i="2"/>
  <c r="H7" i="2"/>
  <c r="H16" i="2"/>
  <c r="H20" i="2"/>
  <c r="H22" i="2"/>
  <c r="H24" i="2"/>
  <c r="L54" i="2"/>
  <c r="M5" i="2"/>
  <c r="M22" i="2"/>
  <c r="M57" i="2"/>
  <c r="M52" i="2"/>
  <c r="L38" i="2"/>
  <c r="L65" i="2"/>
  <c r="L10" i="2"/>
  <c r="M67" i="2"/>
  <c r="L59" i="2"/>
  <c r="M39" i="2"/>
  <c r="M12" i="2"/>
  <c r="M19" i="2"/>
  <c r="M6" i="2"/>
  <c r="L28" i="2"/>
  <c r="L42" i="2"/>
  <c r="M7" i="2"/>
  <c r="L13" i="2"/>
  <c r="M18" i="2"/>
  <c r="M28" i="2"/>
  <c r="H26" i="2"/>
  <c r="B99" i="5" l="1"/>
  <c r="A99" i="5" s="1"/>
  <c r="O101" i="2"/>
  <c r="M101" i="2"/>
  <c r="B133" i="5"/>
  <c r="A133" i="5" s="1"/>
  <c r="M135" i="2"/>
  <c r="O135" i="2"/>
  <c r="B117" i="5"/>
  <c r="A117" i="5" s="1"/>
  <c r="M119" i="2"/>
  <c r="O119" i="2"/>
  <c r="B127" i="5"/>
  <c r="A127" i="5" s="1"/>
  <c r="B137" i="5"/>
  <c r="A137" i="5" s="1"/>
  <c r="M129" i="2"/>
  <c r="B125" i="5"/>
  <c r="A125" i="5" s="1"/>
  <c r="O127" i="2"/>
  <c r="M127" i="2"/>
  <c r="O93" i="2"/>
  <c r="P93" i="2" s="1"/>
  <c r="B91" i="5"/>
  <c r="A91" i="5" s="1"/>
  <c r="M93" i="2"/>
  <c r="M134" i="2"/>
  <c r="B132" i="5"/>
  <c r="A132" i="5" s="1"/>
  <c r="O134" i="2"/>
  <c r="P134" i="2"/>
  <c r="O115" i="2"/>
  <c r="P127" i="2"/>
  <c r="L112" i="2"/>
  <c r="N112" i="2"/>
  <c r="N86" i="2"/>
  <c r="P86" i="2" s="1"/>
  <c r="L86" i="2"/>
  <c r="L139" i="2"/>
  <c r="N139" i="2"/>
  <c r="P139" i="2" s="1"/>
  <c r="M142" i="2"/>
  <c r="B140" i="5"/>
  <c r="A140" i="5" s="1"/>
  <c r="O142" i="2"/>
  <c r="B83" i="5"/>
  <c r="A83" i="5" s="1"/>
  <c r="O85" i="2"/>
  <c r="M85" i="2"/>
  <c r="L85" i="2"/>
  <c r="N85" i="2"/>
  <c r="P85" i="2" s="1"/>
  <c r="M111" i="2"/>
  <c r="O111" i="2"/>
  <c r="B109" i="5"/>
  <c r="A109" i="5" s="1"/>
  <c r="N111" i="2"/>
  <c r="L111" i="2"/>
  <c r="B123" i="5"/>
  <c r="A123" i="5" s="1"/>
  <c r="M125" i="2"/>
  <c r="O125" i="2"/>
  <c r="P125" i="2" s="1"/>
  <c r="P84" i="2"/>
  <c r="B80" i="5"/>
  <c r="A80" i="5" s="1"/>
  <c r="O82" i="2"/>
  <c r="M82" i="2"/>
  <c r="N110" i="2"/>
  <c r="L110" i="2"/>
  <c r="N125" i="2"/>
  <c r="L125" i="2"/>
  <c r="B131" i="5"/>
  <c r="A131" i="5" s="1"/>
  <c r="O133" i="2"/>
  <c r="M133" i="2"/>
  <c r="L82" i="2"/>
  <c r="N82" i="2"/>
  <c r="P82" i="2" s="1"/>
  <c r="B79" i="5"/>
  <c r="A79" i="5" s="1"/>
  <c r="M81" i="2"/>
  <c r="O81" i="2"/>
  <c r="O109" i="2"/>
  <c r="M109" i="2"/>
  <c r="B107" i="5"/>
  <c r="A107" i="5" s="1"/>
  <c r="N81" i="2"/>
  <c r="L81" i="2"/>
  <c r="B78" i="5"/>
  <c r="A78" i="5" s="1"/>
  <c r="O80" i="2"/>
  <c r="M80" i="2"/>
  <c r="L109" i="2"/>
  <c r="N109" i="2"/>
  <c r="P109" i="2" s="1"/>
  <c r="M124" i="2"/>
  <c r="B122" i="5"/>
  <c r="A122" i="5" s="1"/>
  <c r="O124" i="2"/>
  <c r="N80" i="2"/>
  <c r="P80" i="2" s="1"/>
  <c r="L80" i="2"/>
  <c r="B77" i="5"/>
  <c r="A77" i="5" s="1"/>
  <c r="O79" i="2"/>
  <c r="M79" i="2"/>
  <c r="O108" i="2"/>
  <c r="B106" i="5"/>
  <c r="A106" i="5" s="1"/>
  <c r="M108" i="2"/>
  <c r="B76" i="5"/>
  <c r="A76" i="5" s="1"/>
  <c r="O78" i="2"/>
  <c r="M78" i="2"/>
  <c r="M138" i="2"/>
  <c r="O138" i="2"/>
  <c r="P138" i="2" s="1"/>
  <c r="B136" i="5"/>
  <c r="A136" i="5" s="1"/>
  <c r="L78" i="2"/>
  <c r="N78" i="2"/>
  <c r="L108" i="2"/>
  <c r="N108" i="2"/>
  <c r="L124" i="2"/>
  <c r="N124" i="2"/>
  <c r="L133" i="2"/>
  <c r="N133" i="2"/>
  <c r="P133" i="2" s="1"/>
  <c r="B75" i="5"/>
  <c r="A75" i="5" s="1"/>
  <c r="M77" i="2"/>
  <c r="O77" i="2"/>
  <c r="L77" i="2"/>
  <c r="N77" i="2"/>
  <c r="P77" i="2" s="1"/>
  <c r="B105" i="5"/>
  <c r="A105" i="5" s="1"/>
  <c r="M107" i="2"/>
  <c r="O107" i="2"/>
  <c r="B74" i="5"/>
  <c r="A74" i="5" s="1"/>
  <c r="M76" i="2"/>
  <c r="O76" i="2"/>
  <c r="M123" i="2"/>
  <c r="O123" i="2"/>
  <c r="B121" i="5"/>
  <c r="A121" i="5" s="1"/>
  <c r="L76" i="2"/>
  <c r="N76" i="2"/>
  <c r="N107" i="2"/>
  <c r="P107" i="2" s="1"/>
  <c r="L107" i="2"/>
  <c r="B73" i="5"/>
  <c r="A73" i="5" s="1"/>
  <c r="O75" i="2"/>
  <c r="M75" i="2"/>
  <c r="L75" i="2"/>
  <c r="N75" i="2"/>
  <c r="P75" i="2" s="1"/>
  <c r="B104" i="5"/>
  <c r="A104" i="5" s="1"/>
  <c r="M106" i="2"/>
  <c r="O106" i="2"/>
  <c r="P106" i="2" s="1"/>
  <c r="B72" i="5"/>
  <c r="A72" i="5" s="1"/>
  <c r="M74" i="2"/>
  <c r="O74" i="2"/>
  <c r="N106" i="2"/>
  <c r="L106" i="2"/>
  <c r="N123" i="2"/>
  <c r="L123" i="2"/>
  <c r="N74" i="2"/>
  <c r="P74" i="2" s="1"/>
  <c r="O132" i="2"/>
  <c r="M132" i="2"/>
  <c r="B130" i="5"/>
  <c r="A130" i="5" s="1"/>
  <c r="O105" i="2"/>
  <c r="M105" i="2"/>
  <c r="B103" i="5"/>
  <c r="A103" i="5" s="1"/>
  <c r="B71" i="5"/>
  <c r="A71" i="5" s="1"/>
  <c r="O73" i="2"/>
  <c r="P73" i="2" s="1"/>
  <c r="M73" i="2"/>
  <c r="B70" i="5"/>
  <c r="A70" i="5" s="1"/>
  <c r="M72" i="2"/>
  <c r="O72" i="2"/>
  <c r="B120" i="5"/>
  <c r="A120" i="5" s="1"/>
  <c r="O122" i="2"/>
  <c r="M122" i="2"/>
  <c r="N72" i="2"/>
  <c r="L72" i="2"/>
  <c r="L105" i="2"/>
  <c r="N105" i="2"/>
  <c r="P72" i="2"/>
  <c r="B102" i="5"/>
  <c r="A102" i="5" s="1"/>
  <c r="O104" i="2"/>
  <c r="M104" i="2"/>
  <c r="B69" i="5"/>
  <c r="A69" i="5" s="1"/>
  <c r="O71" i="2"/>
  <c r="M71" i="2"/>
  <c r="N71" i="2"/>
  <c r="P71" i="2" s="1"/>
  <c r="N142" i="2"/>
  <c r="L142" i="2"/>
  <c r="L138" i="2"/>
  <c r="L122" i="2"/>
  <c r="L70" i="2"/>
  <c r="N132" i="2"/>
  <c r="N104" i="2"/>
  <c r="P104" i="2" s="1"/>
  <c r="P97" i="2"/>
  <c r="P122" i="2"/>
  <c r="P115" i="2"/>
  <c r="P111" i="2"/>
  <c r="P96" i="2"/>
  <c r="P70" i="2"/>
  <c r="B2" i="5"/>
  <c r="A2" i="5" s="1"/>
  <c r="B61" i="5"/>
  <c r="A61" i="5" s="1"/>
  <c r="B29" i="5"/>
  <c r="A29" i="5" s="1"/>
  <c r="B21" i="5"/>
  <c r="A21" i="5" s="1"/>
  <c r="B60" i="5"/>
  <c r="A60" i="5" s="1"/>
  <c r="B12" i="5"/>
  <c r="A12" i="5" s="1"/>
  <c r="B38" i="5"/>
  <c r="A38" i="5" s="1"/>
  <c r="I64" i="2"/>
  <c r="B59" i="5"/>
  <c r="A59" i="5" s="1"/>
  <c r="B35" i="5"/>
  <c r="A35" i="5" s="1"/>
  <c r="B11" i="5"/>
  <c r="A11" i="5" s="1"/>
  <c r="O58" i="2"/>
  <c r="B58" i="5"/>
  <c r="A58" i="5" s="1"/>
  <c r="B18" i="5"/>
  <c r="A18" i="5" s="1"/>
  <c r="B56" i="5"/>
  <c r="A56" i="5" s="1"/>
  <c r="B24" i="5"/>
  <c r="A24" i="5" s="1"/>
  <c r="P100" i="2"/>
  <c r="I174" i="2"/>
  <c r="I182" i="2"/>
  <c r="I250" i="2"/>
  <c r="I42" i="2"/>
  <c r="I186" i="2"/>
  <c r="I24" i="2"/>
  <c r="I18" i="2"/>
  <c r="L17" i="2"/>
  <c r="I60" i="2"/>
  <c r="I245" i="2"/>
  <c r="I102" i="2"/>
  <c r="I4" i="2"/>
  <c r="I108" i="2"/>
  <c r="I76" i="2"/>
  <c r="O34" i="2"/>
  <c r="I86" i="2"/>
  <c r="I54" i="2"/>
  <c r="I254" i="2"/>
  <c r="P92" i="2"/>
  <c r="I241" i="2"/>
  <c r="P112" i="2"/>
  <c r="I219" i="2"/>
  <c r="P110" i="2"/>
  <c r="I220" i="2"/>
  <c r="I216" i="2"/>
  <c r="P129" i="2"/>
  <c r="I243" i="2"/>
  <c r="I91" i="2"/>
  <c r="I81" i="2"/>
  <c r="I75" i="2"/>
  <c r="I41" i="2"/>
  <c r="I29" i="2"/>
  <c r="I233" i="2"/>
  <c r="H86" i="2"/>
  <c r="I253" i="2"/>
  <c r="I246" i="2"/>
  <c r="I196" i="2"/>
  <c r="I238" i="2"/>
  <c r="I181" i="2"/>
  <c r="I208" i="2"/>
  <c r="H122" i="2"/>
  <c r="P91" i="2"/>
  <c r="I235" i="2"/>
  <c r="N56" i="2"/>
  <c r="N48" i="2"/>
  <c r="N5" i="2"/>
  <c r="P83" i="2"/>
  <c r="I71" i="2"/>
  <c r="P78" i="2"/>
  <c r="I113" i="2"/>
  <c r="I109" i="2"/>
  <c r="I87" i="2"/>
  <c r="I31" i="2"/>
  <c r="I19" i="2"/>
  <c r="I5" i="2"/>
  <c r="I13" i="2"/>
  <c r="I175" i="2"/>
  <c r="P101" i="2"/>
  <c r="I97" i="2"/>
  <c r="I168" i="2"/>
  <c r="I159" i="2"/>
  <c r="M47" i="2"/>
  <c r="I192" i="2"/>
  <c r="P89" i="2"/>
  <c r="O67" i="2"/>
  <c r="I154" i="2"/>
  <c r="I49" i="2"/>
  <c r="O25" i="2"/>
  <c r="H53" i="2"/>
  <c r="I37" i="2"/>
  <c r="O60" i="2"/>
  <c r="I183" i="2"/>
  <c r="I178" i="2"/>
  <c r="I123" i="2"/>
  <c r="N36" i="2"/>
  <c r="O17" i="2"/>
  <c r="O66" i="2"/>
  <c r="I118" i="2"/>
  <c r="I112" i="2"/>
  <c r="I93" i="2"/>
  <c r="I119" i="2"/>
  <c r="N29" i="2"/>
  <c r="P123" i="2"/>
  <c r="I247" i="2"/>
  <c r="I226" i="2"/>
  <c r="I205" i="2"/>
  <c r="I200" i="2"/>
  <c r="P119" i="2"/>
  <c r="P88" i="2"/>
  <c r="P76" i="2"/>
  <c r="N23" i="2"/>
  <c r="I257" i="2"/>
  <c r="I237" i="2"/>
  <c r="H13" i="2"/>
  <c r="I187" i="2"/>
  <c r="P99" i="2"/>
  <c r="P81" i="2"/>
  <c r="P79" i="2"/>
  <c r="O51" i="2"/>
  <c r="O43" i="2"/>
  <c r="N27" i="2"/>
  <c r="O57" i="2"/>
  <c r="P90" i="2"/>
  <c r="N19" i="2"/>
  <c r="I103" i="2"/>
  <c r="N63" i="2"/>
  <c r="M11" i="2"/>
  <c r="N17" i="2"/>
  <c r="N53" i="2"/>
  <c r="I217" i="2"/>
  <c r="I191" i="2"/>
  <c r="I163" i="2"/>
  <c r="N64" i="2"/>
  <c r="N47" i="2"/>
  <c r="I214" i="2"/>
  <c r="I199" i="2"/>
  <c r="I179" i="2"/>
  <c r="P105" i="2"/>
  <c r="I255" i="2"/>
  <c r="I207" i="2"/>
  <c r="I151" i="2"/>
  <c r="I157" i="2"/>
  <c r="I271" i="2"/>
  <c r="I269" i="2"/>
  <c r="I266" i="2"/>
  <c r="I268" i="2"/>
  <c r="I267" i="2"/>
  <c r="I221" i="2"/>
  <c r="I164" i="2"/>
  <c r="I277" i="2"/>
  <c r="I193" i="2"/>
  <c r="I180" i="2"/>
  <c r="P108" i="2"/>
  <c r="I227" i="2"/>
  <c r="I225" i="2"/>
  <c r="I206" i="2"/>
  <c r="I211" i="2"/>
  <c r="I201" i="2"/>
  <c r="M48" i="2"/>
  <c r="I274" i="2"/>
  <c r="I261" i="2"/>
  <c r="I259" i="2"/>
  <c r="I256" i="2"/>
  <c r="I236" i="2"/>
  <c r="I230" i="2"/>
  <c r="I194" i="2"/>
  <c r="I176" i="2"/>
  <c r="I169" i="2"/>
  <c r="N16" i="2"/>
  <c r="O9" i="2"/>
  <c r="I275" i="2"/>
  <c r="O62" i="2"/>
  <c r="O50" i="2"/>
  <c r="I92" i="2"/>
  <c r="I232" i="2"/>
  <c r="N42" i="2"/>
  <c r="N22" i="2"/>
  <c r="I258" i="2"/>
  <c r="P58" i="2" s="1"/>
  <c r="H128" i="2"/>
  <c r="I264" i="2"/>
  <c r="I244" i="2"/>
  <c r="I209" i="2"/>
  <c r="I155" i="2"/>
  <c r="I170" i="2"/>
  <c r="M45" i="2"/>
  <c r="I43" i="2"/>
  <c r="I61" i="2"/>
  <c r="I122" i="2"/>
  <c r="I171" i="2"/>
  <c r="I272" i="2"/>
  <c r="I249" i="2"/>
  <c r="I239" i="2"/>
  <c r="I231" i="2"/>
  <c r="I212" i="2"/>
  <c r="I202" i="2"/>
  <c r="I167" i="2"/>
  <c r="I165" i="2"/>
  <c r="I150" i="2"/>
  <c r="P135" i="2"/>
  <c r="P95" i="2"/>
  <c r="P94" i="2"/>
  <c r="O15" i="2"/>
  <c r="O7" i="2"/>
  <c r="N33" i="2"/>
  <c r="I58" i="2"/>
  <c r="N28" i="2"/>
  <c r="L58" i="2"/>
  <c r="L63" i="2"/>
  <c r="I223" i="2"/>
  <c r="I262" i="2"/>
  <c r="I242" i="2"/>
  <c r="I210" i="2"/>
  <c r="I190" i="2"/>
  <c r="I188" i="2"/>
  <c r="H40" i="2"/>
  <c r="I184" i="2"/>
  <c r="I218" i="2"/>
  <c r="I153" i="2"/>
  <c r="O54" i="2"/>
  <c r="O39" i="2"/>
  <c r="O31" i="2"/>
  <c r="O24" i="2"/>
  <c r="N18" i="2"/>
  <c r="I95" i="2"/>
  <c r="O46" i="2"/>
  <c r="I85" i="2"/>
  <c r="N9" i="2"/>
  <c r="P124" i="2"/>
  <c r="P128" i="2"/>
  <c r="I265" i="2"/>
  <c r="I213" i="2"/>
  <c r="I203" i="2"/>
  <c r="I198" i="2"/>
  <c r="H51" i="2"/>
  <c r="I195" i="2"/>
  <c r="I158" i="2"/>
  <c r="I156" i="2"/>
  <c r="I106" i="2"/>
  <c r="I162" i="2"/>
  <c r="M56" i="2"/>
  <c r="M34" i="2"/>
  <c r="M53" i="2"/>
  <c r="H5" i="2"/>
  <c r="I276" i="2"/>
  <c r="I260" i="2"/>
  <c r="I248" i="2"/>
  <c r="I240" i="2"/>
  <c r="I229" i="2"/>
  <c r="I224" i="2"/>
  <c r="M17" i="2"/>
  <c r="I161" i="2"/>
  <c r="O53" i="2"/>
  <c r="N11" i="2"/>
  <c r="N66" i="2"/>
  <c r="I124" i="2"/>
  <c r="N61" i="2"/>
  <c r="I114" i="2"/>
  <c r="N40" i="2"/>
  <c r="I197" i="2"/>
  <c r="O14" i="2"/>
  <c r="P118" i="2"/>
  <c r="I251" i="2"/>
  <c r="I222" i="2"/>
  <c r="I185" i="2"/>
  <c r="I172" i="2"/>
  <c r="N35" i="2"/>
  <c r="I234" i="2"/>
  <c r="I20" i="2"/>
  <c r="I160" i="2"/>
  <c r="M32" i="2"/>
  <c r="I270" i="2"/>
  <c r="O26" i="2"/>
  <c r="N43" i="2"/>
  <c r="H34" i="2"/>
  <c r="H27" i="2"/>
  <c r="O59" i="2"/>
  <c r="O45" i="2"/>
  <c r="O18" i="2"/>
  <c r="N55" i="2"/>
  <c r="N52" i="2"/>
  <c r="N37" i="2"/>
  <c r="N26" i="2"/>
  <c r="N20" i="2"/>
  <c r="P20" i="2" s="1"/>
  <c r="I273" i="2"/>
  <c r="N31" i="2"/>
  <c r="I263" i="2"/>
  <c r="I129" i="2"/>
  <c r="I65" i="2"/>
  <c r="I204" i="2"/>
  <c r="N59" i="2"/>
  <c r="N51" i="2"/>
  <c r="O40" i="2"/>
  <c r="N54" i="2"/>
  <c r="I252" i="2"/>
  <c r="N24" i="2"/>
  <c r="H71" i="2"/>
  <c r="H37" i="2"/>
  <c r="H29" i="2"/>
  <c r="H25" i="2"/>
  <c r="I189" i="2"/>
  <c r="O65" i="2"/>
  <c r="O36" i="2"/>
  <c r="O29" i="2"/>
  <c r="O23" i="2"/>
  <c r="O13" i="2"/>
  <c r="N44" i="2"/>
  <c r="N8" i="2"/>
  <c r="N4" i="2"/>
  <c r="H59" i="2"/>
  <c r="H32" i="2"/>
  <c r="H131" i="2"/>
  <c r="I70" i="2"/>
  <c r="I100" i="2"/>
  <c r="H31" i="2"/>
  <c r="I77" i="2"/>
  <c r="I74" i="2"/>
  <c r="N67" i="2"/>
  <c r="N15" i="2"/>
  <c r="O42" i="2"/>
  <c r="I177" i="2"/>
  <c r="O61" i="2"/>
  <c r="H107" i="2"/>
  <c r="H62" i="2"/>
  <c r="I173" i="2"/>
  <c r="O64" i="2"/>
  <c r="O35" i="2"/>
  <c r="O27" i="2"/>
  <c r="O16" i="2"/>
  <c r="O11" i="2"/>
  <c r="N46" i="2"/>
  <c r="N10" i="2"/>
  <c r="L12" i="2"/>
  <c r="I25" i="2"/>
  <c r="I127" i="2"/>
  <c r="I55" i="2"/>
  <c r="I166" i="2"/>
  <c r="H110" i="2"/>
  <c r="H99" i="2"/>
  <c r="H96" i="2"/>
  <c r="H65" i="2"/>
  <c r="H15" i="2"/>
  <c r="I152" i="2"/>
  <c r="O49" i="2"/>
  <c r="O41" i="2"/>
  <c r="N38" i="2"/>
  <c r="N30" i="2"/>
  <c r="N21" i="2"/>
  <c r="N39" i="2"/>
  <c r="H124" i="2"/>
  <c r="N57" i="2"/>
  <c r="N50" i="2"/>
  <c r="M29" i="2"/>
  <c r="M44" i="2"/>
  <c r="H118" i="2"/>
  <c r="I14" i="2"/>
  <c r="N7" i="2"/>
  <c r="H105" i="2"/>
  <c r="H83" i="2"/>
  <c r="H80" i="2"/>
  <c r="I215" i="2"/>
  <c r="O47" i="2"/>
  <c r="O19" i="2"/>
  <c r="N62" i="2"/>
  <c r="N60" i="2"/>
  <c r="N32" i="2"/>
  <c r="N14" i="2"/>
  <c r="P142" i="2" l="1"/>
  <c r="P132" i="2"/>
  <c r="P6" i="2"/>
  <c r="P63" i="2"/>
  <c r="P32" i="2"/>
  <c r="P45" i="2"/>
  <c r="P37" i="2"/>
  <c r="P56" i="2"/>
  <c r="P50" i="2"/>
  <c r="P34" i="2"/>
  <c r="P33" i="2"/>
  <c r="P29" i="2"/>
  <c r="P48" i="2"/>
  <c r="P25" i="2"/>
  <c r="P30" i="2"/>
  <c r="P38" i="2"/>
  <c r="P21" i="2"/>
  <c r="P10" i="2"/>
  <c r="P19" i="2"/>
  <c r="P47" i="2"/>
  <c r="P31" i="2"/>
  <c r="P43" i="2"/>
  <c r="P36" i="2"/>
  <c r="P17" i="2"/>
  <c r="P52" i="2"/>
  <c r="P49" i="2"/>
  <c r="P42" i="2"/>
  <c r="P41" i="2"/>
  <c r="P57" i="2"/>
  <c r="P5" i="2"/>
  <c r="P22" i="2"/>
  <c r="P65" i="2"/>
  <c r="P15" i="2"/>
  <c r="P62" i="2"/>
  <c r="P51" i="2"/>
  <c r="P11" i="2"/>
  <c r="P13" i="2"/>
  <c r="P67" i="2"/>
  <c r="P53" i="2"/>
  <c r="P61" i="2"/>
  <c r="P12" i="2"/>
  <c r="P9" i="2"/>
  <c r="P35" i="2"/>
  <c r="P55" i="2"/>
  <c r="P60" i="2"/>
  <c r="P18" i="2"/>
  <c r="P7" i="2"/>
  <c r="P39" i="2"/>
  <c r="P4" i="2"/>
  <c r="P40" i="2"/>
  <c r="P8" i="2"/>
  <c r="P46" i="2"/>
  <c r="P44" i="2"/>
  <c r="P59" i="2"/>
  <c r="P26" i="2"/>
  <c r="P66" i="2"/>
  <c r="P27" i="2"/>
  <c r="P24" i="2"/>
  <c r="P16" i="2"/>
  <c r="P14" i="2"/>
  <c r="P28" i="2"/>
  <c r="P54" i="2"/>
  <c r="P23" i="2"/>
  <c r="P64" i="2"/>
</calcChain>
</file>

<file path=xl/sharedStrings.xml><?xml version="1.0" encoding="utf-8"?>
<sst xmlns="http://schemas.openxmlformats.org/spreadsheetml/2006/main" count="242" uniqueCount="209">
  <si>
    <t>Version 0.1, date – 27 February, 2014</t>
  </si>
  <si>
    <t>Instructions</t>
  </si>
  <si>
    <t>Parameters</t>
  </si>
  <si>
    <r>
      <t xml:space="preserve">This spreadsheet can be used by PAW managers to calculate scoring points, manage the Standings table during the tournament, </t>
    </r>
    <r>
      <rPr>
        <b/>
        <sz val="10"/>
        <rFont val="Arial"/>
        <family val="2"/>
      </rPr>
      <t>or both</t>
    </r>
  </si>
  <si>
    <t>Scoring Points</t>
  </si>
  <si>
    <t>Minimum points for calculation</t>
  </si>
  <si>
    <t>Symbol count in scopo</t>
  </si>
  <si>
    <t>Import the latest ATP Standings list from Steve G's website into another sheet and then copy the needed columns as follows: player's name to column B, country to C and current week points to column D in the ScoPo sheet. You can copy up to 1800 players so basically the whole list.</t>
  </si>
  <si>
    <t>Filler symbols in scopo</t>
  </si>
  <si>
    <t>.</t>
  </si>
  <si>
    <t>Note: Leave the Qualifiers and Byes where they are, copy the list below them. The order in which the players are is not important.</t>
  </si>
  <si>
    <t>When the draw is out, assign each player the draw number in column A. For example, seed one would get number 1, seed two would get number 32. Assign draw numbers also to the qualifiers at the top of the list.</t>
  </si>
  <si>
    <t>Picks</t>
  </si>
  <si>
    <t>Put any comments (such as WC or Q) in column E and seed numbers in column F.</t>
  </si>
  <si>
    <t>Word between the last names in picks</t>
  </si>
  <si>
    <t>over</t>
  </si>
  <si>
    <t>In H4-J35 you have the players list correctly formatted to be copied to MTF. Though you should first copy this list to another spreadsheet and apply sorting to it.</t>
  </si>
  <si>
    <t>Symbol count before the actual pick starts</t>
  </si>
  <si>
    <t>In column P you have the scoring points already formatted for copying to MTF. You can change the formatting by changing the parameters to the right of this text.</t>
  </si>
  <si>
    <t>Text for blank picks</t>
  </si>
  <si>
    <t>No pick yet</t>
  </si>
  <si>
    <t>k yet</t>
  </si>
  <si>
    <t>Note: If no.5 in the draw was a qualifier and later you find out this qualifier is Delic, for example, you must delete 5 from column A next to the Qualifier and put it in next to Delic.</t>
  </si>
  <si>
    <t>When a match is finished, put the winner in column K. Put in 1 if the first player won, and 2 if the second player won.</t>
  </si>
  <si>
    <t>Symbol count in picks history</t>
  </si>
  <si>
    <t>You can update the scoring points in MTF with column Q when the match is finished. It has the winner in bold.</t>
  </si>
  <si>
    <t>You shouldn't edit any text that is greyed out as it might mess up the formulas in this spreadsheet.</t>
  </si>
  <si>
    <t>Other</t>
  </si>
  <si>
    <t>Once you put in the winners in column K, the next round scoring points are calculated automatically and available to you in column P again.</t>
  </si>
  <si>
    <t>Symbol count in ATP players list</t>
  </si>
  <si>
    <t>Whether to include nationality in scopo</t>
  </si>
  <si>
    <r>
      <t>Note:</t>
    </r>
    <r>
      <rPr>
        <sz val="10"/>
        <rFont val="Arial"/>
        <family val="2"/>
      </rPr>
      <t xml:space="preserve"> 1 means yes, 0 means no</t>
    </r>
  </si>
  <si>
    <t>Managing picks and standings</t>
  </si>
  <si>
    <t>Color for new matches</t>
  </si>
  <si>
    <t>Black</t>
  </si>
  <si>
    <t>If you want to use this spreadsheet for picks managing then you will need to put all the picks in the same format. So, the first thing you need to do is decide what format you will use.</t>
  </si>
  <si>
    <t>Color for completed matches</t>
  </si>
  <si>
    <t>Red</t>
  </si>
  <si>
    <r>
      <t xml:space="preserve">This application requires the following format:
</t>
    </r>
    <r>
      <rPr>
        <sz val="8"/>
        <color indexed="17"/>
        <rFont val="Courier New"/>
        <family val="3"/>
      </rPr>
      <t>Some symbols at the beginning
Last name of the first player
One word in the middle
Last name of the second player</t>
    </r>
  </si>
  <si>
    <t>So, you see, there are four parts to each pick. Here's what you need to know about each part:
First part – it doesn't matter what symbols are here, what matters is the length of this part. It must be constant and you can define it in the parameters section in cell I11.</t>
  </si>
  <si>
    <t>Second and Fourth part – it must be player's last names as you put them in from Steve G's website</t>
  </si>
  <si>
    <t>Third part – it can be whatever word you decide. You must put it in the Parameters section in I10.</t>
  </si>
  <si>
    <t>Let's take one pick as an example: “PAW01 Federer over Nadal”. The middle word in this case is “over” and the symbols count before the actual pick starts is 6 – P, A, W, 0, 1, and a space.</t>
  </si>
  <si>
    <t>Once you have defined the format of your picks in the parameters section you can start putting them in in the PAW26 sheet in column B.</t>
  </si>
  <si>
    <t>Note: The possible picks have already been calculated automatically and are visible in column H. When you put in picks in column B the picks must match exactly with an existing pick from column H (when you take away the first part of the pick in column B).</t>
  </si>
  <si>
    <t>If you put in a pick in column B that has no corresponding pick in column H you will get an error in column E. In that case, you must fix the pick in column B so that it would match your defined format. Once you fix it the error will disappear.</t>
  </si>
  <si>
    <t>Common mistakes with picks from MTF:
- the pick has more symbols before the actual start of the pick than defined in parameters,
- the middle word is not the same as defined in parameters,
- a player's last name is spelled wrong (most often Bolelli, Petzschner, etc.),
- there's an additional space at the end of the pick,
- the pick also has the player's first name or seed number.</t>
  </si>
  <si>
    <t>Putting in picks from MTF into the spreadsheet in the correct format is the most time-consuming task of managing PAW with this application. The upside is that the points for each player's each pick are assigned automatically as soon as you put in the winner of the match in ScoPo's column K so there's no room for mistakes (unless you put in the wrong winner, of course).</t>
  </si>
  <si>
    <t>Column G in sheet PAW26 shows how many times each pick has been picked.</t>
  </si>
  <si>
    <t>If you get a pick like Nadal/Verdasco over Federer, you will get an error in column E because such a pick doesn't exist in column H. In that case you can add it to column H below the automatic picks (starting with row 151) and remove the symbols before the actual pick. The other option is to copy this pick into column D instead of column B. You will get no error in this case but you must remember to put in the correct pick in column B later otherwise the player won't get any points for his/her pick.</t>
  </si>
  <si>
    <t>You should use columns C, D, and E starting from row 83 for copying the picks to MTF.</t>
  </si>
  <si>
    <t>Version History:</t>
  </si>
  <si>
    <t>0.1 – Initial version</t>
  </si>
  <si>
    <t>Place in the draw</t>
  </si>
  <si>
    <t>Name</t>
  </si>
  <si>
    <t>Country</t>
  </si>
  <si>
    <t>Points</t>
  </si>
  <si>
    <t>Comments</t>
  </si>
  <si>
    <t>Seeds</t>
  </si>
  <si>
    <t>The ATP Players list</t>
  </si>
  <si>
    <t>Winner</t>
  </si>
  <si>
    <t>Round 128</t>
  </si>
  <si>
    <t>ScoPo for MTF</t>
  </si>
  <si>
    <t>Round 64</t>
  </si>
  <si>
    <t>Round 32</t>
  </si>
  <si>
    <t>Round 16</t>
  </si>
  <si>
    <t>Quarterfinals</t>
  </si>
  <si>
    <t>Semifinals</t>
  </si>
  <si>
    <t>Final</t>
  </si>
  <si>
    <t>Draw size</t>
  </si>
  <si>
    <t>@ for alt</t>
  </si>
  <si>
    <t>end</t>
  </si>
  <si>
    <t>Swiatek, Iga</t>
  </si>
  <si>
    <t>Zhu, Lin</t>
  </si>
  <si>
    <t>Trevisan, Martina</t>
  </si>
  <si>
    <t>Sorribes Tormo, Sara</t>
  </si>
  <si>
    <t>Parry, Diane</t>
  </si>
  <si>
    <t>Dart, Harriet</t>
  </si>
  <si>
    <t>Fruhvirtova, Linda</t>
  </si>
  <si>
    <t>Martic, Petra</t>
  </si>
  <si>
    <t>Linette, Magda</t>
  </si>
  <si>
    <t>Teichmann, Jil</t>
  </si>
  <si>
    <t>Strycova, Barbora</t>
  </si>
  <si>
    <t>Zanevska, Maryna</t>
  </si>
  <si>
    <t>Collins, Danielle</t>
  </si>
  <si>
    <t>Grabher, Julia</t>
  </si>
  <si>
    <t>Swan, Katie</t>
  </si>
  <si>
    <t>Bencic, Belinda</t>
  </si>
  <si>
    <t>Kasatkina, Daria</t>
  </si>
  <si>
    <t>Dolehide, Caroline</t>
  </si>
  <si>
    <t>Burrage, Jodie</t>
  </si>
  <si>
    <t>McNally, Caty</t>
  </si>
  <si>
    <t>Podoroska, Nadia</t>
  </si>
  <si>
    <t>Martincova, Tereza</t>
  </si>
  <si>
    <t>Yuan, Yue</t>
  </si>
  <si>
    <t>Azarenka, Victoria</t>
  </si>
  <si>
    <t>Mertens, Elise</t>
  </si>
  <si>
    <t>Hruncakova, Viktoria</t>
  </si>
  <si>
    <t>Williams, Venus</t>
  </si>
  <si>
    <t>Svitolina, Elina</t>
  </si>
  <si>
    <t>Hunter, Storm</t>
  </si>
  <si>
    <t>Wang, Xinyu</t>
  </si>
  <si>
    <t>Kenin, Sofia</t>
  </si>
  <si>
    <t>Gauff, Coco</t>
  </si>
  <si>
    <t>Pegula, Jessica</t>
  </si>
  <si>
    <t>Davis, Lauren</t>
  </si>
  <si>
    <t>Bucsa, Cristina</t>
  </si>
  <si>
    <t>Rakhimova, Kamilla</t>
  </si>
  <si>
    <t>Osorio, Camila</t>
  </si>
  <si>
    <t>Cocciaretto, Elisabetta</t>
  </si>
  <si>
    <t>Masarova, Rebeka</t>
  </si>
  <si>
    <t>Sherif, Mayar</t>
  </si>
  <si>
    <t>Zheng, Qinwen</t>
  </si>
  <si>
    <t>Siniakova, Katerina</t>
  </si>
  <si>
    <t>Tsurenko, Lesia</t>
  </si>
  <si>
    <t>Liu, Claire</t>
  </si>
  <si>
    <t>Parks, Alycia</t>
  </si>
  <si>
    <t>Friedsam, Anna-Lena</t>
  </si>
  <si>
    <t>Bogdan, Ana</t>
  </si>
  <si>
    <t>Samsonova, Liudmila</t>
  </si>
  <si>
    <t>Kudermetova, Veronika</t>
  </si>
  <si>
    <t>Kanepi, Kaia</t>
  </si>
  <si>
    <t>Vondrousova, Marketa</t>
  </si>
  <si>
    <t>Stearns, Peyton</t>
  </si>
  <si>
    <t>Stephens, Sloane</t>
  </si>
  <si>
    <t>Peterson, Rebecca</t>
  </si>
  <si>
    <t>Zhang, Shuai</t>
  </si>
  <si>
    <t>Vekic, Donna</t>
  </si>
  <si>
    <t>Bouzkova, Marie</t>
  </si>
  <si>
    <t>Waltert, Simona</t>
  </si>
  <si>
    <t>Kontaveit, Anett</t>
  </si>
  <si>
    <t>Stefanini, Lucrezia</t>
  </si>
  <si>
    <t>Baindl, Kateryna</t>
  </si>
  <si>
    <t>Fernandez, Leylah</t>
  </si>
  <si>
    <t>Volynets, Katie</t>
  </si>
  <si>
    <t>Garcia, Caroline</t>
  </si>
  <si>
    <t>Jabeur, Ons</t>
  </si>
  <si>
    <t>Frech, Magdalena</t>
  </si>
  <si>
    <t>Bonaventure, Ysaline</t>
  </si>
  <si>
    <t>Bai, Zhuoxuan</t>
  </si>
  <si>
    <t>Bondar, Anna</t>
  </si>
  <si>
    <t>Andreescu, Bianca</t>
  </si>
  <si>
    <t>Bouzas Maneiro, Jessica</t>
  </si>
  <si>
    <t>Kalinina, Anhelina</t>
  </si>
  <si>
    <t>Pliskova, Karolina</t>
  </si>
  <si>
    <t>Stevanovic, Natalija</t>
  </si>
  <si>
    <t>Zhao, Carol</t>
  </si>
  <si>
    <t>Korpatsch, Tamara</t>
  </si>
  <si>
    <t>Sasnovich, Aliaksandra</t>
  </si>
  <si>
    <t>Parrizas Diaz, Nuria</t>
  </si>
  <si>
    <t>Paolini, Jasmine</t>
  </si>
  <si>
    <t>Kvitova, Petra</t>
  </si>
  <si>
    <t>Haddad Maia, Beatriz</t>
  </si>
  <si>
    <t>Putintseva, Yulia</t>
  </si>
  <si>
    <t>Cristian, Jaqueline</t>
  </si>
  <si>
    <t>Bronzetti, Lucia</t>
  </si>
  <si>
    <t>Cirstea, Sorana</t>
  </si>
  <si>
    <t>Maria, Tatjana</t>
  </si>
  <si>
    <t>Minnen, Greet</t>
  </si>
  <si>
    <t>Ostapenko, Jelena</t>
  </si>
  <si>
    <t>Pera, Bernarda</t>
  </si>
  <si>
    <t>Tomova, Viktoriya</t>
  </si>
  <si>
    <t>Boulter, Katie</t>
  </si>
  <si>
    <t>Saville, Daria</t>
  </si>
  <si>
    <t>Hibino, Nao</t>
  </si>
  <si>
    <t>Cornet, Alize</t>
  </si>
  <si>
    <t>Rogers, Shelby</t>
  </si>
  <si>
    <t>Rybakina, Elena</t>
  </si>
  <si>
    <t>Sakkari, Maria</t>
  </si>
  <si>
    <t>Kostyuk, Marta</t>
  </si>
  <si>
    <t>Riske-Amritraj, Alison</t>
  </si>
  <si>
    <t>Badosa, Paula</t>
  </si>
  <si>
    <t>Golubic, Viktorija</t>
  </si>
  <si>
    <t>Schmiedlova, Anna</t>
  </si>
  <si>
    <t>Kartal, Sonay</t>
  </si>
  <si>
    <t>Keys, Madison</t>
  </si>
  <si>
    <t>Potapova, Anastasia</t>
  </si>
  <si>
    <t>Naef, Celine</t>
  </si>
  <si>
    <t>Juvan, Kaja</t>
  </si>
  <si>
    <t>Betova, Margarita</t>
  </si>
  <si>
    <t>Andreeva, Mirra</t>
  </si>
  <si>
    <t>Wang, Xiyu</t>
  </si>
  <si>
    <t>Watson, Heather</t>
  </si>
  <si>
    <t>Krejcikova, Barbora</t>
  </si>
  <si>
    <t>Muchova, Karolina</t>
  </si>
  <si>
    <t>Niemeier, Jule</t>
  </si>
  <si>
    <t>Noskova, Linda</t>
  </si>
  <si>
    <t>Galfi, Dalma</t>
  </si>
  <si>
    <t>Brengle, Madison</t>
  </si>
  <si>
    <t>Errani, Sara</t>
  </si>
  <si>
    <t>Navarro, Emma</t>
  </si>
  <si>
    <t>Alexandrova, Ekaterina</t>
  </si>
  <si>
    <t>Begu, Irina-Camelia</t>
  </si>
  <si>
    <t>Marino, Rebecca</t>
  </si>
  <si>
    <t>Wickmayer, Yanina</t>
  </si>
  <si>
    <t>Blinkova, Anna</t>
  </si>
  <si>
    <t>Gracheva, Varvara</t>
  </si>
  <si>
    <t>Giorgi, Camila</t>
  </si>
  <si>
    <t>Udvardy, Panna</t>
  </si>
  <si>
    <t>Sabalenka, Aryna</t>
  </si>
  <si>
    <t>Tauson, Clara</t>
  </si>
  <si>
    <t>Townsend, Taylor</t>
  </si>
  <si>
    <t>Bassols Ribera, Marina</t>
  </si>
  <si>
    <t>Gadecki, Olivia</t>
  </si>
  <si>
    <t>Fruhvirtova, Brenda</t>
  </si>
  <si>
    <t>LL</t>
  </si>
  <si>
    <t>PR</t>
  </si>
  <si>
    <t>WC</t>
  </si>
  <si>
    <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</si>
</sst>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amily val="2"/>
    </font>
    <font>
      <b/>
      <sz val="12"/>
      <color indexed="11"/>
      <name val="Arial"/>
      <family val="2"/>
    </font>
    <font>
      <b/>
      <sz val="10"/>
      <name val="Arial"/>
      <family val="2"/>
    </font>
    <font>
      <sz val="10"/>
      <color indexed="10"/>
      <name val="Arial"/>
      <family val="2"/>
    </font>
    <font>
      <sz val="8"/>
      <color indexed="17"/>
      <name val="Courier New"/>
      <family val="3"/>
    </font>
    <font>
      <b/>
      <sz val="10"/>
      <color indexed="18"/>
      <name val="Arial"/>
      <family val="2"/>
    </font>
    <font>
      <b/>
      <sz val="10"/>
      <color indexed="20"/>
      <name val="Arial"/>
      <family val="2"/>
    </font>
    <font>
      <b/>
      <sz val="10"/>
      <color indexed="12"/>
      <name val="Arial"/>
      <family val="2"/>
    </font>
    <font>
      <sz val="10"/>
      <color indexed="55"/>
      <name val="Arial"/>
      <family val="2"/>
    </font>
    <font>
      <sz val="8"/>
      <name val="Courier New"/>
      <family val="3"/>
    </font>
    <font>
      <sz val="10"/>
      <color indexed="19"/>
      <name val="Arial"/>
      <family val="2"/>
    </font>
    <font>
      <sz val="10"/>
      <color indexed="22"/>
      <name val="Arial"/>
      <family val="2"/>
    </font>
    <font>
      <sz val="11"/>
      <color rgb="FF535353"/>
      <name val="Tahoma"/>
      <family val="2"/>
    </font>
  </fonts>
  <fills count="4">
    <fill>
      <patternFill patternType="none"/>
    </fill>
    <fill>
      <patternFill patternType="gray125"/>
    </fill>
    <fill>
      <patternFill patternType="solid">
        <fgColor indexed="27"/>
        <bgColor indexed="41"/>
      </patternFill>
    </fill>
    <fill>
      <patternFill patternType="solid">
        <fgColor rgb="FFEEEEEE"/>
        <bgColor indexed="64"/>
      </patternFill>
    </fill>
  </fills>
  <borders count="4">
    <border>
      <left/>
      <right/>
      <top/>
      <bottom/>
      <diagonal/>
    </border>
    <border>
      <left/>
      <right style="hair">
        <color indexed="8"/>
      </right>
      <top/>
      <bottom/>
      <diagonal/>
    </border>
    <border>
      <left style="thin">
        <color rgb="FF000000"/>
      </left>
      <right style="thin">
        <color rgb="FF000000"/>
      </right>
      <top style="medium">
        <color rgb="FFDDDDDD"/>
      </top>
      <bottom style="medium">
        <color rgb="FFCCCCCC"/>
      </bottom>
      <diagonal/>
    </border>
    <border>
      <left style="thin">
        <color rgb="FF000000"/>
      </left>
      <right style="thin">
        <color rgb="FF000000"/>
      </right>
      <top/>
      <bottom/>
      <diagonal/>
    </border>
  </borders>
  <cellStyleXfs count="1">
    <xf numFmtId="0" fontId="0" fillId="0" borderId="0"/>
  </cellStyleXfs>
  <cellXfs count="25">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2" fillId="0" borderId="0" xfId="0" applyFont="1"/>
    <xf numFmtId="0" fontId="2" fillId="0" borderId="0" xfId="0" applyFont="1" applyAlignment="1">
      <alignment wrapText="1"/>
    </xf>
    <xf numFmtId="0" fontId="3" fillId="0" borderId="0" xfId="0" applyFont="1"/>
    <xf numFmtId="0" fontId="0" fillId="0" borderId="1" xfId="0" applyBorder="1"/>
    <xf numFmtId="0" fontId="2" fillId="0" borderId="1" xfId="0" applyFont="1" applyBorder="1"/>
    <xf numFmtId="0" fontId="5" fillId="0" borderId="0" xfId="0" applyFont="1"/>
    <xf numFmtId="0" fontId="6" fillId="0" borderId="0" xfId="0" applyFont="1"/>
    <xf numFmtId="0" fontId="7" fillId="0" borderId="0" xfId="0" applyFont="1"/>
    <xf numFmtId="0" fontId="0" fillId="2" borderId="0" xfId="0" applyFill="1"/>
    <xf numFmtId="0" fontId="8" fillId="0" borderId="0" xfId="0" applyFont="1"/>
    <xf numFmtId="0" fontId="9" fillId="0" borderId="0" xfId="0" applyFont="1"/>
    <xf numFmtId="0" fontId="10" fillId="0" borderId="0" xfId="0" applyFont="1"/>
    <xf numFmtId="0" fontId="11" fillId="0" borderId="0" xfId="0" applyFont="1"/>
    <xf numFmtId="0" fontId="0" fillId="2" borderId="1" xfId="0" applyFill="1" applyBorder="1"/>
    <xf numFmtId="0" fontId="12" fillId="3" borderId="2" xfId="0" applyFont="1" applyFill="1" applyBorder="1" applyAlignment="1">
      <alignment vertical="center" wrapText="1"/>
    </xf>
    <xf numFmtId="0" fontId="12" fillId="0" borderId="2" xfId="0" applyFont="1" applyBorder="1" applyAlignment="1">
      <alignment vertical="center" wrapText="1"/>
    </xf>
    <xf numFmtId="0" fontId="12" fillId="0" borderId="3" xfId="0" applyFont="1" applyBorder="1" applyAlignment="1">
      <alignment vertical="center" wrapText="1"/>
    </xf>
    <xf numFmtId="0" fontId="12" fillId="3" borderId="3" xfId="0" applyFont="1" applyFill="1" applyBorder="1" applyAlignment="1">
      <alignment vertical="center" wrapText="1"/>
    </xf>
    <xf numFmtId="0" fontId="12" fillId="0" borderId="0" xfId="0" applyFont="1" applyAlignment="1">
      <alignment vertical="center" wrapText="1"/>
    </xf>
    <xf numFmtId="0" fontId="0" fillId="2" borderId="0" xfId="0" quotePrefix="1" applyFill="1"/>
    <xf numFmtId="0" fontId="0" fillId="0" borderId="0" xfId="0" quotePrefix="1"/>
  </cellXfs>
  <cellStyles count="1">
    <cellStyle name="Normale"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AE00"/>
      <rgbColor rgb="00000080"/>
      <rgbColor rgb="00808019"/>
      <rgbColor rgb="0094006B"/>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B3B3B3"/>
      <rgbColor rgb="00004586"/>
      <rgbColor rgb="00339966"/>
      <rgbColor rgb="00003300"/>
      <rgbColor rgb="00333300"/>
      <rgbColor rgb="00993300"/>
      <rgbColor rgb="00993366"/>
      <rgbColor rgb="00333399"/>
      <rgbColor rgb="003C3C3C"/>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
  <sheetViews>
    <sheetView zoomScale="75" zoomScaleNormal="75" workbookViewId="0">
      <selection activeCell="B5" sqref="B5"/>
    </sheetView>
  </sheetViews>
  <sheetFormatPr defaultColWidth="11.42578125" defaultRowHeight="12.75" x14ac:dyDescent="0.2"/>
  <cols>
    <col min="1" max="1" width="5.42578125" customWidth="1"/>
    <col min="2" max="2" width="64.85546875" style="1" customWidth="1"/>
    <col min="3" max="3" width="5.7109375" customWidth="1"/>
    <col min="4" max="4" width="5" customWidth="1"/>
    <col min="5" max="5" width="4.85546875" customWidth="1"/>
    <col min="6" max="6" width="4.140625" customWidth="1"/>
    <col min="7" max="7" width="4.7109375" customWidth="1"/>
    <col min="8" max="8" width="37.28515625" customWidth="1"/>
    <col min="9" max="9" width="7.140625" customWidth="1"/>
  </cols>
  <sheetData>
    <row r="1" spans="1:10" x14ac:dyDescent="0.2">
      <c r="B1" s="1" t="s">
        <v>0</v>
      </c>
    </row>
    <row r="2" spans="1:10" ht="15.75" x14ac:dyDescent="0.25">
      <c r="B2" s="2" t="s">
        <v>1</v>
      </c>
      <c r="H2" s="3" t="s">
        <v>2</v>
      </c>
    </row>
    <row r="4" spans="1:10" ht="28.35" customHeight="1" x14ac:dyDescent="0.2">
      <c r="B4" s="1" t="s">
        <v>3</v>
      </c>
      <c r="H4" s="4" t="s">
        <v>4</v>
      </c>
    </row>
    <row r="5" spans="1:10" x14ac:dyDescent="0.2">
      <c r="H5" t="s">
        <v>5</v>
      </c>
      <c r="I5">
        <v>40</v>
      </c>
    </row>
    <row r="6" spans="1:10" x14ac:dyDescent="0.2">
      <c r="B6" s="5" t="s">
        <v>4</v>
      </c>
      <c r="H6" t="s">
        <v>6</v>
      </c>
      <c r="I6">
        <v>28</v>
      </c>
    </row>
    <row r="7" spans="1:10" ht="51" x14ac:dyDescent="0.2">
      <c r="A7">
        <v>1</v>
      </c>
      <c r="B7" s="1" t="s">
        <v>7</v>
      </c>
      <c r="H7" t="s">
        <v>8</v>
      </c>
      <c r="I7" t="s">
        <v>9</v>
      </c>
    </row>
    <row r="8" spans="1:10" ht="25.5" x14ac:dyDescent="0.2">
      <c r="B8" s="1" t="s">
        <v>10</v>
      </c>
    </row>
    <row r="9" spans="1:10" ht="38.25" x14ac:dyDescent="0.2">
      <c r="A9">
        <v>2</v>
      </c>
      <c r="B9" s="1" t="s">
        <v>11</v>
      </c>
      <c r="H9" s="4" t="s">
        <v>12</v>
      </c>
    </row>
    <row r="10" spans="1:10" ht="25.5" x14ac:dyDescent="0.2">
      <c r="A10">
        <v>3</v>
      </c>
      <c r="B10" s="1" t="s">
        <v>13</v>
      </c>
      <c r="H10" t="s">
        <v>14</v>
      </c>
      <c r="I10" t="s">
        <v>15</v>
      </c>
    </row>
    <row r="11" spans="1:10" ht="38.25" x14ac:dyDescent="0.2">
      <c r="A11">
        <v>4</v>
      </c>
      <c r="B11" s="1" t="s">
        <v>16</v>
      </c>
      <c r="H11" t="s">
        <v>17</v>
      </c>
      <c r="I11">
        <v>6</v>
      </c>
    </row>
    <row r="12" spans="1:10" ht="38.25" x14ac:dyDescent="0.2">
      <c r="A12">
        <v>5</v>
      </c>
      <c r="B12" s="1" t="s">
        <v>18</v>
      </c>
      <c r="H12" t="s">
        <v>19</v>
      </c>
      <c r="I12" t="s">
        <v>20</v>
      </c>
      <c r="J12" t="s">
        <v>21</v>
      </c>
    </row>
    <row r="13" spans="1:10" ht="38.25" x14ac:dyDescent="0.2">
      <c r="B13" s="1" t="s">
        <v>22</v>
      </c>
    </row>
    <row r="14" spans="1:10" ht="25.5" x14ac:dyDescent="0.2">
      <c r="A14">
        <v>6</v>
      </c>
      <c r="B14" s="1" t="s">
        <v>23</v>
      </c>
      <c r="H14" t="s">
        <v>24</v>
      </c>
      <c r="I14">
        <v>60</v>
      </c>
    </row>
    <row r="15" spans="1:10" ht="25.5" x14ac:dyDescent="0.2">
      <c r="A15">
        <v>7</v>
      </c>
      <c r="B15" s="1" t="s">
        <v>25</v>
      </c>
    </row>
    <row r="16" spans="1:10" ht="25.5" x14ac:dyDescent="0.2">
      <c r="A16">
        <v>8</v>
      </c>
      <c r="B16" s="1" t="s">
        <v>26</v>
      </c>
      <c r="H16" s="4" t="s">
        <v>27</v>
      </c>
    </row>
    <row r="17" spans="1:10" ht="25.5" x14ac:dyDescent="0.2">
      <c r="A17">
        <v>9</v>
      </c>
      <c r="B17" s="1" t="s">
        <v>28</v>
      </c>
      <c r="H17" t="s">
        <v>29</v>
      </c>
      <c r="I17">
        <v>40</v>
      </c>
    </row>
    <row r="18" spans="1:10" x14ac:dyDescent="0.2">
      <c r="H18" t="s">
        <v>30</v>
      </c>
      <c r="I18">
        <v>0</v>
      </c>
      <c r="J18" s="6" t="s">
        <v>31</v>
      </c>
    </row>
    <row r="19" spans="1:10" x14ac:dyDescent="0.2">
      <c r="B19" s="5" t="s">
        <v>32</v>
      </c>
      <c r="H19" t="s">
        <v>33</v>
      </c>
      <c r="I19" t="s">
        <v>34</v>
      </c>
    </row>
    <row r="20" spans="1:10" ht="38.25" x14ac:dyDescent="0.2">
      <c r="A20">
        <v>1</v>
      </c>
      <c r="B20" s="1" t="s">
        <v>35</v>
      </c>
      <c r="H20" t="s">
        <v>36</v>
      </c>
      <c r="I20" t="s">
        <v>37</v>
      </c>
    </row>
    <row r="21" spans="1:10" ht="57.75" x14ac:dyDescent="0.2">
      <c r="B21" s="1" t="s">
        <v>38</v>
      </c>
    </row>
    <row r="22" spans="1:10" ht="63.75" x14ac:dyDescent="0.2">
      <c r="B22" s="1" t="s">
        <v>39</v>
      </c>
    </row>
    <row r="23" spans="1:10" ht="25.5" x14ac:dyDescent="0.2">
      <c r="B23" s="1" t="s">
        <v>40</v>
      </c>
    </row>
    <row r="24" spans="1:10" ht="25.5" x14ac:dyDescent="0.2">
      <c r="B24" s="1" t="s">
        <v>41</v>
      </c>
    </row>
    <row r="25" spans="1:10" ht="38.25" x14ac:dyDescent="0.2">
      <c r="B25" s="1" t="s">
        <v>42</v>
      </c>
    </row>
    <row r="26" spans="1:10" ht="25.5" x14ac:dyDescent="0.2">
      <c r="A26">
        <v>2</v>
      </c>
      <c r="B26" s="1" t="s">
        <v>43</v>
      </c>
    </row>
    <row r="27" spans="1:10" ht="51" x14ac:dyDescent="0.2">
      <c r="B27" s="1" t="s">
        <v>44</v>
      </c>
    </row>
    <row r="28" spans="1:10" ht="51" x14ac:dyDescent="0.2">
      <c r="B28" s="1" t="s">
        <v>45</v>
      </c>
    </row>
    <row r="29" spans="1:10" ht="102" x14ac:dyDescent="0.2">
      <c r="B29" s="1" t="s">
        <v>46</v>
      </c>
    </row>
    <row r="30" spans="1:10" ht="76.5" x14ac:dyDescent="0.2">
      <c r="A30">
        <v>3</v>
      </c>
      <c r="B30" s="1" t="s">
        <v>47</v>
      </c>
    </row>
    <row r="31" spans="1:10" ht="25.5" x14ac:dyDescent="0.2">
      <c r="A31">
        <v>4</v>
      </c>
      <c r="B31" s="1" t="s">
        <v>48</v>
      </c>
    </row>
    <row r="32" spans="1:10" ht="89.25" x14ac:dyDescent="0.2">
      <c r="A32">
        <v>5</v>
      </c>
      <c r="B32" s="1" t="s">
        <v>49</v>
      </c>
    </row>
    <row r="33" spans="1:2" ht="25.5" x14ac:dyDescent="0.2">
      <c r="A33">
        <v>6</v>
      </c>
      <c r="B33" s="1" t="s">
        <v>50</v>
      </c>
    </row>
    <row r="35" spans="1:2" x14ac:dyDescent="0.2">
      <c r="B35" s="1" t="s">
        <v>51</v>
      </c>
    </row>
    <row r="36" spans="1:2" x14ac:dyDescent="0.2">
      <c r="B36" s="1" t="s">
        <v>52</v>
      </c>
    </row>
  </sheetData>
  <sheetProtection selectLockedCells="1" selectUnlockedCells="1"/>
  <pageMargins left="0.78749999999999998" right="0.78749999999999998" top="1.0249999999999999" bottom="1.0249999999999999" header="0.78749999999999998" footer="0.78749999999999998"/>
  <pageSetup paperSize="9" orientation="portrait" useFirstPageNumber="1" horizontalDpi="300" verticalDpi="300"/>
  <headerFooter alignWithMargins="0">
    <oddHeader>&amp;C&amp;A</oddHeader>
    <oddFooter>&amp;CPágina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T277"/>
  <sheetViews>
    <sheetView tabSelected="1" zoomScale="75" zoomScaleNormal="75" workbookViewId="0"/>
  </sheetViews>
  <sheetFormatPr defaultColWidth="11.42578125" defaultRowHeight="12.75" x14ac:dyDescent="0.2"/>
  <cols>
    <col min="1" max="1" width="6" customWidth="1"/>
    <col min="2" max="2" width="19.7109375" customWidth="1"/>
    <col min="3" max="3" width="8.42578125" customWidth="1"/>
    <col min="4" max="4" width="7.42578125" customWidth="1"/>
    <col min="6" max="6" width="7.140625" style="7" customWidth="1"/>
    <col min="7" max="7" width="6" customWidth="1"/>
    <col min="8" max="8" width="8.42578125" customWidth="1"/>
    <col min="9" max="9" width="22.7109375" customWidth="1"/>
    <col min="10" max="10" width="6.42578125" customWidth="1"/>
    <col min="11" max="11" width="8.42578125" customWidth="1"/>
    <col min="12" max="12" width="19.28515625" customWidth="1"/>
    <col min="13" max="13" width="18.7109375" customWidth="1"/>
    <col min="14" max="14" width="6.42578125" customWidth="1"/>
    <col min="15" max="15" width="6.140625" customWidth="1"/>
    <col min="16" max="16" width="13.85546875" customWidth="1"/>
    <col min="17" max="17" width="10.28515625" customWidth="1"/>
    <col min="18" max="18" width="7.7109375" customWidth="1"/>
    <col min="19" max="20" width="7.28515625" customWidth="1"/>
  </cols>
  <sheetData>
    <row r="3" spans="1:20" ht="13.5" thickBot="1" x14ac:dyDescent="0.25">
      <c r="A3" s="4" t="s">
        <v>53</v>
      </c>
      <c r="B3" s="4" t="s">
        <v>54</v>
      </c>
      <c r="C3" s="4" t="s">
        <v>55</v>
      </c>
      <c r="D3" s="4" t="s">
        <v>56</v>
      </c>
      <c r="E3" s="4" t="s">
        <v>57</v>
      </c>
      <c r="F3" s="8" t="s">
        <v>58</v>
      </c>
      <c r="H3" s="4" t="s">
        <v>59</v>
      </c>
      <c r="K3" s="9" t="s">
        <v>60</v>
      </c>
      <c r="M3" s="10" t="s">
        <v>61</v>
      </c>
      <c r="P3" s="11" t="s">
        <v>62</v>
      </c>
    </row>
    <row r="4" spans="1:20" ht="15" thickBot="1" x14ac:dyDescent="0.25">
      <c r="A4" s="12">
        <v>1</v>
      </c>
      <c r="B4" t="s">
        <v>72</v>
      </c>
      <c r="D4" s="18">
        <v>8940</v>
      </c>
      <c r="F4" s="7">
        <v>1</v>
      </c>
      <c r="G4" s="14">
        <v>1</v>
      </c>
      <c r="H4" s="14">
        <f t="shared" ref="H4:H67" si="0">H150</f>
        <v>8940</v>
      </c>
      <c r="I4" s="14" t="str">
        <f t="shared" ref="I4:I131" si="1">VLOOKUP(G4,$G$150:$J$277,4,0)&amp;" "&amp;VLOOKUP(G4,$G$150:$N$277,8,0)&amp;REPT(" ",$P$150-4-LEN(VLOOKUP(G4,$G$150:$J$277,4,0)))</f>
        <v xml:space="preserve">Swiatek, Iga 0                        </v>
      </c>
      <c r="J4" s="14">
        <f t="shared" ref="J4:J131" si="2">VLOOKUP(G4,$A$4:$E$1900,5,0)</f>
        <v>0</v>
      </c>
      <c r="K4" s="12">
        <v>1</v>
      </c>
      <c r="L4" s="15" t="str">
        <f t="shared" ref="L4:L67" si="3">VLOOKUP(S4,$G$150:$J$277,4,0)</f>
        <v>Swiatek, Iga</v>
      </c>
      <c r="M4" s="15" t="str">
        <f t="shared" ref="M4:M67" si="4">VLOOKUP(T4,$G$150:$J$277,4,0)</f>
        <v>Zhu, Lin</v>
      </c>
      <c r="N4" s="13">
        <f t="shared" ref="N4:N67" si="5">IF(VLOOKUP(S4,$G$150:$J$277,2,0)=0,0,ROUND(SQRT(100*VLOOKUP(T4,$G$150:$J$277,2,0)/VLOOKUP(S4,$G$150:$J$277,2,0)),0))</f>
        <v>4</v>
      </c>
      <c r="O4" s="13">
        <f t="shared" ref="O4:O67" si="6">IF(VLOOKUP(T4,$G$150:$J$277,2,0)=0,0,ROUND(SQRT(100*VLOOKUP(S4,$G$150:$J$277,2,0)/VLOOKUP(T4,$G$150:$J$277,2,0)),0))</f>
        <v>27</v>
      </c>
      <c r="P4" s="14" t="str">
        <f t="shared" ref="P4:P67" si="7">"[color="&amp;$P$155&amp;"]"&amp;VLOOKUP(S4,$G$150:$J$277,3,0)&amp;" vs "&amp;VLOOKUP(T4,$G$150:$J$277,3,0)&amp;" ("&amp;$N4&amp;"-"&amp;$O4&amp;")[/color]"</f>
        <v>[color=Black]Swiatek, Iga (1)............ vs Zhu, Lin.................... (4-27)[/color]</v>
      </c>
      <c r="Q4" s="14" t="str">
        <f t="shared" ref="Q4:Q67" si="8">IF(K4&gt;0,IF(K4=1,"[color="&amp;$P$156&amp;"][b]"&amp;VLOOKUP($S4,$G$150:$J$277,3,0)&amp;"[/b] vs "&amp;VLOOKUP($T4,$G$150:$J$277,3,0)&amp;" ([b]"&amp;$N4&amp;"[/b]-"&amp;$O4&amp;")[/color]","[color="&amp;$P$156&amp;"]"&amp;VLOOKUP($S4,$G$150:$J$277,3,0)&amp;" vs [b]"&amp;VLOOKUP($T4,$G$150:$J$277,3,0)&amp;"[/b] ("&amp;$N4&amp;"-[b]"&amp;$O4&amp;"[/b])[/color]"),"")</f>
        <v>[color=Red][b]Swiatek, Iga (1)............[/b] vs Zhu, Lin.................... ([b]4[/b]-27)[/color]</v>
      </c>
      <c r="R4" s="16">
        <f t="shared" ref="R4:R67" si="9">IF(K4&gt;0,IF(K4=1,S4,T4),"")</f>
        <v>1</v>
      </c>
      <c r="S4" s="16">
        <v>1</v>
      </c>
      <c r="T4" s="16">
        <v>2</v>
      </c>
    </row>
    <row r="5" spans="1:20" ht="15" thickBot="1" x14ac:dyDescent="0.25">
      <c r="A5" s="12">
        <v>2</v>
      </c>
      <c r="B5" t="s">
        <v>73</v>
      </c>
      <c r="D5" s="18">
        <v>1247</v>
      </c>
      <c r="G5" s="14">
        <v>2</v>
      </c>
      <c r="H5" s="14">
        <f t="shared" si="0"/>
        <v>1247</v>
      </c>
      <c r="I5" s="14" t="str">
        <f t="shared" si="1"/>
        <v xml:space="preserve">Zhu, Lin 0                            </v>
      </c>
      <c r="J5" s="14">
        <f t="shared" si="2"/>
        <v>0</v>
      </c>
      <c r="K5" s="12">
        <v>2</v>
      </c>
      <c r="L5" s="15" t="str">
        <f t="shared" si="3"/>
        <v>Trevisan, Martina</v>
      </c>
      <c r="M5" s="15" t="str">
        <f t="shared" si="4"/>
        <v>Sorribes Tormo, Sara</v>
      </c>
      <c r="N5" s="13">
        <f t="shared" si="5"/>
        <v>9</v>
      </c>
      <c r="O5" s="13">
        <f t="shared" si="6"/>
        <v>11</v>
      </c>
      <c r="P5" s="14" t="str">
        <f t="shared" si="7"/>
        <v>[color=Black]Trevisan, Martina........... vs Sorribes Tormo, Sara (PR)... (9-11)[/color]</v>
      </c>
      <c r="Q5" s="14" t="str">
        <f>IF(K5&gt;0,IF(K5=1,"[color="&amp;$P$156&amp;"][b]"&amp;VLOOKUP($S5,$G$150:$J$277,3,0)&amp;"[/b] vs "&amp;VLOOKUP($T5,$G$150:$J$277,3,0)&amp;" ([b]"&amp;$N5&amp;"[/b]-"&amp;$O5&amp;")[/color]","[color="&amp;$P$156&amp;"]"&amp;VLOOKUP($S5,$G$150:$J$277,3,0)&amp;" vs [b]"&amp;VLOOKUP($T5,$G$150:$J$277,3,0)&amp;"[/b] ("&amp;$N5&amp;"-[b]"&amp;$O5&amp;"[/b])[/color]"),"")</f>
        <v>[color=Red]Trevisan, Martina........... vs [b]Sorribes Tormo, Sara (PR)...[/b] (9-[b]11[/b])[/color]</v>
      </c>
      <c r="R5" s="16">
        <f t="shared" si="9"/>
        <v>4</v>
      </c>
      <c r="S5" s="16">
        <v>3</v>
      </c>
      <c r="T5" s="16">
        <v>4</v>
      </c>
    </row>
    <row r="6" spans="1:20" ht="15" thickBot="1" x14ac:dyDescent="0.25">
      <c r="A6" s="12">
        <v>3</v>
      </c>
      <c r="B6" t="s">
        <v>74</v>
      </c>
      <c r="D6" s="18">
        <v>897</v>
      </c>
      <c r="G6" s="14">
        <v>3</v>
      </c>
      <c r="H6" s="14">
        <f t="shared" si="0"/>
        <v>897</v>
      </c>
      <c r="I6" s="14" t="str">
        <f t="shared" si="1"/>
        <v xml:space="preserve">Trevisan, Martina 0                   </v>
      </c>
      <c r="J6" s="14">
        <f t="shared" si="2"/>
        <v>0</v>
      </c>
      <c r="K6" s="12">
        <v>1</v>
      </c>
      <c r="L6" s="15" t="str">
        <f t="shared" si="3"/>
        <v>Parry, Diane</v>
      </c>
      <c r="M6" s="15" t="str">
        <f t="shared" si="4"/>
        <v>Dart, Harriet</v>
      </c>
      <c r="N6" s="13">
        <f t="shared" si="5"/>
        <v>8</v>
      </c>
      <c r="O6" s="13">
        <f t="shared" si="6"/>
        <v>12</v>
      </c>
      <c r="P6" s="14" t="str">
        <f t="shared" si="7"/>
        <v>[color=Black]Parry, Diane................ vs Dart, Harriet (WC).......... (8-12)[/color]</v>
      </c>
      <c r="Q6" s="14" t="str">
        <f t="shared" si="8"/>
        <v>[color=Red][b]Parry, Diane................[/b] vs Dart, Harriet (WC).......... ([b]8[/b]-12)[/color]</v>
      </c>
      <c r="R6" s="16">
        <f t="shared" si="9"/>
        <v>5</v>
      </c>
      <c r="S6" s="16">
        <v>5</v>
      </c>
      <c r="T6" s="16">
        <v>6</v>
      </c>
    </row>
    <row r="7" spans="1:20" ht="15" thickBot="1" x14ac:dyDescent="0.25">
      <c r="A7" s="12">
        <v>4</v>
      </c>
      <c r="B7" t="s">
        <v>75</v>
      </c>
      <c r="D7" s="18">
        <v>754</v>
      </c>
      <c r="F7" s="7" t="s">
        <v>206</v>
      </c>
      <c r="G7" s="14">
        <v>4</v>
      </c>
      <c r="H7" s="14">
        <f t="shared" si="0"/>
        <v>754</v>
      </c>
      <c r="I7" s="14" t="str">
        <f t="shared" si="1"/>
        <v xml:space="preserve">Sorribes Tormo, Sara 0                </v>
      </c>
      <c r="J7" s="14">
        <f t="shared" si="2"/>
        <v>0</v>
      </c>
      <c r="K7" s="12">
        <v>2</v>
      </c>
      <c r="L7" s="15" t="str">
        <f t="shared" si="3"/>
        <v>Fruhvirtova, Linda</v>
      </c>
      <c r="M7" s="15" t="str">
        <f t="shared" si="4"/>
        <v>Martic, Petra</v>
      </c>
      <c r="N7" s="13">
        <f t="shared" si="5"/>
        <v>12</v>
      </c>
      <c r="O7" s="13">
        <f t="shared" si="6"/>
        <v>9</v>
      </c>
      <c r="P7" s="14" t="str">
        <f t="shared" si="7"/>
        <v>[color=Black]Fruhvirtova, Linda.......... vs Martic, Petra (30).......... (12-9)[/color]</v>
      </c>
      <c r="Q7" s="14" t="str">
        <f t="shared" si="8"/>
        <v>[color=Red]Fruhvirtova, Linda.......... vs [b]Martic, Petra (30)..........[/b] (12-[b]9[/b])[/color]</v>
      </c>
      <c r="R7" s="16">
        <f t="shared" si="9"/>
        <v>8</v>
      </c>
      <c r="S7" s="16">
        <v>7</v>
      </c>
      <c r="T7" s="16">
        <v>8</v>
      </c>
    </row>
    <row r="8" spans="1:20" ht="15" thickBot="1" x14ac:dyDescent="0.25">
      <c r="A8" s="12">
        <v>5</v>
      </c>
      <c r="B8" t="s">
        <v>76</v>
      </c>
      <c r="D8" s="18">
        <v>710</v>
      </c>
      <c r="G8" s="14">
        <v>5</v>
      </c>
      <c r="H8" s="14">
        <f t="shared" si="0"/>
        <v>710</v>
      </c>
      <c r="I8" s="14" t="str">
        <f t="shared" si="1"/>
        <v xml:space="preserve">Parry, Diane 0                        </v>
      </c>
      <c r="J8" s="14">
        <f t="shared" si="2"/>
        <v>0</v>
      </c>
      <c r="K8" s="12">
        <v>1</v>
      </c>
      <c r="L8" s="15" t="str">
        <f t="shared" si="3"/>
        <v>Linette, Magda</v>
      </c>
      <c r="M8" s="15" t="str">
        <f t="shared" si="4"/>
        <v>Teichmann, Jil</v>
      </c>
      <c r="N8" s="13">
        <f t="shared" si="5"/>
        <v>6</v>
      </c>
      <c r="O8" s="13">
        <f t="shared" si="6"/>
        <v>18</v>
      </c>
      <c r="P8" s="14" t="str">
        <f t="shared" si="7"/>
        <v>[color=Black]Linette, Magda (23)......... vs Teichmann, Jil.............. (6-18)[/color]</v>
      </c>
      <c r="Q8" s="14" t="str">
        <f t="shared" si="8"/>
        <v>[color=Red][b]Linette, Magda (23).........[/b] vs Teichmann, Jil.............. ([b]6[/b]-18)[/color]</v>
      </c>
      <c r="R8" s="16">
        <f t="shared" si="9"/>
        <v>9</v>
      </c>
      <c r="S8" s="16">
        <v>9</v>
      </c>
      <c r="T8" s="16">
        <v>10</v>
      </c>
    </row>
    <row r="9" spans="1:20" ht="15" thickBot="1" x14ac:dyDescent="0.25">
      <c r="A9" s="12">
        <v>6</v>
      </c>
      <c r="B9" t="s">
        <v>77</v>
      </c>
      <c r="D9" s="19">
        <v>492</v>
      </c>
      <c r="F9" s="7" t="s">
        <v>207</v>
      </c>
      <c r="G9" s="14">
        <v>6</v>
      </c>
      <c r="H9" s="14">
        <f t="shared" si="0"/>
        <v>492</v>
      </c>
      <c r="I9" s="14" t="str">
        <f t="shared" si="1"/>
        <v xml:space="preserve">Dart, Harriet 0                       </v>
      </c>
      <c r="J9" s="14">
        <f t="shared" si="2"/>
        <v>0</v>
      </c>
      <c r="K9" s="12">
        <v>1</v>
      </c>
      <c r="L9" s="15" t="str">
        <f t="shared" si="3"/>
        <v>Strycova, Barbora</v>
      </c>
      <c r="M9" s="15" t="str">
        <f t="shared" si="4"/>
        <v>Zanevska, Maryna</v>
      </c>
      <c r="N9" s="13">
        <f t="shared" si="5"/>
        <v>39</v>
      </c>
      <c r="O9" s="13">
        <f t="shared" si="6"/>
        <v>3</v>
      </c>
      <c r="P9" s="14" t="str">
        <f t="shared" si="7"/>
        <v>[color=Black]Strycova, Barbora (PR)...... vs Zanevska, Maryna............ (39-3)[/color]</v>
      </c>
      <c r="Q9" s="14" t="str">
        <f t="shared" si="8"/>
        <v>[color=Red][b]Strycova, Barbora (PR)......[/b] vs Zanevska, Maryna............ ([b]39[/b]-3)[/color]</v>
      </c>
      <c r="R9" s="16">
        <f t="shared" si="9"/>
        <v>11</v>
      </c>
      <c r="S9" s="16">
        <v>11</v>
      </c>
      <c r="T9" s="16">
        <v>12</v>
      </c>
    </row>
    <row r="10" spans="1:20" ht="15" thickBot="1" x14ac:dyDescent="0.25">
      <c r="A10" s="12">
        <v>7</v>
      </c>
      <c r="B10" t="s">
        <v>78</v>
      </c>
      <c r="D10" s="19">
        <v>1001</v>
      </c>
      <c r="G10" s="14">
        <v>7</v>
      </c>
      <c r="H10" s="14">
        <f t="shared" si="0"/>
        <v>1001</v>
      </c>
      <c r="I10" s="14" t="str">
        <f t="shared" si="1"/>
        <v xml:space="preserve">Fruhvirtova, Linda 0                  </v>
      </c>
      <c r="J10" s="14">
        <f t="shared" si="2"/>
        <v>0</v>
      </c>
      <c r="K10" s="12"/>
      <c r="L10" s="15" t="str">
        <f t="shared" si="3"/>
        <v>Collins, Danielle</v>
      </c>
      <c r="M10" s="15" t="str">
        <f t="shared" si="4"/>
        <v>Grabher, Julia</v>
      </c>
      <c r="N10" s="13">
        <f t="shared" si="5"/>
        <v>10</v>
      </c>
      <c r="O10" s="13">
        <f t="shared" si="6"/>
        <v>10</v>
      </c>
      <c r="P10" s="14" t="str">
        <f t="shared" si="7"/>
        <v>[color=Black]Collins, Danielle........... vs Grabher, Julia.............. (10-10)[/color]</v>
      </c>
      <c r="Q10" s="14" t="str">
        <f t="shared" si="8"/>
        <v/>
      </c>
      <c r="R10" s="16" t="str">
        <f t="shared" si="9"/>
        <v/>
      </c>
      <c r="S10" s="16">
        <v>13</v>
      </c>
      <c r="T10" s="16">
        <v>14</v>
      </c>
    </row>
    <row r="11" spans="1:20" ht="15" thickBot="1" x14ac:dyDescent="0.25">
      <c r="A11" s="12">
        <v>8</v>
      </c>
      <c r="B11" t="s">
        <v>79</v>
      </c>
      <c r="D11" s="19">
        <v>1330</v>
      </c>
      <c r="F11" s="7">
        <v>30</v>
      </c>
      <c r="G11" s="14">
        <v>8</v>
      </c>
      <c r="H11" s="14">
        <f t="shared" si="0"/>
        <v>1330</v>
      </c>
      <c r="I11" s="14" t="str">
        <f t="shared" si="1"/>
        <v xml:space="preserve">Martic, Petra 0                       </v>
      </c>
      <c r="J11" s="14">
        <f t="shared" si="2"/>
        <v>0</v>
      </c>
      <c r="K11" s="12">
        <v>2</v>
      </c>
      <c r="L11" s="15" t="str">
        <f t="shared" si="3"/>
        <v>Swan, Katie</v>
      </c>
      <c r="M11" s="15" t="str">
        <f t="shared" si="4"/>
        <v>Bencic, Belinda</v>
      </c>
      <c r="N11" s="13">
        <f t="shared" si="5"/>
        <v>22</v>
      </c>
      <c r="O11" s="13">
        <f t="shared" si="6"/>
        <v>5</v>
      </c>
      <c r="P11" s="14" t="str">
        <f t="shared" si="7"/>
        <v>[color=Black]Swan, Katie (WC)............ vs Bencic, Belinda (14)........ (22-5)[/color]</v>
      </c>
      <c r="Q11" s="14" t="str">
        <f t="shared" si="8"/>
        <v>[color=Red]Swan, Katie (WC)............ vs [b]Bencic, Belinda (14)........[/b] (22-[b]5[/b])[/color]</v>
      </c>
      <c r="R11" s="16">
        <f t="shared" si="9"/>
        <v>16</v>
      </c>
      <c r="S11" s="16">
        <v>15</v>
      </c>
      <c r="T11" s="16">
        <v>16</v>
      </c>
    </row>
    <row r="12" spans="1:20" ht="15" thickBot="1" x14ac:dyDescent="0.25">
      <c r="A12" s="12">
        <v>9</v>
      </c>
      <c r="B12" t="s">
        <v>80</v>
      </c>
      <c r="D12" s="18">
        <v>1765</v>
      </c>
      <c r="F12" s="7">
        <v>23</v>
      </c>
      <c r="G12" s="14">
        <v>9</v>
      </c>
      <c r="H12" s="14">
        <f t="shared" si="0"/>
        <v>1765</v>
      </c>
      <c r="I12" s="14" t="str">
        <f t="shared" si="1"/>
        <v xml:space="preserve">Linette, Magda 0                      </v>
      </c>
      <c r="J12" s="14">
        <f t="shared" si="2"/>
        <v>0</v>
      </c>
      <c r="K12" s="12">
        <v>1</v>
      </c>
      <c r="L12" s="15" t="str">
        <f t="shared" si="3"/>
        <v>Kasatkina, Daria</v>
      </c>
      <c r="M12" s="15" t="str">
        <f t="shared" si="4"/>
        <v>Dolehide, Caroline</v>
      </c>
      <c r="N12" s="13">
        <f t="shared" si="5"/>
        <v>5</v>
      </c>
      <c r="O12" s="13">
        <f t="shared" si="6"/>
        <v>20</v>
      </c>
      <c r="P12" s="14" t="str">
        <f t="shared" si="7"/>
        <v>[color=Black]Kasatkina, Daria (11)....... vs Dolehide, Caroline.......... (5-20)[/color]</v>
      </c>
      <c r="Q12" s="14" t="str">
        <f t="shared" si="8"/>
        <v>[color=Red][b]Kasatkina, Daria (11).......[/b] vs Dolehide, Caroline.......... ([b]5[/b]-20)[/color]</v>
      </c>
      <c r="R12" s="16">
        <f t="shared" si="9"/>
        <v>17</v>
      </c>
      <c r="S12" s="16">
        <v>17</v>
      </c>
      <c r="T12" s="16">
        <v>18</v>
      </c>
    </row>
    <row r="13" spans="1:20" ht="15" thickBot="1" x14ac:dyDescent="0.25">
      <c r="A13" s="12">
        <v>10</v>
      </c>
      <c r="B13" t="s">
        <v>81</v>
      </c>
      <c r="D13" s="18">
        <v>571</v>
      </c>
      <c r="G13" s="14">
        <v>10</v>
      </c>
      <c r="H13" s="14">
        <f t="shared" si="0"/>
        <v>571</v>
      </c>
      <c r="I13" s="14" t="str">
        <f t="shared" si="1"/>
        <v xml:space="preserve">Teichmann, Jil 0                      </v>
      </c>
      <c r="J13" s="14">
        <f t="shared" si="2"/>
        <v>0</v>
      </c>
      <c r="K13" s="12">
        <v>1</v>
      </c>
      <c r="L13" s="15" t="str">
        <f t="shared" si="3"/>
        <v>Burrage, Jodie</v>
      </c>
      <c r="M13" s="15" t="str">
        <f t="shared" si="4"/>
        <v>McNally, Caty</v>
      </c>
      <c r="N13" s="13">
        <f t="shared" si="5"/>
        <v>12</v>
      </c>
      <c r="O13" s="13">
        <f t="shared" si="6"/>
        <v>8</v>
      </c>
      <c r="P13" s="14" t="str">
        <f t="shared" si="7"/>
        <v>[color=Black]Burrage, Jodie (WC)......... vs McNally, Caty............... (12-8)[/color]</v>
      </c>
      <c r="Q13" s="14" t="str">
        <f t="shared" si="8"/>
        <v>[color=Red][b]Burrage, Jodie (WC).........[/b] vs McNally, Caty............... ([b]12[/b]-8)[/color]</v>
      </c>
      <c r="R13" s="16">
        <f t="shared" si="9"/>
        <v>19</v>
      </c>
      <c r="S13" s="16">
        <v>19</v>
      </c>
      <c r="T13" s="16">
        <v>20</v>
      </c>
    </row>
    <row r="14" spans="1:20" ht="15" thickBot="1" x14ac:dyDescent="0.25">
      <c r="A14" s="12">
        <v>11</v>
      </c>
      <c r="B14" t="s">
        <v>82</v>
      </c>
      <c r="D14" s="19">
        <v>46</v>
      </c>
      <c r="F14" s="7" t="s">
        <v>206</v>
      </c>
      <c r="G14" s="14">
        <v>11</v>
      </c>
      <c r="H14" s="14">
        <f t="shared" si="0"/>
        <v>46</v>
      </c>
      <c r="I14" s="14" t="str">
        <f t="shared" si="1"/>
        <v xml:space="preserve">Strycova, Barbora 0                   </v>
      </c>
      <c r="J14" s="14">
        <f t="shared" si="2"/>
        <v>0</v>
      </c>
      <c r="K14" s="12">
        <v>1</v>
      </c>
      <c r="L14" s="15" t="str">
        <f t="shared" si="3"/>
        <v>Podoroska, Nadia</v>
      </c>
      <c r="M14" s="15" t="str">
        <f t="shared" si="4"/>
        <v>Martincova, Tereza</v>
      </c>
      <c r="N14" s="13">
        <f t="shared" si="5"/>
        <v>9</v>
      </c>
      <c r="O14" s="13">
        <f t="shared" si="6"/>
        <v>11</v>
      </c>
      <c r="P14" s="14" t="str">
        <f t="shared" si="7"/>
        <v>[color=Black]Podoroska, Nadia............ vs Martincova, Tereza.......... (9-11)[/color]</v>
      </c>
      <c r="Q14" s="14" t="str">
        <f t="shared" si="8"/>
        <v>[color=Red][b]Podoroska, Nadia............[/b] vs Martincova, Tereza.......... ([b]9[/b]-11)[/color]</v>
      </c>
      <c r="R14" s="16">
        <f t="shared" si="9"/>
        <v>21</v>
      </c>
      <c r="S14" s="16">
        <v>21</v>
      </c>
      <c r="T14" s="16">
        <v>22</v>
      </c>
    </row>
    <row r="15" spans="1:20" ht="15" thickBot="1" x14ac:dyDescent="0.25">
      <c r="A15" s="12">
        <v>12</v>
      </c>
      <c r="B15" t="s">
        <v>83</v>
      </c>
      <c r="D15" s="19">
        <v>717</v>
      </c>
      <c r="G15" s="14">
        <v>12</v>
      </c>
      <c r="H15" s="14">
        <f t="shared" si="0"/>
        <v>717</v>
      </c>
      <c r="I15" s="14" t="str">
        <f t="shared" si="1"/>
        <v xml:space="preserve">Zanevska, Maryna 0                    </v>
      </c>
      <c r="J15" s="14">
        <f t="shared" si="2"/>
        <v>0</v>
      </c>
      <c r="K15" s="12">
        <v>2</v>
      </c>
      <c r="L15" s="15" t="str">
        <f t="shared" si="3"/>
        <v>Yuan, Yue</v>
      </c>
      <c r="M15" s="15" t="str">
        <f t="shared" si="4"/>
        <v>Azarenka, Victoria</v>
      </c>
      <c r="N15" s="13">
        <f t="shared" si="5"/>
        <v>18</v>
      </c>
      <c r="O15" s="13">
        <f t="shared" si="6"/>
        <v>6</v>
      </c>
      <c r="P15" s="14" t="str">
        <f t="shared" si="7"/>
        <v>[color=Black]Yuan, Yue (Q)............... vs Azarenka, Victoria (19)..... (18-6)[/color]</v>
      </c>
      <c r="Q15" s="14" t="str">
        <f t="shared" si="8"/>
        <v>[color=Red]Yuan, Yue (Q)............... vs [b]Azarenka, Victoria (19).....[/b] (18-[b]6[/b])[/color]</v>
      </c>
      <c r="R15" s="16">
        <f t="shared" si="9"/>
        <v>24</v>
      </c>
      <c r="S15" s="16">
        <v>23</v>
      </c>
      <c r="T15" s="16">
        <v>24</v>
      </c>
    </row>
    <row r="16" spans="1:20" ht="15" thickBot="1" x14ac:dyDescent="0.25">
      <c r="A16" s="12">
        <v>13</v>
      </c>
      <c r="B16" t="s">
        <v>84</v>
      </c>
      <c r="D16" s="19">
        <v>1013</v>
      </c>
      <c r="G16" s="14">
        <v>13</v>
      </c>
      <c r="H16" s="14">
        <f t="shared" si="0"/>
        <v>1013</v>
      </c>
      <c r="I16" s="14" t="str">
        <f t="shared" si="1"/>
        <v xml:space="preserve">Collins, Danielle 0                   </v>
      </c>
      <c r="J16" s="14">
        <f t="shared" si="2"/>
        <v>0</v>
      </c>
      <c r="K16" s="12">
        <v>1</v>
      </c>
      <c r="L16" s="15" t="str">
        <f t="shared" si="3"/>
        <v>Mertens, Elise</v>
      </c>
      <c r="M16" s="15" t="str">
        <f t="shared" si="4"/>
        <v>Hruncakova, Viktoria</v>
      </c>
      <c r="N16" s="13">
        <f t="shared" si="5"/>
        <v>6</v>
      </c>
      <c r="O16" s="13">
        <f t="shared" si="6"/>
        <v>16</v>
      </c>
      <c r="P16" s="14" t="str">
        <f t="shared" si="7"/>
        <v>[color=Black]Mertens, Elise (28)......... vs Hruncakova, Viktoria (Q).... (6-16)[/color]</v>
      </c>
      <c r="Q16" s="14" t="str">
        <f t="shared" si="8"/>
        <v>[color=Red][b]Mertens, Elise (28).........[/b] vs Hruncakova, Viktoria (Q).... ([b]6[/b]-16)[/color]</v>
      </c>
      <c r="R16" s="16">
        <f t="shared" si="9"/>
        <v>25</v>
      </c>
      <c r="S16" s="16">
        <v>25</v>
      </c>
      <c r="T16" s="16">
        <v>26</v>
      </c>
    </row>
    <row r="17" spans="1:20" ht="15" thickBot="1" x14ac:dyDescent="0.25">
      <c r="A17" s="12">
        <v>14</v>
      </c>
      <c r="B17" t="s">
        <v>85</v>
      </c>
      <c r="D17" s="18">
        <v>970</v>
      </c>
      <c r="G17" s="14">
        <v>14</v>
      </c>
      <c r="H17" s="14">
        <f t="shared" si="0"/>
        <v>970</v>
      </c>
      <c r="I17" s="14" t="str">
        <f t="shared" si="1"/>
        <v xml:space="preserve">Grabher, Julia 0                      </v>
      </c>
      <c r="J17" s="14">
        <f t="shared" si="2"/>
        <v>0</v>
      </c>
      <c r="K17" s="12">
        <v>2</v>
      </c>
      <c r="L17" s="15" t="str">
        <f t="shared" si="3"/>
        <v>Williams, Venus</v>
      </c>
      <c r="M17" s="15" t="str">
        <f t="shared" si="4"/>
        <v>Svitolina, Elina</v>
      </c>
      <c r="N17" s="13">
        <f t="shared" si="5"/>
        <v>33</v>
      </c>
      <c r="O17" s="13">
        <f t="shared" si="6"/>
        <v>3</v>
      </c>
      <c r="P17" s="14" t="str">
        <f t="shared" si="7"/>
        <v>[color=Black]Williams, Venus (WC)........ vs Svitolina, Elina (WC)....... (33-3)[/color]</v>
      </c>
      <c r="Q17" s="14" t="str">
        <f t="shared" si="8"/>
        <v>[color=Red]Williams, Venus (WC)........ vs [b]Svitolina, Elina (WC).......[/b] (33-[b]3[/b])[/color]</v>
      </c>
      <c r="R17" s="16">
        <f t="shared" si="9"/>
        <v>28</v>
      </c>
      <c r="S17" s="16">
        <v>27</v>
      </c>
      <c r="T17" s="16">
        <v>28</v>
      </c>
    </row>
    <row r="18" spans="1:20" ht="15" thickBot="1" x14ac:dyDescent="0.25">
      <c r="A18" s="12">
        <v>15</v>
      </c>
      <c r="B18" t="s">
        <v>86</v>
      </c>
      <c r="D18" s="19">
        <v>482</v>
      </c>
      <c r="F18" s="7" t="s">
        <v>207</v>
      </c>
      <c r="G18" s="14">
        <v>15</v>
      </c>
      <c r="H18" s="14">
        <f t="shared" si="0"/>
        <v>482</v>
      </c>
      <c r="I18" s="14" t="str">
        <f t="shared" si="1"/>
        <v xml:space="preserve">Swan, Katie 0                         </v>
      </c>
      <c r="J18" s="14">
        <f t="shared" si="2"/>
        <v>0</v>
      </c>
      <c r="K18" s="12">
        <v>2</v>
      </c>
      <c r="L18" s="15" t="str">
        <f t="shared" si="3"/>
        <v>Hunter, Storm</v>
      </c>
      <c r="M18" s="15" t="str">
        <f t="shared" si="4"/>
        <v>Wang, Xinyu</v>
      </c>
      <c r="N18" s="13">
        <f t="shared" si="5"/>
        <v>14</v>
      </c>
      <c r="O18" s="13">
        <f t="shared" si="6"/>
        <v>7</v>
      </c>
      <c r="P18" s="14" t="str">
        <f t="shared" si="7"/>
        <v>[color=Black]Hunter, Storm (Q)........... vs Wang, Xinyu................. (14-7)[/color]</v>
      </c>
      <c r="Q18" s="14" t="str">
        <f t="shared" si="8"/>
        <v>[color=Red]Hunter, Storm (Q)........... vs [b]Wang, Xinyu.................[/b] (14-[b]7[/b])[/color]</v>
      </c>
      <c r="R18" s="16">
        <f t="shared" si="9"/>
        <v>30</v>
      </c>
      <c r="S18" s="16">
        <v>29</v>
      </c>
      <c r="T18" s="16">
        <v>30</v>
      </c>
    </row>
    <row r="19" spans="1:20" ht="15" thickBot="1" x14ac:dyDescent="0.25">
      <c r="A19" s="12">
        <v>16</v>
      </c>
      <c r="B19" t="s">
        <v>87</v>
      </c>
      <c r="D19" s="19">
        <v>2380</v>
      </c>
      <c r="F19" s="7">
        <v>14</v>
      </c>
      <c r="G19" s="14">
        <v>16</v>
      </c>
      <c r="H19" s="14">
        <f t="shared" si="0"/>
        <v>2380</v>
      </c>
      <c r="I19" s="14" t="str">
        <f t="shared" si="1"/>
        <v xml:space="preserve">Bencic, Belinda 0                     </v>
      </c>
      <c r="J19" s="14">
        <f t="shared" si="2"/>
        <v>0</v>
      </c>
      <c r="K19" s="12">
        <v>1</v>
      </c>
      <c r="L19" s="15" t="str">
        <f t="shared" si="3"/>
        <v>Kenin, Sofia</v>
      </c>
      <c r="M19" s="15" t="str">
        <f t="shared" si="4"/>
        <v>Gauff, Coco</v>
      </c>
      <c r="N19" s="13">
        <f t="shared" si="5"/>
        <v>24</v>
      </c>
      <c r="O19" s="13">
        <f t="shared" si="6"/>
        <v>4</v>
      </c>
      <c r="P19" s="14" t="str">
        <f t="shared" si="7"/>
        <v>[color=Black]Kenin, Sofia (Q)............ vs Gauff, Coco (7)............. (24-4)[/color]</v>
      </c>
      <c r="Q19" s="14" t="str">
        <f t="shared" si="8"/>
        <v>[color=Red][b]Kenin, Sofia (Q)............[/b] vs Gauff, Coco (7)............. ([b]24[/b]-4)[/color]</v>
      </c>
      <c r="R19" s="16">
        <f t="shared" si="9"/>
        <v>31</v>
      </c>
      <c r="S19" s="16">
        <v>31</v>
      </c>
      <c r="T19" s="16">
        <v>32</v>
      </c>
    </row>
    <row r="20" spans="1:20" ht="15" thickBot="1" x14ac:dyDescent="0.25">
      <c r="A20" s="12">
        <v>17</v>
      </c>
      <c r="B20" t="s">
        <v>88</v>
      </c>
      <c r="D20" s="18">
        <v>2685</v>
      </c>
      <c r="F20" s="7">
        <v>11</v>
      </c>
      <c r="G20" s="14">
        <v>17</v>
      </c>
      <c r="H20" s="14">
        <f t="shared" si="0"/>
        <v>2685</v>
      </c>
      <c r="I20" s="14" t="str">
        <f t="shared" si="1"/>
        <v xml:space="preserve">Kasatkina, Daria 0                    </v>
      </c>
      <c r="J20" s="14">
        <f t="shared" si="2"/>
        <v>0</v>
      </c>
      <c r="K20" s="12">
        <v>1</v>
      </c>
      <c r="L20" s="15" t="str">
        <f t="shared" si="3"/>
        <v>Pegula, Jessica</v>
      </c>
      <c r="M20" s="15" t="str">
        <f t="shared" si="4"/>
        <v>Davis, Lauren</v>
      </c>
      <c r="N20" s="13">
        <f t="shared" si="5"/>
        <v>5</v>
      </c>
      <c r="O20" s="13">
        <f t="shared" si="6"/>
        <v>22</v>
      </c>
      <c r="P20" s="14" t="str">
        <f t="shared" si="7"/>
        <v>[color=Black]Pegula, Jessica (4)......... vs Davis, Lauren............... (5-22)[/color]</v>
      </c>
      <c r="Q20" s="14" t="str">
        <f t="shared" si="8"/>
        <v>[color=Red][b]Pegula, Jessica (4).........[/b] vs Davis, Lauren............... ([b]5[/b]-22)[/color]</v>
      </c>
      <c r="R20" s="16">
        <f t="shared" si="9"/>
        <v>33</v>
      </c>
      <c r="S20" s="16">
        <v>33</v>
      </c>
      <c r="T20" s="16">
        <v>34</v>
      </c>
    </row>
    <row r="21" spans="1:20" ht="15" thickBot="1" x14ac:dyDescent="0.25">
      <c r="A21" s="12">
        <v>18</v>
      </c>
      <c r="B21" t="s">
        <v>89</v>
      </c>
      <c r="D21" s="19">
        <v>676</v>
      </c>
      <c r="G21" s="14">
        <v>18</v>
      </c>
      <c r="H21" s="14">
        <f t="shared" si="0"/>
        <v>676</v>
      </c>
      <c r="I21" s="14" t="str">
        <f t="shared" si="1"/>
        <v xml:space="preserve">Dolehide, Caroline 0                  </v>
      </c>
      <c r="J21" s="14">
        <f t="shared" si="2"/>
        <v>0</v>
      </c>
      <c r="K21" s="12">
        <v>1</v>
      </c>
      <c r="L21" s="15" t="str">
        <f t="shared" si="3"/>
        <v>Bucsa, Cristina</v>
      </c>
      <c r="M21" s="15" t="str">
        <f t="shared" si="4"/>
        <v>Rakhimova, Kamilla</v>
      </c>
      <c r="N21" s="13">
        <f t="shared" si="5"/>
        <v>10</v>
      </c>
      <c r="O21" s="13">
        <f t="shared" si="6"/>
        <v>10</v>
      </c>
      <c r="P21" s="14" t="str">
        <f t="shared" si="7"/>
        <v>[color=Black]Bucsa, Cristina............. vs Rakhimova, Kamilla.......... (10-10)[/color]</v>
      </c>
      <c r="Q21" s="14" t="str">
        <f t="shared" si="8"/>
        <v>[color=Red][b]Bucsa, Cristina.............[/b] vs Rakhimova, Kamilla.......... ([b]10[/b]-10)[/color]</v>
      </c>
      <c r="R21" s="16">
        <f t="shared" si="9"/>
        <v>35</v>
      </c>
      <c r="S21" s="16">
        <v>35</v>
      </c>
      <c r="T21" s="16">
        <v>36</v>
      </c>
    </row>
    <row r="22" spans="1:20" ht="15" thickBot="1" x14ac:dyDescent="0.25">
      <c r="A22" s="12">
        <v>19</v>
      </c>
      <c r="B22" t="s">
        <v>90</v>
      </c>
      <c r="D22" s="18">
        <v>572</v>
      </c>
      <c r="F22" s="7" t="s">
        <v>207</v>
      </c>
      <c r="G22" s="14">
        <v>19</v>
      </c>
      <c r="H22" s="14">
        <f t="shared" si="0"/>
        <v>572</v>
      </c>
      <c r="I22" s="14" t="str">
        <f t="shared" si="1"/>
        <v xml:space="preserve">Burrage, Jodie 0                      </v>
      </c>
      <c r="J22" s="14">
        <f t="shared" si="2"/>
        <v>0</v>
      </c>
      <c r="K22" s="12"/>
      <c r="L22" s="15" t="str">
        <f t="shared" si="3"/>
        <v>Osorio, Camila</v>
      </c>
      <c r="M22" s="15" t="str">
        <f t="shared" si="4"/>
        <v>Cocciaretto, Elisabetta</v>
      </c>
      <c r="N22" s="13">
        <f t="shared" si="5"/>
        <v>12</v>
      </c>
      <c r="O22" s="13">
        <f t="shared" si="6"/>
        <v>8</v>
      </c>
      <c r="P22" s="14" t="str">
        <f t="shared" si="7"/>
        <v>[color=Black]Osorio, Camila.............. vs Cocciaretto, Elisabetta..... (12-8)[/color]</v>
      </c>
      <c r="Q22" s="14" t="str">
        <f t="shared" si="8"/>
        <v/>
      </c>
      <c r="R22" s="16" t="str">
        <f t="shared" si="9"/>
        <v/>
      </c>
      <c r="S22" s="16">
        <v>37</v>
      </c>
      <c r="T22" s="16">
        <v>38</v>
      </c>
    </row>
    <row r="23" spans="1:20" ht="15" thickBot="1" x14ac:dyDescent="0.25">
      <c r="A23" s="12">
        <v>20</v>
      </c>
      <c r="B23" t="s">
        <v>91</v>
      </c>
      <c r="D23" s="18">
        <v>884</v>
      </c>
      <c r="G23" s="14">
        <v>20</v>
      </c>
      <c r="H23" s="14">
        <f t="shared" si="0"/>
        <v>884</v>
      </c>
      <c r="I23" s="14" t="str">
        <f t="shared" si="1"/>
        <v xml:space="preserve">McNally, Caty 0                       </v>
      </c>
      <c r="J23" s="14">
        <f t="shared" si="2"/>
        <v>0</v>
      </c>
      <c r="K23" s="12">
        <v>1</v>
      </c>
      <c r="L23" s="15" t="str">
        <f t="shared" si="3"/>
        <v>Masarova, Rebeka</v>
      </c>
      <c r="M23" s="15" t="str">
        <f t="shared" si="4"/>
        <v>Sherif, Mayar</v>
      </c>
      <c r="N23" s="13">
        <f t="shared" si="5"/>
        <v>12</v>
      </c>
      <c r="O23" s="13">
        <f t="shared" si="6"/>
        <v>8</v>
      </c>
      <c r="P23" s="14" t="str">
        <f t="shared" si="7"/>
        <v>[color=Black]Masarova, Rebeka............ vs Sherif, Mayar (31).......... (12-8)[/color]</v>
      </c>
      <c r="Q23" s="14" t="str">
        <f t="shared" si="8"/>
        <v>[color=Red][b]Masarova, Rebeka............[/b] vs Sherif, Mayar (31).......... ([b]12[/b]-8)[/color]</v>
      </c>
      <c r="R23" s="16">
        <f t="shared" si="9"/>
        <v>39</v>
      </c>
      <c r="S23" s="16">
        <v>39</v>
      </c>
      <c r="T23" s="16">
        <v>40</v>
      </c>
    </row>
    <row r="24" spans="1:20" ht="15" thickBot="1" x14ac:dyDescent="0.25">
      <c r="A24" s="12">
        <v>21</v>
      </c>
      <c r="B24" t="s">
        <v>92</v>
      </c>
      <c r="D24" s="19">
        <v>784</v>
      </c>
      <c r="G24" s="14">
        <v>21</v>
      </c>
      <c r="H24" s="14">
        <f t="shared" si="0"/>
        <v>784</v>
      </c>
      <c r="I24" s="14" t="str">
        <f t="shared" si="1"/>
        <v xml:space="preserve">Podoroska, Nadia 0                    </v>
      </c>
      <c r="J24" s="14">
        <f t="shared" si="2"/>
        <v>0</v>
      </c>
      <c r="K24" s="12">
        <v>2</v>
      </c>
      <c r="L24" s="15" t="str">
        <f t="shared" si="3"/>
        <v>Zheng, Qinwen</v>
      </c>
      <c r="M24" s="15" t="str">
        <f t="shared" si="4"/>
        <v>Siniakova, Katerina</v>
      </c>
      <c r="N24" s="13">
        <f t="shared" si="5"/>
        <v>8</v>
      </c>
      <c r="O24" s="13">
        <f t="shared" si="6"/>
        <v>13</v>
      </c>
      <c r="P24" s="14" t="str">
        <f t="shared" si="7"/>
        <v>[color=Black]Zheng, Qinwen (24).......... vs Siniakova, Katerina......... (8-13)[/color]</v>
      </c>
      <c r="Q24" s="14" t="str">
        <f t="shared" si="8"/>
        <v>[color=Red]Zheng, Qinwen (24).......... vs [b]Siniakova, Katerina.........[/b] (8-[b]13[/b])[/color]</v>
      </c>
      <c r="R24" s="16">
        <f t="shared" si="9"/>
        <v>42</v>
      </c>
      <c r="S24" s="16">
        <v>41</v>
      </c>
      <c r="T24" s="16">
        <v>42</v>
      </c>
    </row>
    <row r="25" spans="1:20" ht="15" thickBot="1" x14ac:dyDescent="0.25">
      <c r="A25" s="12">
        <v>22</v>
      </c>
      <c r="B25" t="s">
        <v>93</v>
      </c>
      <c r="D25" s="18">
        <v>621</v>
      </c>
      <c r="G25" s="14">
        <v>22</v>
      </c>
      <c r="H25" s="14">
        <f t="shared" si="0"/>
        <v>621</v>
      </c>
      <c r="I25" s="14" t="str">
        <f t="shared" si="1"/>
        <v xml:space="preserve">Martincova, Tereza 0                  </v>
      </c>
      <c r="J25" s="14">
        <f t="shared" si="2"/>
        <v>0</v>
      </c>
      <c r="K25" s="12">
        <v>1</v>
      </c>
      <c r="L25" s="15" t="str">
        <f t="shared" si="3"/>
        <v>Tsurenko, Lesia</v>
      </c>
      <c r="M25" s="15" t="str">
        <f t="shared" si="4"/>
        <v>Liu, Claire</v>
      </c>
      <c r="N25" s="13">
        <f t="shared" si="5"/>
        <v>9</v>
      </c>
      <c r="O25" s="13">
        <f t="shared" si="6"/>
        <v>12</v>
      </c>
      <c r="P25" s="14" t="str">
        <f t="shared" si="7"/>
        <v>[color=Black]Tsurenko, Lesia............. vs Liu, Claire................. (9-12)[/color]</v>
      </c>
      <c r="Q25" s="14" t="str">
        <f t="shared" si="8"/>
        <v>[color=Red][b]Tsurenko, Lesia.............[/b] vs Liu, Claire................. ([b]9[/b]-12)[/color]</v>
      </c>
      <c r="R25" s="16">
        <f t="shared" si="9"/>
        <v>43</v>
      </c>
      <c r="S25" s="16">
        <v>43</v>
      </c>
      <c r="T25" s="16">
        <v>44</v>
      </c>
    </row>
    <row r="26" spans="1:20" ht="15" thickBot="1" x14ac:dyDescent="0.25">
      <c r="A26" s="12">
        <v>23</v>
      </c>
      <c r="B26" t="s">
        <v>94</v>
      </c>
      <c r="D26" s="19">
        <v>642</v>
      </c>
      <c r="F26" s="7" t="s">
        <v>208</v>
      </c>
      <c r="G26" s="14">
        <v>23</v>
      </c>
      <c r="H26" s="14">
        <f t="shared" si="0"/>
        <v>642</v>
      </c>
      <c r="I26" s="14" t="str">
        <f t="shared" si="1"/>
        <v xml:space="preserve">Yuan, Yue 0                           </v>
      </c>
      <c r="J26" s="14">
        <f t="shared" si="2"/>
        <v>0</v>
      </c>
      <c r="K26" s="12">
        <v>1</v>
      </c>
      <c r="L26" s="15" t="str">
        <f t="shared" si="3"/>
        <v>Parks, Alycia</v>
      </c>
      <c r="M26" s="15" t="str">
        <f t="shared" si="4"/>
        <v>Friedsam, Anna-Lena</v>
      </c>
      <c r="N26" s="13">
        <f t="shared" si="5"/>
        <v>8</v>
      </c>
      <c r="O26" s="13">
        <f t="shared" si="6"/>
        <v>12</v>
      </c>
      <c r="P26" s="14" t="str">
        <f t="shared" si="7"/>
        <v>[color=Black]Parks, Alycia............... vs Friedsam, Anna-Lena......... (8-12)[/color]</v>
      </c>
      <c r="Q26" s="14" t="str">
        <f t="shared" si="8"/>
        <v>[color=Red][b]Parks, Alycia...............[/b] vs Friedsam, Anna-Lena......... ([b]8[/b]-12)[/color]</v>
      </c>
      <c r="R26" s="16">
        <f t="shared" si="9"/>
        <v>45</v>
      </c>
      <c r="S26" s="16">
        <v>45</v>
      </c>
      <c r="T26" s="16">
        <v>46</v>
      </c>
    </row>
    <row r="27" spans="1:20" ht="15" thickBot="1" x14ac:dyDescent="0.25">
      <c r="A27" s="12">
        <v>24</v>
      </c>
      <c r="B27" t="s">
        <v>95</v>
      </c>
      <c r="D27" s="18">
        <v>1996</v>
      </c>
      <c r="F27" s="7">
        <v>19</v>
      </c>
      <c r="G27" s="14">
        <v>24</v>
      </c>
      <c r="H27" s="14">
        <f t="shared" si="0"/>
        <v>1996</v>
      </c>
      <c r="I27" s="14" t="str">
        <f t="shared" si="1"/>
        <v xml:space="preserve">Azarenka, Victoria 0                  </v>
      </c>
      <c r="J27" s="14">
        <f t="shared" si="2"/>
        <v>0</v>
      </c>
      <c r="K27" s="12">
        <v>1</v>
      </c>
      <c r="L27" s="15" t="str">
        <f t="shared" si="3"/>
        <v>Bogdan, Ana</v>
      </c>
      <c r="M27" s="15" t="str">
        <f t="shared" si="4"/>
        <v>Samsonova, Liudmila</v>
      </c>
      <c r="N27" s="13">
        <f t="shared" si="5"/>
        <v>16</v>
      </c>
      <c r="O27" s="13">
        <f t="shared" si="6"/>
        <v>6</v>
      </c>
      <c r="P27" s="14" t="str">
        <f t="shared" si="7"/>
        <v>[color=Black]Bogdan, Ana................. vs Samsonova, Liudmila (15).... (16-6)[/color]</v>
      </c>
      <c r="Q27" s="14" t="str">
        <f t="shared" si="8"/>
        <v>[color=Red][b]Bogdan, Ana.................[/b] vs Samsonova, Liudmila (15).... ([b]16[/b]-6)[/color]</v>
      </c>
      <c r="R27" s="16">
        <f t="shared" si="9"/>
        <v>47</v>
      </c>
      <c r="S27" s="16">
        <v>47</v>
      </c>
      <c r="T27" s="16">
        <v>48</v>
      </c>
    </row>
    <row r="28" spans="1:20" ht="15" thickBot="1" x14ac:dyDescent="0.25">
      <c r="A28" s="12">
        <v>25</v>
      </c>
      <c r="B28" t="s">
        <v>96</v>
      </c>
      <c r="D28" s="18">
        <v>1424</v>
      </c>
      <c r="F28" s="7">
        <v>28</v>
      </c>
      <c r="G28" s="14">
        <v>25</v>
      </c>
      <c r="H28" s="14">
        <f t="shared" si="0"/>
        <v>1424</v>
      </c>
      <c r="I28" s="14" t="str">
        <f t="shared" si="1"/>
        <v xml:space="preserve">Mertens, Elise 0                      </v>
      </c>
      <c r="J28" s="14">
        <f t="shared" si="2"/>
        <v>0</v>
      </c>
      <c r="K28" s="12">
        <v>1</v>
      </c>
      <c r="L28" s="15" t="str">
        <f t="shared" si="3"/>
        <v>Kudermetova, Veronika</v>
      </c>
      <c r="M28" s="15" t="str">
        <f t="shared" si="4"/>
        <v>Kanepi, Kaia</v>
      </c>
      <c r="N28" s="13">
        <f t="shared" si="5"/>
        <v>5</v>
      </c>
      <c r="O28" s="13">
        <f t="shared" si="6"/>
        <v>20</v>
      </c>
      <c r="P28" s="14" t="str">
        <f t="shared" si="7"/>
        <v>[color=Black]Kudermetova, Veronika (12).. vs Kanepi, Kaia................ (5-20)[/color]</v>
      </c>
      <c r="Q28" s="14" t="str">
        <f t="shared" si="8"/>
        <v>[color=Red][b]Kudermetova, Veronika (12)..[/b] vs Kanepi, Kaia................ ([b]5[/b]-20)[/color]</v>
      </c>
      <c r="R28" s="16">
        <f t="shared" si="9"/>
        <v>49</v>
      </c>
      <c r="S28" s="16">
        <v>49</v>
      </c>
      <c r="T28" s="16">
        <v>50</v>
      </c>
    </row>
    <row r="29" spans="1:20" ht="15" thickBot="1" x14ac:dyDescent="0.25">
      <c r="A29" s="12">
        <v>26</v>
      </c>
      <c r="B29" t="s">
        <v>97</v>
      </c>
      <c r="D29" s="18">
        <v>582</v>
      </c>
      <c r="F29" s="7" t="s">
        <v>208</v>
      </c>
      <c r="G29" s="14">
        <v>26</v>
      </c>
      <c r="H29" s="14">
        <f t="shared" si="0"/>
        <v>582</v>
      </c>
      <c r="I29" s="14" t="str">
        <f t="shared" si="1"/>
        <v xml:space="preserve">Hruncakova, Viktoria 0                </v>
      </c>
      <c r="J29" s="14">
        <f t="shared" si="2"/>
        <v>0</v>
      </c>
      <c r="K29" s="12">
        <v>1</v>
      </c>
      <c r="L29" s="15" t="str">
        <f t="shared" si="3"/>
        <v>Vondrousova, Marketa</v>
      </c>
      <c r="M29" s="15" t="str">
        <f t="shared" si="4"/>
        <v>Stearns, Peyton</v>
      </c>
      <c r="N29" s="13">
        <f t="shared" si="5"/>
        <v>9</v>
      </c>
      <c r="O29" s="13">
        <f t="shared" si="6"/>
        <v>11</v>
      </c>
      <c r="P29" s="14" t="str">
        <f t="shared" si="7"/>
        <v>[color=Black]Vondrousova, Marketa........ vs Stearns, Peyton............. (9-11)[/color]</v>
      </c>
      <c r="Q29" s="14" t="str">
        <f t="shared" si="8"/>
        <v>[color=Red][b]Vondrousova, Marketa........[/b] vs Stearns, Peyton............. ([b]9[/b]-11)[/color]</v>
      </c>
      <c r="R29" s="16">
        <f t="shared" si="9"/>
        <v>51</v>
      </c>
      <c r="S29" s="16">
        <v>51</v>
      </c>
      <c r="T29" s="16">
        <v>52</v>
      </c>
    </row>
    <row r="30" spans="1:20" ht="15" thickBot="1" x14ac:dyDescent="0.25">
      <c r="A30" s="12">
        <v>27</v>
      </c>
      <c r="B30" t="s">
        <v>98</v>
      </c>
      <c r="D30" s="18">
        <v>74</v>
      </c>
      <c r="F30" s="7" t="s">
        <v>207</v>
      </c>
      <c r="G30" s="14">
        <v>27</v>
      </c>
      <c r="H30" s="14">
        <f t="shared" si="0"/>
        <v>74</v>
      </c>
      <c r="I30" s="14" t="str">
        <f t="shared" si="1"/>
        <v xml:space="preserve">Williams, Venus 0                     </v>
      </c>
      <c r="J30" s="14">
        <f t="shared" si="2"/>
        <v>0</v>
      </c>
      <c r="K30" s="12"/>
      <c r="L30" s="15" t="str">
        <f t="shared" si="3"/>
        <v>Stephens, Sloane</v>
      </c>
      <c r="M30" s="15" t="str">
        <f t="shared" si="4"/>
        <v>Peterson, Rebecca</v>
      </c>
      <c r="N30" s="13">
        <f t="shared" si="5"/>
        <v>8</v>
      </c>
      <c r="O30" s="13">
        <f t="shared" si="6"/>
        <v>12</v>
      </c>
      <c r="P30" s="14" t="str">
        <f t="shared" si="7"/>
        <v>[color=Black]Stephens, Sloane............ vs Peterson, Rebecca........... (8-12)[/color]</v>
      </c>
      <c r="Q30" s="14" t="str">
        <f t="shared" si="8"/>
        <v/>
      </c>
      <c r="R30" s="16" t="str">
        <f t="shared" si="9"/>
        <v/>
      </c>
      <c r="S30" s="16">
        <v>53</v>
      </c>
      <c r="T30" s="16">
        <v>54</v>
      </c>
    </row>
    <row r="31" spans="1:20" ht="15" thickBot="1" x14ac:dyDescent="0.25">
      <c r="A31" s="12">
        <v>28</v>
      </c>
      <c r="B31" t="s">
        <v>99</v>
      </c>
      <c r="D31" s="19">
        <v>798</v>
      </c>
      <c r="F31" s="7" t="s">
        <v>207</v>
      </c>
      <c r="G31" s="14">
        <v>28</v>
      </c>
      <c r="H31" s="14">
        <f t="shared" si="0"/>
        <v>798</v>
      </c>
      <c r="I31" s="14" t="str">
        <f t="shared" si="1"/>
        <v xml:space="preserve">Svitolina, Elina 0                    </v>
      </c>
      <c r="J31" s="14">
        <f t="shared" si="2"/>
        <v>0</v>
      </c>
      <c r="K31" s="12"/>
      <c r="L31" s="15" t="str">
        <f t="shared" si="3"/>
        <v>Zhang, Shuai</v>
      </c>
      <c r="M31" s="15" t="str">
        <f t="shared" si="4"/>
        <v>Vekic, Donna</v>
      </c>
      <c r="N31" s="13">
        <f t="shared" si="5"/>
        <v>13</v>
      </c>
      <c r="O31" s="13">
        <f t="shared" si="6"/>
        <v>8</v>
      </c>
      <c r="P31" s="14" t="str">
        <f t="shared" si="7"/>
        <v>[color=Black]Zhang, Shuai................ vs Vekic, Donna (20)........... (13-8)[/color]</v>
      </c>
      <c r="Q31" s="14" t="str">
        <f t="shared" si="8"/>
        <v/>
      </c>
      <c r="R31" s="16" t="str">
        <f t="shared" si="9"/>
        <v/>
      </c>
      <c r="S31" s="16">
        <v>55</v>
      </c>
      <c r="T31" s="16">
        <v>56</v>
      </c>
    </row>
    <row r="32" spans="1:20" ht="15" thickBot="1" x14ac:dyDescent="0.25">
      <c r="A32" s="12">
        <v>29</v>
      </c>
      <c r="B32" t="s">
        <v>100</v>
      </c>
      <c r="D32" s="18">
        <v>423</v>
      </c>
      <c r="F32" s="7" t="s">
        <v>208</v>
      </c>
      <c r="G32" s="14">
        <v>29</v>
      </c>
      <c r="H32" s="14">
        <f t="shared" si="0"/>
        <v>423</v>
      </c>
      <c r="I32" s="14" t="str">
        <f t="shared" si="1"/>
        <v xml:space="preserve">Hunter, Storm 0                       </v>
      </c>
      <c r="J32" s="14">
        <f t="shared" si="2"/>
        <v>0</v>
      </c>
      <c r="K32" s="12">
        <v>1</v>
      </c>
      <c r="L32" s="15" t="str">
        <f t="shared" si="3"/>
        <v>Bouzkova, Marie</v>
      </c>
      <c r="M32" s="15" t="str">
        <f t="shared" si="4"/>
        <v>Waltert, Simona</v>
      </c>
      <c r="N32" s="13">
        <f t="shared" si="5"/>
        <v>7</v>
      </c>
      <c r="O32" s="13">
        <f t="shared" si="6"/>
        <v>14</v>
      </c>
      <c r="P32" s="14" t="str">
        <f t="shared" si="7"/>
        <v>[color=Black]Bouzkova, Marie (32)........ vs Waltert, Simona (Q)......... (7-14)[/color]</v>
      </c>
      <c r="Q32" s="14" t="str">
        <f t="shared" si="8"/>
        <v>[color=Red][b]Bouzkova, Marie (32)........[/b] vs Waltert, Simona (Q)......... ([b]7[/b]-14)[/color]</v>
      </c>
      <c r="R32" s="16">
        <f t="shared" si="9"/>
        <v>57</v>
      </c>
      <c r="S32" s="16">
        <v>57</v>
      </c>
      <c r="T32" s="16">
        <v>58</v>
      </c>
    </row>
    <row r="33" spans="1:20" ht="15" thickBot="1" x14ac:dyDescent="0.25">
      <c r="A33" s="12">
        <v>30</v>
      </c>
      <c r="B33" t="s">
        <v>101</v>
      </c>
      <c r="D33" s="19">
        <v>833</v>
      </c>
      <c r="G33" s="14">
        <v>30</v>
      </c>
      <c r="H33" s="14">
        <f t="shared" si="0"/>
        <v>833</v>
      </c>
      <c r="I33" s="14" t="str">
        <f t="shared" si="1"/>
        <v xml:space="preserve">Wang, Xinyu 0                         </v>
      </c>
      <c r="J33" s="14">
        <f t="shared" si="2"/>
        <v>0</v>
      </c>
      <c r="K33" s="12"/>
      <c r="L33" s="15" t="str">
        <f t="shared" si="3"/>
        <v>Kontaveit, Anett</v>
      </c>
      <c r="M33" s="15" t="str">
        <f t="shared" si="4"/>
        <v>Stefanini, Lucrezia</v>
      </c>
      <c r="N33" s="13">
        <f t="shared" si="5"/>
        <v>9</v>
      </c>
      <c r="O33" s="13">
        <f t="shared" si="6"/>
        <v>11</v>
      </c>
      <c r="P33" s="14" t="str">
        <f t="shared" si="7"/>
        <v>[color=Black]Kontaveit, Anett............ vs Stefanini, Lucrezia (Q)..... (9-11)[/color]</v>
      </c>
      <c r="Q33" s="14" t="str">
        <f t="shared" si="8"/>
        <v/>
      </c>
      <c r="R33" s="16" t="str">
        <f t="shared" si="9"/>
        <v/>
      </c>
      <c r="S33" s="16">
        <v>59</v>
      </c>
      <c r="T33" s="16">
        <v>60</v>
      </c>
    </row>
    <row r="34" spans="1:20" ht="15" thickBot="1" x14ac:dyDescent="0.25">
      <c r="A34" s="12">
        <v>31</v>
      </c>
      <c r="B34" t="s">
        <v>102</v>
      </c>
      <c r="D34" s="19">
        <v>582</v>
      </c>
      <c r="F34" s="7" t="s">
        <v>208</v>
      </c>
      <c r="G34" s="14">
        <v>31</v>
      </c>
      <c r="H34" s="14">
        <f t="shared" si="0"/>
        <v>582</v>
      </c>
      <c r="I34" s="14" t="str">
        <f t="shared" si="1"/>
        <v xml:space="preserve">Kenin, Sofia 0                        </v>
      </c>
      <c r="J34" s="14">
        <f t="shared" si="2"/>
        <v>0</v>
      </c>
      <c r="K34" s="12">
        <v>2</v>
      </c>
      <c r="L34" s="15" t="str">
        <f t="shared" si="3"/>
        <v>Baindl, Kateryna</v>
      </c>
      <c r="M34" s="15" t="str">
        <f t="shared" si="4"/>
        <v>Fernandez, Leylah</v>
      </c>
      <c r="N34" s="13">
        <f t="shared" si="5"/>
        <v>10</v>
      </c>
      <c r="O34" s="13">
        <f t="shared" si="6"/>
        <v>10</v>
      </c>
      <c r="P34" s="14" t="str">
        <f t="shared" si="7"/>
        <v>[color=Black]Baindl, Kateryna............ vs Fernandez, Leylah........... (10-10)[/color]</v>
      </c>
      <c r="Q34" s="14" t="str">
        <f t="shared" si="8"/>
        <v>[color=Red]Baindl, Kateryna............ vs [b]Fernandez, Leylah...........[/b] (10-[b]10[/b])[/color]</v>
      </c>
      <c r="R34" s="16">
        <f t="shared" si="9"/>
        <v>62</v>
      </c>
      <c r="S34" s="16">
        <v>61</v>
      </c>
      <c r="T34" s="16">
        <v>62</v>
      </c>
    </row>
    <row r="35" spans="1:20" ht="15" thickBot="1" x14ac:dyDescent="0.25">
      <c r="A35" s="12">
        <v>32</v>
      </c>
      <c r="B35" t="s">
        <v>103</v>
      </c>
      <c r="D35" s="18">
        <v>3305</v>
      </c>
      <c r="F35" s="7">
        <v>7</v>
      </c>
      <c r="G35" s="14">
        <v>32</v>
      </c>
      <c r="H35" s="14">
        <f t="shared" si="0"/>
        <v>3305</v>
      </c>
      <c r="I35" s="14" t="str">
        <f t="shared" si="1"/>
        <v xml:space="preserve">Gauff, Coco 0                         </v>
      </c>
      <c r="J35" s="14">
        <f t="shared" si="2"/>
        <v>0</v>
      </c>
      <c r="K35" s="12">
        <v>2</v>
      </c>
      <c r="L35" s="15" t="str">
        <f t="shared" si="3"/>
        <v>Volynets, Katie</v>
      </c>
      <c r="M35" s="15" t="str">
        <f t="shared" si="4"/>
        <v>Garcia, Caroline</v>
      </c>
      <c r="N35" s="13">
        <f t="shared" si="5"/>
        <v>29</v>
      </c>
      <c r="O35" s="13">
        <f t="shared" si="6"/>
        <v>3</v>
      </c>
      <c r="P35" s="14" t="str">
        <f t="shared" si="7"/>
        <v>[color=Black]Volynets, Katie............. vs Garcia, Caroline (5)........ (29-3)[/color]</v>
      </c>
      <c r="Q35" s="14" t="str">
        <f t="shared" si="8"/>
        <v>[color=Red]Volynets, Katie............. vs [b]Garcia, Caroline (5)........[/b] (29-[b]3[/b])[/color]</v>
      </c>
      <c r="R35" s="16">
        <f t="shared" si="9"/>
        <v>64</v>
      </c>
      <c r="S35" s="16">
        <v>63</v>
      </c>
      <c r="T35" s="16">
        <v>64</v>
      </c>
    </row>
    <row r="36" spans="1:20" ht="15" thickBot="1" x14ac:dyDescent="0.25">
      <c r="A36" s="12">
        <v>33</v>
      </c>
      <c r="B36" t="s">
        <v>104</v>
      </c>
      <c r="D36" s="19">
        <v>4905</v>
      </c>
      <c r="F36" s="7">
        <v>4</v>
      </c>
      <c r="G36" s="14">
        <v>33</v>
      </c>
      <c r="H36" s="14">
        <f t="shared" si="0"/>
        <v>4905</v>
      </c>
      <c r="I36" s="14" t="str">
        <f t="shared" si="1"/>
        <v xml:space="preserve">Pegula, Jessica 0                     </v>
      </c>
      <c r="J36" s="14">
        <f t="shared" si="2"/>
        <v>0</v>
      </c>
      <c r="K36" s="12">
        <v>1</v>
      </c>
      <c r="L36" s="15" t="str">
        <f t="shared" si="3"/>
        <v>Jabeur, Ons</v>
      </c>
      <c r="M36" s="15" t="str">
        <f t="shared" si="4"/>
        <v>Frech, Magdalena</v>
      </c>
      <c r="N36" s="13">
        <f t="shared" si="5"/>
        <v>5</v>
      </c>
      <c r="O36" s="13">
        <f t="shared" si="6"/>
        <v>20</v>
      </c>
      <c r="P36" s="14" t="str">
        <f t="shared" si="7"/>
        <v>[color=Black]Jabeur, Ons (6)............. vs Frech, Magdalena............ (5-20)[/color]</v>
      </c>
      <c r="Q36" s="14" t="str">
        <f t="shared" si="8"/>
        <v>[color=Red][b]Jabeur, Ons (6).............[/b] vs Frech, Magdalena............ ([b]5[/b]-20)[/color]</v>
      </c>
      <c r="R36" s="16">
        <f t="shared" si="9"/>
        <v>65</v>
      </c>
      <c r="S36" s="16">
        <v>65</v>
      </c>
      <c r="T36" s="16">
        <v>66</v>
      </c>
    </row>
    <row r="37" spans="1:20" ht="15" thickBot="1" x14ac:dyDescent="0.25">
      <c r="A37" s="12">
        <v>34</v>
      </c>
      <c r="B37" t="s">
        <v>105</v>
      </c>
      <c r="D37" s="18">
        <v>1051</v>
      </c>
      <c r="G37" s="14">
        <v>34</v>
      </c>
      <c r="H37" s="14">
        <f t="shared" si="0"/>
        <v>1051</v>
      </c>
      <c r="I37" s="14" t="str">
        <f t="shared" si="1"/>
        <v xml:space="preserve">Davis, Lauren 0                       </v>
      </c>
      <c r="J37" s="14">
        <f t="shared" si="2"/>
        <v>0</v>
      </c>
      <c r="K37" s="12"/>
      <c r="L37" s="15" t="str">
        <f t="shared" si="3"/>
        <v>Bonaventure, Ysaline</v>
      </c>
      <c r="M37" s="15" t="str">
        <f t="shared" si="4"/>
        <v>Bai, Zhuoxuan</v>
      </c>
      <c r="N37" s="13">
        <f t="shared" si="5"/>
        <v>7</v>
      </c>
      <c r="O37" s="13">
        <f t="shared" si="6"/>
        <v>14</v>
      </c>
      <c r="P37" s="14" t="str">
        <f t="shared" si="7"/>
        <v>[color=Black]Bonaventure, Ysaline........ vs Bai, Zhuoxuan (Q)........... (7-14)[/color]</v>
      </c>
      <c r="Q37" s="14" t="str">
        <f t="shared" si="8"/>
        <v/>
      </c>
      <c r="R37" s="16" t="str">
        <f t="shared" si="9"/>
        <v/>
      </c>
      <c r="S37" s="16">
        <v>67</v>
      </c>
      <c r="T37" s="16">
        <v>68</v>
      </c>
    </row>
    <row r="38" spans="1:20" ht="15" thickBot="1" x14ac:dyDescent="0.25">
      <c r="A38" s="12">
        <v>35</v>
      </c>
      <c r="B38" t="s">
        <v>106</v>
      </c>
      <c r="D38" s="19">
        <v>790</v>
      </c>
      <c r="G38" s="14">
        <v>35</v>
      </c>
      <c r="H38" s="14">
        <f t="shared" si="0"/>
        <v>790</v>
      </c>
      <c r="I38" s="14" t="str">
        <f t="shared" si="1"/>
        <v xml:space="preserve">Bucsa, Cristina 0                     </v>
      </c>
      <c r="J38" s="14">
        <f t="shared" si="2"/>
        <v>0</v>
      </c>
      <c r="K38" s="12"/>
      <c r="L38" s="15" t="str">
        <f t="shared" si="3"/>
        <v>Bondar, Anna</v>
      </c>
      <c r="M38" s="15" t="str">
        <f t="shared" si="4"/>
        <v>Andreescu, Bianca</v>
      </c>
      <c r="N38" s="13">
        <f t="shared" si="5"/>
        <v>13</v>
      </c>
      <c r="O38" s="13">
        <f t="shared" si="6"/>
        <v>8</v>
      </c>
      <c r="P38" s="14" t="str">
        <f t="shared" si="7"/>
        <v>[color=Black]Bondar, Anna................ vs Andreescu, Bianca........... (13-8)[/color]</v>
      </c>
      <c r="Q38" s="14" t="str">
        <f t="shared" si="8"/>
        <v/>
      </c>
      <c r="R38" s="16" t="str">
        <f t="shared" si="9"/>
        <v/>
      </c>
      <c r="S38" s="16">
        <v>69</v>
      </c>
      <c r="T38" s="16">
        <v>70</v>
      </c>
    </row>
    <row r="39" spans="1:20" ht="15" thickBot="1" x14ac:dyDescent="0.25">
      <c r="A39" s="12">
        <v>36</v>
      </c>
      <c r="B39" t="s">
        <v>107</v>
      </c>
      <c r="D39" s="18">
        <v>837</v>
      </c>
      <c r="G39" s="14">
        <v>36</v>
      </c>
      <c r="H39" s="14">
        <f t="shared" si="0"/>
        <v>837</v>
      </c>
      <c r="I39" s="14" t="str">
        <f t="shared" si="1"/>
        <v xml:space="preserve">Rakhimova, Kamilla 0                  </v>
      </c>
      <c r="J39" s="14">
        <f t="shared" si="2"/>
        <v>0</v>
      </c>
      <c r="K39" s="12"/>
      <c r="L39" s="15" t="str">
        <f t="shared" si="3"/>
        <v>Bouzas Maneiro, Jessica</v>
      </c>
      <c r="M39" s="15" t="str">
        <f t="shared" si="4"/>
        <v>Kalinina, Anhelina</v>
      </c>
      <c r="N39" s="13">
        <f t="shared" si="5"/>
        <v>19</v>
      </c>
      <c r="O39" s="13">
        <f t="shared" si="6"/>
        <v>5</v>
      </c>
      <c r="P39" s="14" t="str">
        <f t="shared" si="7"/>
        <v>[color=Black]Bouzas Maneiro, Jessica (Q). vs Kalinina, Anhelina (26)..... (19-5)[/color]</v>
      </c>
      <c r="Q39" s="14" t="str">
        <f t="shared" si="8"/>
        <v/>
      </c>
      <c r="R39" s="16" t="str">
        <f t="shared" si="9"/>
        <v/>
      </c>
      <c r="S39" s="16">
        <v>71</v>
      </c>
      <c r="T39" s="16">
        <v>72</v>
      </c>
    </row>
    <row r="40" spans="1:20" ht="15" thickBot="1" x14ac:dyDescent="0.25">
      <c r="A40" s="12">
        <v>37</v>
      </c>
      <c r="B40" t="s">
        <v>108</v>
      </c>
      <c r="D40" s="19">
        <v>769</v>
      </c>
      <c r="G40" s="14">
        <v>37</v>
      </c>
      <c r="H40" s="14">
        <f t="shared" si="0"/>
        <v>769</v>
      </c>
      <c r="I40" s="14" t="str">
        <f t="shared" si="1"/>
        <v xml:space="preserve">Osorio, Camila 0                      </v>
      </c>
      <c r="J40" s="14">
        <f t="shared" si="2"/>
        <v>0</v>
      </c>
      <c r="K40" s="12"/>
      <c r="L40" s="15" t="str">
        <f t="shared" si="3"/>
        <v>Pliskova, Karolina</v>
      </c>
      <c r="M40" s="15" t="str">
        <f t="shared" si="4"/>
        <v>Stevanovic, Natalija</v>
      </c>
      <c r="N40" s="13">
        <f t="shared" si="5"/>
        <v>4</v>
      </c>
      <c r="O40" s="13">
        <f t="shared" si="6"/>
        <v>25</v>
      </c>
      <c r="P40" s="14" t="str">
        <f t="shared" si="7"/>
        <v>[color=Black]Pliskova, Karolina (18)..... vs Stevanovic, Natalija (Q).... (4-25)[/color]</v>
      </c>
      <c r="Q40" s="14" t="str">
        <f t="shared" si="8"/>
        <v/>
      </c>
      <c r="R40" s="16" t="str">
        <f t="shared" si="9"/>
        <v/>
      </c>
      <c r="S40" s="16">
        <v>73</v>
      </c>
      <c r="T40" s="16">
        <v>74</v>
      </c>
    </row>
    <row r="41" spans="1:20" ht="15" thickBot="1" x14ac:dyDescent="0.25">
      <c r="A41" s="12">
        <v>38</v>
      </c>
      <c r="B41" t="s">
        <v>109</v>
      </c>
      <c r="D41" s="19">
        <v>1100</v>
      </c>
      <c r="G41" s="14">
        <v>38</v>
      </c>
      <c r="H41" s="14">
        <f t="shared" si="0"/>
        <v>1100</v>
      </c>
      <c r="I41" s="14" t="str">
        <f t="shared" si="1"/>
        <v xml:space="preserve">Cocciaretto, Elisabetta 0             </v>
      </c>
      <c r="J41" s="14">
        <f t="shared" si="2"/>
        <v>0</v>
      </c>
      <c r="K41" s="12"/>
      <c r="L41" s="15" t="str">
        <f t="shared" si="3"/>
        <v>Zhao, Carol</v>
      </c>
      <c r="M41" s="15" t="str">
        <f t="shared" si="4"/>
        <v>Korpatsch, Tamara</v>
      </c>
      <c r="N41" s="13">
        <f t="shared" si="5"/>
        <v>12</v>
      </c>
      <c r="O41" s="13">
        <f t="shared" si="6"/>
        <v>8</v>
      </c>
      <c r="P41" s="14" t="str">
        <f t="shared" si="7"/>
        <v>[color=Black]Zhao, Carol (Q)............. vs Korpatsch, Tamara (LL)...... (12-8)[/color]</v>
      </c>
      <c r="Q41" s="14" t="str">
        <f t="shared" si="8"/>
        <v/>
      </c>
      <c r="R41" s="16" t="str">
        <f t="shared" si="9"/>
        <v/>
      </c>
      <c r="S41" s="16">
        <v>75</v>
      </c>
      <c r="T41" s="16">
        <v>76</v>
      </c>
    </row>
    <row r="42" spans="1:20" ht="15" thickBot="1" x14ac:dyDescent="0.25">
      <c r="A42" s="12">
        <v>39</v>
      </c>
      <c r="B42" t="s">
        <v>110</v>
      </c>
      <c r="D42" s="18">
        <v>847</v>
      </c>
      <c r="G42" s="14">
        <v>39</v>
      </c>
      <c r="H42" s="14">
        <f t="shared" si="0"/>
        <v>847</v>
      </c>
      <c r="I42" s="14" t="str">
        <f t="shared" si="1"/>
        <v xml:space="preserve">Masarova, Rebeka 0                    </v>
      </c>
      <c r="J42" s="14">
        <f t="shared" si="2"/>
        <v>0</v>
      </c>
      <c r="K42" s="12"/>
      <c r="L42" s="15" t="str">
        <f t="shared" si="3"/>
        <v>Sasnovich, Aliaksandra</v>
      </c>
      <c r="M42" s="15" t="str">
        <f t="shared" si="4"/>
        <v>Parrizas Diaz, Nuria</v>
      </c>
      <c r="N42" s="13">
        <f t="shared" si="5"/>
        <v>9</v>
      </c>
      <c r="O42" s="13">
        <f t="shared" si="6"/>
        <v>12</v>
      </c>
      <c r="P42" s="14" t="str">
        <f t="shared" si="7"/>
        <v>[color=Black]Sasnovich, Aliaksandra...... vs Parrizas Diaz, Nuria........ (9-12)[/color]</v>
      </c>
      <c r="Q42" s="14" t="str">
        <f t="shared" si="8"/>
        <v/>
      </c>
      <c r="R42" s="16" t="str">
        <f t="shared" si="9"/>
        <v/>
      </c>
      <c r="S42" s="16">
        <v>77</v>
      </c>
      <c r="T42" s="16">
        <v>78</v>
      </c>
    </row>
    <row r="43" spans="1:20" ht="15" thickBot="1" x14ac:dyDescent="0.25">
      <c r="A43" s="12">
        <v>40</v>
      </c>
      <c r="B43" t="s">
        <v>111</v>
      </c>
      <c r="D43" s="20">
        <v>1266</v>
      </c>
      <c r="F43" s="7">
        <v>31</v>
      </c>
      <c r="G43" s="14">
        <v>40</v>
      </c>
      <c r="H43" s="14">
        <f t="shared" si="0"/>
        <v>1266</v>
      </c>
      <c r="I43" s="14" t="str">
        <f t="shared" si="1"/>
        <v xml:space="preserve">Sherif, Mayar 0                       </v>
      </c>
      <c r="J43" s="14">
        <f t="shared" si="2"/>
        <v>0</v>
      </c>
      <c r="K43" s="12"/>
      <c r="L43" s="15" t="str">
        <f t="shared" si="3"/>
        <v>Paolini, Jasmine</v>
      </c>
      <c r="M43" s="15" t="str">
        <f t="shared" si="4"/>
        <v>Kvitova, Petra</v>
      </c>
      <c r="N43" s="13">
        <f t="shared" si="5"/>
        <v>17</v>
      </c>
      <c r="O43" s="13">
        <f t="shared" si="6"/>
        <v>6</v>
      </c>
      <c r="P43" s="14" t="str">
        <f t="shared" si="7"/>
        <v>[color=Black]Paolini, Jasmine............ vs Kvitova, Petra (9).......... (17-6)[/color]</v>
      </c>
      <c r="Q43" s="14" t="str">
        <f t="shared" si="8"/>
        <v/>
      </c>
      <c r="R43" s="16" t="str">
        <f t="shared" si="9"/>
        <v/>
      </c>
      <c r="S43" s="16">
        <v>79</v>
      </c>
      <c r="T43" s="16">
        <v>80</v>
      </c>
    </row>
    <row r="44" spans="1:20" ht="15" thickBot="1" x14ac:dyDescent="0.25">
      <c r="A44" s="12">
        <v>41</v>
      </c>
      <c r="B44" t="s">
        <v>112</v>
      </c>
      <c r="D44" s="18">
        <v>1669</v>
      </c>
      <c r="F44" s="7">
        <v>24</v>
      </c>
      <c r="G44" s="14">
        <v>41</v>
      </c>
      <c r="H44" s="14">
        <f t="shared" si="0"/>
        <v>1669</v>
      </c>
      <c r="I44" s="14" t="str">
        <f t="shared" si="1"/>
        <v xml:space="preserve">Zheng, Qinwen 0                       </v>
      </c>
      <c r="J44" s="14">
        <f t="shared" si="2"/>
        <v>0</v>
      </c>
      <c r="K44" s="12"/>
      <c r="L44" s="15" t="str">
        <f t="shared" si="3"/>
        <v>Haddad Maia, Beatriz</v>
      </c>
      <c r="M44" s="15" t="str">
        <f t="shared" si="4"/>
        <v>Putintseva, Yulia</v>
      </c>
      <c r="N44" s="13">
        <f t="shared" si="5"/>
        <v>6</v>
      </c>
      <c r="O44" s="13">
        <f t="shared" si="6"/>
        <v>16</v>
      </c>
      <c r="P44" s="14" t="str">
        <f t="shared" si="7"/>
        <v>[color=Black]Haddad Maia, Beatriz (13)... vs Putintseva, Yulia........... (6-16)[/color]</v>
      </c>
      <c r="Q44" s="14" t="str">
        <f t="shared" si="8"/>
        <v/>
      </c>
      <c r="R44" s="16" t="str">
        <f t="shared" si="9"/>
        <v/>
      </c>
      <c r="S44" s="16">
        <v>81</v>
      </c>
      <c r="T44" s="16">
        <v>82</v>
      </c>
    </row>
    <row r="45" spans="1:20" ht="15" thickBot="1" x14ac:dyDescent="0.25">
      <c r="A45" s="12">
        <v>42</v>
      </c>
      <c r="B45" t="s">
        <v>113</v>
      </c>
      <c r="D45" s="18">
        <v>997</v>
      </c>
      <c r="G45" s="14">
        <v>42</v>
      </c>
      <c r="H45" s="14">
        <f t="shared" si="0"/>
        <v>997</v>
      </c>
      <c r="I45" s="14" t="str">
        <f t="shared" si="1"/>
        <v xml:space="preserve">Siniakova, Katerina 0                 </v>
      </c>
      <c r="J45" s="14">
        <f t="shared" si="2"/>
        <v>0</v>
      </c>
      <c r="K45" s="12"/>
      <c r="L45" s="15" t="str">
        <f t="shared" si="3"/>
        <v>Cristian, Jaqueline</v>
      </c>
      <c r="M45" s="15" t="str">
        <f t="shared" si="4"/>
        <v>Bronzetti, Lucia</v>
      </c>
      <c r="N45" s="13">
        <f t="shared" si="5"/>
        <v>13</v>
      </c>
      <c r="O45" s="13">
        <f t="shared" si="6"/>
        <v>8</v>
      </c>
      <c r="P45" s="14" t="str">
        <f t="shared" si="7"/>
        <v>[color=Black]Cristian, Jaqueline (PR).... vs Bronzetti, Lucia............ (13-8)[/color]</v>
      </c>
      <c r="Q45" s="14" t="str">
        <f t="shared" si="8"/>
        <v/>
      </c>
      <c r="R45" s="16" t="str">
        <f t="shared" si="9"/>
        <v/>
      </c>
      <c r="S45" s="16">
        <v>83</v>
      </c>
      <c r="T45" s="16">
        <v>84</v>
      </c>
    </row>
    <row r="46" spans="1:20" ht="15" thickBot="1" x14ac:dyDescent="0.25">
      <c r="A46" s="12">
        <v>43</v>
      </c>
      <c r="B46" t="s">
        <v>114</v>
      </c>
      <c r="D46" s="18">
        <v>942</v>
      </c>
      <c r="G46" s="14">
        <v>43</v>
      </c>
      <c r="H46" s="14">
        <f t="shared" si="0"/>
        <v>942</v>
      </c>
      <c r="I46" s="14" t="str">
        <f t="shared" si="1"/>
        <v xml:space="preserve">Tsurenko, Lesia 0                     </v>
      </c>
      <c r="J46" s="14">
        <f t="shared" si="2"/>
        <v>0</v>
      </c>
      <c r="K46" s="12"/>
      <c r="L46" s="15" t="str">
        <f t="shared" si="3"/>
        <v>Cirstea, Sorana</v>
      </c>
      <c r="M46" s="15" t="str">
        <f t="shared" si="4"/>
        <v>Maria, Tatjana</v>
      </c>
      <c r="N46" s="13">
        <f t="shared" si="5"/>
        <v>9</v>
      </c>
      <c r="O46" s="13">
        <f t="shared" si="6"/>
        <v>11</v>
      </c>
      <c r="P46" s="14" t="str">
        <f t="shared" si="7"/>
        <v>[color=Black]Cirstea, Sorana............. vs Maria, Tatjana.............. (9-11)[/color]</v>
      </c>
      <c r="Q46" s="14" t="str">
        <f t="shared" si="8"/>
        <v/>
      </c>
      <c r="R46" s="16" t="str">
        <f t="shared" si="9"/>
        <v/>
      </c>
      <c r="S46" s="16">
        <v>85</v>
      </c>
      <c r="T46" s="16">
        <v>86</v>
      </c>
    </row>
    <row r="47" spans="1:20" ht="15" thickBot="1" x14ac:dyDescent="0.25">
      <c r="A47" s="12">
        <v>44</v>
      </c>
      <c r="B47" t="s">
        <v>115</v>
      </c>
      <c r="D47" s="18">
        <v>705</v>
      </c>
      <c r="G47" s="14">
        <v>44</v>
      </c>
      <c r="H47" s="14">
        <f t="shared" si="0"/>
        <v>705</v>
      </c>
      <c r="I47" s="14" t="str">
        <f t="shared" si="1"/>
        <v xml:space="preserve">Liu, Claire 0                         </v>
      </c>
      <c r="J47" s="14">
        <f t="shared" si="2"/>
        <v>0</v>
      </c>
      <c r="K47" s="12"/>
      <c r="L47" s="15" t="str">
        <f t="shared" si="3"/>
        <v>Minnen, Greet</v>
      </c>
      <c r="M47" s="15" t="str">
        <f t="shared" si="4"/>
        <v>Ostapenko, Jelena</v>
      </c>
      <c r="N47" s="13">
        <f t="shared" si="5"/>
        <v>19</v>
      </c>
      <c r="O47" s="13">
        <f t="shared" si="6"/>
        <v>5</v>
      </c>
      <c r="P47" s="14" t="str">
        <f t="shared" si="7"/>
        <v>[color=Black]Minnen, Greet (Q)........... vs Ostapenko, Jelena (17)...... (19-5)[/color]</v>
      </c>
      <c r="Q47" s="14" t="str">
        <f t="shared" si="8"/>
        <v/>
      </c>
      <c r="R47" s="16" t="str">
        <f t="shared" si="9"/>
        <v/>
      </c>
      <c r="S47" s="16">
        <v>87</v>
      </c>
      <c r="T47" s="16">
        <v>88</v>
      </c>
    </row>
    <row r="48" spans="1:20" ht="15" thickBot="1" x14ac:dyDescent="0.25">
      <c r="A48" s="12">
        <v>45</v>
      </c>
      <c r="B48" t="s">
        <v>116</v>
      </c>
      <c r="D48" s="18">
        <v>1026</v>
      </c>
      <c r="G48" s="14">
        <v>45</v>
      </c>
      <c r="H48" s="14">
        <f t="shared" si="0"/>
        <v>1026</v>
      </c>
      <c r="I48" s="14" t="str">
        <f t="shared" si="1"/>
        <v xml:space="preserve">Parks, Alycia 0                       </v>
      </c>
      <c r="J48" s="14">
        <f t="shared" si="2"/>
        <v>0</v>
      </c>
      <c r="K48" s="12"/>
      <c r="L48" s="15" t="str">
        <f t="shared" si="3"/>
        <v>Pera, Bernarda</v>
      </c>
      <c r="M48" s="15" t="str">
        <f t="shared" si="4"/>
        <v>Tomova, Viktoriya</v>
      </c>
      <c r="N48" s="13">
        <f t="shared" si="5"/>
        <v>7</v>
      </c>
      <c r="O48" s="13">
        <f t="shared" si="6"/>
        <v>15</v>
      </c>
      <c r="P48" s="14" t="str">
        <f t="shared" si="7"/>
        <v>[color=Black]Pera, Bernarda (27)......... vs Tomova, Viktoriya........... (7-15)[/color]</v>
      </c>
      <c r="Q48" s="14" t="str">
        <f t="shared" si="8"/>
        <v/>
      </c>
      <c r="R48" s="16" t="str">
        <f t="shared" si="9"/>
        <v/>
      </c>
      <c r="S48" s="16">
        <v>89</v>
      </c>
      <c r="T48" s="16">
        <v>90</v>
      </c>
    </row>
    <row r="49" spans="1:20" ht="15" thickBot="1" x14ac:dyDescent="0.25">
      <c r="A49" s="12">
        <v>46</v>
      </c>
      <c r="B49" t="s">
        <v>117</v>
      </c>
      <c r="D49" s="19">
        <v>738</v>
      </c>
      <c r="G49" s="14">
        <v>46</v>
      </c>
      <c r="H49" s="14">
        <f t="shared" si="0"/>
        <v>738</v>
      </c>
      <c r="I49" s="14" t="str">
        <f t="shared" si="1"/>
        <v xml:space="preserve">Friedsam, Anna-Lena 0                 </v>
      </c>
      <c r="J49" s="14">
        <f t="shared" si="2"/>
        <v>0</v>
      </c>
      <c r="K49" s="12"/>
      <c r="L49" s="15" t="str">
        <f t="shared" si="3"/>
        <v>Boulter, Katie</v>
      </c>
      <c r="M49" s="15" t="str">
        <f t="shared" si="4"/>
        <v>Saville, Daria</v>
      </c>
      <c r="N49" s="13">
        <f t="shared" si="5"/>
        <v>7</v>
      </c>
      <c r="O49" s="13">
        <f t="shared" si="6"/>
        <v>15</v>
      </c>
      <c r="P49" s="14" t="str">
        <f t="shared" si="7"/>
        <v>[color=Black]Boulter, Katie (WC)......... vs Saville, Daria (PR)......... (7-15)[/color]</v>
      </c>
      <c r="Q49" s="14" t="str">
        <f t="shared" si="8"/>
        <v/>
      </c>
      <c r="R49" s="16" t="str">
        <f t="shared" si="9"/>
        <v/>
      </c>
      <c r="S49" s="16">
        <v>91</v>
      </c>
      <c r="T49" s="16">
        <v>92</v>
      </c>
    </row>
    <row r="50" spans="1:20" ht="15" thickBot="1" x14ac:dyDescent="0.25">
      <c r="A50" s="12">
        <v>47</v>
      </c>
      <c r="B50" t="s">
        <v>118</v>
      </c>
      <c r="D50" s="19">
        <v>907</v>
      </c>
      <c r="G50" s="14">
        <v>47</v>
      </c>
      <c r="H50" s="14">
        <f t="shared" si="0"/>
        <v>907</v>
      </c>
      <c r="I50" s="14" t="str">
        <f t="shared" si="1"/>
        <v xml:space="preserve">Bogdan, Ana 0                         </v>
      </c>
      <c r="J50" s="14">
        <f t="shared" si="2"/>
        <v>0</v>
      </c>
      <c r="K50" s="12"/>
      <c r="L50" s="15" t="str">
        <f t="shared" si="3"/>
        <v>Hibino, Nao</v>
      </c>
      <c r="M50" s="15" t="str">
        <f t="shared" si="4"/>
        <v>Cornet, Alize</v>
      </c>
      <c r="N50" s="13">
        <f t="shared" si="5"/>
        <v>12</v>
      </c>
      <c r="O50" s="13">
        <f t="shared" si="6"/>
        <v>9</v>
      </c>
      <c r="P50" s="14" t="str">
        <f t="shared" si="7"/>
        <v>[color=Black]Hibino, Nao (LL)............ vs Cornet, Alize............... (12-9)[/color]</v>
      </c>
      <c r="Q50" s="14" t="str">
        <f t="shared" si="8"/>
        <v/>
      </c>
      <c r="R50" s="16" t="str">
        <f t="shared" si="9"/>
        <v/>
      </c>
      <c r="S50" s="16">
        <v>93</v>
      </c>
      <c r="T50" s="16">
        <v>94</v>
      </c>
    </row>
    <row r="51" spans="1:20" ht="15" thickBot="1" x14ac:dyDescent="0.25">
      <c r="A51" s="12">
        <v>48</v>
      </c>
      <c r="B51" t="s">
        <v>119</v>
      </c>
      <c r="D51" s="18">
        <v>2301</v>
      </c>
      <c r="F51" s="7">
        <v>15</v>
      </c>
      <c r="G51" s="14">
        <v>48</v>
      </c>
      <c r="H51" s="14">
        <f t="shared" si="0"/>
        <v>2301</v>
      </c>
      <c r="I51" s="14" t="str">
        <f t="shared" si="1"/>
        <v xml:space="preserve">Samsonova, Liudmila 0                 </v>
      </c>
      <c r="J51" s="14">
        <f t="shared" si="2"/>
        <v>0</v>
      </c>
      <c r="K51" s="12">
        <v>2</v>
      </c>
      <c r="L51" s="15" t="str">
        <f t="shared" si="3"/>
        <v>Rogers, Shelby</v>
      </c>
      <c r="M51" s="15" t="str">
        <f t="shared" si="4"/>
        <v>Rybakina, Elena</v>
      </c>
      <c r="N51" s="13">
        <f t="shared" si="5"/>
        <v>22</v>
      </c>
      <c r="O51" s="13">
        <f t="shared" si="6"/>
        <v>5</v>
      </c>
      <c r="P51" s="14" t="str">
        <f t="shared" si="7"/>
        <v>[color=Black]Rogers, Shelby.............. vs Rybakina, Elena (3)......... (22-5)[/color]</v>
      </c>
      <c r="Q51" s="14" t="str">
        <f t="shared" si="8"/>
        <v>[color=Red]Rogers, Shelby.............. vs [b]Rybakina, Elena (3).........[/b] (22-[b]5[/b])[/color]</v>
      </c>
      <c r="R51" s="16">
        <f t="shared" si="9"/>
        <v>96</v>
      </c>
      <c r="S51" s="16">
        <v>95</v>
      </c>
      <c r="T51" s="16">
        <v>96</v>
      </c>
    </row>
    <row r="52" spans="1:20" ht="15" thickBot="1" x14ac:dyDescent="0.25">
      <c r="A52" s="12">
        <v>49</v>
      </c>
      <c r="B52" t="s">
        <v>120</v>
      </c>
      <c r="D52" s="18">
        <v>2600</v>
      </c>
      <c r="F52" s="7">
        <v>12</v>
      </c>
      <c r="G52" s="14">
        <v>49</v>
      </c>
      <c r="H52" s="14">
        <f t="shared" si="0"/>
        <v>2600</v>
      </c>
      <c r="I52" s="14" t="str">
        <f t="shared" si="1"/>
        <v xml:space="preserve">Kudermetova, Veronika 0               </v>
      </c>
      <c r="J52" s="14">
        <f t="shared" si="2"/>
        <v>0</v>
      </c>
      <c r="K52" s="12"/>
      <c r="L52" s="15" t="str">
        <f t="shared" si="3"/>
        <v>Sakkari, Maria</v>
      </c>
      <c r="M52" s="15" t="str">
        <f t="shared" si="4"/>
        <v>Kostyuk, Marta</v>
      </c>
      <c r="N52" s="13">
        <f t="shared" si="5"/>
        <v>6</v>
      </c>
      <c r="O52" s="13">
        <f t="shared" si="6"/>
        <v>17</v>
      </c>
      <c r="P52" s="14" t="str">
        <f t="shared" si="7"/>
        <v>[color=Black]Sakkari, Maria (8).......... vs Kostyuk, Marta.............. (6-17)[/color]</v>
      </c>
      <c r="Q52" s="14" t="str">
        <f t="shared" si="8"/>
        <v/>
      </c>
      <c r="R52" s="16" t="str">
        <f t="shared" si="9"/>
        <v/>
      </c>
      <c r="S52" s="16">
        <v>97</v>
      </c>
      <c r="T52" s="16">
        <v>98</v>
      </c>
    </row>
    <row r="53" spans="1:20" ht="15" thickBot="1" x14ac:dyDescent="0.25">
      <c r="A53" s="12">
        <v>50</v>
      </c>
      <c r="B53" t="s">
        <v>121</v>
      </c>
      <c r="D53" s="19">
        <v>667</v>
      </c>
      <c r="G53" s="14">
        <v>50</v>
      </c>
      <c r="H53" s="14">
        <f t="shared" si="0"/>
        <v>667</v>
      </c>
      <c r="I53" s="14" t="str">
        <f t="shared" si="1"/>
        <v xml:space="preserve">Kanepi, Kaia 0                        </v>
      </c>
      <c r="J53" s="14">
        <f t="shared" si="2"/>
        <v>0</v>
      </c>
      <c r="K53" s="12"/>
      <c r="L53" s="15" t="str">
        <f t="shared" si="3"/>
        <v>Riske-Amritraj, Alison</v>
      </c>
      <c r="M53" s="15" t="str">
        <f t="shared" si="4"/>
        <v>Badosa, Paula</v>
      </c>
      <c r="N53" s="13">
        <f t="shared" si="5"/>
        <v>16</v>
      </c>
      <c r="O53" s="13">
        <f t="shared" si="6"/>
        <v>6</v>
      </c>
      <c r="P53" s="14" t="str">
        <f t="shared" si="7"/>
        <v>[color=Black]Riske-Amritraj, Alison...... vs Badosa, Paula............... (16-6)[/color]</v>
      </c>
      <c r="Q53" s="14" t="str">
        <f t="shared" si="8"/>
        <v/>
      </c>
      <c r="R53" s="16" t="str">
        <f t="shared" si="9"/>
        <v/>
      </c>
      <c r="S53" s="16">
        <v>99</v>
      </c>
      <c r="T53" s="16">
        <v>100</v>
      </c>
    </row>
    <row r="54" spans="1:20" ht="15" thickBot="1" x14ac:dyDescent="0.25">
      <c r="A54" s="12">
        <v>51</v>
      </c>
      <c r="B54" t="s">
        <v>122</v>
      </c>
      <c r="D54" s="19">
        <v>1106</v>
      </c>
      <c r="G54" s="14">
        <v>51</v>
      </c>
      <c r="H54" s="14">
        <f t="shared" si="0"/>
        <v>1106</v>
      </c>
      <c r="I54" s="14" t="str">
        <f t="shared" si="1"/>
        <v xml:space="preserve">Vondrousova, Marketa 0                </v>
      </c>
      <c r="J54" s="14">
        <f t="shared" si="2"/>
        <v>0</v>
      </c>
      <c r="K54" s="12"/>
      <c r="L54" s="15" t="str">
        <f t="shared" si="3"/>
        <v>Golubic, Viktorija</v>
      </c>
      <c r="M54" s="15" t="str">
        <f t="shared" si="4"/>
        <v>Schmiedlova, Anna</v>
      </c>
      <c r="N54" s="13">
        <f t="shared" si="5"/>
        <v>12</v>
      </c>
      <c r="O54" s="13">
        <f t="shared" si="6"/>
        <v>8</v>
      </c>
      <c r="P54" s="14" t="str">
        <f t="shared" si="7"/>
        <v>[color=Black]Golubic, Viktorija (Q)...... vs Schmiedlova, Anna........... (12-8)[/color]</v>
      </c>
      <c r="Q54" s="14" t="str">
        <f t="shared" si="8"/>
        <v/>
      </c>
      <c r="R54" s="16" t="str">
        <f t="shared" si="9"/>
        <v/>
      </c>
      <c r="S54" s="16">
        <v>101</v>
      </c>
      <c r="T54" s="16">
        <v>102</v>
      </c>
    </row>
    <row r="55" spans="1:20" ht="15" thickBot="1" x14ac:dyDescent="0.25">
      <c r="A55" s="12">
        <v>52</v>
      </c>
      <c r="B55" t="s">
        <v>123</v>
      </c>
      <c r="D55" s="19">
        <v>961</v>
      </c>
      <c r="F55" s="12"/>
      <c r="G55" s="14">
        <v>52</v>
      </c>
      <c r="H55" s="14">
        <f t="shared" si="0"/>
        <v>961</v>
      </c>
      <c r="I55" s="14" t="str">
        <f t="shared" si="1"/>
        <v xml:space="preserve">Stearns, Peyton 0                     </v>
      </c>
      <c r="J55" s="14">
        <f t="shared" si="2"/>
        <v>0</v>
      </c>
      <c r="K55" s="12"/>
      <c r="L55" s="15" t="str">
        <f t="shared" si="3"/>
        <v>Kartal, Sonay</v>
      </c>
      <c r="M55" s="15" t="str">
        <f t="shared" si="4"/>
        <v>Keys, Madison</v>
      </c>
      <c r="N55" s="13">
        <f t="shared" si="5"/>
        <v>25</v>
      </c>
      <c r="O55" s="13">
        <f t="shared" si="6"/>
        <v>4</v>
      </c>
      <c r="P55" s="14" t="str">
        <f t="shared" si="7"/>
        <v>[color=Black]Kartal, Sonay (WC).......... vs Keys, Madison (25).......... (25-4)[/color]</v>
      </c>
      <c r="Q55" s="14" t="str">
        <f t="shared" si="8"/>
        <v/>
      </c>
      <c r="R55" s="16" t="str">
        <f t="shared" si="9"/>
        <v/>
      </c>
      <c r="S55" s="16">
        <v>103</v>
      </c>
      <c r="T55" s="16">
        <v>104</v>
      </c>
    </row>
    <row r="56" spans="1:20" ht="15" thickBot="1" x14ac:dyDescent="0.25">
      <c r="A56" s="12">
        <v>53</v>
      </c>
      <c r="B56" t="s">
        <v>124</v>
      </c>
      <c r="D56" s="18">
        <v>1170</v>
      </c>
      <c r="F56"/>
      <c r="G56" s="14">
        <v>53</v>
      </c>
      <c r="H56" s="14">
        <f t="shared" si="0"/>
        <v>1170</v>
      </c>
      <c r="I56" s="14" t="str">
        <f t="shared" si="1"/>
        <v xml:space="preserve">Stephens, Sloane 0                    </v>
      </c>
      <c r="J56" s="14">
        <f t="shared" si="2"/>
        <v>0</v>
      </c>
      <c r="K56" s="12"/>
      <c r="L56" s="15" t="str">
        <f t="shared" si="3"/>
        <v>Potapova, Anastasia</v>
      </c>
      <c r="M56" s="15" t="str">
        <f t="shared" si="4"/>
        <v>Naef, Celine</v>
      </c>
      <c r="N56" s="13">
        <f t="shared" si="5"/>
        <v>5</v>
      </c>
      <c r="O56" s="13">
        <f t="shared" si="6"/>
        <v>21</v>
      </c>
      <c r="P56" s="14" t="str">
        <f t="shared" si="7"/>
        <v>[color=Black]Potapova, Anastasia (22).... vs Naef, Celine (Q)............ (5-21)[/color]</v>
      </c>
      <c r="Q56" s="14" t="str">
        <f t="shared" si="8"/>
        <v/>
      </c>
      <c r="R56" s="16" t="str">
        <f t="shared" si="9"/>
        <v/>
      </c>
      <c r="S56" s="16">
        <v>105</v>
      </c>
      <c r="T56" s="16">
        <v>106</v>
      </c>
    </row>
    <row r="57" spans="1:20" ht="15" thickBot="1" x14ac:dyDescent="0.25">
      <c r="A57" s="12">
        <v>54</v>
      </c>
      <c r="B57" t="s">
        <v>125</v>
      </c>
      <c r="D57" s="19">
        <v>814</v>
      </c>
      <c r="F57" s="12"/>
      <c r="G57" s="14">
        <v>54</v>
      </c>
      <c r="H57" s="14">
        <f t="shared" si="0"/>
        <v>814</v>
      </c>
      <c r="I57" s="14" t="str">
        <f t="shared" si="1"/>
        <v xml:space="preserve">Peterson, Rebecca 0                   </v>
      </c>
      <c r="J57" s="14">
        <f t="shared" si="2"/>
        <v>0</v>
      </c>
      <c r="K57" s="12"/>
      <c r="L57" s="15" t="str">
        <f t="shared" si="3"/>
        <v>Juvan, Kaja</v>
      </c>
      <c r="M57" s="15" t="str">
        <f t="shared" si="4"/>
        <v>Betova, Margarita</v>
      </c>
      <c r="N57" s="13">
        <f t="shared" si="5"/>
        <v>4</v>
      </c>
      <c r="O57" s="13">
        <f t="shared" si="6"/>
        <v>27</v>
      </c>
      <c r="P57" s="14" t="str">
        <f t="shared" si="7"/>
        <v>[color=Black]Juvan, Kaja (Q)............. vs Betova, Margarita (PR)...... (4-27)[/color]</v>
      </c>
      <c r="Q57" s="14" t="str">
        <f t="shared" si="8"/>
        <v/>
      </c>
      <c r="R57" s="16" t="str">
        <f t="shared" si="9"/>
        <v/>
      </c>
      <c r="S57" s="16">
        <v>107</v>
      </c>
      <c r="T57" s="16">
        <v>108</v>
      </c>
    </row>
    <row r="58" spans="1:20" ht="15" thickBot="1" x14ac:dyDescent="0.25">
      <c r="A58" s="12">
        <v>55</v>
      </c>
      <c r="B58" t="s">
        <v>126</v>
      </c>
      <c r="D58" s="20">
        <v>1173</v>
      </c>
      <c r="F58"/>
      <c r="G58" s="14">
        <v>55</v>
      </c>
      <c r="H58" s="14">
        <f t="shared" si="0"/>
        <v>1173</v>
      </c>
      <c r="I58" s="14" t="str">
        <f t="shared" si="1"/>
        <v xml:space="preserve">Zhang, Shuai 0                        </v>
      </c>
      <c r="J58" s="14">
        <f t="shared" si="2"/>
        <v>0</v>
      </c>
      <c r="K58" s="12"/>
      <c r="L58" s="15" t="str">
        <f t="shared" si="3"/>
        <v>Andreeva, Mirra</v>
      </c>
      <c r="M58" s="15" t="str">
        <f t="shared" si="4"/>
        <v>Wang, Xiyu</v>
      </c>
      <c r="N58" s="13">
        <f t="shared" si="5"/>
        <v>11</v>
      </c>
      <c r="O58" s="13">
        <f t="shared" si="6"/>
        <v>9</v>
      </c>
      <c r="P58" s="14" t="str">
        <f t="shared" si="7"/>
        <v>[color=Black]Andreeva, Mirra (Q)......... vs Wang, Xiyu.................. (11-9)[/color]</v>
      </c>
      <c r="Q58" s="14" t="str">
        <f t="shared" si="8"/>
        <v/>
      </c>
      <c r="R58" s="16" t="str">
        <f t="shared" si="9"/>
        <v/>
      </c>
      <c r="S58" s="16">
        <v>109</v>
      </c>
      <c r="T58" s="16">
        <v>110</v>
      </c>
    </row>
    <row r="59" spans="1:20" ht="15" thickBot="1" x14ac:dyDescent="0.25">
      <c r="A59" s="12">
        <v>56</v>
      </c>
      <c r="B59" t="s">
        <v>127</v>
      </c>
      <c r="D59" s="19">
        <v>1975</v>
      </c>
      <c r="F59">
        <v>20</v>
      </c>
      <c r="G59" s="14">
        <v>56</v>
      </c>
      <c r="H59" s="14">
        <f t="shared" si="0"/>
        <v>1975</v>
      </c>
      <c r="I59" s="14" t="str">
        <f t="shared" si="1"/>
        <v xml:space="preserve">Vekic, Donna 0                        </v>
      </c>
      <c r="J59" s="14">
        <f t="shared" si="2"/>
        <v>0</v>
      </c>
      <c r="K59" s="12"/>
      <c r="L59" s="15" t="str">
        <f t="shared" si="3"/>
        <v>Watson, Heather</v>
      </c>
      <c r="M59" s="15" t="str">
        <f t="shared" si="4"/>
        <v>Krejcikova, Barbora</v>
      </c>
      <c r="N59" s="13">
        <f t="shared" si="5"/>
        <v>24</v>
      </c>
      <c r="O59" s="13">
        <f t="shared" si="6"/>
        <v>4</v>
      </c>
      <c r="P59" s="14" t="str">
        <f t="shared" si="7"/>
        <v>[color=Black]Watson, Heather (WC)........ vs Krejcikova, Barbora (10).... (24-4)[/color]</v>
      </c>
      <c r="Q59" s="14" t="str">
        <f t="shared" si="8"/>
        <v/>
      </c>
      <c r="R59" s="16" t="str">
        <f t="shared" si="9"/>
        <v/>
      </c>
      <c r="S59" s="16">
        <v>111</v>
      </c>
      <c r="T59" s="16">
        <v>112</v>
      </c>
    </row>
    <row r="60" spans="1:20" ht="15" thickBot="1" x14ac:dyDescent="0.25">
      <c r="A60" s="12">
        <v>57</v>
      </c>
      <c r="B60" t="s">
        <v>128</v>
      </c>
      <c r="D60" s="18">
        <v>1258</v>
      </c>
      <c r="F60">
        <v>32</v>
      </c>
      <c r="G60" s="14">
        <v>57</v>
      </c>
      <c r="H60" s="14">
        <f t="shared" si="0"/>
        <v>1258</v>
      </c>
      <c r="I60" s="14" t="str">
        <f t="shared" si="1"/>
        <v xml:space="preserve">Bouzkova, Marie 0                     </v>
      </c>
      <c r="J60" s="14">
        <f t="shared" si="2"/>
        <v>0</v>
      </c>
      <c r="K60" s="12"/>
      <c r="L60" s="15" t="str">
        <f t="shared" si="3"/>
        <v>Muchova, Karolina</v>
      </c>
      <c r="M60" s="15" t="str">
        <f t="shared" si="4"/>
        <v>Niemeier, Jule</v>
      </c>
      <c r="N60" s="13">
        <f t="shared" si="5"/>
        <v>5</v>
      </c>
      <c r="O60" s="13">
        <f t="shared" si="6"/>
        <v>19</v>
      </c>
      <c r="P60" s="14" t="str">
        <f t="shared" si="7"/>
        <v>[color=Black]Muchova, Karolina (16)...... vs Niemeier, Jule.............. (5-19)[/color]</v>
      </c>
      <c r="Q60" s="14" t="str">
        <f t="shared" si="8"/>
        <v/>
      </c>
      <c r="R60" s="16" t="str">
        <f t="shared" si="9"/>
        <v/>
      </c>
      <c r="S60" s="16">
        <v>113</v>
      </c>
      <c r="T60" s="16">
        <v>114</v>
      </c>
    </row>
    <row r="61" spans="1:20" ht="15" thickBot="1" x14ac:dyDescent="0.25">
      <c r="A61" s="12">
        <v>58</v>
      </c>
      <c r="B61" t="s">
        <v>129</v>
      </c>
      <c r="D61" s="18">
        <v>616</v>
      </c>
      <c r="F61" t="s">
        <v>208</v>
      </c>
      <c r="G61" s="14">
        <v>58</v>
      </c>
      <c r="H61" s="14">
        <f t="shared" si="0"/>
        <v>616</v>
      </c>
      <c r="I61" s="14" t="str">
        <f t="shared" si="1"/>
        <v xml:space="preserve">Waltert, Simona 0                     </v>
      </c>
      <c r="J61" s="14">
        <f t="shared" si="2"/>
        <v>0</v>
      </c>
      <c r="K61" s="12"/>
      <c r="L61" s="15" t="str">
        <f t="shared" si="3"/>
        <v>Noskova, Linda</v>
      </c>
      <c r="M61" s="15" t="str">
        <f t="shared" si="4"/>
        <v>Galfi, Dalma</v>
      </c>
      <c r="N61" s="13">
        <f t="shared" si="5"/>
        <v>7</v>
      </c>
      <c r="O61" s="13">
        <f t="shared" si="6"/>
        <v>13</v>
      </c>
      <c r="P61" s="14" t="str">
        <f t="shared" si="7"/>
        <v>[color=Black]Noskova, Linda.............. vs Galfi, Dalma................ (7-13)[/color]</v>
      </c>
      <c r="Q61" s="14" t="str">
        <f t="shared" si="8"/>
        <v/>
      </c>
      <c r="R61" s="16" t="str">
        <f t="shared" si="9"/>
        <v/>
      </c>
      <c r="S61" s="16">
        <v>115</v>
      </c>
      <c r="T61" s="16">
        <v>116</v>
      </c>
    </row>
    <row r="62" spans="1:20" ht="15" thickBot="1" x14ac:dyDescent="0.25">
      <c r="A62" s="12">
        <v>59</v>
      </c>
      <c r="B62" t="s">
        <v>130</v>
      </c>
      <c r="D62" s="18">
        <v>779</v>
      </c>
      <c r="F62" s="12"/>
      <c r="G62" s="14">
        <v>59</v>
      </c>
      <c r="H62" s="14">
        <f t="shared" si="0"/>
        <v>779</v>
      </c>
      <c r="I62" s="14" t="str">
        <f t="shared" si="1"/>
        <v xml:space="preserve">Kontaveit, Anett 0                    </v>
      </c>
      <c r="J62" s="14">
        <f t="shared" si="2"/>
        <v>0</v>
      </c>
      <c r="K62" s="12"/>
      <c r="L62" s="15" t="str">
        <f t="shared" si="3"/>
        <v>Brengle, Madison</v>
      </c>
      <c r="M62" s="15" t="str">
        <f t="shared" si="4"/>
        <v>Errani, Sara</v>
      </c>
      <c r="N62" s="13">
        <f t="shared" si="5"/>
        <v>11</v>
      </c>
      <c r="O62" s="13">
        <f t="shared" si="6"/>
        <v>9</v>
      </c>
      <c r="P62" s="14" t="str">
        <f t="shared" si="7"/>
        <v>[color=Black]Brengle, Madison............ vs Errani, Sara................ (11-9)[/color]</v>
      </c>
      <c r="Q62" s="14" t="str">
        <f t="shared" si="8"/>
        <v/>
      </c>
      <c r="R62" s="16" t="str">
        <f t="shared" si="9"/>
        <v/>
      </c>
      <c r="S62" s="16">
        <v>117</v>
      </c>
      <c r="T62" s="16">
        <v>118</v>
      </c>
    </row>
    <row r="63" spans="1:20" ht="15" thickBot="1" x14ac:dyDescent="0.25">
      <c r="A63" s="12">
        <v>60</v>
      </c>
      <c r="B63" t="s">
        <v>131</v>
      </c>
      <c r="D63" s="19">
        <v>634</v>
      </c>
      <c r="F63" t="s">
        <v>208</v>
      </c>
      <c r="G63" s="14">
        <v>60</v>
      </c>
      <c r="H63" s="14">
        <f t="shared" si="0"/>
        <v>634</v>
      </c>
      <c r="I63" s="14" t="str">
        <f t="shared" si="1"/>
        <v xml:space="preserve">Stefanini, Lucrezia 0                 </v>
      </c>
      <c r="J63" s="14">
        <f t="shared" si="2"/>
        <v>0</v>
      </c>
      <c r="K63" s="12"/>
      <c r="L63" s="15" t="str">
        <f t="shared" si="3"/>
        <v>Navarro, Emma</v>
      </c>
      <c r="M63" s="15" t="str">
        <f t="shared" si="4"/>
        <v>Alexandrova, Ekaterina</v>
      </c>
      <c r="N63" s="13">
        <f t="shared" si="5"/>
        <v>15</v>
      </c>
      <c r="O63" s="13">
        <f t="shared" si="6"/>
        <v>7</v>
      </c>
      <c r="P63" s="14" t="str">
        <f t="shared" si="7"/>
        <v>[color=Black]Navarro, Emma............... vs Alexandrova, Ekaterina (21). (15-7)[/color]</v>
      </c>
      <c r="Q63" s="14" t="str">
        <f t="shared" si="8"/>
        <v/>
      </c>
      <c r="R63" s="16" t="str">
        <f t="shared" si="9"/>
        <v/>
      </c>
      <c r="S63" s="16">
        <v>119</v>
      </c>
      <c r="T63" s="16">
        <v>120</v>
      </c>
    </row>
    <row r="64" spans="1:20" ht="15" thickBot="1" x14ac:dyDescent="0.25">
      <c r="A64" s="12">
        <v>61</v>
      </c>
      <c r="B64" t="s">
        <v>132</v>
      </c>
      <c r="D64" s="19">
        <v>745</v>
      </c>
      <c r="F64" s="12"/>
      <c r="G64" s="14">
        <v>61</v>
      </c>
      <c r="H64" s="14">
        <f t="shared" si="0"/>
        <v>745</v>
      </c>
      <c r="I64" s="14" t="str">
        <f t="shared" si="1"/>
        <v xml:space="preserve">Baindl, Kateryna 0                    </v>
      </c>
      <c r="J64" s="14">
        <f t="shared" si="2"/>
        <v>0</v>
      </c>
      <c r="K64" s="12"/>
      <c r="L64" s="15" t="str">
        <f t="shared" si="3"/>
        <v>Begu, Irina-Camelia</v>
      </c>
      <c r="M64" s="15" t="str">
        <f t="shared" si="4"/>
        <v>Marino, Rebecca</v>
      </c>
      <c r="N64" s="13">
        <f t="shared" si="5"/>
        <v>8</v>
      </c>
      <c r="O64" s="13">
        <f t="shared" si="6"/>
        <v>13</v>
      </c>
      <c r="P64" s="14" t="str">
        <f t="shared" si="7"/>
        <v>[color=Black]Begu, Irina-Camelia (29).... vs Marino, Rebecca............. (8-13)[/color]</v>
      </c>
      <c r="Q64" s="14" t="str">
        <f t="shared" si="8"/>
        <v/>
      </c>
      <c r="R64" s="16" t="str">
        <f t="shared" si="9"/>
        <v/>
      </c>
      <c r="S64" s="16">
        <v>121</v>
      </c>
      <c r="T64" s="16">
        <v>122</v>
      </c>
    </row>
    <row r="65" spans="1:20" ht="15" thickBot="1" x14ac:dyDescent="0.25">
      <c r="A65" s="12">
        <v>62</v>
      </c>
      <c r="B65" t="s">
        <v>133</v>
      </c>
      <c r="D65" s="18">
        <v>692</v>
      </c>
      <c r="F65" s="12"/>
      <c r="G65" s="14">
        <v>62</v>
      </c>
      <c r="H65" s="14">
        <f t="shared" si="0"/>
        <v>692</v>
      </c>
      <c r="I65" s="14" t="str">
        <f t="shared" si="1"/>
        <v xml:space="preserve">Fernandez, Leylah 0                   </v>
      </c>
      <c r="J65" s="14">
        <f t="shared" si="2"/>
        <v>0</v>
      </c>
      <c r="K65" s="12"/>
      <c r="L65" s="15" t="str">
        <f t="shared" si="3"/>
        <v>Wickmayer, Yanina</v>
      </c>
      <c r="M65" s="15" t="str">
        <f t="shared" si="4"/>
        <v>Blinkova, Anna</v>
      </c>
      <c r="N65" s="13">
        <f t="shared" si="5"/>
        <v>13</v>
      </c>
      <c r="O65" s="13">
        <f t="shared" si="6"/>
        <v>7</v>
      </c>
      <c r="P65" s="14" t="str">
        <f t="shared" si="7"/>
        <v>[color=Black]Wickmayer, Yanina (Q)....... vs Blinkova, Anna.............. (13-7)[/color]</v>
      </c>
      <c r="Q65" s="14" t="str">
        <f t="shared" si="8"/>
        <v/>
      </c>
      <c r="R65" s="16" t="str">
        <f t="shared" si="9"/>
        <v/>
      </c>
      <c r="S65" s="16">
        <v>123</v>
      </c>
      <c r="T65" s="16">
        <v>124</v>
      </c>
    </row>
    <row r="66" spans="1:20" ht="15" thickBot="1" x14ac:dyDescent="0.25">
      <c r="A66" s="12">
        <v>63</v>
      </c>
      <c r="B66" t="s">
        <v>134</v>
      </c>
      <c r="D66" s="19">
        <v>590</v>
      </c>
      <c r="F66"/>
      <c r="G66" s="14">
        <v>63</v>
      </c>
      <c r="H66" s="14">
        <f t="shared" si="0"/>
        <v>590</v>
      </c>
      <c r="I66" s="14" t="str">
        <f t="shared" si="1"/>
        <v xml:space="preserve">Volynets, Katie 0                     </v>
      </c>
      <c r="J66" s="14">
        <f t="shared" si="2"/>
        <v>0</v>
      </c>
      <c r="K66" s="12"/>
      <c r="L66" s="15" t="str">
        <f t="shared" si="3"/>
        <v>Gracheva, Varvara</v>
      </c>
      <c r="M66" s="15" t="str">
        <f t="shared" si="4"/>
        <v>Giorgi, Camila</v>
      </c>
      <c r="N66" s="13">
        <f t="shared" si="5"/>
        <v>9</v>
      </c>
      <c r="O66" s="13">
        <f t="shared" si="6"/>
        <v>11</v>
      </c>
      <c r="P66" s="14" t="str">
        <f t="shared" si="7"/>
        <v>[color=Black]Gracheva, Varvara........... vs Giorgi, Camila.............. (9-11)[/color]</v>
      </c>
      <c r="Q66" s="14" t="str">
        <f t="shared" si="8"/>
        <v/>
      </c>
      <c r="R66" s="16" t="str">
        <f t="shared" si="9"/>
        <v/>
      </c>
      <c r="S66" s="16">
        <v>125</v>
      </c>
      <c r="T66" s="16">
        <v>126</v>
      </c>
    </row>
    <row r="67" spans="1:20" ht="15" thickBot="1" x14ac:dyDescent="0.25">
      <c r="A67" s="12">
        <v>64</v>
      </c>
      <c r="B67" t="s">
        <v>135</v>
      </c>
      <c r="D67" s="19">
        <v>4845</v>
      </c>
      <c r="F67">
        <v>5</v>
      </c>
      <c r="G67" s="14">
        <v>64</v>
      </c>
      <c r="H67" s="14">
        <f t="shared" si="0"/>
        <v>4845</v>
      </c>
      <c r="I67" s="14" t="str">
        <f t="shared" si="1"/>
        <v xml:space="preserve">Garcia, Caroline 0                    </v>
      </c>
      <c r="J67" s="14">
        <f t="shared" si="2"/>
        <v>0</v>
      </c>
      <c r="K67" s="12">
        <v>2</v>
      </c>
      <c r="L67" s="15" t="str">
        <f t="shared" si="3"/>
        <v>Udvardy, Panna</v>
      </c>
      <c r="M67" s="15" t="str">
        <f t="shared" si="4"/>
        <v>Sabalenka, Aryna</v>
      </c>
      <c r="N67" s="13">
        <f t="shared" si="5"/>
        <v>33</v>
      </c>
      <c r="O67" s="13">
        <f t="shared" si="6"/>
        <v>3</v>
      </c>
      <c r="P67" s="14" t="str">
        <f t="shared" si="7"/>
        <v>[color=Black]Udvardy, Panna.............. vs Sabalenka, Aryna (2)........ (33-3)[/color]</v>
      </c>
      <c r="Q67" s="14" t="str">
        <f t="shared" si="8"/>
        <v>[color=Red]Udvardy, Panna.............. vs [b]Sabalenka, Aryna (2)........[/b] (33-[b]3[/b])[/color]</v>
      </c>
      <c r="R67" s="16">
        <f t="shared" si="9"/>
        <v>128</v>
      </c>
      <c r="S67" s="16">
        <v>127</v>
      </c>
      <c r="T67" s="16">
        <v>128</v>
      </c>
    </row>
    <row r="68" spans="1:20" ht="15" thickBot="1" x14ac:dyDescent="0.25">
      <c r="A68" s="12">
        <v>65</v>
      </c>
      <c r="B68" t="s">
        <v>136</v>
      </c>
      <c r="D68" s="18">
        <v>3492</v>
      </c>
      <c r="F68">
        <v>6</v>
      </c>
      <c r="G68" s="14">
        <v>65</v>
      </c>
      <c r="H68" s="14">
        <f t="shared" ref="H68:H131" si="10">H214</f>
        <v>3492</v>
      </c>
      <c r="I68" s="14" t="str">
        <f t="shared" si="1"/>
        <v xml:space="preserve">Jabeur, Ons 0                         </v>
      </c>
      <c r="J68" s="14">
        <f t="shared" si="2"/>
        <v>0</v>
      </c>
      <c r="K68" s="12"/>
      <c r="L68" s="13"/>
      <c r="M68" s="13"/>
      <c r="N68" s="13"/>
    </row>
    <row r="69" spans="1:20" ht="15" thickBot="1" x14ac:dyDescent="0.25">
      <c r="A69" s="12">
        <v>66</v>
      </c>
      <c r="B69" t="s">
        <v>137</v>
      </c>
      <c r="D69" s="19">
        <v>858</v>
      </c>
      <c r="F69"/>
      <c r="G69" s="14">
        <v>66</v>
      </c>
      <c r="H69" s="14">
        <f t="shared" si="10"/>
        <v>858</v>
      </c>
      <c r="I69" s="14" t="str">
        <f t="shared" si="1"/>
        <v xml:space="preserve">Frech, Magdalena 0                    </v>
      </c>
      <c r="J69" s="14">
        <f t="shared" si="2"/>
        <v>0</v>
      </c>
      <c r="K69" s="12"/>
      <c r="L69" s="13"/>
      <c r="M69" s="10" t="s">
        <v>63</v>
      </c>
      <c r="N69" s="13"/>
    </row>
    <row r="70" spans="1:20" ht="15" thickBot="1" x14ac:dyDescent="0.25">
      <c r="A70" s="12">
        <v>67</v>
      </c>
      <c r="B70" t="s">
        <v>138</v>
      </c>
      <c r="D70" s="19">
        <v>730</v>
      </c>
      <c r="F70"/>
      <c r="G70" s="14">
        <v>67</v>
      </c>
      <c r="H70" s="14">
        <f t="shared" si="10"/>
        <v>730</v>
      </c>
      <c r="I70" s="14" t="str">
        <f t="shared" si="1"/>
        <v xml:space="preserve">Bonaventure, Ysaline 0                </v>
      </c>
      <c r="J70" s="14">
        <f t="shared" si="2"/>
        <v>0</v>
      </c>
      <c r="K70" s="12"/>
      <c r="L70" s="15" t="str">
        <f t="shared" ref="L70:L101" si="11">VLOOKUP(S70,$G$150:$J$277,4,0)</f>
        <v>Swiatek, Iga</v>
      </c>
      <c r="M70" s="15" t="str">
        <f t="shared" ref="M70:M101" si="12">VLOOKUP(T70,$G$150:$J$277,4,0)</f>
        <v>Sorribes Tormo, Sara</v>
      </c>
      <c r="N70" s="13">
        <f t="shared" ref="N70:N101" si="13">IF(VLOOKUP(S70,$G$150:$J$277,2,0)=0,0,ROUND(SQRT(100*VLOOKUP(T70,$G$150:$J$277,2,0)/VLOOKUP(S70,$G$150:$J$277,2,0)),0))</f>
        <v>3</v>
      </c>
      <c r="O70" s="13">
        <f t="shared" ref="O70:O101" si="14">IF(VLOOKUP(T70,$G$150:$J$277,2,0)=0,0,ROUND(SQRT(100*VLOOKUP(S70,$G$150:$J$277,2,0)/VLOOKUP(T70,$G$150:$J$277,2,0)),0))</f>
        <v>34</v>
      </c>
      <c r="P70" s="14" t="str">
        <f t="shared" ref="P70:P101" si="15">"[color="&amp;$P$155&amp;"]"&amp;VLOOKUP(S70,$G$150:$J$277,3,0)&amp;" vs "&amp;VLOOKUP(T70,$G$150:$J$277,3,0)&amp;" ("&amp;$N70&amp;"-"&amp;$O70&amp;")[/color]"</f>
        <v>[color=Black]Swiatek, Iga (1)............ vs Sorribes Tormo, Sara (PR)... (3-34)[/color]</v>
      </c>
      <c r="Q70" s="14" t="str">
        <f t="shared" ref="Q70:Q101" si="16">IF(K70&gt;0,IF(K70=1,"[color="&amp;$P$156&amp;"][b]"&amp;VLOOKUP($S70,$G$150:$J$277,3,0)&amp;"[/b] vs "&amp;VLOOKUP($T70,$G$150:$J$277,3,0)&amp;" ([b]"&amp;$N70&amp;"[/b]-"&amp;$O70&amp;")[/color]","[color="&amp;$P$156&amp;"]"&amp;VLOOKUP($S70,$G$150:$J$277,3,0)&amp;" vs [b]"&amp;VLOOKUP($T70,$G$150:$J$277,3,0)&amp;"[/b] ("&amp;$N70&amp;"-[b]"&amp;$O70&amp;"[/b])[/color]"),"")</f>
        <v/>
      </c>
      <c r="R70" s="16" t="str">
        <f t="shared" ref="R70:R101" si="17">IF(K70&gt;0,IF(K70=1,S70,T70),"")</f>
        <v/>
      </c>
      <c r="S70" s="16">
        <f>R4</f>
        <v>1</v>
      </c>
      <c r="T70" s="16">
        <f>R5</f>
        <v>4</v>
      </c>
    </row>
    <row r="71" spans="1:20" ht="15" thickBot="1" x14ac:dyDescent="0.25">
      <c r="A71" s="12">
        <v>68</v>
      </c>
      <c r="B71" t="s">
        <v>139</v>
      </c>
      <c r="D71" s="19">
        <v>371</v>
      </c>
      <c r="F71" t="s">
        <v>208</v>
      </c>
      <c r="G71" s="14">
        <v>68</v>
      </c>
      <c r="H71" s="14">
        <f t="shared" si="10"/>
        <v>371</v>
      </c>
      <c r="I71" s="14" t="str">
        <f t="shared" si="1"/>
        <v xml:space="preserve">Bai, Zhuoxuan 0                       </v>
      </c>
      <c r="J71" s="14">
        <f t="shared" si="2"/>
        <v>0</v>
      </c>
      <c r="K71" s="12"/>
      <c r="L71" s="15" t="str">
        <f t="shared" si="11"/>
        <v>Parry, Diane</v>
      </c>
      <c r="M71" s="15" t="str">
        <f t="shared" si="12"/>
        <v>Martic, Petra</v>
      </c>
      <c r="N71" s="13">
        <f t="shared" si="13"/>
        <v>14</v>
      </c>
      <c r="O71" s="13">
        <f t="shared" si="14"/>
        <v>7</v>
      </c>
      <c r="P71" s="14" t="str">
        <f t="shared" si="15"/>
        <v>[color=Black]Parry, Diane................ vs Martic, Petra (30).......... (14-7)[/color]</v>
      </c>
      <c r="Q71" s="14" t="str">
        <f t="shared" si="16"/>
        <v/>
      </c>
      <c r="R71" s="16" t="str">
        <f t="shared" si="17"/>
        <v/>
      </c>
      <c r="S71" s="16">
        <f>R6</f>
        <v>5</v>
      </c>
      <c r="T71" s="16">
        <f>R7</f>
        <v>8</v>
      </c>
    </row>
    <row r="72" spans="1:20" ht="15" thickBot="1" x14ac:dyDescent="0.25">
      <c r="A72" s="12">
        <v>69</v>
      </c>
      <c r="B72" t="s">
        <v>140</v>
      </c>
      <c r="D72" s="19">
        <v>635</v>
      </c>
      <c r="F72"/>
      <c r="G72" s="14">
        <v>69</v>
      </c>
      <c r="H72" s="14">
        <f t="shared" si="10"/>
        <v>635</v>
      </c>
      <c r="I72" s="14" t="str">
        <f t="shared" si="1"/>
        <v xml:space="preserve">Bondar, Anna 0                        </v>
      </c>
      <c r="J72" s="14">
        <f t="shared" si="2"/>
        <v>0</v>
      </c>
      <c r="K72" s="12"/>
      <c r="L72" s="15" t="str">
        <f t="shared" si="11"/>
        <v>Linette, Magda</v>
      </c>
      <c r="M72" s="15" t="str">
        <f t="shared" si="12"/>
        <v>Strycova, Barbora</v>
      </c>
      <c r="N72" s="13">
        <f t="shared" si="13"/>
        <v>2</v>
      </c>
      <c r="O72" s="13">
        <f t="shared" si="14"/>
        <v>62</v>
      </c>
      <c r="P72" s="14" t="str">
        <f t="shared" si="15"/>
        <v>[color=Black]Linette, Magda (23)......... vs Strycova, Barbora (PR)...... (2-62)[/color]</v>
      </c>
      <c r="Q72" s="14" t="str">
        <f t="shared" si="16"/>
        <v/>
      </c>
      <c r="R72" s="16" t="str">
        <f t="shared" si="17"/>
        <v/>
      </c>
      <c r="S72" s="16">
        <f>R8</f>
        <v>9</v>
      </c>
      <c r="T72" s="16">
        <f>R9</f>
        <v>11</v>
      </c>
    </row>
    <row r="73" spans="1:20" ht="15" thickBot="1" x14ac:dyDescent="0.25">
      <c r="A73" s="12">
        <v>70</v>
      </c>
      <c r="B73" t="s">
        <v>141</v>
      </c>
      <c r="D73" s="19">
        <v>998</v>
      </c>
      <c r="F73" s="12"/>
      <c r="G73" s="14">
        <v>70</v>
      </c>
      <c r="H73" s="14">
        <f t="shared" si="10"/>
        <v>998</v>
      </c>
      <c r="I73" s="14" t="str">
        <f t="shared" si="1"/>
        <v xml:space="preserve">Andreescu, Bianca 0                   </v>
      </c>
      <c r="J73" s="14">
        <f t="shared" si="2"/>
        <v>0</v>
      </c>
      <c r="K73" s="12"/>
      <c r="L73" s="15" t="e">
        <f t="shared" si="11"/>
        <v>#N/A</v>
      </c>
      <c r="M73" s="15" t="str">
        <f t="shared" si="12"/>
        <v>Bencic, Belinda</v>
      </c>
      <c r="N73" s="13" t="e">
        <f t="shared" si="13"/>
        <v>#N/A</v>
      </c>
      <c r="O73" s="13" t="e">
        <f t="shared" si="14"/>
        <v>#N/A</v>
      </c>
      <c r="P73" s="14" t="e">
        <f t="shared" si="15"/>
        <v>#N/A</v>
      </c>
      <c r="Q73" s="14" t="str">
        <f t="shared" si="16"/>
        <v/>
      </c>
      <c r="R73" s="16" t="str">
        <f t="shared" si="17"/>
        <v/>
      </c>
      <c r="S73" s="16" t="str">
        <f>R10</f>
        <v/>
      </c>
      <c r="T73" s="16">
        <f>R11</f>
        <v>16</v>
      </c>
    </row>
    <row r="74" spans="1:20" ht="15" thickBot="1" x14ac:dyDescent="0.25">
      <c r="A74" s="12">
        <v>71</v>
      </c>
      <c r="B74" t="s">
        <v>142</v>
      </c>
      <c r="D74" s="19">
        <v>410</v>
      </c>
      <c r="F74" t="s">
        <v>208</v>
      </c>
      <c r="G74" s="14">
        <v>71</v>
      </c>
      <c r="H74" s="14">
        <f t="shared" si="10"/>
        <v>410</v>
      </c>
      <c r="I74" s="14" t="str">
        <f t="shared" si="1"/>
        <v xml:space="preserve">Bouzas Maneiro, Jessica 0             </v>
      </c>
      <c r="J74" s="14">
        <f t="shared" si="2"/>
        <v>0</v>
      </c>
      <c r="K74" s="12"/>
      <c r="L74" s="15" t="str">
        <f t="shared" si="11"/>
        <v>Kasatkina, Daria</v>
      </c>
      <c r="M74" s="15" t="str">
        <f t="shared" si="12"/>
        <v>Burrage, Jodie</v>
      </c>
      <c r="N74" s="13">
        <f t="shared" si="13"/>
        <v>5</v>
      </c>
      <c r="O74" s="13">
        <f t="shared" si="14"/>
        <v>22</v>
      </c>
      <c r="P74" s="14" t="str">
        <f t="shared" si="15"/>
        <v>[color=Black]Kasatkina, Daria (11)....... vs Burrage, Jodie (WC)......... (5-22)[/color]</v>
      </c>
      <c r="Q74" s="14" t="str">
        <f t="shared" si="16"/>
        <v/>
      </c>
      <c r="R74" s="16" t="str">
        <f t="shared" si="17"/>
        <v/>
      </c>
      <c r="S74" s="16">
        <f>R12</f>
        <v>17</v>
      </c>
      <c r="T74" s="16">
        <f>R13</f>
        <v>19</v>
      </c>
    </row>
    <row r="75" spans="1:20" ht="15" thickBot="1" x14ac:dyDescent="0.25">
      <c r="A75" s="12">
        <v>72</v>
      </c>
      <c r="B75" t="s">
        <v>143</v>
      </c>
      <c r="D75" s="19">
        <v>1527</v>
      </c>
      <c r="F75">
        <v>26</v>
      </c>
      <c r="G75" s="14">
        <v>72</v>
      </c>
      <c r="H75" s="14">
        <f t="shared" si="10"/>
        <v>1527</v>
      </c>
      <c r="I75" s="14" t="str">
        <f t="shared" si="1"/>
        <v xml:space="preserve">Kalinina, Anhelina 0                  </v>
      </c>
      <c r="J75" s="14">
        <f t="shared" si="2"/>
        <v>0</v>
      </c>
      <c r="K75" s="12"/>
      <c r="L75" s="15" t="str">
        <f t="shared" si="11"/>
        <v>Podoroska, Nadia</v>
      </c>
      <c r="M75" s="15" t="str">
        <f t="shared" si="12"/>
        <v>Azarenka, Victoria</v>
      </c>
      <c r="N75" s="13">
        <f t="shared" si="13"/>
        <v>16</v>
      </c>
      <c r="O75" s="13">
        <f t="shared" si="14"/>
        <v>6</v>
      </c>
      <c r="P75" s="14" t="str">
        <f t="shared" si="15"/>
        <v>[color=Black]Podoroska, Nadia............ vs Azarenka, Victoria (19)..... (16-6)[/color]</v>
      </c>
      <c r="Q75" s="14" t="str">
        <f>IF(K75&gt;0,IF(K75=1,"[color="&amp;$P$156&amp;"][b]"&amp;VLOOKUP($S75,$G$150:$J$277,3,0)&amp;"[/b] vs "&amp;VLOOKUP($T75,$G$150:$J$277,3,0)&amp;" ([b]"&amp;$N75&amp;"[/b]-"&amp;$O75&amp;")[/color]","[color="&amp;$P$156&amp;"]"&amp;VLOOKUP($S75,$G$150:$J$277,3,0)&amp;" vs [b]"&amp;VLOOKUP($T75,$G$150:$J$277,3,0)&amp;"[/b] ("&amp;$N75&amp;"-[b]"&amp;$O75&amp;"[/b])[/color]"),"")</f>
        <v/>
      </c>
      <c r="R75" s="16" t="str">
        <f t="shared" si="17"/>
        <v/>
      </c>
      <c r="S75" s="16">
        <f>R14</f>
        <v>21</v>
      </c>
      <c r="T75" s="16">
        <f>R15</f>
        <v>24</v>
      </c>
    </row>
    <row r="76" spans="1:20" ht="15" thickBot="1" x14ac:dyDescent="0.25">
      <c r="A76" s="12">
        <v>73</v>
      </c>
      <c r="B76" t="s">
        <v>144</v>
      </c>
      <c r="D76" s="19">
        <v>2025</v>
      </c>
      <c r="F76">
        <v>18</v>
      </c>
      <c r="G76" s="14">
        <v>73</v>
      </c>
      <c r="H76" s="14">
        <f t="shared" si="10"/>
        <v>2025</v>
      </c>
      <c r="I76" s="14" t="str">
        <f t="shared" si="1"/>
        <v xml:space="preserve">Pliskova, Karolina 0                  </v>
      </c>
      <c r="J76" s="14">
        <f t="shared" si="2"/>
        <v>0</v>
      </c>
      <c r="K76" s="12"/>
      <c r="L76" s="15" t="str">
        <f t="shared" si="11"/>
        <v>Mertens, Elise</v>
      </c>
      <c r="M76" s="15" t="str">
        <f t="shared" si="12"/>
        <v>Svitolina, Elina</v>
      </c>
      <c r="N76" s="13">
        <f t="shared" si="13"/>
        <v>7</v>
      </c>
      <c r="O76" s="13">
        <f t="shared" si="14"/>
        <v>13</v>
      </c>
      <c r="P76" s="14" t="str">
        <f t="shared" si="15"/>
        <v>[color=Black]Mertens, Elise (28)......... vs Svitolina, Elina (WC)....... (7-13)[/color]</v>
      </c>
      <c r="Q76" s="14" t="str">
        <f t="shared" si="16"/>
        <v/>
      </c>
      <c r="R76" s="16" t="str">
        <f t="shared" si="17"/>
        <v/>
      </c>
      <c r="S76" s="16">
        <f>R16</f>
        <v>25</v>
      </c>
      <c r="T76" s="16">
        <f>R17</f>
        <v>28</v>
      </c>
    </row>
    <row r="77" spans="1:20" ht="15" thickBot="1" x14ac:dyDescent="0.25">
      <c r="A77" s="12">
        <v>74</v>
      </c>
      <c r="B77" t="s">
        <v>145</v>
      </c>
      <c r="D77" s="19">
        <v>322</v>
      </c>
      <c r="F77" t="s">
        <v>208</v>
      </c>
      <c r="G77" s="14">
        <v>74</v>
      </c>
      <c r="H77" s="14">
        <f t="shared" si="10"/>
        <v>322</v>
      </c>
      <c r="I77" s="14" t="str">
        <f t="shared" si="1"/>
        <v xml:space="preserve">Stevanovic, Natalija 0                </v>
      </c>
      <c r="J77" s="14">
        <f t="shared" si="2"/>
        <v>0</v>
      </c>
      <c r="K77" s="12"/>
      <c r="L77" s="15" t="str">
        <f t="shared" si="11"/>
        <v>Wang, Xinyu</v>
      </c>
      <c r="M77" s="15" t="str">
        <f t="shared" si="12"/>
        <v>Kenin, Sofia</v>
      </c>
      <c r="N77" s="13">
        <f t="shared" si="13"/>
        <v>8</v>
      </c>
      <c r="O77" s="13">
        <f t="shared" si="14"/>
        <v>12</v>
      </c>
      <c r="P77" s="14" t="str">
        <f t="shared" si="15"/>
        <v>[color=Black]Wang, Xinyu................. vs Kenin, Sofia (Q)............ (8-12)[/color]</v>
      </c>
      <c r="Q77" s="14" t="str">
        <f t="shared" si="16"/>
        <v/>
      </c>
      <c r="R77" s="16" t="str">
        <f t="shared" si="17"/>
        <v/>
      </c>
      <c r="S77" s="16">
        <f>R18</f>
        <v>30</v>
      </c>
      <c r="T77" s="16">
        <f>R19</f>
        <v>31</v>
      </c>
    </row>
    <row r="78" spans="1:20" ht="15" thickBot="1" x14ac:dyDescent="0.25">
      <c r="A78" s="12">
        <v>75</v>
      </c>
      <c r="B78" t="s">
        <v>146</v>
      </c>
      <c r="D78" s="18">
        <v>411</v>
      </c>
      <c r="F78" t="s">
        <v>208</v>
      </c>
      <c r="G78" s="14">
        <v>75</v>
      </c>
      <c r="H78" s="14">
        <f t="shared" si="10"/>
        <v>411</v>
      </c>
      <c r="I78" s="14" t="str">
        <f t="shared" si="1"/>
        <v xml:space="preserve">Zhao, Carol 0                         </v>
      </c>
      <c r="J78" s="14">
        <f t="shared" si="2"/>
        <v>0</v>
      </c>
      <c r="K78" s="12"/>
      <c r="L78" s="15" t="str">
        <f t="shared" si="11"/>
        <v>Pegula, Jessica</v>
      </c>
      <c r="M78" s="15" t="str">
        <f t="shared" si="12"/>
        <v>Bucsa, Cristina</v>
      </c>
      <c r="N78" s="13">
        <f t="shared" si="13"/>
        <v>4</v>
      </c>
      <c r="O78" s="13">
        <f t="shared" si="14"/>
        <v>25</v>
      </c>
      <c r="P78" s="14" t="str">
        <f t="shared" si="15"/>
        <v>[color=Black]Pegula, Jessica (4)......... vs Bucsa, Cristina............. (4-25)[/color]</v>
      </c>
      <c r="Q78" s="14" t="str">
        <f t="shared" si="16"/>
        <v/>
      </c>
      <c r="R78" s="16" t="str">
        <f t="shared" si="17"/>
        <v/>
      </c>
      <c r="S78" s="16">
        <f>R20</f>
        <v>33</v>
      </c>
      <c r="T78" s="16">
        <f>R21</f>
        <v>35</v>
      </c>
    </row>
    <row r="79" spans="1:20" ht="15" thickBot="1" x14ac:dyDescent="0.25">
      <c r="A79" s="12">
        <v>76</v>
      </c>
      <c r="B79" t="s">
        <v>147</v>
      </c>
      <c r="D79" s="19">
        <v>603</v>
      </c>
      <c r="F79" s="12" t="s">
        <v>205</v>
      </c>
      <c r="G79" s="14">
        <v>76</v>
      </c>
      <c r="H79" s="14">
        <f t="shared" si="10"/>
        <v>603</v>
      </c>
      <c r="I79" s="14" t="str">
        <f t="shared" si="1"/>
        <v xml:space="preserve">Korpatsch, Tamara 0                   </v>
      </c>
      <c r="J79" s="14">
        <f t="shared" si="2"/>
        <v>0</v>
      </c>
      <c r="K79" s="12"/>
      <c r="L79" s="15" t="e">
        <f t="shared" si="11"/>
        <v>#N/A</v>
      </c>
      <c r="M79" s="15" t="str">
        <f t="shared" si="12"/>
        <v>Masarova, Rebeka</v>
      </c>
      <c r="N79" s="13" t="e">
        <f t="shared" si="13"/>
        <v>#N/A</v>
      </c>
      <c r="O79" s="13" t="e">
        <f t="shared" si="14"/>
        <v>#N/A</v>
      </c>
      <c r="P79" s="14" t="e">
        <f t="shared" si="15"/>
        <v>#N/A</v>
      </c>
      <c r="Q79" s="14" t="str">
        <f t="shared" si="16"/>
        <v/>
      </c>
      <c r="R79" s="16" t="str">
        <f t="shared" si="17"/>
        <v/>
      </c>
      <c r="S79" s="16" t="str">
        <f>R22</f>
        <v/>
      </c>
      <c r="T79" s="16">
        <f>R23</f>
        <v>39</v>
      </c>
    </row>
    <row r="80" spans="1:20" ht="15" thickBot="1" x14ac:dyDescent="0.25">
      <c r="A80" s="12">
        <v>77</v>
      </c>
      <c r="B80" t="s">
        <v>148</v>
      </c>
      <c r="D80" s="19">
        <v>868</v>
      </c>
      <c r="F80"/>
      <c r="G80" s="14">
        <v>77</v>
      </c>
      <c r="H80" s="14">
        <f t="shared" si="10"/>
        <v>868</v>
      </c>
      <c r="I80" s="14" t="str">
        <f t="shared" si="1"/>
        <v xml:space="preserve">Sasnovich, Aliaksandra 0              </v>
      </c>
      <c r="J80" s="14">
        <f t="shared" si="2"/>
        <v>0</v>
      </c>
      <c r="K80" s="12"/>
      <c r="L80" s="15" t="str">
        <f t="shared" si="11"/>
        <v>Siniakova, Katerina</v>
      </c>
      <c r="M80" s="15" t="str">
        <f t="shared" si="12"/>
        <v>Tsurenko, Lesia</v>
      </c>
      <c r="N80" s="13">
        <f t="shared" si="13"/>
        <v>10</v>
      </c>
      <c r="O80" s="13">
        <f t="shared" si="14"/>
        <v>10</v>
      </c>
      <c r="P80" s="14" t="str">
        <f t="shared" si="15"/>
        <v>[color=Black]Siniakova, Katerina......... vs Tsurenko, Lesia............. (10-10)[/color]</v>
      </c>
      <c r="Q80" s="14" t="str">
        <f t="shared" si="16"/>
        <v/>
      </c>
      <c r="R80" s="16" t="str">
        <f t="shared" si="17"/>
        <v/>
      </c>
      <c r="S80" s="16">
        <f>R24</f>
        <v>42</v>
      </c>
      <c r="T80" s="16">
        <f>R25</f>
        <v>43</v>
      </c>
    </row>
    <row r="81" spans="1:20" ht="15" thickBot="1" x14ac:dyDescent="0.25">
      <c r="A81" s="12">
        <v>78</v>
      </c>
      <c r="B81" t="s">
        <v>149</v>
      </c>
      <c r="D81" s="18">
        <v>642</v>
      </c>
      <c r="F81" s="12"/>
      <c r="G81" s="14">
        <v>78</v>
      </c>
      <c r="H81" s="14">
        <f t="shared" si="10"/>
        <v>642</v>
      </c>
      <c r="I81" s="14" t="str">
        <f t="shared" si="1"/>
        <v xml:space="preserve">Parrizas Diaz, Nuria 0                </v>
      </c>
      <c r="J81" s="14">
        <f t="shared" si="2"/>
        <v>0</v>
      </c>
      <c r="K81" s="12"/>
      <c r="L81" s="15" t="str">
        <f t="shared" si="11"/>
        <v>Parks, Alycia</v>
      </c>
      <c r="M81" s="15" t="str">
        <f t="shared" si="12"/>
        <v>Bogdan, Ana</v>
      </c>
      <c r="N81" s="13">
        <f t="shared" si="13"/>
        <v>9</v>
      </c>
      <c r="O81" s="13">
        <f t="shared" si="14"/>
        <v>11</v>
      </c>
      <c r="P81" s="14" t="str">
        <f t="shared" si="15"/>
        <v>[color=Black]Parks, Alycia............... vs Bogdan, Ana................. (9-11)[/color]</v>
      </c>
      <c r="Q81" s="14" t="str">
        <f t="shared" si="16"/>
        <v/>
      </c>
      <c r="R81" s="16" t="str">
        <f t="shared" si="17"/>
        <v/>
      </c>
      <c r="S81" s="16">
        <f>R26</f>
        <v>45</v>
      </c>
      <c r="T81" s="16">
        <f>R27</f>
        <v>47</v>
      </c>
    </row>
    <row r="82" spans="1:20" ht="15" thickBot="1" x14ac:dyDescent="0.25">
      <c r="A82" s="12">
        <v>79</v>
      </c>
      <c r="B82" t="s">
        <v>150</v>
      </c>
      <c r="D82" s="18">
        <v>1100</v>
      </c>
      <c r="F82"/>
      <c r="G82" s="14">
        <v>79</v>
      </c>
      <c r="H82" s="14">
        <f t="shared" si="10"/>
        <v>1100</v>
      </c>
      <c r="I82" s="14" t="str">
        <f t="shared" si="1"/>
        <v xml:space="preserve">Paolini, Jasmine 0                    </v>
      </c>
      <c r="J82" s="14">
        <f t="shared" si="2"/>
        <v>0</v>
      </c>
      <c r="K82" s="12"/>
      <c r="L82" s="15" t="str">
        <f t="shared" si="11"/>
        <v>Kudermetova, Veronika</v>
      </c>
      <c r="M82" s="15" t="str">
        <f t="shared" si="12"/>
        <v>Vondrousova, Marketa</v>
      </c>
      <c r="N82" s="13">
        <f t="shared" si="13"/>
        <v>7</v>
      </c>
      <c r="O82" s="13">
        <f t="shared" si="14"/>
        <v>15</v>
      </c>
      <c r="P82" s="14" t="str">
        <f t="shared" si="15"/>
        <v>[color=Black]Kudermetova, Veronika (12).. vs Vondrousova, Marketa........ (7-15)[/color]</v>
      </c>
      <c r="Q82" s="14" t="str">
        <f t="shared" si="16"/>
        <v/>
      </c>
      <c r="R82" s="16" t="str">
        <f t="shared" si="17"/>
        <v/>
      </c>
      <c r="S82" s="16">
        <f>R28</f>
        <v>49</v>
      </c>
      <c r="T82" s="16">
        <f>R29</f>
        <v>51</v>
      </c>
    </row>
    <row r="83" spans="1:20" ht="15" thickBot="1" x14ac:dyDescent="0.25">
      <c r="A83" s="12">
        <v>80</v>
      </c>
      <c r="B83" t="s">
        <v>151</v>
      </c>
      <c r="D83" s="19">
        <v>3101</v>
      </c>
      <c r="F83">
        <v>9</v>
      </c>
      <c r="G83" s="14">
        <v>80</v>
      </c>
      <c r="H83" s="14">
        <f t="shared" si="10"/>
        <v>3101</v>
      </c>
      <c r="I83" s="14" t="str">
        <f t="shared" si="1"/>
        <v xml:space="preserve">Kvitova, Petra 0                      </v>
      </c>
      <c r="J83" s="14">
        <f t="shared" si="2"/>
        <v>0</v>
      </c>
      <c r="K83" s="12"/>
      <c r="L83" s="15" t="e">
        <f t="shared" si="11"/>
        <v>#N/A</v>
      </c>
      <c r="M83" s="15" t="e">
        <f t="shared" si="12"/>
        <v>#N/A</v>
      </c>
      <c r="N83" s="13" t="e">
        <f t="shared" si="13"/>
        <v>#N/A</v>
      </c>
      <c r="O83" s="13" t="e">
        <f t="shared" si="14"/>
        <v>#N/A</v>
      </c>
      <c r="P83" s="14" t="e">
        <f t="shared" si="15"/>
        <v>#N/A</v>
      </c>
      <c r="Q83" s="14" t="str">
        <f t="shared" si="16"/>
        <v/>
      </c>
      <c r="R83" s="16" t="str">
        <f t="shared" si="17"/>
        <v/>
      </c>
      <c r="S83" s="16" t="str">
        <f>R30</f>
        <v/>
      </c>
      <c r="T83" s="16" t="str">
        <f>R31</f>
        <v/>
      </c>
    </row>
    <row r="84" spans="1:20" ht="15" thickBot="1" x14ac:dyDescent="0.25">
      <c r="A84" s="12">
        <v>81</v>
      </c>
      <c r="B84" t="s">
        <v>152</v>
      </c>
      <c r="D84" s="19">
        <v>2560</v>
      </c>
      <c r="F84">
        <v>13</v>
      </c>
      <c r="G84" s="14">
        <v>81</v>
      </c>
      <c r="H84" s="14">
        <f t="shared" si="10"/>
        <v>2560</v>
      </c>
      <c r="I84" s="14" t="str">
        <f t="shared" si="1"/>
        <v xml:space="preserve">Haddad Maia, Beatriz 0                </v>
      </c>
      <c r="J84" s="14">
        <f t="shared" si="2"/>
        <v>0</v>
      </c>
      <c r="K84" s="12"/>
      <c r="L84" s="15" t="str">
        <f t="shared" si="11"/>
        <v>Bouzkova, Marie</v>
      </c>
      <c r="M84" s="15" t="e">
        <f t="shared" si="12"/>
        <v>#N/A</v>
      </c>
      <c r="N84" s="13" t="e">
        <f t="shared" si="13"/>
        <v>#N/A</v>
      </c>
      <c r="O84" s="13" t="e">
        <f t="shared" si="14"/>
        <v>#N/A</v>
      </c>
      <c r="P84" s="14" t="e">
        <f t="shared" si="15"/>
        <v>#N/A</v>
      </c>
      <c r="Q84" s="14" t="str">
        <f t="shared" si="16"/>
        <v/>
      </c>
      <c r="R84" s="16" t="str">
        <f t="shared" si="17"/>
        <v/>
      </c>
      <c r="S84" s="16">
        <f>R32</f>
        <v>57</v>
      </c>
      <c r="T84" s="16" t="str">
        <f>R33</f>
        <v/>
      </c>
    </row>
    <row r="85" spans="1:20" ht="15" thickBot="1" x14ac:dyDescent="0.25">
      <c r="A85" s="12">
        <v>82</v>
      </c>
      <c r="B85" t="s">
        <v>153</v>
      </c>
      <c r="D85" s="18">
        <v>981</v>
      </c>
      <c r="F85"/>
      <c r="G85" s="14">
        <v>82</v>
      </c>
      <c r="H85" s="14">
        <f t="shared" si="10"/>
        <v>981</v>
      </c>
      <c r="I85" s="14" t="str">
        <f t="shared" si="1"/>
        <v xml:space="preserve">Putintseva, Yulia 0                   </v>
      </c>
      <c r="J85" s="14">
        <f t="shared" si="2"/>
        <v>0</v>
      </c>
      <c r="K85" s="12"/>
      <c r="L85" s="15" t="str">
        <f t="shared" si="11"/>
        <v>Fernandez, Leylah</v>
      </c>
      <c r="M85" s="15" t="str">
        <f t="shared" si="12"/>
        <v>Garcia, Caroline</v>
      </c>
      <c r="N85" s="13">
        <f t="shared" si="13"/>
        <v>26</v>
      </c>
      <c r="O85" s="13">
        <f t="shared" si="14"/>
        <v>4</v>
      </c>
      <c r="P85" s="14" t="str">
        <f t="shared" si="15"/>
        <v>[color=Black]Fernandez, Leylah........... vs Garcia, Caroline (5)........ (26-4)[/color]</v>
      </c>
      <c r="Q85" s="14" t="str">
        <f t="shared" si="16"/>
        <v/>
      </c>
      <c r="R85" s="16" t="str">
        <f t="shared" si="17"/>
        <v/>
      </c>
      <c r="S85" s="16">
        <f>R34</f>
        <v>62</v>
      </c>
      <c r="T85" s="16">
        <f>R35</f>
        <v>64</v>
      </c>
    </row>
    <row r="86" spans="1:20" ht="15" thickBot="1" x14ac:dyDescent="0.25">
      <c r="A86" s="12">
        <v>83</v>
      </c>
      <c r="B86" t="s">
        <v>154</v>
      </c>
      <c r="D86" s="19">
        <v>541</v>
      </c>
      <c r="F86" t="s">
        <v>206</v>
      </c>
      <c r="G86" s="14">
        <v>83</v>
      </c>
      <c r="H86" s="14">
        <f t="shared" si="10"/>
        <v>541</v>
      </c>
      <c r="I86" s="14" t="str">
        <f t="shared" si="1"/>
        <v xml:space="preserve">Cristian, Jaqueline 0                 </v>
      </c>
      <c r="J86" s="14">
        <f t="shared" si="2"/>
        <v>0</v>
      </c>
      <c r="K86" s="12"/>
      <c r="L86" s="15" t="str">
        <f t="shared" si="11"/>
        <v>Jabeur, Ons</v>
      </c>
      <c r="M86" s="15" t="e">
        <f t="shared" si="12"/>
        <v>#N/A</v>
      </c>
      <c r="N86" s="13" t="e">
        <f t="shared" si="13"/>
        <v>#N/A</v>
      </c>
      <c r="O86" s="13" t="e">
        <f t="shared" si="14"/>
        <v>#N/A</v>
      </c>
      <c r="P86" s="14" t="e">
        <f t="shared" si="15"/>
        <v>#N/A</v>
      </c>
      <c r="Q86" s="14" t="str">
        <f t="shared" si="16"/>
        <v/>
      </c>
      <c r="R86" s="16" t="str">
        <f t="shared" si="17"/>
        <v/>
      </c>
      <c r="S86" s="16">
        <f>R36</f>
        <v>65</v>
      </c>
      <c r="T86" s="16" t="str">
        <f>R37</f>
        <v/>
      </c>
    </row>
    <row r="87" spans="1:20" ht="15" thickBot="1" x14ac:dyDescent="0.25">
      <c r="A87" s="12">
        <v>84</v>
      </c>
      <c r="B87" t="s">
        <v>155</v>
      </c>
      <c r="D87" s="18">
        <v>880</v>
      </c>
      <c r="F87"/>
      <c r="G87" s="14">
        <v>84</v>
      </c>
      <c r="H87" s="14">
        <f t="shared" si="10"/>
        <v>880</v>
      </c>
      <c r="I87" s="14" t="str">
        <f t="shared" si="1"/>
        <v xml:space="preserve">Bronzetti, Lucia 0                    </v>
      </c>
      <c r="J87" s="14">
        <f t="shared" si="2"/>
        <v>0</v>
      </c>
      <c r="K87" s="12"/>
      <c r="L87" s="15" t="e">
        <f t="shared" si="11"/>
        <v>#N/A</v>
      </c>
      <c r="M87" s="15" t="e">
        <f t="shared" si="12"/>
        <v>#N/A</v>
      </c>
      <c r="N87" s="13" t="e">
        <f t="shared" si="13"/>
        <v>#N/A</v>
      </c>
      <c r="O87" s="13" t="e">
        <f t="shared" si="14"/>
        <v>#N/A</v>
      </c>
      <c r="P87" s="14" t="e">
        <f t="shared" si="15"/>
        <v>#N/A</v>
      </c>
      <c r="Q87" s="14" t="str">
        <f t="shared" si="16"/>
        <v/>
      </c>
      <c r="R87" s="16" t="str">
        <f t="shared" si="17"/>
        <v/>
      </c>
      <c r="S87" s="16" t="str">
        <f>R38</f>
        <v/>
      </c>
      <c r="T87" s="16" t="str">
        <f>R39</f>
        <v/>
      </c>
    </row>
    <row r="88" spans="1:20" ht="15" thickBot="1" x14ac:dyDescent="0.25">
      <c r="A88" s="12">
        <v>85</v>
      </c>
      <c r="B88" t="s">
        <v>156</v>
      </c>
      <c r="D88" s="18">
        <v>1187</v>
      </c>
      <c r="F88"/>
      <c r="G88" s="14">
        <v>85</v>
      </c>
      <c r="H88" s="14">
        <f t="shared" si="10"/>
        <v>1187</v>
      </c>
      <c r="I88" s="14" t="str">
        <f t="shared" si="1"/>
        <v xml:space="preserve">Cirstea, Sorana 0                     </v>
      </c>
      <c r="J88" s="14">
        <f t="shared" si="2"/>
        <v>0</v>
      </c>
      <c r="K88" s="12"/>
      <c r="L88" s="15" t="e">
        <f t="shared" si="11"/>
        <v>#N/A</v>
      </c>
      <c r="M88" s="15" t="e">
        <f t="shared" si="12"/>
        <v>#N/A</v>
      </c>
      <c r="N88" s="13" t="e">
        <f t="shared" si="13"/>
        <v>#N/A</v>
      </c>
      <c r="O88" s="13" t="e">
        <f t="shared" si="14"/>
        <v>#N/A</v>
      </c>
      <c r="P88" s="14" t="e">
        <f t="shared" si="15"/>
        <v>#N/A</v>
      </c>
      <c r="Q88" s="14" t="str">
        <f t="shared" si="16"/>
        <v/>
      </c>
      <c r="R88" s="16" t="str">
        <f t="shared" si="17"/>
        <v/>
      </c>
      <c r="S88" s="16" t="str">
        <f>R40</f>
        <v/>
      </c>
      <c r="T88" s="16" t="str">
        <f>R41</f>
        <v/>
      </c>
    </row>
    <row r="89" spans="1:20" ht="15" thickBot="1" x14ac:dyDescent="0.25">
      <c r="A89" s="12">
        <v>86</v>
      </c>
      <c r="B89" t="s">
        <v>157</v>
      </c>
      <c r="D89" s="18">
        <v>920</v>
      </c>
      <c r="F89" s="12"/>
      <c r="G89" s="14">
        <v>86</v>
      </c>
      <c r="H89" s="14">
        <f t="shared" si="10"/>
        <v>920</v>
      </c>
      <c r="I89" s="14" t="str">
        <f t="shared" si="1"/>
        <v xml:space="preserve">Maria, Tatjana 0                      </v>
      </c>
      <c r="J89" s="14">
        <f t="shared" si="2"/>
        <v>0</v>
      </c>
      <c r="K89" s="12"/>
      <c r="L89" s="15" t="e">
        <f t="shared" si="11"/>
        <v>#N/A</v>
      </c>
      <c r="M89" s="15" t="e">
        <f t="shared" si="12"/>
        <v>#N/A</v>
      </c>
      <c r="N89" s="13" t="e">
        <f t="shared" si="13"/>
        <v>#N/A</v>
      </c>
      <c r="O89" s="13" t="e">
        <f t="shared" si="14"/>
        <v>#N/A</v>
      </c>
      <c r="P89" s="14" t="e">
        <f t="shared" si="15"/>
        <v>#N/A</v>
      </c>
      <c r="Q89" s="14" t="str">
        <f t="shared" si="16"/>
        <v/>
      </c>
      <c r="R89" s="16" t="str">
        <f t="shared" si="17"/>
        <v/>
      </c>
      <c r="S89" s="16" t="str">
        <f>R42</f>
        <v/>
      </c>
      <c r="T89" s="16" t="str">
        <f>R43</f>
        <v/>
      </c>
    </row>
    <row r="90" spans="1:20" ht="15" thickBot="1" x14ac:dyDescent="0.25">
      <c r="A90" s="12">
        <v>87</v>
      </c>
      <c r="B90" t="s">
        <v>158</v>
      </c>
      <c r="D90" s="18">
        <v>601</v>
      </c>
      <c r="F90" t="s">
        <v>208</v>
      </c>
      <c r="G90" s="14">
        <v>87</v>
      </c>
      <c r="H90" s="14">
        <f t="shared" si="10"/>
        <v>601</v>
      </c>
      <c r="I90" s="14" t="str">
        <f t="shared" si="1"/>
        <v xml:space="preserve">Minnen, Greet 0                       </v>
      </c>
      <c r="J90" s="14">
        <f t="shared" si="2"/>
        <v>0</v>
      </c>
      <c r="K90" s="12"/>
      <c r="L90" s="15" t="e">
        <f t="shared" si="11"/>
        <v>#N/A</v>
      </c>
      <c r="M90" s="15" t="e">
        <f t="shared" si="12"/>
        <v>#N/A</v>
      </c>
      <c r="N90" s="13" t="e">
        <f t="shared" si="13"/>
        <v>#N/A</v>
      </c>
      <c r="O90" s="13" t="e">
        <f t="shared" si="14"/>
        <v>#N/A</v>
      </c>
      <c r="P90" s="14" t="e">
        <f t="shared" si="15"/>
        <v>#N/A</v>
      </c>
      <c r="Q90" s="14" t="str">
        <f t="shared" si="16"/>
        <v/>
      </c>
      <c r="R90" s="16" t="str">
        <f t="shared" si="17"/>
        <v/>
      </c>
      <c r="S90" s="16" t="str">
        <f>R44</f>
        <v/>
      </c>
      <c r="T90" s="16" t="str">
        <f>R45</f>
        <v/>
      </c>
    </row>
    <row r="91" spans="1:20" ht="15" thickBot="1" x14ac:dyDescent="0.25">
      <c r="A91" s="12">
        <v>88</v>
      </c>
      <c r="B91" t="s">
        <v>159</v>
      </c>
      <c r="D91" s="18">
        <v>2105</v>
      </c>
      <c r="F91">
        <v>17</v>
      </c>
      <c r="G91" s="14">
        <v>88</v>
      </c>
      <c r="H91" s="14">
        <f t="shared" si="10"/>
        <v>2105</v>
      </c>
      <c r="I91" s="14" t="str">
        <f t="shared" si="1"/>
        <v xml:space="preserve">Ostapenko, Jelena 0                   </v>
      </c>
      <c r="J91" s="14">
        <f t="shared" si="2"/>
        <v>0</v>
      </c>
      <c r="K91" s="12"/>
      <c r="L91" s="15" t="e">
        <f t="shared" si="11"/>
        <v>#N/A</v>
      </c>
      <c r="M91" s="15" t="e">
        <f t="shared" si="12"/>
        <v>#N/A</v>
      </c>
      <c r="N91" s="13" t="e">
        <f t="shared" si="13"/>
        <v>#N/A</v>
      </c>
      <c r="O91" s="13" t="e">
        <f t="shared" si="14"/>
        <v>#N/A</v>
      </c>
      <c r="P91" s="14" t="e">
        <f t="shared" si="15"/>
        <v>#N/A</v>
      </c>
      <c r="Q91" s="14" t="str">
        <f t="shared" si="16"/>
        <v/>
      </c>
      <c r="R91" s="16" t="str">
        <f t="shared" si="17"/>
        <v/>
      </c>
      <c r="S91" s="16" t="str">
        <f>R46</f>
        <v/>
      </c>
      <c r="T91" s="16" t="str">
        <f>R47</f>
        <v/>
      </c>
    </row>
    <row r="92" spans="1:20" ht="15" thickBot="1" x14ac:dyDescent="0.25">
      <c r="A92" s="12">
        <v>89</v>
      </c>
      <c r="B92" t="s">
        <v>160</v>
      </c>
      <c r="D92" s="18">
        <v>1519</v>
      </c>
      <c r="F92">
        <v>27</v>
      </c>
      <c r="G92" s="14">
        <v>89</v>
      </c>
      <c r="H92" s="14">
        <f t="shared" si="10"/>
        <v>1519</v>
      </c>
      <c r="I92" s="14" t="str">
        <f t="shared" si="1"/>
        <v xml:space="preserve">Pera, Bernarda 0                      </v>
      </c>
      <c r="J92" s="14">
        <f t="shared" si="2"/>
        <v>0</v>
      </c>
      <c r="K92" s="12"/>
      <c r="L92" s="15" t="e">
        <f t="shared" si="11"/>
        <v>#N/A</v>
      </c>
      <c r="M92" s="15" t="e">
        <f t="shared" si="12"/>
        <v>#N/A</v>
      </c>
      <c r="N92" s="13" t="e">
        <f t="shared" si="13"/>
        <v>#N/A</v>
      </c>
      <c r="O92" s="13" t="e">
        <f t="shared" si="14"/>
        <v>#N/A</v>
      </c>
      <c r="P92" s="14" t="e">
        <f t="shared" si="15"/>
        <v>#N/A</v>
      </c>
      <c r="Q92" s="14" t="str">
        <f t="shared" si="16"/>
        <v/>
      </c>
      <c r="R92" s="16" t="str">
        <f t="shared" si="17"/>
        <v/>
      </c>
      <c r="S92" s="16" t="str">
        <f>R48</f>
        <v/>
      </c>
      <c r="T92" s="16" t="str">
        <f>R49</f>
        <v/>
      </c>
    </row>
    <row r="93" spans="1:20" ht="15" thickBot="1" x14ac:dyDescent="0.25">
      <c r="A93" s="12">
        <v>90</v>
      </c>
      <c r="B93" t="s">
        <v>161</v>
      </c>
      <c r="D93" s="18">
        <v>680</v>
      </c>
      <c r="F93"/>
      <c r="G93" s="14">
        <v>90</v>
      </c>
      <c r="H93" s="14">
        <f t="shared" si="10"/>
        <v>680</v>
      </c>
      <c r="I93" s="14" t="str">
        <f t="shared" si="1"/>
        <v xml:space="preserve">Tomova, Viktoriya 0                   </v>
      </c>
      <c r="J93" s="14">
        <f t="shared" si="2"/>
        <v>0</v>
      </c>
      <c r="K93" s="12"/>
      <c r="L93" s="15" t="e">
        <f t="shared" si="11"/>
        <v>#N/A</v>
      </c>
      <c r="M93" s="15" t="str">
        <f t="shared" si="12"/>
        <v>Rybakina, Elena</v>
      </c>
      <c r="N93" s="13" t="e">
        <f t="shared" si="13"/>
        <v>#N/A</v>
      </c>
      <c r="O93" s="13" t="e">
        <f t="shared" si="14"/>
        <v>#N/A</v>
      </c>
      <c r="P93" s="14" t="e">
        <f t="shared" si="15"/>
        <v>#N/A</v>
      </c>
      <c r="Q93" s="14" t="str">
        <f t="shared" si="16"/>
        <v/>
      </c>
      <c r="R93" s="16" t="str">
        <f t="shared" si="17"/>
        <v/>
      </c>
      <c r="S93" s="16" t="str">
        <f>R50</f>
        <v/>
      </c>
      <c r="T93" s="16">
        <f>R51</f>
        <v>96</v>
      </c>
    </row>
    <row r="94" spans="1:20" ht="15" thickBot="1" x14ac:dyDescent="0.25">
      <c r="A94" s="12">
        <v>91</v>
      </c>
      <c r="B94" t="s">
        <v>162</v>
      </c>
      <c r="D94" s="18">
        <v>733</v>
      </c>
      <c r="F94" t="s">
        <v>207</v>
      </c>
      <c r="G94" s="14">
        <v>91</v>
      </c>
      <c r="H94" s="14">
        <f t="shared" si="10"/>
        <v>733</v>
      </c>
      <c r="I94" s="14" t="str">
        <f t="shared" si="1"/>
        <v xml:space="preserve">Boulter, Katie 0                      </v>
      </c>
      <c r="J94" s="14">
        <f t="shared" si="2"/>
        <v>0</v>
      </c>
      <c r="K94" s="12"/>
      <c r="L94" s="15" t="e">
        <f t="shared" si="11"/>
        <v>#N/A</v>
      </c>
      <c r="M94" s="15" t="e">
        <f t="shared" si="12"/>
        <v>#N/A</v>
      </c>
      <c r="N94" s="13" t="e">
        <f t="shared" si="13"/>
        <v>#N/A</v>
      </c>
      <c r="O94" s="13" t="e">
        <f t="shared" si="14"/>
        <v>#N/A</v>
      </c>
      <c r="P94" s="14" t="e">
        <f t="shared" si="15"/>
        <v>#N/A</v>
      </c>
      <c r="Q94" s="14" t="str">
        <f t="shared" si="16"/>
        <v/>
      </c>
      <c r="R94" s="16" t="str">
        <f t="shared" si="17"/>
        <v/>
      </c>
      <c r="S94" s="16" t="str">
        <f>R52</f>
        <v/>
      </c>
      <c r="T94" s="16" t="str">
        <f>R53</f>
        <v/>
      </c>
    </row>
    <row r="95" spans="1:20" ht="15" thickBot="1" x14ac:dyDescent="0.25">
      <c r="A95" s="12">
        <v>92</v>
      </c>
      <c r="B95" t="s">
        <v>163</v>
      </c>
      <c r="D95" s="18">
        <v>314</v>
      </c>
      <c r="F95" t="s">
        <v>206</v>
      </c>
      <c r="G95" s="14">
        <v>92</v>
      </c>
      <c r="H95" s="14">
        <f t="shared" si="10"/>
        <v>314</v>
      </c>
      <c r="I95" s="14" t="str">
        <f t="shared" si="1"/>
        <v xml:space="preserve">Saville, Daria 0                      </v>
      </c>
      <c r="J95" s="14">
        <f t="shared" si="2"/>
        <v>0</v>
      </c>
      <c r="K95" s="12"/>
      <c r="L95" s="15" t="e">
        <f t="shared" si="11"/>
        <v>#N/A</v>
      </c>
      <c r="M95" s="15" t="e">
        <f t="shared" si="12"/>
        <v>#N/A</v>
      </c>
      <c r="N95" s="13" t="e">
        <f t="shared" si="13"/>
        <v>#N/A</v>
      </c>
      <c r="O95" s="13" t="e">
        <f t="shared" si="14"/>
        <v>#N/A</v>
      </c>
      <c r="P95" s="14" t="e">
        <f t="shared" si="15"/>
        <v>#N/A</v>
      </c>
      <c r="Q95" s="14" t="str">
        <f t="shared" si="16"/>
        <v/>
      </c>
      <c r="R95" s="16" t="str">
        <f t="shared" si="17"/>
        <v/>
      </c>
      <c r="S95" s="16" t="str">
        <f>R54</f>
        <v/>
      </c>
      <c r="T95" s="16" t="str">
        <f>R55</f>
        <v/>
      </c>
    </row>
    <row r="96" spans="1:20" ht="15" thickBot="1" x14ac:dyDescent="0.25">
      <c r="A96" s="12">
        <v>93</v>
      </c>
      <c r="B96" t="s">
        <v>164</v>
      </c>
      <c r="D96" s="18">
        <v>584</v>
      </c>
      <c r="F96" s="12" t="s">
        <v>205</v>
      </c>
      <c r="G96" s="14">
        <v>93</v>
      </c>
      <c r="H96" s="14">
        <f t="shared" si="10"/>
        <v>584</v>
      </c>
      <c r="I96" s="14" t="str">
        <f t="shared" si="1"/>
        <v xml:space="preserve">Hibino, Nao 0                         </v>
      </c>
      <c r="J96" s="14">
        <f t="shared" si="2"/>
        <v>0</v>
      </c>
      <c r="K96" s="12"/>
      <c r="L96" s="15" t="e">
        <f t="shared" si="11"/>
        <v>#N/A</v>
      </c>
      <c r="M96" s="15" t="e">
        <f t="shared" si="12"/>
        <v>#N/A</v>
      </c>
      <c r="N96" s="13" t="e">
        <f t="shared" si="13"/>
        <v>#N/A</v>
      </c>
      <c r="O96" s="13" t="e">
        <f t="shared" si="14"/>
        <v>#N/A</v>
      </c>
      <c r="P96" s="14" t="e">
        <f t="shared" si="15"/>
        <v>#N/A</v>
      </c>
      <c r="Q96" s="14" t="str">
        <f t="shared" si="16"/>
        <v/>
      </c>
      <c r="R96" s="16" t="str">
        <f t="shared" si="17"/>
        <v/>
      </c>
      <c r="S96" s="16" t="str">
        <f>R56</f>
        <v/>
      </c>
      <c r="T96" s="16" t="str">
        <f>R57</f>
        <v/>
      </c>
    </row>
    <row r="97" spans="1:20" ht="15" thickBot="1" x14ac:dyDescent="0.25">
      <c r="A97" s="12">
        <v>94</v>
      </c>
      <c r="B97" t="s">
        <v>165</v>
      </c>
      <c r="D97" s="19">
        <v>800</v>
      </c>
      <c r="F97" s="12"/>
      <c r="G97" s="14">
        <v>94</v>
      </c>
      <c r="H97" s="14">
        <f t="shared" si="10"/>
        <v>800</v>
      </c>
      <c r="I97" s="14" t="str">
        <f t="shared" si="1"/>
        <v xml:space="preserve">Cornet, Alize 0                       </v>
      </c>
      <c r="J97" s="14">
        <f t="shared" si="2"/>
        <v>0</v>
      </c>
      <c r="K97" s="12"/>
      <c r="L97" s="15" t="e">
        <f t="shared" si="11"/>
        <v>#N/A</v>
      </c>
      <c r="M97" s="15" t="e">
        <f t="shared" si="12"/>
        <v>#N/A</v>
      </c>
      <c r="N97" s="13" t="e">
        <f t="shared" si="13"/>
        <v>#N/A</v>
      </c>
      <c r="O97" s="13" t="e">
        <f t="shared" si="14"/>
        <v>#N/A</v>
      </c>
      <c r="P97" s="14" t="e">
        <f t="shared" si="15"/>
        <v>#N/A</v>
      </c>
      <c r="Q97" s="14" t="str">
        <f t="shared" si="16"/>
        <v/>
      </c>
      <c r="R97" s="16" t="str">
        <f t="shared" si="17"/>
        <v/>
      </c>
      <c r="S97" s="16" t="str">
        <f>R58</f>
        <v/>
      </c>
      <c r="T97" s="16" t="str">
        <f>R59</f>
        <v/>
      </c>
    </row>
    <row r="98" spans="1:20" ht="15" thickBot="1" x14ac:dyDescent="0.25">
      <c r="A98" s="12">
        <v>95</v>
      </c>
      <c r="B98" t="s">
        <v>166</v>
      </c>
      <c r="D98" s="19">
        <v>1045</v>
      </c>
      <c r="F98"/>
      <c r="G98" s="14">
        <v>95</v>
      </c>
      <c r="H98" s="14">
        <f t="shared" si="10"/>
        <v>1045</v>
      </c>
      <c r="I98" s="14" t="str">
        <f t="shared" si="1"/>
        <v xml:space="preserve">Rogers, Shelby 0                      </v>
      </c>
      <c r="J98" s="14">
        <f t="shared" si="2"/>
        <v>0</v>
      </c>
      <c r="K98" s="12"/>
      <c r="L98" s="15" t="e">
        <f t="shared" si="11"/>
        <v>#N/A</v>
      </c>
      <c r="M98" s="15" t="e">
        <f t="shared" si="12"/>
        <v>#N/A</v>
      </c>
      <c r="N98" s="13" t="e">
        <f t="shared" si="13"/>
        <v>#N/A</v>
      </c>
      <c r="O98" s="13" t="e">
        <f t="shared" si="14"/>
        <v>#N/A</v>
      </c>
      <c r="P98" s="14" t="e">
        <f t="shared" si="15"/>
        <v>#N/A</v>
      </c>
      <c r="Q98" s="14" t="str">
        <f t="shared" si="16"/>
        <v/>
      </c>
      <c r="R98" s="16" t="str">
        <f t="shared" si="17"/>
        <v/>
      </c>
      <c r="S98" s="16" t="str">
        <f>R60</f>
        <v/>
      </c>
      <c r="T98" s="16" t="str">
        <f>R61</f>
        <v/>
      </c>
    </row>
    <row r="99" spans="1:20" ht="15" thickBot="1" x14ac:dyDescent="0.25">
      <c r="A99" s="12">
        <v>96</v>
      </c>
      <c r="B99" t="s">
        <v>167</v>
      </c>
      <c r="D99" s="18">
        <v>5090</v>
      </c>
      <c r="F99">
        <v>3</v>
      </c>
      <c r="G99" s="14">
        <v>96</v>
      </c>
      <c r="H99" s="14">
        <f t="shared" si="10"/>
        <v>5090</v>
      </c>
      <c r="I99" s="14" t="str">
        <f t="shared" si="1"/>
        <v xml:space="preserve">Rybakina, Elena 0                     </v>
      </c>
      <c r="J99" s="14">
        <f t="shared" si="2"/>
        <v>0</v>
      </c>
      <c r="K99" s="12"/>
      <c r="L99" s="15" t="e">
        <f t="shared" si="11"/>
        <v>#N/A</v>
      </c>
      <c r="M99" s="15" t="e">
        <f t="shared" si="12"/>
        <v>#N/A</v>
      </c>
      <c r="N99" s="13" t="e">
        <f t="shared" si="13"/>
        <v>#N/A</v>
      </c>
      <c r="O99" s="13" t="e">
        <f t="shared" si="14"/>
        <v>#N/A</v>
      </c>
      <c r="P99" s="14" t="e">
        <f t="shared" si="15"/>
        <v>#N/A</v>
      </c>
      <c r="Q99" s="14" t="str">
        <f t="shared" si="16"/>
        <v/>
      </c>
      <c r="R99" s="16" t="str">
        <f t="shared" si="17"/>
        <v/>
      </c>
      <c r="S99" s="16" t="str">
        <f>R62</f>
        <v/>
      </c>
      <c r="T99" s="16" t="str">
        <f>R63</f>
        <v/>
      </c>
    </row>
    <row r="100" spans="1:20" ht="15" thickBot="1" x14ac:dyDescent="0.25">
      <c r="A100" s="12">
        <v>97</v>
      </c>
      <c r="B100" t="s">
        <v>168</v>
      </c>
      <c r="D100" s="19">
        <v>3301</v>
      </c>
      <c r="F100">
        <v>8</v>
      </c>
      <c r="G100" s="14">
        <v>97</v>
      </c>
      <c r="H100" s="14">
        <f t="shared" si="10"/>
        <v>3301</v>
      </c>
      <c r="I100" s="14" t="str">
        <f t="shared" si="1"/>
        <v xml:space="preserve">Sakkari, Maria 0                      </v>
      </c>
      <c r="J100" s="14">
        <f t="shared" si="2"/>
        <v>0</v>
      </c>
      <c r="K100" s="12"/>
      <c r="L100" s="15" t="e">
        <f t="shared" si="11"/>
        <v>#N/A</v>
      </c>
      <c r="M100" s="15" t="e">
        <f t="shared" si="12"/>
        <v>#N/A</v>
      </c>
      <c r="N100" s="13" t="e">
        <f t="shared" si="13"/>
        <v>#N/A</v>
      </c>
      <c r="O100" s="13" t="e">
        <f t="shared" si="14"/>
        <v>#N/A</v>
      </c>
      <c r="P100" s="14" t="e">
        <f t="shared" si="15"/>
        <v>#N/A</v>
      </c>
      <c r="Q100" s="14" t="str">
        <f t="shared" si="16"/>
        <v/>
      </c>
      <c r="R100" s="16" t="str">
        <f t="shared" si="17"/>
        <v/>
      </c>
      <c r="S100" s="16" t="str">
        <f>R64</f>
        <v/>
      </c>
      <c r="T100" s="16" t="str">
        <f>R65</f>
        <v/>
      </c>
    </row>
    <row r="101" spans="1:20" ht="15" thickBot="1" x14ac:dyDescent="0.25">
      <c r="A101" s="12">
        <v>98</v>
      </c>
      <c r="B101" t="s">
        <v>169</v>
      </c>
      <c r="D101" s="18">
        <v>1200</v>
      </c>
      <c r="F101"/>
      <c r="G101" s="14">
        <v>98</v>
      </c>
      <c r="H101" s="14">
        <f t="shared" si="10"/>
        <v>1200</v>
      </c>
      <c r="I101" s="14" t="str">
        <f t="shared" si="1"/>
        <v xml:space="preserve">Kostyuk, Marta 0                      </v>
      </c>
      <c r="J101" s="14">
        <f t="shared" si="2"/>
        <v>0</v>
      </c>
      <c r="K101" s="12"/>
      <c r="L101" s="15" t="e">
        <f t="shared" si="11"/>
        <v>#N/A</v>
      </c>
      <c r="M101" s="15" t="str">
        <f t="shared" si="12"/>
        <v>Sabalenka, Aryna</v>
      </c>
      <c r="N101" s="13" t="e">
        <f t="shared" si="13"/>
        <v>#N/A</v>
      </c>
      <c r="O101" s="13" t="e">
        <f t="shared" si="14"/>
        <v>#N/A</v>
      </c>
      <c r="P101" s="14" t="e">
        <f t="shared" si="15"/>
        <v>#N/A</v>
      </c>
      <c r="Q101" s="14" t="str">
        <f t="shared" si="16"/>
        <v/>
      </c>
      <c r="R101" s="16" t="str">
        <f t="shared" si="17"/>
        <v/>
      </c>
      <c r="S101" s="16" t="str">
        <f>R66</f>
        <v/>
      </c>
      <c r="T101" s="16">
        <f>R67</f>
        <v>128</v>
      </c>
    </row>
    <row r="102" spans="1:20" ht="15" thickBot="1" x14ac:dyDescent="0.25">
      <c r="A102" s="12">
        <v>99</v>
      </c>
      <c r="B102" t="s">
        <v>170</v>
      </c>
      <c r="D102" s="18">
        <v>502</v>
      </c>
      <c r="F102" s="12"/>
      <c r="G102" s="14">
        <v>99</v>
      </c>
      <c r="H102" s="14">
        <f t="shared" si="10"/>
        <v>502</v>
      </c>
      <c r="I102" s="14" t="str">
        <f t="shared" si="1"/>
        <v xml:space="preserve">Riske-Amritraj, Alison 0              </v>
      </c>
      <c r="J102" s="14">
        <f t="shared" si="2"/>
        <v>0</v>
      </c>
      <c r="K102" s="12"/>
    </row>
    <row r="103" spans="1:20" ht="15" thickBot="1" x14ac:dyDescent="0.25">
      <c r="A103" s="12">
        <v>100</v>
      </c>
      <c r="B103" t="s">
        <v>171</v>
      </c>
      <c r="D103" s="21">
        <v>1233</v>
      </c>
      <c r="F103" s="12"/>
      <c r="G103" s="14">
        <v>100</v>
      </c>
      <c r="H103" s="14">
        <f t="shared" si="10"/>
        <v>1233</v>
      </c>
      <c r="I103" s="14" t="str">
        <f t="shared" si="1"/>
        <v xml:space="preserve">Badosa, Paula 0                       </v>
      </c>
      <c r="J103" s="14">
        <f t="shared" si="2"/>
        <v>0</v>
      </c>
      <c r="K103" s="12"/>
      <c r="M103" s="10" t="s">
        <v>64</v>
      </c>
    </row>
    <row r="104" spans="1:20" ht="15" thickBot="1" x14ac:dyDescent="0.25">
      <c r="A104" s="12">
        <v>101</v>
      </c>
      <c r="B104" t="s">
        <v>172</v>
      </c>
      <c r="D104" s="18">
        <v>511</v>
      </c>
      <c r="F104" t="s">
        <v>208</v>
      </c>
      <c r="G104" s="14">
        <v>101</v>
      </c>
      <c r="H104" s="14">
        <f t="shared" si="10"/>
        <v>511</v>
      </c>
      <c r="I104" s="14" t="str">
        <f t="shared" si="1"/>
        <v xml:space="preserve">Golubic, Viktorija 0                  </v>
      </c>
      <c r="J104" s="14">
        <f t="shared" si="2"/>
        <v>0</v>
      </c>
      <c r="K104" s="12"/>
      <c r="L104" s="15" t="e">
        <f t="shared" ref="L104:L119" si="18">VLOOKUP(S104,$G$150:$J$277,4,0)</f>
        <v>#N/A</v>
      </c>
      <c r="M104" s="15" t="e">
        <f t="shared" ref="M104:M119" si="19">VLOOKUP(T104,$G$150:$J$277,4,0)</f>
        <v>#N/A</v>
      </c>
      <c r="N104" s="13" t="e">
        <f t="shared" ref="N104:N119" si="20">IF(VLOOKUP(S104,$G$150:$J$277,2,0)=0,0,ROUND(SQRT(100*VLOOKUP(T104,$G$150:$J$277,2,0)/VLOOKUP(S104,$G$150:$J$277,2,0)),0))</f>
        <v>#N/A</v>
      </c>
      <c r="O104" s="13" t="e">
        <f t="shared" ref="O104:O119" si="21">IF(VLOOKUP(T104,$G$150:$J$277,2,0)=0,0,ROUND(SQRT(100*VLOOKUP(S104,$G$150:$J$277,2,0)/VLOOKUP(T104,$G$150:$J$277,2,0)),0))</f>
        <v>#N/A</v>
      </c>
      <c r="P104" s="14" t="e">
        <f t="shared" ref="P104:P119" si="22">"[color="&amp;$P$155&amp;"]"&amp;VLOOKUP(S104,$G$150:$J$277,3,0)&amp;" vs "&amp;VLOOKUP(T104,$G$150:$J$277,3,0)&amp;" ("&amp;$N104&amp;"-"&amp;$O104&amp;")[/color]"</f>
        <v>#N/A</v>
      </c>
      <c r="Q104" s="14" t="str">
        <f t="shared" ref="Q104:Q119" si="23">IF(K104&gt;0,IF(K104=1,"[color="&amp;$P$156&amp;"][b]"&amp;VLOOKUP($S104,$G$150:$J$277,3,0)&amp;"[/b] vs "&amp;VLOOKUP($T104,$G$150:$J$277,3,0)&amp;" ([b]"&amp;$N104&amp;"[/b]-"&amp;$O104&amp;")[/color]","[color="&amp;$P$156&amp;"]"&amp;VLOOKUP($S104,$G$150:$J$277,3,0)&amp;" vs [b]"&amp;VLOOKUP($T104,$G$150:$J$277,3,0)&amp;"[/b] ("&amp;$N104&amp;"-[b]"&amp;$O104&amp;"[/b])[/color]"),"")</f>
        <v/>
      </c>
      <c r="R104" s="16" t="str">
        <f t="shared" ref="R104:R119" si="24">IF(K104&gt;0,IF(K104=1,S104,T104),"")</f>
        <v/>
      </c>
      <c r="S104" s="16" t="str">
        <f>R70</f>
        <v/>
      </c>
      <c r="T104" s="16" t="str">
        <f>R71</f>
        <v/>
      </c>
    </row>
    <row r="105" spans="1:20" ht="15" thickBot="1" x14ac:dyDescent="0.25">
      <c r="A105" s="12">
        <v>102</v>
      </c>
      <c r="B105" t="s">
        <v>173</v>
      </c>
      <c r="D105" s="19">
        <v>792</v>
      </c>
      <c r="F105"/>
      <c r="G105" s="14">
        <v>102</v>
      </c>
      <c r="H105" s="14">
        <f t="shared" si="10"/>
        <v>792</v>
      </c>
      <c r="I105" s="14" t="str">
        <f t="shared" si="1"/>
        <v xml:space="preserve">Schmiedlova, Anna 0                   </v>
      </c>
      <c r="J105" s="14">
        <f t="shared" si="2"/>
        <v>0</v>
      </c>
      <c r="K105" s="12"/>
      <c r="L105" s="15" t="e">
        <f t="shared" si="18"/>
        <v>#N/A</v>
      </c>
      <c r="M105" s="15" t="e">
        <f t="shared" si="19"/>
        <v>#N/A</v>
      </c>
      <c r="N105" s="13" t="e">
        <f t="shared" si="20"/>
        <v>#N/A</v>
      </c>
      <c r="O105" s="13" t="e">
        <f t="shared" si="21"/>
        <v>#N/A</v>
      </c>
      <c r="P105" s="14" t="e">
        <f t="shared" si="22"/>
        <v>#N/A</v>
      </c>
      <c r="Q105" s="14" t="str">
        <f t="shared" si="23"/>
        <v/>
      </c>
      <c r="R105" s="16" t="str">
        <f t="shared" si="24"/>
        <v/>
      </c>
      <c r="S105" s="16" t="str">
        <f>R72</f>
        <v/>
      </c>
      <c r="T105" s="16" t="str">
        <f>R73</f>
        <v/>
      </c>
    </row>
    <row r="106" spans="1:20" ht="15" thickBot="1" x14ac:dyDescent="0.25">
      <c r="A106" s="12">
        <v>103</v>
      </c>
      <c r="B106" t="s">
        <v>174</v>
      </c>
      <c r="D106" s="19">
        <v>262</v>
      </c>
      <c r="F106" t="s">
        <v>207</v>
      </c>
      <c r="G106" s="14">
        <v>103</v>
      </c>
      <c r="H106" s="14">
        <f t="shared" si="10"/>
        <v>262</v>
      </c>
      <c r="I106" s="14" t="str">
        <f t="shared" si="1"/>
        <v xml:space="preserve">Kartal, Sonay 0                       </v>
      </c>
      <c r="J106" s="14">
        <f t="shared" si="2"/>
        <v>0</v>
      </c>
      <c r="K106" s="12"/>
      <c r="L106" s="15" t="e">
        <f t="shared" si="18"/>
        <v>#N/A</v>
      </c>
      <c r="M106" s="15" t="e">
        <f t="shared" si="19"/>
        <v>#N/A</v>
      </c>
      <c r="N106" s="13" t="e">
        <f t="shared" si="20"/>
        <v>#N/A</v>
      </c>
      <c r="O106" s="13" t="e">
        <f t="shared" si="21"/>
        <v>#N/A</v>
      </c>
      <c r="P106" s="14" t="e">
        <f t="shared" si="22"/>
        <v>#N/A</v>
      </c>
      <c r="Q106" s="14" t="str">
        <f t="shared" si="23"/>
        <v/>
      </c>
      <c r="R106" s="16" t="str">
        <f t="shared" si="24"/>
        <v/>
      </c>
      <c r="S106" s="16" t="str">
        <f>R74</f>
        <v/>
      </c>
      <c r="T106" s="16" t="str">
        <f>R75</f>
        <v/>
      </c>
    </row>
    <row r="107" spans="1:20" ht="15" thickBot="1" x14ac:dyDescent="0.25">
      <c r="A107" s="12">
        <v>104</v>
      </c>
      <c r="B107" t="s">
        <v>175</v>
      </c>
      <c r="D107" s="19">
        <v>1637</v>
      </c>
      <c r="F107">
        <v>25</v>
      </c>
      <c r="G107" s="14">
        <v>104</v>
      </c>
      <c r="H107" s="14">
        <f t="shared" si="10"/>
        <v>1637</v>
      </c>
      <c r="I107" s="14" t="str">
        <f t="shared" si="1"/>
        <v xml:space="preserve">Keys, Madison 0                       </v>
      </c>
      <c r="J107" s="14">
        <f t="shared" si="2"/>
        <v>0</v>
      </c>
      <c r="K107" s="12"/>
      <c r="L107" s="15" t="e">
        <f t="shared" si="18"/>
        <v>#N/A</v>
      </c>
      <c r="M107" s="15" t="e">
        <f t="shared" si="19"/>
        <v>#N/A</v>
      </c>
      <c r="N107" s="13" t="e">
        <f t="shared" si="20"/>
        <v>#N/A</v>
      </c>
      <c r="O107" s="13" t="e">
        <f t="shared" si="21"/>
        <v>#N/A</v>
      </c>
      <c r="P107" s="14" t="e">
        <f t="shared" si="22"/>
        <v>#N/A</v>
      </c>
      <c r="Q107" s="14" t="str">
        <f t="shared" si="23"/>
        <v/>
      </c>
      <c r="R107" s="16" t="str">
        <f t="shared" si="24"/>
        <v/>
      </c>
      <c r="S107" s="16" t="str">
        <f>R76</f>
        <v/>
      </c>
      <c r="T107" s="16" t="str">
        <f>R77</f>
        <v/>
      </c>
    </row>
    <row r="108" spans="1:20" ht="15" thickBot="1" x14ac:dyDescent="0.25">
      <c r="A108" s="12">
        <v>105</v>
      </c>
      <c r="B108" t="s">
        <v>176</v>
      </c>
      <c r="D108" s="19">
        <v>1845</v>
      </c>
      <c r="F108">
        <v>22</v>
      </c>
      <c r="G108" s="14">
        <v>105</v>
      </c>
      <c r="H108" s="14">
        <f t="shared" si="10"/>
        <v>1845</v>
      </c>
      <c r="I108" s="14" t="str">
        <f t="shared" si="1"/>
        <v xml:space="preserve">Potapova, Anastasia 0                 </v>
      </c>
      <c r="J108" s="14">
        <f t="shared" si="2"/>
        <v>0</v>
      </c>
      <c r="K108" s="12"/>
      <c r="L108" s="15" t="e">
        <f t="shared" si="18"/>
        <v>#N/A</v>
      </c>
      <c r="M108" s="15" t="e">
        <f t="shared" si="19"/>
        <v>#N/A</v>
      </c>
      <c r="N108" s="13" t="e">
        <f t="shared" si="20"/>
        <v>#N/A</v>
      </c>
      <c r="O108" s="13" t="e">
        <f t="shared" si="21"/>
        <v>#N/A</v>
      </c>
      <c r="P108" s="14" t="e">
        <f t="shared" si="22"/>
        <v>#N/A</v>
      </c>
      <c r="Q108" s="14" t="str">
        <f t="shared" si="23"/>
        <v/>
      </c>
      <c r="R108" s="16" t="str">
        <f t="shared" si="24"/>
        <v/>
      </c>
      <c r="S108" s="16" t="str">
        <f>R78</f>
        <v/>
      </c>
      <c r="T108" s="16" t="str">
        <f>R79</f>
        <v/>
      </c>
    </row>
    <row r="109" spans="1:20" ht="15" thickBot="1" x14ac:dyDescent="0.25">
      <c r="A109" s="12">
        <v>106</v>
      </c>
      <c r="B109" t="s">
        <v>177</v>
      </c>
      <c r="D109" s="19">
        <v>415</v>
      </c>
      <c r="F109" t="s">
        <v>208</v>
      </c>
      <c r="G109" s="14">
        <v>106</v>
      </c>
      <c r="H109" s="14">
        <f t="shared" si="10"/>
        <v>415</v>
      </c>
      <c r="I109" s="14" t="str">
        <f t="shared" si="1"/>
        <v xml:space="preserve">Naef, Celine 0                        </v>
      </c>
      <c r="J109" s="14">
        <f t="shared" si="2"/>
        <v>0</v>
      </c>
      <c r="K109" s="12"/>
      <c r="L109" s="15" t="e">
        <f t="shared" si="18"/>
        <v>#N/A</v>
      </c>
      <c r="M109" s="15" t="e">
        <f t="shared" si="19"/>
        <v>#N/A</v>
      </c>
      <c r="N109" s="13" t="e">
        <f t="shared" si="20"/>
        <v>#N/A</v>
      </c>
      <c r="O109" s="13" t="e">
        <f t="shared" si="21"/>
        <v>#N/A</v>
      </c>
      <c r="P109" s="14" t="e">
        <f t="shared" si="22"/>
        <v>#N/A</v>
      </c>
      <c r="Q109" s="14" t="str">
        <f t="shared" si="23"/>
        <v/>
      </c>
      <c r="R109" s="16" t="str">
        <f t="shared" si="24"/>
        <v/>
      </c>
      <c r="S109" s="16" t="str">
        <f>R80</f>
        <v/>
      </c>
      <c r="T109" s="16" t="str">
        <f>R81</f>
        <v/>
      </c>
    </row>
    <row r="110" spans="1:20" ht="15" thickBot="1" x14ac:dyDescent="0.25">
      <c r="A110" s="12">
        <v>107</v>
      </c>
      <c r="B110" t="s">
        <v>178</v>
      </c>
      <c r="D110" s="19">
        <v>299</v>
      </c>
      <c r="F110" t="s">
        <v>208</v>
      </c>
      <c r="G110" s="14">
        <v>107</v>
      </c>
      <c r="H110" s="14">
        <f t="shared" si="10"/>
        <v>299</v>
      </c>
      <c r="I110" s="14" t="str">
        <f t="shared" si="1"/>
        <v xml:space="preserve">Juvan, Kaja 0                         </v>
      </c>
      <c r="J110" s="14">
        <f t="shared" si="2"/>
        <v>0</v>
      </c>
      <c r="K110" s="12"/>
      <c r="L110" s="15" t="e">
        <f t="shared" si="18"/>
        <v>#N/A</v>
      </c>
      <c r="M110" s="15" t="e">
        <f t="shared" si="19"/>
        <v>#N/A</v>
      </c>
      <c r="N110" s="13" t="e">
        <f t="shared" si="20"/>
        <v>#N/A</v>
      </c>
      <c r="O110" s="13" t="e">
        <f t="shared" si="21"/>
        <v>#N/A</v>
      </c>
      <c r="P110" s="14" t="e">
        <f t="shared" si="22"/>
        <v>#N/A</v>
      </c>
      <c r="Q110" s="14" t="str">
        <f t="shared" si="23"/>
        <v/>
      </c>
      <c r="R110" s="16" t="str">
        <f t="shared" si="24"/>
        <v/>
      </c>
      <c r="S110" s="16" t="str">
        <f>R82</f>
        <v/>
      </c>
      <c r="T110" s="16" t="str">
        <f>R83</f>
        <v/>
      </c>
    </row>
    <row r="111" spans="1:20" ht="15" thickBot="1" x14ac:dyDescent="0.25">
      <c r="A111" s="12">
        <v>108</v>
      </c>
      <c r="B111" t="s">
        <v>179</v>
      </c>
      <c r="D111" s="18">
        <v>3</v>
      </c>
      <c r="F111" t="s">
        <v>206</v>
      </c>
      <c r="G111" s="14">
        <v>108</v>
      </c>
      <c r="H111" s="14">
        <f t="shared" si="10"/>
        <v>40</v>
      </c>
      <c r="I111" s="14" t="str">
        <f t="shared" si="1"/>
        <v xml:space="preserve">Betova, Margarita 0                   </v>
      </c>
      <c r="J111" s="14">
        <f t="shared" si="2"/>
        <v>0</v>
      </c>
      <c r="K111" s="12"/>
      <c r="L111" s="15" t="e">
        <f t="shared" si="18"/>
        <v>#N/A</v>
      </c>
      <c r="M111" s="15" t="e">
        <f t="shared" si="19"/>
        <v>#N/A</v>
      </c>
      <c r="N111" s="13" t="e">
        <f t="shared" si="20"/>
        <v>#N/A</v>
      </c>
      <c r="O111" s="13" t="e">
        <f t="shared" si="21"/>
        <v>#N/A</v>
      </c>
      <c r="P111" s="14" t="e">
        <f t="shared" si="22"/>
        <v>#N/A</v>
      </c>
      <c r="Q111" s="14" t="str">
        <f t="shared" si="23"/>
        <v/>
      </c>
      <c r="R111" s="16" t="str">
        <f t="shared" si="24"/>
        <v/>
      </c>
      <c r="S111" s="16" t="str">
        <f>R84</f>
        <v/>
      </c>
      <c r="T111" s="16" t="str">
        <f>R85</f>
        <v/>
      </c>
    </row>
    <row r="112" spans="1:20" ht="15" thickBot="1" x14ac:dyDescent="0.25">
      <c r="A112" s="12">
        <v>109</v>
      </c>
      <c r="B112" t="s">
        <v>180</v>
      </c>
      <c r="D112" s="18">
        <v>651</v>
      </c>
      <c r="F112" t="s">
        <v>208</v>
      </c>
      <c r="G112" s="14">
        <v>109</v>
      </c>
      <c r="H112" s="14">
        <f t="shared" si="10"/>
        <v>651</v>
      </c>
      <c r="I112" s="14" t="str">
        <f t="shared" si="1"/>
        <v xml:space="preserve">Andreeva, Mirra 0                     </v>
      </c>
      <c r="J112" s="14">
        <f t="shared" si="2"/>
        <v>0</v>
      </c>
      <c r="K112" s="12"/>
      <c r="L112" s="15" t="e">
        <f t="shared" si="18"/>
        <v>#N/A</v>
      </c>
      <c r="M112" s="15" t="e">
        <f t="shared" si="19"/>
        <v>#N/A</v>
      </c>
      <c r="N112" s="13" t="e">
        <f t="shared" si="20"/>
        <v>#N/A</v>
      </c>
      <c r="O112" s="13" t="e">
        <f t="shared" si="21"/>
        <v>#N/A</v>
      </c>
      <c r="P112" s="14" t="e">
        <f t="shared" si="22"/>
        <v>#N/A</v>
      </c>
      <c r="Q112" s="14" t="str">
        <f t="shared" si="23"/>
        <v/>
      </c>
      <c r="R112" s="16" t="str">
        <f t="shared" si="24"/>
        <v/>
      </c>
      <c r="S112" s="16" t="str">
        <f>R86</f>
        <v/>
      </c>
      <c r="T112" s="16" t="str">
        <f>R87</f>
        <v/>
      </c>
    </row>
    <row r="113" spans="1:20" ht="15" thickBot="1" x14ac:dyDescent="0.25">
      <c r="A113" s="12">
        <v>110</v>
      </c>
      <c r="B113" t="s">
        <v>181</v>
      </c>
      <c r="D113" s="18">
        <v>808</v>
      </c>
      <c r="F113"/>
      <c r="G113" s="14">
        <v>110</v>
      </c>
      <c r="H113" s="14">
        <f t="shared" si="10"/>
        <v>808</v>
      </c>
      <c r="I113" s="14" t="str">
        <f t="shared" si="1"/>
        <v xml:space="preserve">Wang, Xiyu 0                          </v>
      </c>
      <c r="J113" s="14">
        <f t="shared" si="2"/>
        <v>0</v>
      </c>
      <c r="K113" s="12"/>
      <c r="L113" s="15" t="e">
        <f t="shared" si="18"/>
        <v>#N/A</v>
      </c>
      <c r="M113" s="15" t="e">
        <f t="shared" si="19"/>
        <v>#N/A</v>
      </c>
      <c r="N113" s="13" t="e">
        <f t="shared" si="20"/>
        <v>#N/A</v>
      </c>
      <c r="O113" s="13" t="e">
        <f t="shared" si="21"/>
        <v>#N/A</v>
      </c>
      <c r="P113" s="14" t="e">
        <f t="shared" si="22"/>
        <v>#N/A</v>
      </c>
      <c r="Q113" s="14" t="str">
        <f t="shared" si="23"/>
        <v/>
      </c>
      <c r="R113" s="16" t="str">
        <f t="shared" si="24"/>
        <v/>
      </c>
      <c r="S113" s="16" t="str">
        <f>R88</f>
        <v/>
      </c>
      <c r="T113" s="16" t="str">
        <f>R89</f>
        <v/>
      </c>
    </row>
    <row r="114" spans="1:20" ht="15" thickBot="1" x14ac:dyDescent="0.25">
      <c r="A114" s="12">
        <v>111</v>
      </c>
      <c r="B114" t="s">
        <v>182</v>
      </c>
      <c r="D114" s="18">
        <v>477</v>
      </c>
      <c r="F114" t="s">
        <v>207</v>
      </c>
      <c r="G114" s="14">
        <v>111</v>
      </c>
      <c r="H114" s="14">
        <f t="shared" si="10"/>
        <v>477</v>
      </c>
      <c r="I114" s="14" t="str">
        <f t="shared" si="1"/>
        <v xml:space="preserve">Watson, Heather 0                     </v>
      </c>
      <c r="J114" s="14">
        <f t="shared" si="2"/>
        <v>0</v>
      </c>
      <c r="K114" s="12"/>
      <c r="L114" s="15" t="e">
        <f t="shared" si="18"/>
        <v>#N/A</v>
      </c>
      <c r="M114" s="15" t="e">
        <f t="shared" si="19"/>
        <v>#N/A</v>
      </c>
      <c r="N114" s="13" t="e">
        <f t="shared" si="20"/>
        <v>#N/A</v>
      </c>
      <c r="O114" s="13" t="e">
        <f t="shared" si="21"/>
        <v>#N/A</v>
      </c>
      <c r="P114" s="14" t="e">
        <f t="shared" si="22"/>
        <v>#N/A</v>
      </c>
      <c r="Q114" s="14" t="str">
        <f t="shared" si="23"/>
        <v/>
      </c>
      <c r="R114" s="16" t="str">
        <f t="shared" si="24"/>
        <v/>
      </c>
      <c r="S114" s="16" t="str">
        <f>R90</f>
        <v/>
      </c>
      <c r="T114" s="16" t="str">
        <f>R91</f>
        <v/>
      </c>
    </row>
    <row r="115" spans="1:20" ht="15" thickBot="1" x14ac:dyDescent="0.25">
      <c r="A115" s="12">
        <v>112</v>
      </c>
      <c r="B115" t="s">
        <v>183</v>
      </c>
      <c r="D115" s="18">
        <v>2830</v>
      </c>
      <c r="F115">
        <v>10</v>
      </c>
      <c r="G115" s="14">
        <v>112</v>
      </c>
      <c r="H115" s="14">
        <f t="shared" si="10"/>
        <v>2830</v>
      </c>
      <c r="I115" s="14" t="str">
        <f t="shared" si="1"/>
        <v xml:space="preserve">Krejcikova, Barbora 0                 </v>
      </c>
      <c r="J115" s="14">
        <f t="shared" si="2"/>
        <v>0</v>
      </c>
      <c r="K115" s="12"/>
      <c r="L115" s="15" t="e">
        <f t="shared" si="18"/>
        <v>#N/A</v>
      </c>
      <c r="M115" s="15" t="e">
        <f t="shared" si="19"/>
        <v>#N/A</v>
      </c>
      <c r="N115" s="13" t="e">
        <f t="shared" si="20"/>
        <v>#N/A</v>
      </c>
      <c r="O115" s="13" t="e">
        <f t="shared" si="21"/>
        <v>#N/A</v>
      </c>
      <c r="P115" s="14" t="e">
        <f t="shared" si="22"/>
        <v>#N/A</v>
      </c>
      <c r="Q115" s="14" t="str">
        <f t="shared" si="23"/>
        <v/>
      </c>
      <c r="R115" s="16" t="str">
        <f t="shared" si="24"/>
        <v/>
      </c>
      <c r="S115" s="16" t="str">
        <f>R92</f>
        <v/>
      </c>
      <c r="T115" s="16" t="str">
        <f>R93</f>
        <v/>
      </c>
    </row>
    <row r="116" spans="1:20" ht="15" thickBot="1" x14ac:dyDescent="0.25">
      <c r="A116" s="12">
        <v>113</v>
      </c>
      <c r="B116" t="s">
        <v>184</v>
      </c>
      <c r="D116" s="19">
        <v>2294</v>
      </c>
      <c r="F116">
        <v>16</v>
      </c>
      <c r="G116" s="14">
        <v>113</v>
      </c>
      <c r="H116" s="14">
        <f t="shared" si="10"/>
        <v>2294</v>
      </c>
      <c r="I116" s="14" t="str">
        <f t="shared" si="1"/>
        <v xml:space="preserve">Muchova, Karolina 0                   </v>
      </c>
      <c r="J116" s="14">
        <f t="shared" si="2"/>
        <v>0</v>
      </c>
      <c r="K116" s="12"/>
      <c r="L116" s="15" t="e">
        <f t="shared" si="18"/>
        <v>#N/A</v>
      </c>
      <c r="M116" s="15" t="e">
        <f t="shared" si="19"/>
        <v>#N/A</v>
      </c>
      <c r="N116" s="13" t="e">
        <f t="shared" si="20"/>
        <v>#N/A</v>
      </c>
      <c r="O116" s="13" t="e">
        <f t="shared" si="21"/>
        <v>#N/A</v>
      </c>
      <c r="P116" s="14" t="e">
        <f t="shared" si="22"/>
        <v>#N/A</v>
      </c>
      <c r="Q116" s="14" t="str">
        <f t="shared" si="23"/>
        <v/>
      </c>
      <c r="R116" s="16" t="str">
        <f t="shared" si="24"/>
        <v/>
      </c>
      <c r="S116" s="16" t="str">
        <f>R94</f>
        <v/>
      </c>
      <c r="T116" s="16" t="str">
        <f>R95</f>
        <v/>
      </c>
    </row>
    <row r="117" spans="1:20" ht="15" thickBot="1" x14ac:dyDescent="0.25">
      <c r="A117" s="12">
        <v>114</v>
      </c>
      <c r="B117" t="s">
        <v>185</v>
      </c>
      <c r="D117" s="18">
        <v>650</v>
      </c>
      <c r="F117"/>
      <c r="G117" s="14">
        <v>114</v>
      </c>
      <c r="H117" s="14">
        <f t="shared" si="10"/>
        <v>650</v>
      </c>
      <c r="I117" s="14" t="str">
        <f t="shared" si="1"/>
        <v xml:space="preserve">Niemeier, Jule 0                      </v>
      </c>
      <c r="J117" s="14">
        <f t="shared" si="2"/>
        <v>0</v>
      </c>
      <c r="K117" s="12"/>
      <c r="L117" s="15" t="e">
        <f t="shared" si="18"/>
        <v>#N/A</v>
      </c>
      <c r="M117" s="15" t="e">
        <f t="shared" si="19"/>
        <v>#N/A</v>
      </c>
      <c r="N117" s="13" t="e">
        <f t="shared" si="20"/>
        <v>#N/A</v>
      </c>
      <c r="O117" s="13" t="e">
        <f t="shared" si="21"/>
        <v>#N/A</v>
      </c>
      <c r="P117" s="14" t="e">
        <f t="shared" si="22"/>
        <v>#N/A</v>
      </c>
      <c r="Q117" s="14" t="str">
        <f t="shared" si="23"/>
        <v/>
      </c>
      <c r="R117" s="16" t="str">
        <f t="shared" si="24"/>
        <v/>
      </c>
      <c r="S117" s="16" t="str">
        <f>R96</f>
        <v/>
      </c>
      <c r="T117" s="16" t="str">
        <f>R97</f>
        <v/>
      </c>
    </row>
    <row r="118" spans="1:20" ht="15" thickBot="1" x14ac:dyDescent="0.25">
      <c r="A118" s="12">
        <v>115</v>
      </c>
      <c r="B118" t="s">
        <v>186</v>
      </c>
      <c r="D118" s="18">
        <v>1046</v>
      </c>
      <c r="F118" s="12"/>
      <c r="G118" s="14">
        <v>115</v>
      </c>
      <c r="H118" s="14">
        <f t="shared" si="10"/>
        <v>1046</v>
      </c>
      <c r="I118" s="14" t="str">
        <f t="shared" si="1"/>
        <v xml:space="preserve">Noskova, Linda 0                      </v>
      </c>
      <c r="J118" s="14">
        <f t="shared" si="2"/>
        <v>0</v>
      </c>
      <c r="K118" s="12"/>
      <c r="L118" s="15" t="e">
        <f t="shared" si="18"/>
        <v>#N/A</v>
      </c>
      <c r="M118" s="15" t="e">
        <f t="shared" si="19"/>
        <v>#N/A</v>
      </c>
      <c r="N118" s="13" t="e">
        <f t="shared" si="20"/>
        <v>#N/A</v>
      </c>
      <c r="O118" s="13" t="e">
        <f t="shared" si="21"/>
        <v>#N/A</v>
      </c>
      <c r="P118" s="14" t="e">
        <f t="shared" si="22"/>
        <v>#N/A</v>
      </c>
      <c r="Q118" s="14" t="str">
        <f t="shared" si="23"/>
        <v/>
      </c>
      <c r="R118" s="16" t="str">
        <f t="shared" si="24"/>
        <v/>
      </c>
      <c r="S118" s="16" t="str">
        <f>R98</f>
        <v/>
      </c>
      <c r="T118" s="16" t="str">
        <f>R99</f>
        <v/>
      </c>
    </row>
    <row r="119" spans="1:20" ht="15" thickBot="1" x14ac:dyDescent="0.25">
      <c r="A119" s="12">
        <v>116</v>
      </c>
      <c r="B119" t="s">
        <v>187</v>
      </c>
      <c r="D119" s="18">
        <v>584</v>
      </c>
      <c r="F119" s="12"/>
      <c r="G119" s="14">
        <v>116</v>
      </c>
      <c r="H119" s="14">
        <f t="shared" si="10"/>
        <v>584</v>
      </c>
      <c r="I119" s="14" t="str">
        <f t="shared" si="1"/>
        <v xml:space="preserve">Galfi, Dalma 0                        </v>
      </c>
      <c r="J119" s="14">
        <f t="shared" si="2"/>
        <v>0</v>
      </c>
      <c r="K119" s="12"/>
      <c r="L119" s="15" t="e">
        <f t="shared" si="18"/>
        <v>#N/A</v>
      </c>
      <c r="M119" s="15" t="e">
        <f t="shared" si="19"/>
        <v>#N/A</v>
      </c>
      <c r="N119" s="13" t="e">
        <f t="shared" si="20"/>
        <v>#N/A</v>
      </c>
      <c r="O119" s="13" t="e">
        <f t="shared" si="21"/>
        <v>#N/A</v>
      </c>
      <c r="P119" s="14" t="e">
        <f t="shared" si="22"/>
        <v>#N/A</v>
      </c>
      <c r="Q119" s="14" t="str">
        <f t="shared" si="23"/>
        <v/>
      </c>
      <c r="R119" s="16" t="str">
        <f t="shared" si="24"/>
        <v/>
      </c>
      <c r="S119" s="16" t="str">
        <f>R100</f>
        <v/>
      </c>
      <c r="T119" s="16" t="str">
        <f>R101</f>
        <v/>
      </c>
    </row>
    <row r="120" spans="1:20" ht="15" thickBot="1" x14ac:dyDescent="0.25">
      <c r="A120" s="12">
        <v>117</v>
      </c>
      <c r="B120" t="s">
        <v>188</v>
      </c>
      <c r="D120" s="18">
        <v>617</v>
      </c>
      <c r="F120"/>
      <c r="G120" s="14">
        <v>117</v>
      </c>
      <c r="H120" s="14">
        <f t="shared" si="10"/>
        <v>617</v>
      </c>
      <c r="I120" s="14" t="str">
        <f t="shared" si="1"/>
        <v xml:space="preserve">Brengle, Madison 0                    </v>
      </c>
      <c r="J120" s="14">
        <f t="shared" si="2"/>
        <v>0</v>
      </c>
      <c r="K120" s="12"/>
    </row>
    <row r="121" spans="1:20" ht="15" thickBot="1" x14ac:dyDescent="0.25">
      <c r="A121" s="12">
        <v>118</v>
      </c>
      <c r="B121" t="s">
        <v>189</v>
      </c>
      <c r="D121" s="18">
        <v>772</v>
      </c>
      <c r="F121"/>
      <c r="G121" s="14">
        <v>118</v>
      </c>
      <c r="H121" s="14">
        <f t="shared" si="10"/>
        <v>772</v>
      </c>
      <c r="I121" s="14" t="str">
        <f t="shared" si="1"/>
        <v xml:space="preserve">Errani, Sara 0                        </v>
      </c>
      <c r="J121" s="14">
        <f t="shared" si="2"/>
        <v>0</v>
      </c>
      <c r="K121" s="12"/>
      <c r="M121" s="10" t="s">
        <v>65</v>
      </c>
    </row>
    <row r="122" spans="1:20" ht="15" thickBot="1" x14ac:dyDescent="0.25">
      <c r="A122" s="12">
        <v>119</v>
      </c>
      <c r="B122" t="s">
        <v>190</v>
      </c>
      <c r="D122" s="18">
        <v>910</v>
      </c>
      <c r="F122"/>
      <c r="G122" s="14">
        <v>119</v>
      </c>
      <c r="H122" s="14">
        <f t="shared" si="10"/>
        <v>910</v>
      </c>
      <c r="I122" s="14" t="str">
        <f t="shared" si="1"/>
        <v xml:space="preserve">Navarro, Emma 0                       </v>
      </c>
      <c r="J122" s="14">
        <f t="shared" si="2"/>
        <v>0</v>
      </c>
      <c r="K122" s="12"/>
      <c r="L122" s="15" t="e">
        <f t="shared" ref="L122:L129" si="25">VLOOKUP(S122,$G$150:$J$277,4,0)</f>
        <v>#N/A</v>
      </c>
      <c r="M122" s="15" t="e">
        <f t="shared" ref="M122:M129" si="26">VLOOKUP(T122,$G$150:$J$277,4,0)</f>
        <v>#N/A</v>
      </c>
      <c r="N122" s="13" t="e">
        <f t="shared" ref="N122:N129" si="27">IF(VLOOKUP(S122,$G$150:$J$277,2,0)=0,0,ROUND(SQRT(100*VLOOKUP(T122,$G$150:$J$277,2,0)/VLOOKUP(S122,$G$150:$J$277,2,0)),0))</f>
        <v>#N/A</v>
      </c>
      <c r="O122" s="13" t="e">
        <f t="shared" ref="O122:O129" si="28">IF(VLOOKUP(T122,$G$150:$J$277,2,0)=0,0,ROUND(SQRT(100*VLOOKUP(S122,$G$150:$J$277,2,0)/VLOOKUP(T122,$G$150:$J$277,2,0)),0))</f>
        <v>#N/A</v>
      </c>
      <c r="P122" s="14" t="e">
        <f t="shared" ref="P122:P129" si="29">"[color="&amp;$P$155&amp;"]"&amp;VLOOKUP(S122,$G$150:$J$277,3,0)&amp;" vs "&amp;VLOOKUP(T122,$G$150:$J$277,3,0)&amp;" ("&amp;$N122&amp;"-"&amp;$O122&amp;")[/color]"</f>
        <v>#N/A</v>
      </c>
      <c r="Q122" s="14" t="str">
        <f t="shared" ref="Q122:Q129" si="30">IF(K122&gt;0,IF(K122=1,"[color="&amp;$P$156&amp;"][b]"&amp;VLOOKUP($S122,$G$150:$J$277,3,0)&amp;"[/b] vs "&amp;VLOOKUP($T122,$G$150:$J$277,3,0)&amp;" ([b]"&amp;$N122&amp;"[/b]-"&amp;$O122&amp;")[/color]","[color="&amp;$P$156&amp;"]"&amp;VLOOKUP($S122,$G$150:$J$277,3,0)&amp;" vs [b]"&amp;VLOOKUP($T122,$G$150:$J$277,3,0)&amp;"[/b] ("&amp;$N122&amp;"-[b]"&amp;$O122&amp;"[/b])[/color]"),"")</f>
        <v/>
      </c>
      <c r="R122" s="16" t="str">
        <f t="shared" ref="R122:R129" si="31">IF(K122&gt;0,IF(K122=1,S122,T122),"")</f>
        <v/>
      </c>
      <c r="S122" s="16" t="str">
        <f>R104</f>
        <v/>
      </c>
      <c r="T122" s="16" t="str">
        <f>R105</f>
        <v/>
      </c>
    </row>
    <row r="123" spans="1:20" ht="15" thickBot="1" x14ac:dyDescent="0.25">
      <c r="A123" s="12">
        <v>120</v>
      </c>
      <c r="B123" t="s">
        <v>191</v>
      </c>
      <c r="D123" s="19">
        <v>1915</v>
      </c>
      <c r="F123">
        <v>21</v>
      </c>
      <c r="G123" s="14">
        <v>120</v>
      </c>
      <c r="H123" s="14">
        <f t="shared" si="10"/>
        <v>1915</v>
      </c>
      <c r="I123" s="14" t="str">
        <f t="shared" si="1"/>
        <v xml:space="preserve">Alexandrova, Ekaterina 0              </v>
      </c>
      <c r="J123" s="14">
        <f t="shared" si="2"/>
        <v>0</v>
      </c>
      <c r="K123" s="12"/>
      <c r="L123" s="15" t="e">
        <f t="shared" si="25"/>
        <v>#N/A</v>
      </c>
      <c r="M123" s="15" t="e">
        <f t="shared" si="26"/>
        <v>#N/A</v>
      </c>
      <c r="N123" s="13" t="e">
        <f t="shared" si="27"/>
        <v>#N/A</v>
      </c>
      <c r="O123" s="13" t="e">
        <f t="shared" si="28"/>
        <v>#N/A</v>
      </c>
      <c r="P123" s="14" t="e">
        <f t="shared" si="29"/>
        <v>#N/A</v>
      </c>
      <c r="Q123" s="14" t="str">
        <f t="shared" si="30"/>
        <v/>
      </c>
      <c r="R123" s="16" t="str">
        <f t="shared" si="31"/>
        <v/>
      </c>
      <c r="S123" s="16" t="str">
        <f>R106</f>
        <v/>
      </c>
      <c r="T123" s="16" t="str">
        <f>R107</f>
        <v/>
      </c>
    </row>
    <row r="124" spans="1:20" ht="15" thickBot="1" x14ac:dyDescent="0.25">
      <c r="A124" s="12">
        <v>121</v>
      </c>
      <c r="B124" t="s">
        <v>192</v>
      </c>
      <c r="D124" s="18">
        <v>1342</v>
      </c>
      <c r="F124">
        <v>29</v>
      </c>
      <c r="G124" s="14">
        <v>121</v>
      </c>
      <c r="H124" s="14">
        <f t="shared" si="10"/>
        <v>1342</v>
      </c>
      <c r="I124" s="14" t="str">
        <f t="shared" si="1"/>
        <v xml:space="preserve">Begu, Irina-Camelia 0                 </v>
      </c>
      <c r="J124" s="14">
        <f t="shared" si="2"/>
        <v>0</v>
      </c>
      <c r="K124" s="12"/>
      <c r="L124" s="15" t="e">
        <f t="shared" si="25"/>
        <v>#N/A</v>
      </c>
      <c r="M124" s="15" t="e">
        <f t="shared" si="26"/>
        <v>#N/A</v>
      </c>
      <c r="N124" s="13" t="e">
        <f t="shared" si="27"/>
        <v>#N/A</v>
      </c>
      <c r="O124" s="13" t="e">
        <f t="shared" si="28"/>
        <v>#N/A</v>
      </c>
      <c r="P124" s="14" t="e">
        <f t="shared" si="29"/>
        <v>#N/A</v>
      </c>
      <c r="Q124" s="14" t="str">
        <f t="shared" si="30"/>
        <v/>
      </c>
      <c r="R124" s="16" t="str">
        <f t="shared" si="31"/>
        <v/>
      </c>
      <c r="S124" s="16" t="str">
        <f>R108</f>
        <v/>
      </c>
      <c r="T124" s="16" t="str">
        <f>R109</f>
        <v/>
      </c>
    </row>
    <row r="125" spans="1:20" ht="15" thickBot="1" x14ac:dyDescent="0.25">
      <c r="A125" s="12">
        <v>122</v>
      </c>
      <c r="B125" t="s">
        <v>193</v>
      </c>
      <c r="D125" s="19">
        <v>757</v>
      </c>
      <c r="F125"/>
      <c r="G125" s="14">
        <v>122</v>
      </c>
      <c r="H125" s="14">
        <f t="shared" si="10"/>
        <v>757</v>
      </c>
      <c r="I125" s="14" t="str">
        <f t="shared" si="1"/>
        <v xml:space="preserve">Marino, Rebecca 0                     </v>
      </c>
      <c r="J125" s="14">
        <f t="shared" si="2"/>
        <v>0</v>
      </c>
      <c r="K125" s="12"/>
      <c r="L125" s="15" t="e">
        <f t="shared" si="25"/>
        <v>#N/A</v>
      </c>
      <c r="M125" s="15" t="e">
        <f t="shared" si="26"/>
        <v>#N/A</v>
      </c>
      <c r="N125" s="13" t="e">
        <f t="shared" si="27"/>
        <v>#N/A</v>
      </c>
      <c r="O125" s="13" t="e">
        <f t="shared" si="28"/>
        <v>#N/A</v>
      </c>
      <c r="P125" s="14" t="e">
        <f t="shared" si="29"/>
        <v>#N/A</v>
      </c>
      <c r="Q125" s="14" t="str">
        <f t="shared" si="30"/>
        <v/>
      </c>
      <c r="R125" s="16" t="str">
        <f t="shared" si="31"/>
        <v/>
      </c>
      <c r="S125" s="16" t="str">
        <f>R110</f>
        <v/>
      </c>
      <c r="T125" s="16" t="str">
        <f>R111</f>
        <v/>
      </c>
    </row>
    <row r="126" spans="1:20" ht="15" thickBot="1" x14ac:dyDescent="0.25">
      <c r="A126" s="12">
        <v>123</v>
      </c>
      <c r="B126" t="s">
        <v>194</v>
      </c>
      <c r="D126" s="21">
        <v>628</v>
      </c>
      <c r="F126" t="s">
        <v>208</v>
      </c>
      <c r="G126" s="14">
        <v>123</v>
      </c>
      <c r="H126" s="14">
        <f t="shared" si="10"/>
        <v>628</v>
      </c>
      <c r="I126" s="14" t="str">
        <f t="shared" si="1"/>
        <v xml:space="preserve">Wickmayer, Yanina 0                   </v>
      </c>
      <c r="J126" s="14">
        <f t="shared" si="2"/>
        <v>0</v>
      </c>
      <c r="K126" s="12"/>
      <c r="L126" s="15" t="e">
        <f t="shared" si="25"/>
        <v>#N/A</v>
      </c>
      <c r="M126" s="15" t="e">
        <f t="shared" si="26"/>
        <v>#N/A</v>
      </c>
      <c r="N126" s="13" t="e">
        <f t="shared" si="27"/>
        <v>#N/A</v>
      </c>
      <c r="O126" s="13" t="e">
        <f t="shared" si="28"/>
        <v>#N/A</v>
      </c>
      <c r="P126" s="14" t="e">
        <f t="shared" si="29"/>
        <v>#N/A</v>
      </c>
      <c r="Q126" s="14" t="str">
        <f t="shared" si="30"/>
        <v/>
      </c>
      <c r="R126" s="16" t="str">
        <f t="shared" si="31"/>
        <v/>
      </c>
      <c r="S126" s="16" t="str">
        <f>R112</f>
        <v/>
      </c>
      <c r="T126" s="16" t="str">
        <f>R113</f>
        <v/>
      </c>
    </row>
    <row r="127" spans="1:20" ht="15" thickBot="1" x14ac:dyDescent="0.25">
      <c r="A127" s="12">
        <v>124</v>
      </c>
      <c r="B127" t="s">
        <v>195</v>
      </c>
      <c r="D127" s="19">
        <v>1118</v>
      </c>
      <c r="F127" s="12"/>
      <c r="G127" s="14">
        <v>124</v>
      </c>
      <c r="H127" s="14">
        <f t="shared" si="10"/>
        <v>1118</v>
      </c>
      <c r="I127" s="14" t="str">
        <f t="shared" si="1"/>
        <v xml:space="preserve">Blinkova, Anna 0                      </v>
      </c>
      <c r="J127" s="14">
        <f t="shared" si="2"/>
        <v>0</v>
      </c>
      <c r="K127" s="12"/>
      <c r="L127" s="15" t="e">
        <f t="shared" si="25"/>
        <v>#N/A</v>
      </c>
      <c r="M127" s="15" t="e">
        <f t="shared" si="26"/>
        <v>#N/A</v>
      </c>
      <c r="N127" s="13" t="e">
        <f t="shared" si="27"/>
        <v>#N/A</v>
      </c>
      <c r="O127" s="13" t="e">
        <f t="shared" si="28"/>
        <v>#N/A</v>
      </c>
      <c r="P127" s="14" t="e">
        <f t="shared" si="29"/>
        <v>#N/A</v>
      </c>
      <c r="Q127" s="14" t="str">
        <f t="shared" si="30"/>
        <v/>
      </c>
      <c r="R127" s="16" t="str">
        <f t="shared" si="31"/>
        <v/>
      </c>
      <c r="S127" s="16" t="str">
        <f>R114</f>
        <v/>
      </c>
      <c r="T127" s="16" t="str">
        <f>R115</f>
        <v/>
      </c>
    </row>
    <row r="128" spans="1:20" ht="15" thickBot="1" x14ac:dyDescent="0.25">
      <c r="A128" s="12">
        <v>125</v>
      </c>
      <c r="B128" t="s">
        <v>196</v>
      </c>
      <c r="D128" s="19">
        <v>1087</v>
      </c>
      <c r="F128"/>
      <c r="G128" s="14">
        <v>125</v>
      </c>
      <c r="H128" s="14">
        <f t="shared" si="10"/>
        <v>1087</v>
      </c>
      <c r="I128" s="14" t="str">
        <f t="shared" si="1"/>
        <v xml:space="preserve">Gracheva, Varvara 0                   </v>
      </c>
      <c r="J128" s="14">
        <f t="shared" si="2"/>
        <v>0</v>
      </c>
      <c r="K128" s="12"/>
      <c r="L128" s="15" t="e">
        <f t="shared" si="25"/>
        <v>#N/A</v>
      </c>
      <c r="M128" s="15" t="e">
        <f t="shared" si="26"/>
        <v>#N/A</v>
      </c>
      <c r="N128" s="13" t="e">
        <f t="shared" si="27"/>
        <v>#N/A</v>
      </c>
      <c r="O128" s="13" t="e">
        <f t="shared" si="28"/>
        <v>#N/A</v>
      </c>
      <c r="P128" s="14" t="e">
        <f t="shared" si="29"/>
        <v>#N/A</v>
      </c>
      <c r="Q128" s="14" t="str">
        <f t="shared" si="30"/>
        <v/>
      </c>
      <c r="R128" s="16" t="str">
        <f t="shared" si="31"/>
        <v/>
      </c>
      <c r="S128" s="16" t="str">
        <f>R116</f>
        <v/>
      </c>
      <c r="T128" s="16" t="str">
        <f>R117</f>
        <v/>
      </c>
    </row>
    <row r="129" spans="1:20" ht="15" thickBot="1" x14ac:dyDescent="0.25">
      <c r="A129" s="12">
        <v>126</v>
      </c>
      <c r="B129" t="s">
        <v>197</v>
      </c>
      <c r="D129" s="22">
        <v>865</v>
      </c>
      <c r="F129"/>
      <c r="G129" s="14">
        <v>126</v>
      </c>
      <c r="H129" s="14">
        <f t="shared" si="10"/>
        <v>865</v>
      </c>
      <c r="I129" s="14" t="str">
        <f t="shared" si="1"/>
        <v xml:space="preserve">Giorgi, Camila 0                      </v>
      </c>
      <c r="J129" s="14">
        <f t="shared" si="2"/>
        <v>0</v>
      </c>
      <c r="K129" s="12"/>
      <c r="L129" s="15" t="e">
        <f t="shared" si="25"/>
        <v>#N/A</v>
      </c>
      <c r="M129" s="15" t="e">
        <f t="shared" si="26"/>
        <v>#N/A</v>
      </c>
      <c r="N129" s="13" t="e">
        <f t="shared" si="27"/>
        <v>#N/A</v>
      </c>
      <c r="O129" s="13" t="e">
        <f t="shared" si="28"/>
        <v>#N/A</v>
      </c>
      <c r="P129" s="14" t="e">
        <f t="shared" si="29"/>
        <v>#N/A</v>
      </c>
      <c r="Q129" s="14" t="str">
        <f t="shared" si="30"/>
        <v/>
      </c>
      <c r="R129" s="16" t="str">
        <f t="shared" si="31"/>
        <v/>
      </c>
      <c r="S129" s="16" t="str">
        <f>R118</f>
        <v/>
      </c>
      <c r="T129" s="16" t="str">
        <f>R119</f>
        <v/>
      </c>
    </row>
    <row r="130" spans="1:20" ht="15" thickBot="1" x14ac:dyDescent="0.25">
      <c r="A130" s="12">
        <v>127</v>
      </c>
      <c r="B130" t="s">
        <v>198</v>
      </c>
      <c r="D130" s="18">
        <v>762</v>
      </c>
      <c r="F130"/>
      <c r="G130" s="14">
        <v>127</v>
      </c>
      <c r="H130" s="14">
        <f t="shared" si="10"/>
        <v>762</v>
      </c>
      <c r="I130" s="14" t="str">
        <f t="shared" si="1"/>
        <v xml:space="preserve">Udvardy, Panna 0                      </v>
      </c>
      <c r="J130" s="14">
        <f t="shared" si="2"/>
        <v>0</v>
      </c>
      <c r="K130" s="12"/>
    </row>
    <row r="131" spans="1:20" ht="15" thickBot="1" x14ac:dyDescent="0.25">
      <c r="A131" s="12">
        <v>128</v>
      </c>
      <c r="B131" t="s">
        <v>199</v>
      </c>
      <c r="D131" s="19">
        <v>8066</v>
      </c>
      <c r="F131">
        <v>2</v>
      </c>
      <c r="G131" s="14">
        <v>128</v>
      </c>
      <c r="H131" s="14">
        <f t="shared" si="10"/>
        <v>8066</v>
      </c>
      <c r="I131" s="14" t="str">
        <f t="shared" si="1"/>
        <v xml:space="preserve">Sabalenka, Aryna 0                    </v>
      </c>
      <c r="J131" s="14">
        <f t="shared" si="2"/>
        <v>0</v>
      </c>
      <c r="K131" s="12"/>
      <c r="M131" s="10" t="s">
        <v>66</v>
      </c>
    </row>
    <row r="132" spans="1:20" x14ac:dyDescent="0.2">
      <c r="A132" s="12"/>
      <c r="B132" s="13"/>
      <c r="C132" s="13"/>
      <c r="D132" s="13"/>
      <c r="E132" s="12"/>
      <c r="F132" s="13"/>
      <c r="K132" s="12"/>
      <c r="L132" s="15" t="e">
        <f t="shared" ref="L132:M135" si="32">VLOOKUP(S132,$G$150:$J$277,4,0)</f>
        <v>#N/A</v>
      </c>
      <c r="M132" s="15" t="e">
        <f t="shared" si="32"/>
        <v>#N/A</v>
      </c>
      <c r="N132" s="13" t="e">
        <f>IF(VLOOKUP(S132,$G$150:$J$277,2,0)=0,0,ROUND(SQRT(100*VLOOKUP(T132,$G$150:$J$277,2,0)/VLOOKUP(S132,$G$150:$J$277,2,0)),0))</f>
        <v>#N/A</v>
      </c>
      <c r="O132" s="13" t="e">
        <f>IF(VLOOKUP(T132,$G$150:$J$277,2,0)=0,0,ROUND(SQRT(100*VLOOKUP(S132,$G$150:$J$277,2,0)/VLOOKUP(T132,$G$150:$J$277,2,0)),0))</f>
        <v>#N/A</v>
      </c>
      <c r="P132" s="14" t="e">
        <f>"[color="&amp;$P$155&amp;"]"&amp;VLOOKUP(S132,$G$150:$J$277,3,0)&amp;" vs "&amp;VLOOKUP(T132,$G$150:$J$277,3,0)&amp;" ("&amp;$N132&amp;"-"&amp;$O132&amp;")[/color]"</f>
        <v>#N/A</v>
      </c>
      <c r="Q132" s="14" t="str">
        <f>IF(K132&gt;0,IF(K132=1,"[color="&amp;$P$156&amp;"][b]"&amp;VLOOKUP($S132,$G$150:$J$277,3,0)&amp;"[/b] vs "&amp;VLOOKUP($T132,$G$150:$J$277,3,0)&amp;" ([b]"&amp;$N132&amp;"[/b]-"&amp;$O132&amp;")[/color]","[color="&amp;$P$156&amp;"]"&amp;VLOOKUP($S132,$G$150:$J$277,3,0)&amp;" vs [b]"&amp;VLOOKUP($T132,$G$150:$J$277,3,0)&amp;"[/b] ("&amp;$N132&amp;"-[b]"&amp;$O132&amp;"[/b])[/color]"),"")</f>
        <v/>
      </c>
      <c r="R132" s="16" t="str">
        <f>IF(K132&gt;0,IF(K132=1,S132,T132),"")</f>
        <v/>
      </c>
      <c r="S132" s="16" t="str">
        <f>R122</f>
        <v/>
      </c>
      <c r="T132" s="16" t="str">
        <f>R123</f>
        <v/>
      </c>
    </row>
    <row r="133" spans="1:20" x14ac:dyDescent="0.2">
      <c r="A133" s="12"/>
      <c r="B133" s="13"/>
      <c r="C133" s="13"/>
      <c r="D133" s="13"/>
      <c r="E133" s="12"/>
      <c r="F133"/>
      <c r="K133" s="12"/>
      <c r="L133" s="15" t="e">
        <f t="shared" si="32"/>
        <v>#N/A</v>
      </c>
      <c r="M133" s="15" t="e">
        <f t="shared" si="32"/>
        <v>#N/A</v>
      </c>
      <c r="N133" s="13" t="e">
        <f>IF(VLOOKUP(S133,$G$150:$J$277,2,0)=0,0,ROUND(SQRT(100*VLOOKUP(T133,$G$150:$J$277,2,0)/VLOOKUP(S133,$G$150:$J$277,2,0)),0))</f>
        <v>#N/A</v>
      </c>
      <c r="O133" s="13" t="e">
        <f>IF(VLOOKUP(T133,$G$150:$J$277,2,0)=0,0,ROUND(SQRT(100*VLOOKUP(S133,$G$150:$J$277,2,0)/VLOOKUP(T133,$G$150:$J$277,2,0)),0))</f>
        <v>#N/A</v>
      </c>
      <c r="P133" s="14" t="e">
        <f>"[color="&amp;$P$155&amp;"]"&amp;VLOOKUP(S133,$G$150:$J$277,3,0)&amp;" vs "&amp;VLOOKUP(T133,$G$150:$J$277,3,0)&amp;" ("&amp;$N133&amp;"-"&amp;$O133&amp;")[/color]"</f>
        <v>#N/A</v>
      </c>
      <c r="Q133" s="14" t="str">
        <f>IF(K133&gt;0,IF(K133=1,"[color="&amp;$P$156&amp;"][b]"&amp;VLOOKUP($S133,$G$150:$J$277,3,0)&amp;"[/b] vs "&amp;VLOOKUP($T133,$G$150:$J$277,3,0)&amp;" ([b]"&amp;$N133&amp;"[/b]-"&amp;$O133&amp;")[/color]","[color="&amp;$P$156&amp;"]"&amp;VLOOKUP($S133,$G$150:$J$277,3,0)&amp;" vs [b]"&amp;VLOOKUP($T133,$G$150:$J$277,3,0)&amp;"[/b] ("&amp;$N133&amp;"-[b]"&amp;$O133&amp;"[/b])[/color]"),"")</f>
        <v/>
      </c>
      <c r="R133" s="16" t="str">
        <f>IF(K133&gt;0,IF(K133=1,S133,T133),"")</f>
        <v/>
      </c>
      <c r="S133" s="16" t="str">
        <f>R124</f>
        <v/>
      </c>
      <c r="T133" s="16" t="str">
        <f>R125</f>
        <v/>
      </c>
    </row>
    <row r="134" spans="1:20" x14ac:dyDescent="0.2">
      <c r="A134" s="12"/>
      <c r="B134" s="13"/>
      <c r="C134" s="13"/>
      <c r="D134" s="13"/>
      <c r="E134" s="12"/>
      <c r="F134"/>
      <c r="K134" s="12"/>
      <c r="L134" s="15" t="e">
        <f t="shared" si="32"/>
        <v>#N/A</v>
      </c>
      <c r="M134" s="15" t="e">
        <f t="shared" si="32"/>
        <v>#N/A</v>
      </c>
      <c r="N134" s="13" t="e">
        <f>IF(VLOOKUP(S134,$G$150:$J$277,2,0)=0,0,ROUND(SQRT(100*VLOOKUP(T134,$G$150:$J$277,2,0)/VLOOKUP(S134,$G$150:$J$277,2,0)),0))</f>
        <v>#N/A</v>
      </c>
      <c r="O134" s="13" t="e">
        <f>IF(VLOOKUP(T134,$G$150:$J$277,2,0)=0,0,ROUND(SQRT(100*VLOOKUP(S134,$G$150:$J$277,2,0)/VLOOKUP(T134,$G$150:$J$277,2,0)),0))</f>
        <v>#N/A</v>
      </c>
      <c r="P134" s="14" t="e">
        <f>"[color="&amp;$P$155&amp;"]"&amp;VLOOKUP(S134,$G$150:$J$277,3,0)&amp;" vs "&amp;VLOOKUP(T134,$G$150:$J$277,3,0)&amp;" ("&amp;$N134&amp;"-"&amp;$O134&amp;")[/color]"</f>
        <v>#N/A</v>
      </c>
      <c r="Q134" s="14" t="str">
        <f>IF(K134&gt;0,IF(K134=1,"[color="&amp;$P$156&amp;"][b]"&amp;VLOOKUP($S134,$G$150:$J$277,3,0)&amp;"[/b] vs "&amp;VLOOKUP($T134,$G$150:$J$277,3,0)&amp;" ([b]"&amp;$N134&amp;"[/b]-"&amp;$O134&amp;")[/color]","[color="&amp;$P$156&amp;"]"&amp;VLOOKUP($S134,$G$150:$J$277,3,0)&amp;" vs [b]"&amp;VLOOKUP($T134,$G$150:$J$277,3,0)&amp;"[/b] ("&amp;$N134&amp;"-[b]"&amp;$O134&amp;"[/b])[/color]"),"")</f>
        <v/>
      </c>
      <c r="R134" s="16" t="str">
        <f>IF(K134&gt;0,IF(K134=1,S134,T134),"")</f>
        <v/>
      </c>
      <c r="S134" s="16" t="str">
        <f>R126</f>
        <v/>
      </c>
      <c r="T134" s="16" t="str">
        <f>R127</f>
        <v/>
      </c>
    </row>
    <row r="135" spans="1:20" x14ac:dyDescent="0.2">
      <c r="A135" s="12"/>
      <c r="B135" t="s">
        <v>200</v>
      </c>
      <c r="C135" s="13"/>
      <c r="D135">
        <v>725</v>
      </c>
      <c r="E135" s="23"/>
      <c r="F135" t="s">
        <v>205</v>
      </c>
      <c r="K135" s="12"/>
      <c r="L135" s="15" t="e">
        <f t="shared" si="32"/>
        <v>#N/A</v>
      </c>
      <c r="M135" s="15" t="e">
        <f t="shared" si="32"/>
        <v>#N/A</v>
      </c>
      <c r="N135" s="13" t="e">
        <f>IF(VLOOKUP(S135,$G$150:$J$277,2,0)=0,0,ROUND(SQRT(100*VLOOKUP(T135,$G$150:$J$277,2,0)/VLOOKUP(S135,$G$150:$J$277,2,0)),0))</f>
        <v>#N/A</v>
      </c>
      <c r="O135" s="13" t="e">
        <f>IF(VLOOKUP(T135,$G$150:$J$277,2,0)=0,0,ROUND(SQRT(100*VLOOKUP(S135,$G$150:$J$277,2,0)/VLOOKUP(T135,$G$150:$J$277,2,0)),0))</f>
        <v>#N/A</v>
      </c>
      <c r="P135" s="14" t="e">
        <f>"[color="&amp;$P$155&amp;"]"&amp;VLOOKUP(S135,$G$150:$J$277,3,0)&amp;" vs "&amp;VLOOKUP(T135,$G$150:$J$277,3,0)&amp;" ("&amp;$N135&amp;"-"&amp;$O135&amp;")[/color]"</f>
        <v>#N/A</v>
      </c>
      <c r="Q135" s="14" t="str">
        <f>IF(K135&gt;0,IF(K135=1,"[color="&amp;$P$156&amp;"][b]"&amp;VLOOKUP($S135,$G$150:$J$277,3,0)&amp;"[/b] vs "&amp;VLOOKUP($T135,$G$150:$J$277,3,0)&amp;" ([b]"&amp;$N135&amp;"[/b]-"&amp;$O135&amp;")[/color]","[color="&amp;$P$156&amp;"]"&amp;VLOOKUP($S135,$G$150:$J$277,3,0)&amp;" vs [b]"&amp;VLOOKUP($T135,$G$150:$J$277,3,0)&amp;"[/b] ("&amp;$N135&amp;"-[b]"&amp;$O135&amp;"[/b])[/color]"),"")</f>
        <v/>
      </c>
      <c r="R135" s="16" t="str">
        <f>IF(K135&gt;0,IF(K135=1,S135,T135),"")</f>
        <v/>
      </c>
      <c r="S135" s="16" t="str">
        <f>R128</f>
        <v/>
      </c>
      <c r="T135" s="16" t="str">
        <f>R129</f>
        <v/>
      </c>
    </row>
    <row r="136" spans="1:20" x14ac:dyDescent="0.2">
      <c r="A136" s="12"/>
      <c r="B136" t="s">
        <v>201</v>
      </c>
      <c r="C136" s="13"/>
      <c r="D136">
        <v>639</v>
      </c>
      <c r="E136" s="12"/>
      <c r="F136" t="s">
        <v>205</v>
      </c>
      <c r="K136" s="12"/>
    </row>
    <row r="137" spans="1:20" x14ac:dyDescent="0.2">
      <c r="A137" s="12"/>
      <c r="B137" t="s">
        <v>202</v>
      </c>
      <c r="C137" s="13"/>
      <c r="D137">
        <v>551</v>
      </c>
      <c r="E137" s="23"/>
      <c r="F137" t="s">
        <v>205</v>
      </c>
      <c r="K137" s="12"/>
      <c r="M137" s="10" t="s">
        <v>67</v>
      </c>
    </row>
    <row r="138" spans="1:20" x14ac:dyDescent="0.2">
      <c r="A138" s="12"/>
      <c r="B138" t="s">
        <v>203</v>
      </c>
      <c r="C138" s="13"/>
      <c r="D138">
        <v>519</v>
      </c>
      <c r="E138" s="12"/>
      <c r="F138" t="s">
        <v>205</v>
      </c>
      <c r="K138" s="12"/>
      <c r="L138" s="15" t="e">
        <f>VLOOKUP(S138,$G$150:$J$277,4,0)</f>
        <v>#N/A</v>
      </c>
      <c r="M138" s="15" t="e">
        <f>VLOOKUP(T138,$G$150:$J$277,4,0)</f>
        <v>#N/A</v>
      </c>
      <c r="N138" s="13" t="e">
        <f>IF(VLOOKUP(S138,$G$150:$J$277,2,0)=0,0,ROUND(SQRT(100*VLOOKUP(T138,$G$150:$J$277,2,0)/VLOOKUP(S138,$G$150:$J$277,2,0)),0))</f>
        <v>#N/A</v>
      </c>
      <c r="O138" s="13" t="e">
        <f>IF(VLOOKUP(T138,$G$150:$J$277,2,0)=0,0,ROUND(SQRT(100*VLOOKUP(S138,$G$150:$J$277,2,0)/VLOOKUP(T138,$G$150:$J$277,2,0)),0))</f>
        <v>#N/A</v>
      </c>
      <c r="P138" s="14" t="e">
        <f>"[color="&amp;$P$155&amp;"]"&amp;VLOOKUP(S138,$G$150:$J$277,3,0)&amp;" vs "&amp;VLOOKUP(T138,$G$150:$J$277,3,0)&amp;" ("&amp;$N138&amp;"-"&amp;$O138&amp;")[/color]"</f>
        <v>#N/A</v>
      </c>
      <c r="Q138" s="14" t="str">
        <f>IF(K138&gt;0,IF(K138=1,"[color="&amp;$P$156&amp;"][b]"&amp;VLOOKUP($S138,$G$150:$J$277,3,0)&amp;"[/b] vs "&amp;VLOOKUP($T138,$G$150:$J$277,3,0)&amp;" ([b]"&amp;$N138&amp;"[/b]-"&amp;$O138&amp;")[/color]","[color="&amp;$P$156&amp;"]"&amp;VLOOKUP($S138,$G$150:$J$277,3,0)&amp;" vs [b]"&amp;VLOOKUP($T138,$G$150:$J$277,3,0)&amp;"[/b] ("&amp;$N138&amp;"-[b]"&amp;$O138&amp;"[/b])[/color]"),"")</f>
        <v/>
      </c>
      <c r="R138" s="16" t="str">
        <f>IF(K138&gt;0,IF(K138=1,S138,T138),"")</f>
        <v/>
      </c>
      <c r="S138" s="16" t="str">
        <f>R132</f>
        <v/>
      </c>
      <c r="T138" s="16" t="str">
        <f>R133</f>
        <v/>
      </c>
    </row>
    <row r="139" spans="1:20" x14ac:dyDescent="0.2">
      <c r="A139" s="12"/>
      <c r="B139" t="s">
        <v>204</v>
      </c>
      <c r="C139" s="13"/>
      <c r="D139">
        <v>517</v>
      </c>
      <c r="E139" s="12"/>
      <c r="F139" t="s">
        <v>205</v>
      </c>
      <c r="K139" s="12"/>
      <c r="L139" s="15" t="e">
        <f>VLOOKUP(S139,$G$150:$J$277,4,0)</f>
        <v>#N/A</v>
      </c>
      <c r="M139" s="15" t="e">
        <f>VLOOKUP(T139,$G$150:$J$277,4,0)</f>
        <v>#N/A</v>
      </c>
      <c r="N139" s="13" t="e">
        <f>IF(VLOOKUP(S139,$G$150:$J$277,2,0)=0,0,ROUND(SQRT(100*VLOOKUP(T139,$G$150:$J$277,2,0)/VLOOKUP(S139,$G$150:$J$277,2,0)),0))</f>
        <v>#N/A</v>
      </c>
      <c r="O139" s="13" t="e">
        <f>IF(VLOOKUP(T139,$G$150:$J$277,2,0)=0,0,ROUND(SQRT(100*VLOOKUP(S139,$G$150:$J$277,2,0)/VLOOKUP(T139,$G$150:$J$277,2,0)),0))</f>
        <v>#N/A</v>
      </c>
      <c r="P139" s="14" t="e">
        <f>"[color="&amp;$P$155&amp;"]"&amp;VLOOKUP(S139,$G$150:$J$277,3,0)&amp;" vs "&amp;VLOOKUP(T139,$G$150:$J$277,3,0)&amp;" ("&amp;$N139&amp;"-"&amp;$O139&amp;")[/color]"</f>
        <v>#N/A</v>
      </c>
      <c r="Q139" s="14" t="str">
        <f>IF(K139&gt;0,IF(K139=1,"[color="&amp;$P$156&amp;"][b]"&amp;VLOOKUP($S139,$G$150:$J$277,3,0)&amp;"[/b] vs "&amp;VLOOKUP($T139,$G$150:$J$277,3,0)&amp;" ([b]"&amp;$N139&amp;"[/b]-"&amp;$O139&amp;")[/color]","[color="&amp;$P$156&amp;"]"&amp;VLOOKUP($S139,$G$150:$J$277,3,0)&amp;" vs [b]"&amp;VLOOKUP($T139,$G$150:$J$277,3,0)&amp;"[/b] ("&amp;$N139&amp;"-[b]"&amp;$O139&amp;"[/b])[/color]"),"")</f>
        <v/>
      </c>
      <c r="R139" s="16" t="str">
        <f>IF(K139&gt;0,IF(K139=1,S139,T139),"")</f>
        <v/>
      </c>
      <c r="S139" s="16" t="str">
        <f>R134</f>
        <v/>
      </c>
      <c r="T139" s="16" t="str">
        <f>R135</f>
        <v/>
      </c>
    </row>
    <row r="140" spans="1:20" x14ac:dyDescent="0.2">
      <c r="A140" s="12"/>
      <c r="B140" s="13"/>
      <c r="C140" s="13"/>
      <c r="D140" s="13"/>
      <c r="E140" s="12"/>
      <c r="F140"/>
      <c r="K140" s="12"/>
    </row>
    <row r="141" spans="1:20" x14ac:dyDescent="0.2">
      <c r="A141" s="12"/>
      <c r="B141" s="13"/>
      <c r="C141" s="13"/>
      <c r="D141" s="13"/>
      <c r="E141" s="12"/>
      <c r="F141"/>
      <c r="K141" s="12"/>
      <c r="M141" s="10" t="s">
        <v>68</v>
      </c>
    </row>
    <row r="142" spans="1:20" x14ac:dyDescent="0.2">
      <c r="A142" s="12"/>
      <c r="B142" s="13"/>
      <c r="C142" s="13"/>
      <c r="D142" s="13"/>
      <c r="E142" s="12"/>
      <c r="F142"/>
      <c r="K142" s="12"/>
      <c r="L142" s="15" t="e">
        <f>VLOOKUP(S142,$G$150:$J$277,4,0)</f>
        <v>#N/A</v>
      </c>
      <c r="M142" s="15" t="e">
        <f>VLOOKUP(T142,$G$150:$J$277,4,0)</f>
        <v>#N/A</v>
      </c>
      <c r="N142" s="13" t="e">
        <f>IF(VLOOKUP(S142,$G$150:$J$277,2,0)=0,0,ROUND(SQRT(100*VLOOKUP(T142,$G$150:$J$277,2,0)/VLOOKUP(S142,$G$150:$J$277,2,0)),0))</f>
        <v>#N/A</v>
      </c>
      <c r="O142" s="13" t="e">
        <f>IF(VLOOKUP(T142,$G$150:$J$277,2,0)=0,0,ROUND(SQRT(100*VLOOKUP(S142,$G$150:$J$277,2,0)/VLOOKUP(T142,$G$150:$J$277,2,0)),0))</f>
        <v>#N/A</v>
      </c>
      <c r="P142" s="14" t="e">
        <f>"[color="&amp;$P$155&amp;"]"&amp;VLOOKUP(S142,$G$150:$J$277,3,0)&amp;" vs "&amp;VLOOKUP(T142,$G$150:$J$277,3,0)&amp;" ("&amp;$N142&amp;"-"&amp;$O142&amp;")[/color]"</f>
        <v>#N/A</v>
      </c>
      <c r="Q142" s="14" t="str">
        <f>IF(K142&gt;0,IF(K142=1,"[color="&amp;$P$156&amp;"][b]"&amp;VLOOKUP($S142,$G$150:$J$277,3,0)&amp;"[/b] vs "&amp;VLOOKUP($T142,$G$150:$J$277,3,0)&amp;" ([b]"&amp;$N142&amp;"[/b]-"&amp;$O142&amp;")[/color]","[color="&amp;$P$156&amp;"]"&amp;VLOOKUP($S142,$G$150:$J$277,3,0)&amp;" vs [b]"&amp;VLOOKUP($T142,$G$150:$J$277,3,0)&amp;"[/b] ("&amp;$N142&amp;"-[b]"&amp;$O142&amp;"[/b])[/color]"),"")</f>
        <v/>
      </c>
      <c r="R142" s="16" t="str">
        <f>IF(K142&gt;0,IF(K142=1,S142,T142),"")</f>
        <v/>
      </c>
      <c r="S142" s="16" t="str">
        <f>R138</f>
        <v/>
      </c>
      <c r="T142" s="16" t="str">
        <f>R139</f>
        <v/>
      </c>
    </row>
    <row r="143" spans="1:20" x14ac:dyDescent="0.2">
      <c r="A143" s="12"/>
      <c r="B143" s="13"/>
      <c r="C143" s="13"/>
      <c r="D143" s="13"/>
      <c r="E143" s="12"/>
      <c r="F143"/>
    </row>
    <row r="144" spans="1:20" x14ac:dyDescent="0.2">
      <c r="A144" s="12"/>
      <c r="B144" s="13"/>
      <c r="C144" s="13"/>
      <c r="D144" s="13"/>
      <c r="E144" s="12"/>
      <c r="F144"/>
    </row>
    <row r="145" spans="1:16" x14ac:dyDescent="0.2">
      <c r="A145" s="12"/>
      <c r="B145" s="13"/>
      <c r="C145" s="13"/>
      <c r="D145" s="13"/>
      <c r="E145" s="12"/>
      <c r="F145"/>
    </row>
    <row r="146" spans="1:16" x14ac:dyDescent="0.2">
      <c r="A146" s="12"/>
      <c r="B146" s="13"/>
      <c r="C146" s="13"/>
      <c r="D146" s="13"/>
      <c r="E146" s="12"/>
      <c r="F146"/>
    </row>
    <row r="147" spans="1:16" x14ac:dyDescent="0.2">
      <c r="A147" s="12"/>
      <c r="B147" s="13"/>
      <c r="C147" s="13"/>
      <c r="D147" s="13"/>
      <c r="E147" s="12"/>
      <c r="F147"/>
    </row>
    <row r="148" spans="1:16" x14ac:dyDescent="0.2">
      <c r="A148" s="12"/>
      <c r="B148" s="13"/>
      <c r="C148" s="13"/>
      <c r="D148" s="13"/>
      <c r="E148" s="12"/>
      <c r="F148"/>
    </row>
    <row r="149" spans="1:16" x14ac:dyDescent="0.2">
      <c r="A149" s="12"/>
      <c r="B149" s="13"/>
      <c r="C149" s="13"/>
      <c r="D149" s="13"/>
      <c r="E149" s="12"/>
      <c r="F149"/>
    </row>
    <row r="150" spans="1:16" x14ac:dyDescent="0.2">
      <c r="A150" s="12"/>
      <c r="B150" s="13"/>
      <c r="C150" s="13"/>
      <c r="D150" s="13"/>
      <c r="E150" s="12"/>
      <c r="F150"/>
      <c r="G150" s="13">
        <v>1</v>
      </c>
      <c r="H150" s="13">
        <f t="shared" ref="H150:H277" si="33">IF(VLOOKUP(G150,$A$4:$D$1900,4,0)&lt;0,0,MAX(VLOOKUP(G150,$A$4:$D$1900,4,0),$P$153))</f>
        <v>8940</v>
      </c>
      <c r="I150" s="13" t="str">
        <f t="shared" ref="I150:I277" si="34">J150&amp;K150&amp;L150&amp;M150&amp;REPT($P$152,$P$151-LEN(J150)-LEN(K150)-LEN(M150)-LEN(L150))</f>
        <v>Swiatek, Iga (1)............</v>
      </c>
      <c r="J150" s="13" t="str">
        <f t="shared" ref="J150:J277" si="35">VLOOKUP(G150,$A$4:$D$1900,2,0)</f>
        <v>Swiatek, Iga</v>
      </c>
      <c r="K150" s="13" t="str">
        <f t="shared" ref="K150:K277" si="36">IF($P$157&gt;0," "&amp;N150,"")</f>
        <v/>
      </c>
      <c r="L150" s="13" t="str">
        <f t="shared" ref="L150:L277" si="37">IF(AND(LEN(VLOOKUP(G150,$A$4:$E$1900,5,0))&gt;0,LEN(VLOOKUP(G150,$A$4:$E$1900,5,0))&lt;3),IF($P$157&gt;0,", "&amp;VLOOKUP(G150,$A$4:$E$1900,5,0)," "&amp;VLOOKUP(G150,$A$4:$E$1900,5,0)),"")</f>
        <v/>
      </c>
      <c r="M150" s="13" t="str">
        <f t="shared" ref="M150:M277" si="38">IF(LEN(VLOOKUP(G150,$A$4:$F$1900,6,0))&gt;0," ("&amp;VLOOKUP(G150,$A$4:$F$1900,6,0)&amp;")","")</f>
        <v xml:space="preserve"> (1)</v>
      </c>
      <c r="N150" s="13">
        <f t="shared" ref="N150:N277" si="39">VLOOKUP(G150,$A$4:$D$1900,3,0)</f>
        <v>0</v>
      </c>
      <c r="P150" s="16">
        <f>Instructions!I17</f>
        <v>40</v>
      </c>
    </row>
    <row r="151" spans="1:16" x14ac:dyDescent="0.2">
      <c r="A151" s="12"/>
      <c r="C151" s="1"/>
      <c r="D151" s="1"/>
      <c r="E151" s="12"/>
      <c r="F151"/>
      <c r="G151" s="13">
        <v>2</v>
      </c>
      <c r="H151" s="13">
        <f t="shared" si="33"/>
        <v>1247</v>
      </c>
      <c r="I151" s="13" t="str">
        <f t="shared" si="34"/>
        <v>Zhu, Lin....................</v>
      </c>
      <c r="J151" s="13" t="str">
        <f t="shared" si="35"/>
        <v>Zhu, Lin</v>
      </c>
      <c r="K151" s="13" t="str">
        <f t="shared" si="36"/>
        <v/>
      </c>
      <c r="L151" s="13" t="str">
        <f t="shared" si="37"/>
        <v/>
      </c>
      <c r="M151" s="13" t="str">
        <f t="shared" si="38"/>
        <v/>
      </c>
      <c r="N151" s="13">
        <f t="shared" si="39"/>
        <v>0</v>
      </c>
      <c r="P151" s="16">
        <f>Instructions!I6</f>
        <v>28</v>
      </c>
    </row>
    <row r="152" spans="1:16" x14ac:dyDescent="0.2">
      <c r="A152" s="12"/>
      <c r="C152" s="1"/>
      <c r="D152" s="1"/>
      <c r="E152" s="12"/>
      <c r="F152"/>
      <c r="G152" s="13">
        <v>3</v>
      </c>
      <c r="H152" s="13">
        <f t="shared" si="33"/>
        <v>897</v>
      </c>
      <c r="I152" s="13" t="str">
        <f t="shared" si="34"/>
        <v>Trevisan, Martina...........</v>
      </c>
      <c r="J152" s="13" t="str">
        <f t="shared" si="35"/>
        <v>Trevisan, Martina</v>
      </c>
      <c r="K152" s="13" t="str">
        <f t="shared" si="36"/>
        <v/>
      </c>
      <c r="L152" s="13" t="str">
        <f t="shared" si="37"/>
        <v/>
      </c>
      <c r="M152" s="13" t="str">
        <f t="shared" si="38"/>
        <v/>
      </c>
      <c r="N152" s="13">
        <f t="shared" si="39"/>
        <v>0</v>
      </c>
      <c r="P152" s="16" t="str">
        <f>Instructions!I7</f>
        <v>.</v>
      </c>
    </row>
    <row r="153" spans="1:16" x14ac:dyDescent="0.2">
      <c r="A153" s="12"/>
      <c r="C153" s="1"/>
      <c r="D153" s="1"/>
      <c r="E153" s="12"/>
      <c r="F153"/>
      <c r="G153" s="13">
        <v>4</v>
      </c>
      <c r="H153" s="13">
        <f t="shared" si="33"/>
        <v>754</v>
      </c>
      <c r="I153" s="13" t="str">
        <f t="shared" si="34"/>
        <v>Sorribes Tormo, Sara (PR)...</v>
      </c>
      <c r="J153" s="13" t="str">
        <f t="shared" si="35"/>
        <v>Sorribes Tormo, Sara</v>
      </c>
      <c r="K153" s="13" t="str">
        <f t="shared" si="36"/>
        <v/>
      </c>
      <c r="L153" s="13" t="str">
        <f t="shared" si="37"/>
        <v/>
      </c>
      <c r="M153" s="13" t="str">
        <f t="shared" si="38"/>
        <v xml:space="preserve"> (PR)</v>
      </c>
      <c r="N153" s="13">
        <f t="shared" si="39"/>
        <v>0</v>
      </c>
      <c r="P153" s="16">
        <f>Instructions!I5</f>
        <v>40</v>
      </c>
    </row>
    <row r="154" spans="1:16" x14ac:dyDescent="0.2">
      <c r="A154" s="12"/>
      <c r="C154" s="1"/>
      <c r="D154" s="1"/>
      <c r="E154" s="12"/>
      <c r="F154"/>
      <c r="G154" s="13">
        <v>5</v>
      </c>
      <c r="H154" s="13">
        <f t="shared" si="33"/>
        <v>710</v>
      </c>
      <c r="I154" s="13" t="str">
        <f t="shared" si="34"/>
        <v>Parry, Diane................</v>
      </c>
      <c r="J154" s="13" t="str">
        <f t="shared" si="35"/>
        <v>Parry, Diane</v>
      </c>
      <c r="K154" s="13" t="str">
        <f t="shared" si="36"/>
        <v/>
      </c>
      <c r="L154" s="13" t="str">
        <f t="shared" si="37"/>
        <v/>
      </c>
      <c r="M154" s="13" t="str">
        <f t="shared" si="38"/>
        <v/>
      </c>
      <c r="N154" s="13">
        <f t="shared" si="39"/>
        <v>0</v>
      </c>
      <c r="P154" s="16">
        <f>Instructions!I14</f>
        <v>60</v>
      </c>
    </row>
    <row r="155" spans="1:16" x14ac:dyDescent="0.2">
      <c r="A155" s="12"/>
      <c r="C155" s="1"/>
      <c r="D155" s="1"/>
      <c r="E155" s="12"/>
      <c r="F155"/>
      <c r="G155" s="13">
        <v>6</v>
      </c>
      <c r="H155" s="13">
        <f t="shared" si="33"/>
        <v>492</v>
      </c>
      <c r="I155" s="13" t="str">
        <f t="shared" si="34"/>
        <v>Dart, Harriet (WC)..........</v>
      </c>
      <c r="J155" s="13" t="str">
        <f t="shared" si="35"/>
        <v>Dart, Harriet</v>
      </c>
      <c r="K155" s="13" t="str">
        <f t="shared" si="36"/>
        <v/>
      </c>
      <c r="L155" s="13" t="str">
        <f t="shared" si="37"/>
        <v/>
      </c>
      <c r="M155" s="13" t="str">
        <f t="shared" si="38"/>
        <v xml:space="preserve"> (WC)</v>
      </c>
      <c r="N155" s="13">
        <f t="shared" si="39"/>
        <v>0</v>
      </c>
      <c r="P155" s="16" t="str">
        <f>Instructions!I19</f>
        <v>Black</v>
      </c>
    </row>
    <row r="156" spans="1:16" x14ac:dyDescent="0.2">
      <c r="A156" s="12"/>
      <c r="C156" s="1"/>
      <c r="D156" s="1"/>
      <c r="E156" s="12"/>
      <c r="G156" s="13">
        <v>7</v>
      </c>
      <c r="H156" s="13">
        <f t="shared" si="33"/>
        <v>1001</v>
      </c>
      <c r="I156" s="13" t="str">
        <f t="shared" si="34"/>
        <v>Fruhvirtova, Linda..........</v>
      </c>
      <c r="J156" s="13" t="str">
        <f t="shared" si="35"/>
        <v>Fruhvirtova, Linda</v>
      </c>
      <c r="K156" s="13" t="str">
        <f t="shared" si="36"/>
        <v/>
      </c>
      <c r="L156" s="13" t="str">
        <f t="shared" si="37"/>
        <v/>
      </c>
      <c r="M156" s="13" t="str">
        <f t="shared" si="38"/>
        <v/>
      </c>
      <c r="N156" s="13">
        <f t="shared" si="39"/>
        <v>0</v>
      </c>
      <c r="P156" s="16" t="str">
        <f>Instructions!I20</f>
        <v>Red</v>
      </c>
    </row>
    <row r="157" spans="1:16" x14ac:dyDescent="0.2">
      <c r="A157" s="12"/>
      <c r="C157" s="1"/>
      <c r="D157" s="1"/>
      <c r="E157" s="12"/>
      <c r="G157" s="13">
        <v>8</v>
      </c>
      <c r="H157" s="13">
        <f t="shared" si="33"/>
        <v>1330</v>
      </c>
      <c r="I157" s="13" t="str">
        <f t="shared" si="34"/>
        <v>Martic, Petra (30)..........</v>
      </c>
      <c r="J157" s="13" t="str">
        <f t="shared" si="35"/>
        <v>Martic, Petra</v>
      </c>
      <c r="K157" s="13" t="str">
        <f t="shared" si="36"/>
        <v/>
      </c>
      <c r="L157" s="13" t="str">
        <f t="shared" si="37"/>
        <v/>
      </c>
      <c r="M157" s="13" t="str">
        <f t="shared" si="38"/>
        <v xml:space="preserve"> (30)</v>
      </c>
      <c r="N157" s="13">
        <f t="shared" si="39"/>
        <v>0</v>
      </c>
      <c r="P157" s="16">
        <f>Instructions!I18</f>
        <v>0</v>
      </c>
    </row>
    <row r="158" spans="1:16" x14ac:dyDescent="0.2">
      <c r="A158" s="12"/>
      <c r="C158" s="1"/>
      <c r="D158" s="1"/>
      <c r="E158" s="12"/>
      <c r="G158" s="13">
        <v>9</v>
      </c>
      <c r="H158" s="13">
        <f t="shared" si="33"/>
        <v>1765</v>
      </c>
      <c r="I158" s="13" t="str">
        <f t="shared" si="34"/>
        <v>Linette, Magda (23).........</v>
      </c>
      <c r="J158" s="13" t="str">
        <f t="shared" si="35"/>
        <v>Linette, Magda</v>
      </c>
      <c r="K158" s="13" t="str">
        <f t="shared" si="36"/>
        <v/>
      </c>
      <c r="L158" s="13" t="str">
        <f t="shared" si="37"/>
        <v/>
      </c>
      <c r="M158" s="13" t="str">
        <f t="shared" si="38"/>
        <v xml:space="preserve"> (23)</v>
      </c>
      <c r="N158" s="13">
        <f t="shared" si="39"/>
        <v>0</v>
      </c>
      <c r="P158" s="16" t="str">
        <f>Instructions!I12</f>
        <v>No pick yet</v>
      </c>
    </row>
    <row r="159" spans="1:16" x14ac:dyDescent="0.2">
      <c r="A159" s="12"/>
      <c r="C159" s="1"/>
      <c r="D159" s="1"/>
      <c r="E159" s="12"/>
      <c r="G159" s="13">
        <v>10</v>
      </c>
      <c r="H159" s="13">
        <f t="shared" si="33"/>
        <v>571</v>
      </c>
      <c r="I159" s="13" t="str">
        <f t="shared" si="34"/>
        <v>Teichmann, Jil..............</v>
      </c>
      <c r="J159" s="13" t="str">
        <f t="shared" si="35"/>
        <v>Teichmann, Jil</v>
      </c>
      <c r="K159" s="13" t="str">
        <f t="shared" si="36"/>
        <v/>
      </c>
      <c r="L159" s="13" t="str">
        <f t="shared" si="37"/>
        <v/>
      </c>
      <c r="M159" s="13" t="str">
        <f t="shared" si="38"/>
        <v/>
      </c>
      <c r="N159" s="13">
        <f t="shared" si="39"/>
        <v>0</v>
      </c>
    </row>
    <row r="160" spans="1:16" x14ac:dyDescent="0.2">
      <c r="A160" s="12"/>
      <c r="C160" s="1"/>
      <c r="D160" s="1"/>
      <c r="E160" s="12"/>
      <c r="G160" s="13">
        <v>11</v>
      </c>
      <c r="H160" s="13">
        <f t="shared" si="33"/>
        <v>46</v>
      </c>
      <c r="I160" s="13" t="str">
        <f t="shared" si="34"/>
        <v>Strycova, Barbora (PR)......</v>
      </c>
      <c r="J160" s="13" t="str">
        <f t="shared" si="35"/>
        <v>Strycova, Barbora</v>
      </c>
      <c r="K160" s="13" t="str">
        <f t="shared" si="36"/>
        <v/>
      </c>
      <c r="L160" s="13" t="str">
        <f t="shared" si="37"/>
        <v/>
      </c>
      <c r="M160" s="13" t="str">
        <f t="shared" si="38"/>
        <v xml:space="preserve"> (PR)</v>
      </c>
      <c r="N160" s="13">
        <f t="shared" si="39"/>
        <v>0</v>
      </c>
    </row>
    <row r="161" spans="1:14" x14ac:dyDescent="0.2">
      <c r="A161" s="12"/>
      <c r="C161" s="1"/>
      <c r="D161" s="1"/>
      <c r="E161" s="12"/>
      <c r="G161" s="13">
        <v>12</v>
      </c>
      <c r="H161" s="13">
        <f t="shared" si="33"/>
        <v>717</v>
      </c>
      <c r="I161" s="13" t="str">
        <f t="shared" si="34"/>
        <v>Zanevska, Maryna............</v>
      </c>
      <c r="J161" s="13" t="str">
        <f t="shared" si="35"/>
        <v>Zanevska, Maryna</v>
      </c>
      <c r="K161" s="13" t="str">
        <f t="shared" si="36"/>
        <v/>
      </c>
      <c r="L161" s="13" t="str">
        <f t="shared" si="37"/>
        <v/>
      </c>
      <c r="M161" s="13" t="str">
        <f t="shared" si="38"/>
        <v/>
      </c>
      <c r="N161" s="13">
        <f t="shared" si="39"/>
        <v>0</v>
      </c>
    </row>
    <row r="162" spans="1:14" x14ac:dyDescent="0.2">
      <c r="A162" s="12"/>
      <c r="C162" s="1"/>
      <c r="D162" s="1"/>
      <c r="E162" s="12"/>
      <c r="G162" s="13">
        <v>13</v>
      </c>
      <c r="H162" s="13">
        <f t="shared" si="33"/>
        <v>1013</v>
      </c>
      <c r="I162" s="13" t="str">
        <f t="shared" si="34"/>
        <v>Collins, Danielle...........</v>
      </c>
      <c r="J162" s="13" t="str">
        <f t="shared" si="35"/>
        <v>Collins, Danielle</v>
      </c>
      <c r="K162" s="13" t="str">
        <f t="shared" si="36"/>
        <v/>
      </c>
      <c r="L162" s="13" t="str">
        <f t="shared" si="37"/>
        <v/>
      </c>
      <c r="M162" s="13" t="str">
        <f t="shared" si="38"/>
        <v/>
      </c>
      <c r="N162" s="13">
        <f t="shared" si="39"/>
        <v>0</v>
      </c>
    </row>
    <row r="163" spans="1:14" x14ac:dyDescent="0.2">
      <c r="A163" s="12"/>
      <c r="C163" s="1"/>
      <c r="D163" s="1"/>
      <c r="E163" s="12"/>
      <c r="G163" s="13">
        <v>14</v>
      </c>
      <c r="H163" s="13">
        <f t="shared" si="33"/>
        <v>970</v>
      </c>
      <c r="I163" s="13" t="str">
        <f t="shared" si="34"/>
        <v>Grabher, Julia..............</v>
      </c>
      <c r="J163" s="13" t="str">
        <f t="shared" si="35"/>
        <v>Grabher, Julia</v>
      </c>
      <c r="K163" s="13" t="str">
        <f t="shared" si="36"/>
        <v/>
      </c>
      <c r="L163" s="13" t="str">
        <f t="shared" si="37"/>
        <v/>
      </c>
      <c r="M163" s="13" t="str">
        <f t="shared" si="38"/>
        <v/>
      </c>
      <c r="N163" s="13">
        <f t="shared" si="39"/>
        <v>0</v>
      </c>
    </row>
    <row r="164" spans="1:14" x14ac:dyDescent="0.2">
      <c r="A164" s="12"/>
      <c r="C164" s="1"/>
      <c r="D164" s="1"/>
      <c r="E164" s="12"/>
      <c r="G164" s="13">
        <v>15</v>
      </c>
      <c r="H164" s="13">
        <f t="shared" si="33"/>
        <v>482</v>
      </c>
      <c r="I164" s="13" t="str">
        <f t="shared" si="34"/>
        <v>Swan, Katie (WC)............</v>
      </c>
      <c r="J164" s="13" t="str">
        <f t="shared" si="35"/>
        <v>Swan, Katie</v>
      </c>
      <c r="K164" s="13" t="str">
        <f t="shared" si="36"/>
        <v/>
      </c>
      <c r="L164" s="13" t="str">
        <f t="shared" si="37"/>
        <v/>
      </c>
      <c r="M164" s="13" t="str">
        <f t="shared" si="38"/>
        <v xml:space="preserve"> (WC)</v>
      </c>
      <c r="N164" s="13">
        <f t="shared" si="39"/>
        <v>0</v>
      </c>
    </row>
    <row r="165" spans="1:14" x14ac:dyDescent="0.2">
      <c r="A165" s="12"/>
      <c r="C165" s="1"/>
      <c r="D165" s="1"/>
      <c r="E165" s="12"/>
      <c r="G165" s="13">
        <v>16</v>
      </c>
      <c r="H165" s="13">
        <f t="shared" si="33"/>
        <v>2380</v>
      </c>
      <c r="I165" s="13" t="str">
        <f t="shared" si="34"/>
        <v>Bencic, Belinda (14)........</v>
      </c>
      <c r="J165" s="13" t="str">
        <f t="shared" si="35"/>
        <v>Bencic, Belinda</v>
      </c>
      <c r="K165" s="13" t="str">
        <f t="shared" si="36"/>
        <v/>
      </c>
      <c r="L165" s="13" t="str">
        <f t="shared" si="37"/>
        <v/>
      </c>
      <c r="M165" s="13" t="str">
        <f t="shared" si="38"/>
        <v xml:space="preserve"> (14)</v>
      </c>
      <c r="N165" s="13">
        <f t="shared" si="39"/>
        <v>0</v>
      </c>
    </row>
    <row r="166" spans="1:14" x14ac:dyDescent="0.2">
      <c r="A166" s="12"/>
      <c r="C166" s="1"/>
      <c r="D166" s="1"/>
      <c r="E166" s="12"/>
      <c r="G166" s="13">
        <v>17</v>
      </c>
      <c r="H166" s="13">
        <f t="shared" si="33"/>
        <v>2685</v>
      </c>
      <c r="I166" s="13" t="str">
        <f t="shared" si="34"/>
        <v>Kasatkina, Daria (11).......</v>
      </c>
      <c r="J166" s="13" t="str">
        <f t="shared" si="35"/>
        <v>Kasatkina, Daria</v>
      </c>
      <c r="K166" s="13" t="str">
        <f t="shared" si="36"/>
        <v/>
      </c>
      <c r="L166" s="13" t="str">
        <f t="shared" si="37"/>
        <v/>
      </c>
      <c r="M166" s="13" t="str">
        <f t="shared" si="38"/>
        <v xml:space="preserve"> (11)</v>
      </c>
      <c r="N166" s="13">
        <f t="shared" si="39"/>
        <v>0</v>
      </c>
    </row>
    <row r="167" spans="1:14" x14ac:dyDescent="0.2">
      <c r="A167" s="12"/>
      <c r="C167" s="1"/>
      <c r="D167" s="1"/>
      <c r="E167" s="12"/>
      <c r="G167" s="13">
        <v>18</v>
      </c>
      <c r="H167" s="13">
        <f t="shared" si="33"/>
        <v>676</v>
      </c>
      <c r="I167" s="13" t="str">
        <f t="shared" si="34"/>
        <v>Dolehide, Caroline..........</v>
      </c>
      <c r="J167" s="13" t="str">
        <f t="shared" si="35"/>
        <v>Dolehide, Caroline</v>
      </c>
      <c r="K167" s="13" t="str">
        <f t="shared" si="36"/>
        <v/>
      </c>
      <c r="L167" s="13" t="str">
        <f t="shared" si="37"/>
        <v/>
      </c>
      <c r="M167" s="13" t="str">
        <f t="shared" si="38"/>
        <v/>
      </c>
      <c r="N167" s="13">
        <f t="shared" si="39"/>
        <v>0</v>
      </c>
    </row>
    <row r="168" spans="1:14" x14ac:dyDescent="0.2">
      <c r="A168" s="12"/>
      <c r="C168" s="1"/>
      <c r="D168" s="1"/>
      <c r="E168" s="12"/>
      <c r="G168" s="13">
        <v>19</v>
      </c>
      <c r="H168" s="13">
        <f t="shared" si="33"/>
        <v>572</v>
      </c>
      <c r="I168" s="13" t="str">
        <f t="shared" si="34"/>
        <v>Burrage, Jodie (WC).........</v>
      </c>
      <c r="J168" s="13" t="str">
        <f t="shared" si="35"/>
        <v>Burrage, Jodie</v>
      </c>
      <c r="K168" s="13" t="str">
        <f t="shared" si="36"/>
        <v/>
      </c>
      <c r="L168" s="13" t="str">
        <f t="shared" si="37"/>
        <v/>
      </c>
      <c r="M168" s="13" t="str">
        <f t="shared" si="38"/>
        <v xml:space="preserve"> (WC)</v>
      </c>
      <c r="N168" s="13">
        <f t="shared" si="39"/>
        <v>0</v>
      </c>
    </row>
    <row r="169" spans="1:14" x14ac:dyDescent="0.2">
      <c r="A169" s="12"/>
      <c r="C169" s="1"/>
      <c r="D169" s="1"/>
      <c r="E169" s="12"/>
      <c r="G169" s="13">
        <v>20</v>
      </c>
      <c r="H169" s="13">
        <f t="shared" si="33"/>
        <v>884</v>
      </c>
      <c r="I169" s="13" t="str">
        <f t="shared" si="34"/>
        <v>McNally, Caty...............</v>
      </c>
      <c r="J169" s="13" t="str">
        <f t="shared" si="35"/>
        <v>McNally, Caty</v>
      </c>
      <c r="K169" s="13" t="str">
        <f t="shared" si="36"/>
        <v/>
      </c>
      <c r="L169" s="13" t="str">
        <f t="shared" si="37"/>
        <v/>
      </c>
      <c r="M169" s="13" t="str">
        <f t="shared" si="38"/>
        <v/>
      </c>
      <c r="N169" s="13">
        <f t="shared" si="39"/>
        <v>0</v>
      </c>
    </row>
    <row r="170" spans="1:14" x14ac:dyDescent="0.2">
      <c r="A170" s="12"/>
      <c r="C170" s="1"/>
      <c r="D170" s="1"/>
      <c r="E170" s="12"/>
      <c r="G170" s="13">
        <v>21</v>
      </c>
      <c r="H170" s="13">
        <f t="shared" si="33"/>
        <v>784</v>
      </c>
      <c r="I170" s="13" t="str">
        <f t="shared" si="34"/>
        <v>Podoroska, Nadia............</v>
      </c>
      <c r="J170" s="13" t="str">
        <f t="shared" si="35"/>
        <v>Podoroska, Nadia</v>
      </c>
      <c r="K170" s="13" t="str">
        <f t="shared" si="36"/>
        <v/>
      </c>
      <c r="L170" s="13" t="str">
        <f t="shared" si="37"/>
        <v/>
      </c>
      <c r="M170" s="13" t="str">
        <f t="shared" si="38"/>
        <v/>
      </c>
      <c r="N170" s="13">
        <f t="shared" si="39"/>
        <v>0</v>
      </c>
    </row>
    <row r="171" spans="1:14" x14ac:dyDescent="0.2">
      <c r="A171" s="12"/>
      <c r="C171" s="1"/>
      <c r="D171" s="1"/>
      <c r="E171" s="12"/>
      <c r="G171" s="13">
        <v>22</v>
      </c>
      <c r="H171" s="13">
        <f t="shared" si="33"/>
        <v>621</v>
      </c>
      <c r="I171" s="13" t="str">
        <f t="shared" si="34"/>
        <v>Martincova, Tereza..........</v>
      </c>
      <c r="J171" s="13" t="str">
        <f t="shared" si="35"/>
        <v>Martincova, Tereza</v>
      </c>
      <c r="K171" s="13" t="str">
        <f t="shared" si="36"/>
        <v/>
      </c>
      <c r="L171" s="13" t="str">
        <f t="shared" si="37"/>
        <v/>
      </c>
      <c r="M171" s="13" t="str">
        <f t="shared" si="38"/>
        <v/>
      </c>
      <c r="N171" s="13">
        <f t="shared" si="39"/>
        <v>0</v>
      </c>
    </row>
    <row r="172" spans="1:14" x14ac:dyDescent="0.2">
      <c r="A172" s="12"/>
      <c r="C172" s="1"/>
      <c r="D172" s="1"/>
      <c r="E172" s="12"/>
      <c r="F172" s="17"/>
      <c r="G172" s="13">
        <v>23</v>
      </c>
      <c r="H172" s="13">
        <f t="shared" si="33"/>
        <v>642</v>
      </c>
      <c r="I172" s="13" t="str">
        <f t="shared" si="34"/>
        <v>Yuan, Yue (Q)...............</v>
      </c>
      <c r="J172" s="13" t="str">
        <f t="shared" si="35"/>
        <v>Yuan, Yue</v>
      </c>
      <c r="K172" s="13" t="str">
        <f t="shared" si="36"/>
        <v/>
      </c>
      <c r="L172" s="13" t="str">
        <f t="shared" si="37"/>
        <v/>
      </c>
      <c r="M172" s="13" t="str">
        <f t="shared" si="38"/>
        <v xml:space="preserve"> (Q)</v>
      </c>
      <c r="N172" s="13">
        <f t="shared" si="39"/>
        <v>0</v>
      </c>
    </row>
    <row r="173" spans="1:14" x14ac:dyDescent="0.2">
      <c r="A173" s="12"/>
      <c r="C173" s="1"/>
      <c r="D173" s="1"/>
      <c r="E173" s="12"/>
      <c r="F173" s="17"/>
      <c r="G173" s="13">
        <v>24</v>
      </c>
      <c r="H173" s="13">
        <f t="shared" si="33"/>
        <v>1996</v>
      </c>
      <c r="I173" s="13" t="str">
        <f t="shared" si="34"/>
        <v>Azarenka, Victoria (19).....</v>
      </c>
      <c r="J173" s="13" t="str">
        <f t="shared" si="35"/>
        <v>Azarenka, Victoria</v>
      </c>
      <c r="K173" s="13" t="str">
        <f t="shared" si="36"/>
        <v/>
      </c>
      <c r="L173" s="13" t="str">
        <f t="shared" si="37"/>
        <v/>
      </c>
      <c r="M173" s="13" t="str">
        <f t="shared" si="38"/>
        <v xml:space="preserve"> (19)</v>
      </c>
      <c r="N173" s="13">
        <f t="shared" si="39"/>
        <v>0</v>
      </c>
    </row>
    <row r="174" spans="1:14" x14ac:dyDescent="0.2">
      <c r="A174" s="12"/>
      <c r="C174" s="1"/>
      <c r="D174" s="1"/>
      <c r="E174" s="12"/>
      <c r="F174" s="17"/>
      <c r="G174" s="13">
        <v>25</v>
      </c>
      <c r="H174" s="13">
        <f t="shared" si="33"/>
        <v>1424</v>
      </c>
      <c r="I174" s="13" t="str">
        <f t="shared" si="34"/>
        <v>Mertens, Elise (28).........</v>
      </c>
      <c r="J174" s="13" t="str">
        <f t="shared" si="35"/>
        <v>Mertens, Elise</v>
      </c>
      <c r="K174" s="13" t="str">
        <f t="shared" si="36"/>
        <v/>
      </c>
      <c r="L174" s="13" t="str">
        <f t="shared" si="37"/>
        <v/>
      </c>
      <c r="M174" s="13" t="str">
        <f t="shared" si="38"/>
        <v xml:space="preserve"> (28)</v>
      </c>
      <c r="N174" s="13">
        <f t="shared" si="39"/>
        <v>0</v>
      </c>
    </row>
    <row r="175" spans="1:14" x14ac:dyDescent="0.2">
      <c r="A175" s="12"/>
      <c r="C175" s="1"/>
      <c r="D175" s="1"/>
      <c r="E175" s="12"/>
      <c r="F175" s="17"/>
      <c r="G175" s="13">
        <v>26</v>
      </c>
      <c r="H175" s="13">
        <f t="shared" si="33"/>
        <v>582</v>
      </c>
      <c r="I175" s="13" t="str">
        <f t="shared" si="34"/>
        <v>Hruncakova, Viktoria (Q)....</v>
      </c>
      <c r="J175" s="13" t="str">
        <f t="shared" si="35"/>
        <v>Hruncakova, Viktoria</v>
      </c>
      <c r="K175" s="13" t="str">
        <f t="shared" si="36"/>
        <v/>
      </c>
      <c r="L175" s="13" t="str">
        <f t="shared" si="37"/>
        <v/>
      </c>
      <c r="M175" s="13" t="str">
        <f t="shared" si="38"/>
        <v xml:space="preserve"> (Q)</v>
      </c>
      <c r="N175" s="13">
        <f t="shared" si="39"/>
        <v>0</v>
      </c>
    </row>
    <row r="176" spans="1:14" x14ac:dyDescent="0.2">
      <c r="A176" s="12"/>
      <c r="C176" s="1"/>
      <c r="D176" s="1"/>
      <c r="E176" s="12"/>
      <c r="F176" s="17"/>
      <c r="G176" s="13">
        <v>27</v>
      </c>
      <c r="H176" s="13">
        <f t="shared" si="33"/>
        <v>74</v>
      </c>
      <c r="I176" s="13" t="str">
        <f t="shared" si="34"/>
        <v>Williams, Venus (WC)........</v>
      </c>
      <c r="J176" s="13" t="str">
        <f t="shared" si="35"/>
        <v>Williams, Venus</v>
      </c>
      <c r="K176" s="13" t="str">
        <f t="shared" si="36"/>
        <v/>
      </c>
      <c r="L176" s="13" t="str">
        <f t="shared" si="37"/>
        <v/>
      </c>
      <c r="M176" s="13" t="str">
        <f t="shared" si="38"/>
        <v xml:space="preserve"> (WC)</v>
      </c>
      <c r="N176" s="13">
        <f t="shared" si="39"/>
        <v>0</v>
      </c>
    </row>
    <row r="177" spans="1:14" x14ac:dyDescent="0.2">
      <c r="A177" s="12"/>
      <c r="C177" s="1"/>
      <c r="D177" s="1"/>
      <c r="E177" s="12"/>
      <c r="F177" s="17"/>
      <c r="G177" s="13">
        <v>28</v>
      </c>
      <c r="H177" s="13">
        <f t="shared" si="33"/>
        <v>798</v>
      </c>
      <c r="I177" s="13" t="str">
        <f t="shared" si="34"/>
        <v>Svitolina, Elina (WC).......</v>
      </c>
      <c r="J177" s="13" t="str">
        <f t="shared" si="35"/>
        <v>Svitolina, Elina</v>
      </c>
      <c r="K177" s="13" t="str">
        <f t="shared" si="36"/>
        <v/>
      </c>
      <c r="L177" s="13" t="str">
        <f t="shared" si="37"/>
        <v/>
      </c>
      <c r="M177" s="13" t="str">
        <f t="shared" si="38"/>
        <v xml:space="preserve"> (WC)</v>
      </c>
      <c r="N177" s="13">
        <f t="shared" si="39"/>
        <v>0</v>
      </c>
    </row>
    <row r="178" spans="1:14" x14ac:dyDescent="0.2">
      <c r="A178" s="12"/>
      <c r="C178" s="1"/>
      <c r="D178" s="1"/>
      <c r="E178" s="12"/>
      <c r="F178" s="17"/>
      <c r="G178" s="13">
        <v>29</v>
      </c>
      <c r="H178" s="13">
        <f t="shared" si="33"/>
        <v>423</v>
      </c>
      <c r="I178" s="13" t="str">
        <f t="shared" si="34"/>
        <v>Hunter, Storm (Q)...........</v>
      </c>
      <c r="J178" s="13" t="str">
        <f t="shared" si="35"/>
        <v>Hunter, Storm</v>
      </c>
      <c r="K178" s="13" t="str">
        <f t="shared" si="36"/>
        <v/>
      </c>
      <c r="L178" s="13" t="str">
        <f t="shared" si="37"/>
        <v/>
      </c>
      <c r="M178" s="13" t="str">
        <f t="shared" si="38"/>
        <v xml:space="preserve"> (Q)</v>
      </c>
      <c r="N178" s="13">
        <f t="shared" si="39"/>
        <v>0</v>
      </c>
    </row>
    <row r="179" spans="1:14" x14ac:dyDescent="0.2">
      <c r="A179" s="12"/>
      <c r="C179" s="1"/>
      <c r="D179" s="1"/>
      <c r="E179" s="12"/>
      <c r="F179" s="17"/>
      <c r="G179" s="13">
        <v>30</v>
      </c>
      <c r="H179" s="13">
        <f t="shared" si="33"/>
        <v>833</v>
      </c>
      <c r="I179" s="13" t="str">
        <f t="shared" si="34"/>
        <v>Wang, Xinyu.................</v>
      </c>
      <c r="J179" s="13" t="str">
        <f t="shared" si="35"/>
        <v>Wang, Xinyu</v>
      </c>
      <c r="K179" s="13" t="str">
        <f t="shared" si="36"/>
        <v/>
      </c>
      <c r="L179" s="13" t="str">
        <f t="shared" si="37"/>
        <v/>
      </c>
      <c r="M179" s="13" t="str">
        <f t="shared" si="38"/>
        <v/>
      </c>
      <c r="N179" s="13">
        <f t="shared" si="39"/>
        <v>0</v>
      </c>
    </row>
    <row r="180" spans="1:14" x14ac:dyDescent="0.2">
      <c r="A180" s="12"/>
      <c r="C180" s="1"/>
      <c r="D180" s="1"/>
      <c r="E180" s="12"/>
      <c r="F180" s="17"/>
      <c r="G180" s="13">
        <v>31</v>
      </c>
      <c r="H180" s="13">
        <f t="shared" si="33"/>
        <v>582</v>
      </c>
      <c r="I180" s="13" t="str">
        <f t="shared" si="34"/>
        <v>Kenin, Sofia (Q)............</v>
      </c>
      <c r="J180" s="13" t="str">
        <f t="shared" si="35"/>
        <v>Kenin, Sofia</v>
      </c>
      <c r="K180" s="13" t="str">
        <f t="shared" si="36"/>
        <v/>
      </c>
      <c r="L180" s="13" t="str">
        <f t="shared" si="37"/>
        <v/>
      </c>
      <c r="M180" s="13" t="str">
        <f t="shared" si="38"/>
        <v xml:space="preserve"> (Q)</v>
      </c>
      <c r="N180" s="13">
        <f t="shared" si="39"/>
        <v>0</v>
      </c>
    </row>
    <row r="181" spans="1:14" x14ac:dyDescent="0.2">
      <c r="A181" s="12"/>
      <c r="C181" s="1"/>
      <c r="D181" s="1"/>
      <c r="E181" s="12"/>
      <c r="F181" s="17"/>
      <c r="G181" s="13">
        <v>32</v>
      </c>
      <c r="H181" s="13">
        <f t="shared" si="33"/>
        <v>3305</v>
      </c>
      <c r="I181" s="13" t="str">
        <f t="shared" si="34"/>
        <v>Gauff, Coco (7).............</v>
      </c>
      <c r="J181" s="13" t="str">
        <f t="shared" si="35"/>
        <v>Gauff, Coco</v>
      </c>
      <c r="K181" s="13" t="str">
        <f t="shared" si="36"/>
        <v/>
      </c>
      <c r="L181" s="13" t="str">
        <f t="shared" si="37"/>
        <v/>
      </c>
      <c r="M181" s="13" t="str">
        <f t="shared" si="38"/>
        <v xml:space="preserve"> (7)</v>
      </c>
      <c r="N181" s="13">
        <f t="shared" si="39"/>
        <v>0</v>
      </c>
    </row>
    <row r="182" spans="1:14" x14ac:dyDescent="0.2">
      <c r="A182" s="12"/>
      <c r="C182" s="1"/>
      <c r="D182" s="1"/>
      <c r="E182" s="12"/>
      <c r="F182" s="17"/>
      <c r="G182" s="13">
        <v>33</v>
      </c>
      <c r="H182" s="13">
        <f t="shared" si="33"/>
        <v>4905</v>
      </c>
      <c r="I182" s="13" t="str">
        <f t="shared" si="34"/>
        <v>Pegula, Jessica (4).........</v>
      </c>
      <c r="J182" s="13" t="str">
        <f t="shared" si="35"/>
        <v>Pegula, Jessica</v>
      </c>
      <c r="K182" s="13" t="str">
        <f t="shared" si="36"/>
        <v/>
      </c>
      <c r="L182" s="13" t="str">
        <f t="shared" si="37"/>
        <v/>
      </c>
      <c r="M182" s="13" t="str">
        <f t="shared" si="38"/>
        <v xml:space="preserve"> (4)</v>
      </c>
      <c r="N182" s="13">
        <f t="shared" si="39"/>
        <v>0</v>
      </c>
    </row>
    <row r="183" spans="1:14" x14ac:dyDescent="0.2">
      <c r="A183" s="12"/>
      <c r="B183" s="12"/>
      <c r="C183" s="12"/>
      <c r="D183" s="12"/>
      <c r="E183" s="12"/>
      <c r="F183" s="17"/>
      <c r="G183" s="13">
        <v>34</v>
      </c>
      <c r="H183" s="13">
        <f t="shared" si="33"/>
        <v>1051</v>
      </c>
      <c r="I183" s="13" t="str">
        <f t="shared" si="34"/>
        <v>Davis, Lauren...............</v>
      </c>
      <c r="J183" s="13" t="str">
        <f t="shared" si="35"/>
        <v>Davis, Lauren</v>
      </c>
      <c r="K183" s="13" t="str">
        <f t="shared" si="36"/>
        <v/>
      </c>
      <c r="L183" s="13" t="str">
        <f t="shared" si="37"/>
        <v/>
      </c>
      <c r="M183" s="13" t="str">
        <f t="shared" si="38"/>
        <v/>
      </c>
      <c r="N183" s="13">
        <f t="shared" si="39"/>
        <v>0</v>
      </c>
    </row>
    <row r="184" spans="1:14" x14ac:dyDescent="0.2">
      <c r="A184" s="12"/>
      <c r="B184" s="12"/>
      <c r="C184" s="12"/>
      <c r="D184" s="12"/>
      <c r="E184" s="12"/>
      <c r="F184" s="17"/>
      <c r="G184" s="13">
        <v>35</v>
      </c>
      <c r="H184" s="13">
        <f t="shared" si="33"/>
        <v>790</v>
      </c>
      <c r="I184" s="13" t="str">
        <f t="shared" si="34"/>
        <v>Bucsa, Cristina.............</v>
      </c>
      <c r="J184" s="13" t="str">
        <f t="shared" si="35"/>
        <v>Bucsa, Cristina</v>
      </c>
      <c r="K184" s="13" t="str">
        <f t="shared" si="36"/>
        <v/>
      </c>
      <c r="L184" s="13" t="str">
        <f t="shared" si="37"/>
        <v/>
      </c>
      <c r="M184" s="13" t="str">
        <f t="shared" si="38"/>
        <v/>
      </c>
      <c r="N184" s="13">
        <f t="shared" si="39"/>
        <v>0</v>
      </c>
    </row>
    <row r="185" spans="1:14" x14ac:dyDescent="0.2">
      <c r="A185" s="12"/>
      <c r="B185" s="12"/>
      <c r="C185" s="12"/>
      <c r="D185" s="12"/>
      <c r="E185" s="12"/>
      <c r="F185" s="17"/>
      <c r="G185" s="13">
        <v>36</v>
      </c>
      <c r="H185" s="13">
        <f t="shared" si="33"/>
        <v>837</v>
      </c>
      <c r="I185" s="13" t="str">
        <f t="shared" si="34"/>
        <v>Rakhimova, Kamilla..........</v>
      </c>
      <c r="J185" s="13" t="str">
        <f t="shared" si="35"/>
        <v>Rakhimova, Kamilla</v>
      </c>
      <c r="K185" s="13" t="str">
        <f t="shared" si="36"/>
        <v/>
      </c>
      <c r="L185" s="13" t="str">
        <f t="shared" si="37"/>
        <v/>
      </c>
      <c r="M185" s="13" t="str">
        <f t="shared" si="38"/>
        <v/>
      </c>
      <c r="N185" s="13">
        <f t="shared" si="39"/>
        <v>0</v>
      </c>
    </row>
    <row r="186" spans="1:14" x14ac:dyDescent="0.2">
      <c r="A186" s="12"/>
      <c r="B186" s="12"/>
      <c r="C186" s="12"/>
      <c r="D186" s="12"/>
      <c r="E186" s="12"/>
      <c r="F186" s="17"/>
      <c r="G186" s="13">
        <v>37</v>
      </c>
      <c r="H186" s="13">
        <f t="shared" si="33"/>
        <v>769</v>
      </c>
      <c r="I186" s="13" t="str">
        <f t="shared" si="34"/>
        <v>Osorio, Camila..............</v>
      </c>
      <c r="J186" s="13" t="str">
        <f t="shared" si="35"/>
        <v>Osorio, Camila</v>
      </c>
      <c r="K186" s="13" t="str">
        <f t="shared" si="36"/>
        <v/>
      </c>
      <c r="L186" s="13" t="str">
        <f t="shared" si="37"/>
        <v/>
      </c>
      <c r="M186" s="13" t="str">
        <f t="shared" si="38"/>
        <v/>
      </c>
      <c r="N186" s="13">
        <f t="shared" si="39"/>
        <v>0</v>
      </c>
    </row>
    <row r="187" spans="1:14" x14ac:dyDescent="0.2">
      <c r="A187" s="12"/>
      <c r="B187" s="12"/>
      <c r="C187" s="12"/>
      <c r="D187" s="12"/>
      <c r="E187" s="12"/>
      <c r="F187" s="17"/>
      <c r="G187" s="13">
        <v>38</v>
      </c>
      <c r="H187" s="13">
        <f t="shared" si="33"/>
        <v>1100</v>
      </c>
      <c r="I187" s="13" t="str">
        <f t="shared" si="34"/>
        <v>Cocciaretto, Elisabetta.....</v>
      </c>
      <c r="J187" s="13" t="str">
        <f t="shared" si="35"/>
        <v>Cocciaretto, Elisabetta</v>
      </c>
      <c r="K187" s="13" t="str">
        <f t="shared" si="36"/>
        <v/>
      </c>
      <c r="L187" s="13" t="str">
        <f t="shared" si="37"/>
        <v/>
      </c>
      <c r="M187" s="13" t="str">
        <f t="shared" si="38"/>
        <v/>
      </c>
      <c r="N187" s="13">
        <f t="shared" si="39"/>
        <v>0</v>
      </c>
    </row>
    <row r="188" spans="1:14" x14ac:dyDescent="0.2">
      <c r="A188" s="12"/>
      <c r="B188" s="12"/>
      <c r="C188" s="12"/>
      <c r="D188" s="12"/>
      <c r="E188" s="12"/>
      <c r="F188" s="17"/>
      <c r="G188" s="13">
        <v>39</v>
      </c>
      <c r="H188" s="13">
        <f t="shared" si="33"/>
        <v>847</v>
      </c>
      <c r="I188" s="13" t="str">
        <f t="shared" si="34"/>
        <v>Masarova, Rebeka............</v>
      </c>
      <c r="J188" s="13" t="str">
        <f t="shared" si="35"/>
        <v>Masarova, Rebeka</v>
      </c>
      <c r="K188" s="13" t="str">
        <f t="shared" si="36"/>
        <v/>
      </c>
      <c r="L188" s="13" t="str">
        <f t="shared" si="37"/>
        <v/>
      </c>
      <c r="M188" s="13" t="str">
        <f t="shared" si="38"/>
        <v/>
      </c>
      <c r="N188" s="13">
        <f t="shared" si="39"/>
        <v>0</v>
      </c>
    </row>
    <row r="189" spans="1:14" x14ac:dyDescent="0.2">
      <c r="A189" s="12"/>
      <c r="B189" s="12"/>
      <c r="C189" s="12"/>
      <c r="D189" s="12"/>
      <c r="E189" s="12"/>
      <c r="F189" s="17"/>
      <c r="G189" s="13">
        <v>40</v>
      </c>
      <c r="H189" s="13">
        <f t="shared" si="33"/>
        <v>1266</v>
      </c>
      <c r="I189" s="13" t="str">
        <f t="shared" si="34"/>
        <v>Sherif, Mayar (31)..........</v>
      </c>
      <c r="J189" s="13" t="str">
        <f t="shared" si="35"/>
        <v>Sherif, Mayar</v>
      </c>
      <c r="K189" s="13" t="str">
        <f t="shared" si="36"/>
        <v/>
      </c>
      <c r="L189" s="13" t="str">
        <f t="shared" si="37"/>
        <v/>
      </c>
      <c r="M189" s="13" t="str">
        <f t="shared" si="38"/>
        <v xml:space="preserve"> (31)</v>
      </c>
      <c r="N189" s="13">
        <f t="shared" si="39"/>
        <v>0</v>
      </c>
    </row>
    <row r="190" spans="1:14" x14ac:dyDescent="0.2">
      <c r="A190" s="12"/>
      <c r="B190" s="12"/>
      <c r="C190" s="12"/>
      <c r="D190" s="12"/>
      <c r="E190" s="12"/>
      <c r="F190" s="17"/>
      <c r="G190" s="13">
        <v>41</v>
      </c>
      <c r="H190" s="13">
        <f t="shared" si="33"/>
        <v>1669</v>
      </c>
      <c r="I190" s="13" t="str">
        <f t="shared" si="34"/>
        <v>Zheng, Qinwen (24)..........</v>
      </c>
      <c r="J190" s="13" t="str">
        <f t="shared" si="35"/>
        <v>Zheng, Qinwen</v>
      </c>
      <c r="K190" s="13" t="str">
        <f t="shared" si="36"/>
        <v/>
      </c>
      <c r="L190" s="13" t="str">
        <f t="shared" si="37"/>
        <v/>
      </c>
      <c r="M190" s="13" t="str">
        <f t="shared" si="38"/>
        <v xml:space="preserve"> (24)</v>
      </c>
      <c r="N190" s="13">
        <f t="shared" si="39"/>
        <v>0</v>
      </c>
    </row>
    <row r="191" spans="1:14" x14ac:dyDescent="0.2">
      <c r="A191" s="12"/>
      <c r="B191" s="12"/>
      <c r="C191" s="12"/>
      <c r="D191" s="12"/>
      <c r="E191" s="12"/>
      <c r="F191" s="17"/>
      <c r="G191" s="13">
        <v>42</v>
      </c>
      <c r="H191" s="13">
        <f t="shared" si="33"/>
        <v>997</v>
      </c>
      <c r="I191" s="13" t="str">
        <f t="shared" si="34"/>
        <v>Siniakova, Katerina.........</v>
      </c>
      <c r="J191" s="13" t="str">
        <f t="shared" si="35"/>
        <v>Siniakova, Katerina</v>
      </c>
      <c r="K191" s="13" t="str">
        <f t="shared" si="36"/>
        <v/>
      </c>
      <c r="L191" s="13" t="str">
        <f t="shared" si="37"/>
        <v/>
      </c>
      <c r="M191" s="13" t="str">
        <f t="shared" si="38"/>
        <v/>
      </c>
      <c r="N191" s="13">
        <f t="shared" si="39"/>
        <v>0</v>
      </c>
    </row>
    <row r="192" spans="1:14" x14ac:dyDescent="0.2">
      <c r="A192" s="12"/>
      <c r="B192" s="12"/>
      <c r="C192" s="12"/>
      <c r="D192" s="12"/>
      <c r="E192" s="12"/>
      <c r="F192" s="17"/>
      <c r="G192" s="13">
        <v>43</v>
      </c>
      <c r="H192" s="13">
        <f t="shared" si="33"/>
        <v>942</v>
      </c>
      <c r="I192" s="13" t="str">
        <f t="shared" si="34"/>
        <v>Tsurenko, Lesia.............</v>
      </c>
      <c r="J192" s="13" t="str">
        <f t="shared" si="35"/>
        <v>Tsurenko, Lesia</v>
      </c>
      <c r="K192" s="13" t="str">
        <f t="shared" si="36"/>
        <v/>
      </c>
      <c r="L192" s="13" t="str">
        <f t="shared" si="37"/>
        <v/>
      </c>
      <c r="M192" s="13" t="str">
        <f t="shared" si="38"/>
        <v/>
      </c>
      <c r="N192" s="13">
        <f t="shared" si="39"/>
        <v>0</v>
      </c>
    </row>
    <row r="193" spans="1:14" x14ac:dyDescent="0.2">
      <c r="A193" s="12"/>
      <c r="B193" s="12"/>
      <c r="C193" s="12"/>
      <c r="D193" s="12"/>
      <c r="E193" s="12"/>
      <c r="F193" s="17"/>
      <c r="G193" s="13">
        <v>44</v>
      </c>
      <c r="H193" s="13">
        <f t="shared" si="33"/>
        <v>705</v>
      </c>
      <c r="I193" s="13" t="str">
        <f t="shared" si="34"/>
        <v>Liu, Claire.................</v>
      </c>
      <c r="J193" s="13" t="str">
        <f t="shared" si="35"/>
        <v>Liu, Claire</v>
      </c>
      <c r="K193" s="13" t="str">
        <f t="shared" si="36"/>
        <v/>
      </c>
      <c r="L193" s="13" t="str">
        <f t="shared" si="37"/>
        <v/>
      </c>
      <c r="M193" s="13" t="str">
        <f t="shared" si="38"/>
        <v/>
      </c>
      <c r="N193" s="13">
        <f t="shared" si="39"/>
        <v>0</v>
      </c>
    </row>
    <row r="194" spans="1:14" x14ac:dyDescent="0.2">
      <c r="A194" s="12"/>
      <c r="B194" s="12"/>
      <c r="C194" s="12"/>
      <c r="D194" s="12"/>
      <c r="E194" s="12"/>
      <c r="F194" s="17"/>
      <c r="G194" s="13">
        <v>45</v>
      </c>
      <c r="H194" s="13">
        <f t="shared" si="33"/>
        <v>1026</v>
      </c>
      <c r="I194" s="13" t="str">
        <f t="shared" si="34"/>
        <v>Parks, Alycia...............</v>
      </c>
      <c r="J194" s="13" t="str">
        <f t="shared" si="35"/>
        <v>Parks, Alycia</v>
      </c>
      <c r="K194" s="13" t="str">
        <f t="shared" si="36"/>
        <v/>
      </c>
      <c r="L194" s="13" t="str">
        <f t="shared" si="37"/>
        <v/>
      </c>
      <c r="M194" s="13" t="str">
        <f t="shared" si="38"/>
        <v/>
      </c>
      <c r="N194" s="13">
        <f t="shared" si="39"/>
        <v>0</v>
      </c>
    </row>
    <row r="195" spans="1:14" x14ac:dyDescent="0.2">
      <c r="A195" s="12"/>
      <c r="B195" s="12"/>
      <c r="C195" s="12"/>
      <c r="D195" s="12"/>
      <c r="E195" s="12"/>
      <c r="F195" s="17"/>
      <c r="G195" s="13">
        <v>46</v>
      </c>
      <c r="H195" s="13">
        <f t="shared" si="33"/>
        <v>738</v>
      </c>
      <c r="I195" s="13" t="str">
        <f t="shared" si="34"/>
        <v>Friedsam, Anna-Lena.........</v>
      </c>
      <c r="J195" s="13" t="str">
        <f t="shared" si="35"/>
        <v>Friedsam, Anna-Lena</v>
      </c>
      <c r="K195" s="13" t="str">
        <f t="shared" si="36"/>
        <v/>
      </c>
      <c r="L195" s="13" t="str">
        <f t="shared" si="37"/>
        <v/>
      </c>
      <c r="M195" s="13" t="str">
        <f t="shared" si="38"/>
        <v/>
      </c>
      <c r="N195" s="13">
        <f t="shared" si="39"/>
        <v>0</v>
      </c>
    </row>
    <row r="196" spans="1:14" x14ac:dyDescent="0.2">
      <c r="A196" s="12"/>
      <c r="B196" s="12"/>
      <c r="C196" s="12"/>
      <c r="D196" s="12"/>
      <c r="E196" s="12"/>
      <c r="F196" s="17"/>
      <c r="G196" s="13">
        <v>47</v>
      </c>
      <c r="H196" s="13">
        <f t="shared" si="33"/>
        <v>907</v>
      </c>
      <c r="I196" s="13" t="str">
        <f t="shared" si="34"/>
        <v>Bogdan, Ana.................</v>
      </c>
      <c r="J196" s="13" t="str">
        <f t="shared" si="35"/>
        <v>Bogdan, Ana</v>
      </c>
      <c r="K196" s="13" t="str">
        <f t="shared" si="36"/>
        <v/>
      </c>
      <c r="L196" s="13" t="str">
        <f t="shared" si="37"/>
        <v/>
      </c>
      <c r="M196" s="13" t="str">
        <f t="shared" si="38"/>
        <v/>
      </c>
      <c r="N196" s="13">
        <f t="shared" si="39"/>
        <v>0</v>
      </c>
    </row>
    <row r="197" spans="1:14" x14ac:dyDescent="0.2">
      <c r="A197" s="12"/>
      <c r="B197" s="12"/>
      <c r="C197" s="12"/>
      <c r="D197" s="12"/>
      <c r="E197" s="12"/>
      <c r="F197" s="17"/>
      <c r="G197" s="13">
        <v>48</v>
      </c>
      <c r="H197" s="13">
        <f t="shared" si="33"/>
        <v>2301</v>
      </c>
      <c r="I197" s="13" t="str">
        <f t="shared" si="34"/>
        <v>Samsonova, Liudmila (15)....</v>
      </c>
      <c r="J197" s="13" t="str">
        <f t="shared" si="35"/>
        <v>Samsonova, Liudmila</v>
      </c>
      <c r="K197" s="13" t="str">
        <f t="shared" si="36"/>
        <v/>
      </c>
      <c r="L197" s="13" t="str">
        <f t="shared" si="37"/>
        <v/>
      </c>
      <c r="M197" s="13" t="str">
        <f t="shared" si="38"/>
        <v xml:space="preserve"> (15)</v>
      </c>
      <c r="N197" s="13">
        <f t="shared" si="39"/>
        <v>0</v>
      </c>
    </row>
    <row r="198" spans="1:14" x14ac:dyDescent="0.2">
      <c r="A198" s="12"/>
      <c r="B198" s="12"/>
      <c r="C198" s="12"/>
      <c r="D198" s="12"/>
      <c r="E198" s="12"/>
      <c r="F198" s="17"/>
      <c r="G198" s="13">
        <v>49</v>
      </c>
      <c r="H198" s="13">
        <f t="shared" si="33"/>
        <v>2600</v>
      </c>
      <c r="I198" s="13" t="str">
        <f t="shared" si="34"/>
        <v>Kudermetova, Veronika (12)..</v>
      </c>
      <c r="J198" s="13" t="str">
        <f t="shared" si="35"/>
        <v>Kudermetova, Veronika</v>
      </c>
      <c r="K198" s="13" t="str">
        <f t="shared" si="36"/>
        <v/>
      </c>
      <c r="L198" s="13" t="str">
        <f t="shared" si="37"/>
        <v/>
      </c>
      <c r="M198" s="13" t="str">
        <f t="shared" si="38"/>
        <v xml:space="preserve"> (12)</v>
      </c>
      <c r="N198" s="13">
        <f t="shared" si="39"/>
        <v>0</v>
      </c>
    </row>
    <row r="199" spans="1:14" x14ac:dyDescent="0.2">
      <c r="A199" s="12"/>
      <c r="B199" s="12"/>
      <c r="C199" s="12"/>
      <c r="D199" s="12"/>
      <c r="E199" s="12"/>
      <c r="F199" s="17"/>
      <c r="G199" s="13">
        <v>50</v>
      </c>
      <c r="H199" s="13">
        <f t="shared" si="33"/>
        <v>667</v>
      </c>
      <c r="I199" s="13" t="str">
        <f t="shared" si="34"/>
        <v>Kanepi, Kaia................</v>
      </c>
      <c r="J199" s="13" t="str">
        <f t="shared" si="35"/>
        <v>Kanepi, Kaia</v>
      </c>
      <c r="K199" s="13" t="str">
        <f t="shared" si="36"/>
        <v/>
      </c>
      <c r="L199" s="13" t="str">
        <f t="shared" si="37"/>
        <v/>
      </c>
      <c r="M199" s="13" t="str">
        <f t="shared" si="38"/>
        <v/>
      </c>
      <c r="N199" s="13">
        <f t="shared" si="39"/>
        <v>0</v>
      </c>
    </row>
    <row r="200" spans="1:14" x14ac:dyDescent="0.2">
      <c r="A200" s="12"/>
      <c r="B200" s="12"/>
      <c r="C200" s="12"/>
      <c r="D200" s="12"/>
      <c r="E200" s="12"/>
      <c r="F200" s="17"/>
      <c r="G200" s="13">
        <v>51</v>
      </c>
      <c r="H200" s="13">
        <f t="shared" si="33"/>
        <v>1106</v>
      </c>
      <c r="I200" s="13" t="str">
        <f t="shared" si="34"/>
        <v>Vondrousova, Marketa........</v>
      </c>
      <c r="J200" s="13" t="str">
        <f t="shared" si="35"/>
        <v>Vondrousova, Marketa</v>
      </c>
      <c r="K200" s="13" t="str">
        <f t="shared" si="36"/>
        <v/>
      </c>
      <c r="L200" s="13" t="str">
        <f t="shared" si="37"/>
        <v/>
      </c>
      <c r="M200" s="13" t="str">
        <f t="shared" si="38"/>
        <v/>
      </c>
      <c r="N200" s="13">
        <f t="shared" si="39"/>
        <v>0</v>
      </c>
    </row>
    <row r="201" spans="1:14" x14ac:dyDescent="0.2">
      <c r="A201" s="12"/>
      <c r="B201" s="12"/>
      <c r="C201" s="12"/>
      <c r="D201" s="12"/>
      <c r="E201" s="12"/>
      <c r="F201" s="17"/>
      <c r="G201" s="13">
        <v>52</v>
      </c>
      <c r="H201" s="13">
        <f t="shared" si="33"/>
        <v>961</v>
      </c>
      <c r="I201" s="13" t="str">
        <f t="shared" si="34"/>
        <v>Stearns, Peyton.............</v>
      </c>
      <c r="J201" s="13" t="str">
        <f t="shared" si="35"/>
        <v>Stearns, Peyton</v>
      </c>
      <c r="K201" s="13" t="str">
        <f t="shared" si="36"/>
        <v/>
      </c>
      <c r="L201" s="13" t="str">
        <f t="shared" si="37"/>
        <v/>
      </c>
      <c r="M201" s="13" t="str">
        <f t="shared" si="38"/>
        <v/>
      </c>
      <c r="N201" s="13">
        <f t="shared" si="39"/>
        <v>0</v>
      </c>
    </row>
    <row r="202" spans="1:14" x14ac:dyDescent="0.2">
      <c r="A202" s="12"/>
      <c r="B202" s="12"/>
      <c r="C202" s="12"/>
      <c r="D202" s="12"/>
      <c r="E202" s="12"/>
      <c r="F202" s="17"/>
      <c r="G202" s="13">
        <v>53</v>
      </c>
      <c r="H202" s="13">
        <f t="shared" si="33"/>
        <v>1170</v>
      </c>
      <c r="I202" s="13" t="str">
        <f t="shared" si="34"/>
        <v>Stephens, Sloane............</v>
      </c>
      <c r="J202" s="13" t="str">
        <f t="shared" si="35"/>
        <v>Stephens, Sloane</v>
      </c>
      <c r="K202" s="13" t="str">
        <f t="shared" si="36"/>
        <v/>
      </c>
      <c r="L202" s="13" t="str">
        <f t="shared" si="37"/>
        <v/>
      </c>
      <c r="M202" s="13" t="str">
        <f t="shared" si="38"/>
        <v/>
      </c>
      <c r="N202" s="13">
        <f t="shared" si="39"/>
        <v>0</v>
      </c>
    </row>
    <row r="203" spans="1:14" x14ac:dyDescent="0.2">
      <c r="A203" s="12"/>
      <c r="B203" s="12"/>
      <c r="C203" s="12"/>
      <c r="D203" s="12"/>
      <c r="E203" s="12"/>
      <c r="F203" s="17"/>
      <c r="G203" s="13">
        <v>54</v>
      </c>
      <c r="H203" s="13">
        <f t="shared" si="33"/>
        <v>814</v>
      </c>
      <c r="I203" s="13" t="str">
        <f t="shared" si="34"/>
        <v>Peterson, Rebecca...........</v>
      </c>
      <c r="J203" s="13" t="str">
        <f t="shared" si="35"/>
        <v>Peterson, Rebecca</v>
      </c>
      <c r="K203" s="13" t="str">
        <f t="shared" si="36"/>
        <v/>
      </c>
      <c r="L203" s="13" t="str">
        <f t="shared" si="37"/>
        <v/>
      </c>
      <c r="M203" s="13" t="str">
        <f t="shared" si="38"/>
        <v/>
      </c>
      <c r="N203" s="13">
        <f t="shared" si="39"/>
        <v>0</v>
      </c>
    </row>
    <row r="204" spans="1:14" x14ac:dyDescent="0.2">
      <c r="A204" s="12"/>
      <c r="B204" s="12"/>
      <c r="C204" s="12"/>
      <c r="D204" s="12"/>
      <c r="E204" s="12"/>
      <c r="F204" s="17"/>
      <c r="G204" s="13">
        <v>55</v>
      </c>
      <c r="H204" s="13">
        <f t="shared" si="33"/>
        <v>1173</v>
      </c>
      <c r="I204" s="13" t="str">
        <f t="shared" si="34"/>
        <v>Zhang, Shuai................</v>
      </c>
      <c r="J204" s="13" t="str">
        <f t="shared" si="35"/>
        <v>Zhang, Shuai</v>
      </c>
      <c r="K204" s="13" t="str">
        <f t="shared" si="36"/>
        <v/>
      </c>
      <c r="L204" s="13" t="str">
        <f t="shared" si="37"/>
        <v/>
      </c>
      <c r="M204" s="13" t="str">
        <f t="shared" si="38"/>
        <v/>
      </c>
      <c r="N204" s="13">
        <f t="shared" si="39"/>
        <v>0</v>
      </c>
    </row>
    <row r="205" spans="1:14" x14ac:dyDescent="0.2">
      <c r="A205" s="12"/>
      <c r="B205" s="12"/>
      <c r="C205" s="12"/>
      <c r="D205" s="12"/>
      <c r="E205" s="12"/>
      <c r="F205" s="17"/>
      <c r="G205" s="13">
        <v>56</v>
      </c>
      <c r="H205" s="13">
        <f t="shared" si="33"/>
        <v>1975</v>
      </c>
      <c r="I205" s="13" t="str">
        <f t="shared" si="34"/>
        <v>Vekic, Donna (20)...........</v>
      </c>
      <c r="J205" s="13" t="str">
        <f t="shared" si="35"/>
        <v>Vekic, Donna</v>
      </c>
      <c r="K205" s="13" t="str">
        <f t="shared" si="36"/>
        <v/>
      </c>
      <c r="L205" s="13" t="str">
        <f t="shared" si="37"/>
        <v/>
      </c>
      <c r="M205" s="13" t="str">
        <f t="shared" si="38"/>
        <v xml:space="preserve"> (20)</v>
      </c>
      <c r="N205" s="13">
        <f t="shared" si="39"/>
        <v>0</v>
      </c>
    </row>
    <row r="206" spans="1:14" x14ac:dyDescent="0.2">
      <c r="A206" s="12"/>
      <c r="B206" s="12"/>
      <c r="C206" s="12"/>
      <c r="D206" s="12"/>
      <c r="E206" s="12"/>
      <c r="F206" s="17"/>
      <c r="G206" s="13">
        <v>57</v>
      </c>
      <c r="H206" s="13">
        <f t="shared" si="33"/>
        <v>1258</v>
      </c>
      <c r="I206" s="13" t="str">
        <f t="shared" si="34"/>
        <v>Bouzkova, Marie (32)........</v>
      </c>
      <c r="J206" s="13" t="str">
        <f t="shared" si="35"/>
        <v>Bouzkova, Marie</v>
      </c>
      <c r="K206" s="13" t="str">
        <f t="shared" si="36"/>
        <v/>
      </c>
      <c r="L206" s="13" t="str">
        <f t="shared" si="37"/>
        <v/>
      </c>
      <c r="M206" s="13" t="str">
        <f t="shared" si="38"/>
        <v xml:space="preserve"> (32)</v>
      </c>
      <c r="N206" s="13">
        <f t="shared" si="39"/>
        <v>0</v>
      </c>
    </row>
    <row r="207" spans="1:14" x14ac:dyDescent="0.2">
      <c r="A207" s="12"/>
      <c r="B207" s="12"/>
      <c r="C207" s="12"/>
      <c r="D207" s="12"/>
      <c r="E207" s="12"/>
      <c r="F207" s="17"/>
      <c r="G207" s="13">
        <v>58</v>
      </c>
      <c r="H207" s="13">
        <f t="shared" si="33"/>
        <v>616</v>
      </c>
      <c r="I207" s="13" t="str">
        <f t="shared" si="34"/>
        <v>Waltert, Simona (Q).........</v>
      </c>
      <c r="J207" s="13" t="str">
        <f t="shared" si="35"/>
        <v>Waltert, Simona</v>
      </c>
      <c r="K207" s="13" t="str">
        <f t="shared" si="36"/>
        <v/>
      </c>
      <c r="L207" s="13" t="str">
        <f t="shared" si="37"/>
        <v/>
      </c>
      <c r="M207" s="13" t="str">
        <f t="shared" si="38"/>
        <v xml:space="preserve"> (Q)</v>
      </c>
      <c r="N207" s="13">
        <f t="shared" si="39"/>
        <v>0</v>
      </c>
    </row>
    <row r="208" spans="1:14" x14ac:dyDescent="0.2">
      <c r="A208" s="12"/>
      <c r="B208" s="12"/>
      <c r="C208" s="12"/>
      <c r="D208" s="12"/>
      <c r="E208" s="12"/>
      <c r="F208" s="17"/>
      <c r="G208" s="13">
        <v>59</v>
      </c>
      <c r="H208" s="13">
        <f t="shared" si="33"/>
        <v>779</v>
      </c>
      <c r="I208" s="13" t="str">
        <f t="shared" si="34"/>
        <v>Kontaveit, Anett............</v>
      </c>
      <c r="J208" s="13" t="str">
        <f t="shared" si="35"/>
        <v>Kontaveit, Anett</v>
      </c>
      <c r="K208" s="13" t="str">
        <f t="shared" si="36"/>
        <v/>
      </c>
      <c r="L208" s="13" t="str">
        <f t="shared" si="37"/>
        <v/>
      </c>
      <c r="M208" s="13" t="str">
        <f t="shared" si="38"/>
        <v/>
      </c>
      <c r="N208" s="13">
        <f t="shared" si="39"/>
        <v>0</v>
      </c>
    </row>
    <row r="209" spans="1:14" x14ac:dyDescent="0.2">
      <c r="A209" s="12"/>
      <c r="B209" s="12"/>
      <c r="C209" s="12"/>
      <c r="D209" s="12"/>
      <c r="E209" s="12"/>
      <c r="F209" s="17"/>
      <c r="G209" s="13">
        <v>60</v>
      </c>
      <c r="H209" s="13">
        <f t="shared" si="33"/>
        <v>634</v>
      </c>
      <c r="I209" s="13" t="str">
        <f t="shared" si="34"/>
        <v>Stefanini, Lucrezia (Q).....</v>
      </c>
      <c r="J209" s="13" t="str">
        <f t="shared" si="35"/>
        <v>Stefanini, Lucrezia</v>
      </c>
      <c r="K209" s="13" t="str">
        <f t="shared" si="36"/>
        <v/>
      </c>
      <c r="L209" s="13" t="str">
        <f t="shared" si="37"/>
        <v/>
      </c>
      <c r="M209" s="13" t="str">
        <f t="shared" si="38"/>
        <v xml:space="preserve"> (Q)</v>
      </c>
      <c r="N209" s="13">
        <f t="shared" si="39"/>
        <v>0</v>
      </c>
    </row>
    <row r="210" spans="1:14" x14ac:dyDescent="0.2">
      <c r="A210" s="12"/>
      <c r="B210" s="12"/>
      <c r="C210" s="12"/>
      <c r="D210" s="12"/>
      <c r="E210" s="12"/>
      <c r="F210" s="17"/>
      <c r="G210" s="13">
        <v>61</v>
      </c>
      <c r="H210" s="13">
        <f t="shared" si="33"/>
        <v>745</v>
      </c>
      <c r="I210" s="13" t="str">
        <f t="shared" si="34"/>
        <v>Baindl, Kateryna............</v>
      </c>
      <c r="J210" s="13" t="str">
        <f t="shared" si="35"/>
        <v>Baindl, Kateryna</v>
      </c>
      <c r="K210" s="13" t="str">
        <f t="shared" si="36"/>
        <v/>
      </c>
      <c r="L210" s="13" t="str">
        <f t="shared" si="37"/>
        <v/>
      </c>
      <c r="M210" s="13" t="str">
        <f t="shared" si="38"/>
        <v/>
      </c>
      <c r="N210" s="13">
        <f t="shared" si="39"/>
        <v>0</v>
      </c>
    </row>
    <row r="211" spans="1:14" x14ac:dyDescent="0.2">
      <c r="A211" s="12"/>
      <c r="B211" s="12"/>
      <c r="C211" s="12"/>
      <c r="D211" s="12"/>
      <c r="E211" s="12"/>
      <c r="F211" s="17"/>
      <c r="G211" s="13">
        <v>62</v>
      </c>
      <c r="H211" s="13">
        <f t="shared" si="33"/>
        <v>692</v>
      </c>
      <c r="I211" s="13" t="str">
        <f t="shared" si="34"/>
        <v>Fernandez, Leylah...........</v>
      </c>
      <c r="J211" s="13" t="str">
        <f t="shared" si="35"/>
        <v>Fernandez, Leylah</v>
      </c>
      <c r="K211" s="13" t="str">
        <f t="shared" si="36"/>
        <v/>
      </c>
      <c r="L211" s="13" t="str">
        <f t="shared" si="37"/>
        <v/>
      </c>
      <c r="M211" s="13" t="str">
        <f t="shared" si="38"/>
        <v/>
      </c>
      <c r="N211" s="13">
        <f t="shared" si="39"/>
        <v>0</v>
      </c>
    </row>
    <row r="212" spans="1:14" x14ac:dyDescent="0.2">
      <c r="A212" s="12"/>
      <c r="B212" s="12"/>
      <c r="C212" s="12"/>
      <c r="D212" s="12"/>
      <c r="E212" s="12"/>
      <c r="F212" s="17"/>
      <c r="G212" s="13">
        <v>63</v>
      </c>
      <c r="H212" s="13">
        <f t="shared" si="33"/>
        <v>590</v>
      </c>
      <c r="I212" s="13" t="str">
        <f t="shared" si="34"/>
        <v>Volynets, Katie.............</v>
      </c>
      <c r="J212" s="13" t="str">
        <f t="shared" si="35"/>
        <v>Volynets, Katie</v>
      </c>
      <c r="K212" s="13" t="str">
        <f t="shared" si="36"/>
        <v/>
      </c>
      <c r="L212" s="13" t="str">
        <f t="shared" si="37"/>
        <v/>
      </c>
      <c r="M212" s="13" t="str">
        <f t="shared" si="38"/>
        <v/>
      </c>
      <c r="N212" s="13">
        <f t="shared" si="39"/>
        <v>0</v>
      </c>
    </row>
    <row r="213" spans="1:14" x14ac:dyDescent="0.2">
      <c r="A213" s="12"/>
      <c r="B213" s="12"/>
      <c r="C213" s="12"/>
      <c r="D213" s="12"/>
      <c r="E213" s="12"/>
      <c r="F213" s="17"/>
      <c r="G213" s="13">
        <v>64</v>
      </c>
      <c r="H213" s="13">
        <f t="shared" si="33"/>
        <v>4845</v>
      </c>
      <c r="I213" s="13" t="str">
        <f t="shared" si="34"/>
        <v>Garcia, Caroline (5)........</v>
      </c>
      <c r="J213" s="13" t="str">
        <f t="shared" si="35"/>
        <v>Garcia, Caroline</v>
      </c>
      <c r="K213" s="13" t="str">
        <f t="shared" si="36"/>
        <v/>
      </c>
      <c r="L213" s="13" t="str">
        <f t="shared" si="37"/>
        <v/>
      </c>
      <c r="M213" s="13" t="str">
        <f t="shared" si="38"/>
        <v xml:space="preserve"> (5)</v>
      </c>
      <c r="N213" s="13">
        <f t="shared" si="39"/>
        <v>0</v>
      </c>
    </row>
    <row r="214" spans="1:14" x14ac:dyDescent="0.2">
      <c r="A214" s="12"/>
      <c r="B214" s="12"/>
      <c r="C214" s="12"/>
      <c r="D214" s="12"/>
      <c r="E214" s="12"/>
      <c r="F214" s="17"/>
      <c r="G214" s="13">
        <v>65</v>
      </c>
      <c r="H214" s="13">
        <f t="shared" si="33"/>
        <v>3492</v>
      </c>
      <c r="I214" s="13" t="str">
        <f t="shared" si="34"/>
        <v>Jabeur, Ons (6).............</v>
      </c>
      <c r="J214" s="13" t="str">
        <f t="shared" si="35"/>
        <v>Jabeur, Ons</v>
      </c>
      <c r="K214" s="13" t="str">
        <f t="shared" si="36"/>
        <v/>
      </c>
      <c r="L214" s="13" t="str">
        <f t="shared" si="37"/>
        <v/>
      </c>
      <c r="M214" s="13" t="str">
        <f t="shared" si="38"/>
        <v xml:space="preserve"> (6)</v>
      </c>
      <c r="N214" s="13">
        <f t="shared" si="39"/>
        <v>0</v>
      </c>
    </row>
    <row r="215" spans="1:14" x14ac:dyDescent="0.2">
      <c r="A215" s="12"/>
      <c r="B215" s="12"/>
      <c r="C215" s="12"/>
      <c r="D215" s="12"/>
      <c r="E215" s="12"/>
      <c r="F215" s="17"/>
      <c r="G215" s="13">
        <v>66</v>
      </c>
      <c r="H215" s="13">
        <f t="shared" si="33"/>
        <v>858</v>
      </c>
      <c r="I215" s="13" t="str">
        <f t="shared" si="34"/>
        <v>Frech, Magdalena............</v>
      </c>
      <c r="J215" s="13" t="str">
        <f t="shared" si="35"/>
        <v>Frech, Magdalena</v>
      </c>
      <c r="K215" s="13" t="str">
        <f t="shared" si="36"/>
        <v/>
      </c>
      <c r="L215" s="13" t="str">
        <f t="shared" si="37"/>
        <v/>
      </c>
      <c r="M215" s="13" t="str">
        <f t="shared" si="38"/>
        <v/>
      </c>
      <c r="N215" s="13">
        <f t="shared" si="39"/>
        <v>0</v>
      </c>
    </row>
    <row r="216" spans="1:14" x14ac:dyDescent="0.2">
      <c r="A216" s="12"/>
      <c r="B216" s="12"/>
      <c r="C216" s="12"/>
      <c r="D216" s="12"/>
      <c r="E216" s="12"/>
      <c r="F216" s="17"/>
      <c r="G216" s="13">
        <v>67</v>
      </c>
      <c r="H216" s="13">
        <f t="shared" si="33"/>
        <v>730</v>
      </c>
      <c r="I216" s="13" t="str">
        <f t="shared" si="34"/>
        <v>Bonaventure, Ysaline........</v>
      </c>
      <c r="J216" s="13" t="str">
        <f t="shared" si="35"/>
        <v>Bonaventure, Ysaline</v>
      </c>
      <c r="K216" s="13" t="str">
        <f t="shared" si="36"/>
        <v/>
      </c>
      <c r="L216" s="13" t="str">
        <f t="shared" si="37"/>
        <v/>
      </c>
      <c r="M216" s="13" t="str">
        <f t="shared" si="38"/>
        <v/>
      </c>
      <c r="N216" s="13">
        <f t="shared" si="39"/>
        <v>0</v>
      </c>
    </row>
    <row r="217" spans="1:14" x14ac:dyDescent="0.2">
      <c r="A217" s="12"/>
      <c r="B217" s="12"/>
      <c r="C217" s="12"/>
      <c r="D217" s="12"/>
      <c r="E217" s="12"/>
      <c r="F217" s="17"/>
      <c r="G217" s="13">
        <v>68</v>
      </c>
      <c r="H217" s="13">
        <f t="shared" si="33"/>
        <v>371</v>
      </c>
      <c r="I217" s="13" t="str">
        <f t="shared" si="34"/>
        <v>Bai, Zhuoxuan (Q)...........</v>
      </c>
      <c r="J217" s="13" t="str">
        <f t="shared" si="35"/>
        <v>Bai, Zhuoxuan</v>
      </c>
      <c r="K217" s="13" t="str">
        <f t="shared" si="36"/>
        <v/>
      </c>
      <c r="L217" s="13" t="str">
        <f t="shared" si="37"/>
        <v/>
      </c>
      <c r="M217" s="13" t="str">
        <f t="shared" si="38"/>
        <v xml:space="preserve"> (Q)</v>
      </c>
      <c r="N217" s="13">
        <f t="shared" si="39"/>
        <v>0</v>
      </c>
    </row>
    <row r="218" spans="1:14" x14ac:dyDescent="0.2">
      <c r="A218" s="12"/>
      <c r="B218" s="12"/>
      <c r="C218" s="12"/>
      <c r="D218" s="12"/>
      <c r="E218" s="12"/>
      <c r="F218" s="17"/>
      <c r="G218" s="13">
        <v>69</v>
      </c>
      <c r="H218" s="13">
        <f t="shared" si="33"/>
        <v>635</v>
      </c>
      <c r="I218" s="13" t="str">
        <f t="shared" si="34"/>
        <v>Bondar, Anna................</v>
      </c>
      <c r="J218" s="13" t="str">
        <f t="shared" si="35"/>
        <v>Bondar, Anna</v>
      </c>
      <c r="K218" s="13" t="str">
        <f t="shared" si="36"/>
        <v/>
      </c>
      <c r="L218" s="13" t="str">
        <f t="shared" si="37"/>
        <v/>
      </c>
      <c r="M218" s="13" t="str">
        <f t="shared" si="38"/>
        <v/>
      </c>
      <c r="N218" s="13">
        <f t="shared" si="39"/>
        <v>0</v>
      </c>
    </row>
    <row r="219" spans="1:14" x14ac:dyDescent="0.2">
      <c r="A219" s="12"/>
      <c r="B219" s="12"/>
      <c r="C219" s="12"/>
      <c r="D219" s="12"/>
      <c r="E219" s="12"/>
      <c r="F219" s="17"/>
      <c r="G219" s="13">
        <v>70</v>
      </c>
      <c r="H219" s="13">
        <f t="shared" si="33"/>
        <v>998</v>
      </c>
      <c r="I219" s="13" t="str">
        <f t="shared" si="34"/>
        <v>Andreescu, Bianca...........</v>
      </c>
      <c r="J219" s="13" t="str">
        <f t="shared" si="35"/>
        <v>Andreescu, Bianca</v>
      </c>
      <c r="K219" s="13" t="str">
        <f t="shared" si="36"/>
        <v/>
      </c>
      <c r="L219" s="13" t="str">
        <f t="shared" si="37"/>
        <v/>
      </c>
      <c r="M219" s="13" t="str">
        <f t="shared" si="38"/>
        <v/>
      </c>
      <c r="N219" s="13">
        <f t="shared" si="39"/>
        <v>0</v>
      </c>
    </row>
    <row r="220" spans="1:14" x14ac:dyDescent="0.2">
      <c r="A220" s="12"/>
      <c r="B220" s="12"/>
      <c r="C220" s="12"/>
      <c r="D220" s="12"/>
      <c r="E220" s="12"/>
      <c r="F220" s="17"/>
      <c r="G220" s="13">
        <v>71</v>
      </c>
      <c r="H220" s="13">
        <f t="shared" si="33"/>
        <v>410</v>
      </c>
      <c r="I220" s="13" t="str">
        <f t="shared" si="34"/>
        <v>Bouzas Maneiro, Jessica (Q).</v>
      </c>
      <c r="J220" s="13" t="str">
        <f t="shared" si="35"/>
        <v>Bouzas Maneiro, Jessica</v>
      </c>
      <c r="K220" s="13" t="str">
        <f t="shared" si="36"/>
        <v/>
      </c>
      <c r="L220" s="13" t="str">
        <f t="shared" si="37"/>
        <v/>
      </c>
      <c r="M220" s="13" t="str">
        <f t="shared" si="38"/>
        <v xml:space="preserve"> (Q)</v>
      </c>
      <c r="N220" s="13">
        <f t="shared" si="39"/>
        <v>0</v>
      </c>
    </row>
    <row r="221" spans="1:14" x14ac:dyDescent="0.2">
      <c r="A221" s="12"/>
      <c r="B221" s="12"/>
      <c r="C221" s="12"/>
      <c r="D221" s="12"/>
      <c r="E221" s="12"/>
      <c r="F221" s="17"/>
      <c r="G221" s="13">
        <v>72</v>
      </c>
      <c r="H221" s="13">
        <f t="shared" si="33"/>
        <v>1527</v>
      </c>
      <c r="I221" s="13" t="str">
        <f t="shared" si="34"/>
        <v>Kalinina, Anhelina (26).....</v>
      </c>
      <c r="J221" s="13" t="str">
        <f t="shared" si="35"/>
        <v>Kalinina, Anhelina</v>
      </c>
      <c r="K221" s="13" t="str">
        <f t="shared" si="36"/>
        <v/>
      </c>
      <c r="L221" s="13" t="str">
        <f t="shared" si="37"/>
        <v/>
      </c>
      <c r="M221" s="13" t="str">
        <f t="shared" si="38"/>
        <v xml:space="preserve"> (26)</v>
      </c>
      <c r="N221" s="13">
        <f t="shared" si="39"/>
        <v>0</v>
      </c>
    </row>
    <row r="222" spans="1:14" x14ac:dyDescent="0.2">
      <c r="A222" s="12"/>
      <c r="B222" s="12"/>
      <c r="C222" s="12"/>
      <c r="D222" s="12"/>
      <c r="E222" s="12"/>
      <c r="F222" s="17"/>
      <c r="G222" s="13">
        <v>73</v>
      </c>
      <c r="H222" s="13">
        <f t="shared" si="33"/>
        <v>2025</v>
      </c>
      <c r="I222" s="13" t="str">
        <f t="shared" si="34"/>
        <v>Pliskova, Karolina (18).....</v>
      </c>
      <c r="J222" s="13" t="str">
        <f t="shared" si="35"/>
        <v>Pliskova, Karolina</v>
      </c>
      <c r="K222" s="13" t="str">
        <f t="shared" si="36"/>
        <v/>
      </c>
      <c r="L222" s="13" t="str">
        <f t="shared" si="37"/>
        <v/>
      </c>
      <c r="M222" s="13" t="str">
        <f t="shared" si="38"/>
        <v xml:space="preserve"> (18)</v>
      </c>
      <c r="N222" s="13">
        <f t="shared" si="39"/>
        <v>0</v>
      </c>
    </row>
    <row r="223" spans="1:14" x14ac:dyDescent="0.2">
      <c r="A223" s="12"/>
      <c r="B223" s="12"/>
      <c r="C223" s="12"/>
      <c r="D223" s="12"/>
      <c r="E223" s="12"/>
      <c r="F223" s="17"/>
      <c r="G223" s="13">
        <v>74</v>
      </c>
      <c r="H223" s="13">
        <f t="shared" si="33"/>
        <v>322</v>
      </c>
      <c r="I223" s="13" t="str">
        <f t="shared" si="34"/>
        <v>Stevanovic, Natalija (Q)....</v>
      </c>
      <c r="J223" s="13" t="str">
        <f t="shared" si="35"/>
        <v>Stevanovic, Natalija</v>
      </c>
      <c r="K223" s="13" t="str">
        <f t="shared" si="36"/>
        <v/>
      </c>
      <c r="L223" s="13" t="str">
        <f t="shared" si="37"/>
        <v/>
      </c>
      <c r="M223" s="13" t="str">
        <f t="shared" si="38"/>
        <v xml:space="preserve"> (Q)</v>
      </c>
      <c r="N223" s="13">
        <f t="shared" si="39"/>
        <v>0</v>
      </c>
    </row>
    <row r="224" spans="1:14" x14ac:dyDescent="0.2">
      <c r="A224" s="12"/>
      <c r="B224" s="12"/>
      <c r="C224" s="12"/>
      <c r="D224" s="12"/>
      <c r="E224" s="12"/>
      <c r="F224" s="17"/>
      <c r="G224" s="13">
        <v>75</v>
      </c>
      <c r="H224" s="13">
        <f t="shared" si="33"/>
        <v>411</v>
      </c>
      <c r="I224" s="13" t="str">
        <f t="shared" si="34"/>
        <v>Zhao, Carol (Q).............</v>
      </c>
      <c r="J224" s="13" t="str">
        <f t="shared" si="35"/>
        <v>Zhao, Carol</v>
      </c>
      <c r="K224" s="13" t="str">
        <f t="shared" si="36"/>
        <v/>
      </c>
      <c r="L224" s="13" t="str">
        <f t="shared" si="37"/>
        <v/>
      </c>
      <c r="M224" s="13" t="str">
        <f t="shared" si="38"/>
        <v xml:space="preserve"> (Q)</v>
      </c>
      <c r="N224" s="13">
        <f t="shared" si="39"/>
        <v>0</v>
      </c>
    </row>
    <row r="225" spans="1:14" x14ac:dyDescent="0.2">
      <c r="A225" s="12"/>
      <c r="B225" s="12"/>
      <c r="C225" s="12"/>
      <c r="D225" s="12"/>
      <c r="E225" s="12"/>
      <c r="F225" s="17"/>
      <c r="G225" s="13">
        <v>76</v>
      </c>
      <c r="H225" s="13">
        <f t="shared" si="33"/>
        <v>603</v>
      </c>
      <c r="I225" s="13" t="str">
        <f t="shared" si="34"/>
        <v>Korpatsch, Tamara (LL)......</v>
      </c>
      <c r="J225" s="13" t="str">
        <f t="shared" si="35"/>
        <v>Korpatsch, Tamara</v>
      </c>
      <c r="K225" s="13" t="str">
        <f t="shared" si="36"/>
        <v/>
      </c>
      <c r="L225" s="13" t="str">
        <f t="shared" si="37"/>
        <v/>
      </c>
      <c r="M225" s="13" t="str">
        <f t="shared" si="38"/>
        <v xml:space="preserve"> (LL)</v>
      </c>
      <c r="N225" s="13">
        <f t="shared" si="39"/>
        <v>0</v>
      </c>
    </row>
    <row r="226" spans="1:14" x14ac:dyDescent="0.2">
      <c r="A226" s="12"/>
      <c r="B226" s="12"/>
      <c r="C226" s="12"/>
      <c r="D226" s="12"/>
      <c r="E226" s="12"/>
      <c r="F226" s="17"/>
      <c r="G226" s="13">
        <v>77</v>
      </c>
      <c r="H226" s="13">
        <f t="shared" si="33"/>
        <v>868</v>
      </c>
      <c r="I226" s="13" t="str">
        <f t="shared" si="34"/>
        <v>Sasnovich, Aliaksandra......</v>
      </c>
      <c r="J226" s="13" t="str">
        <f t="shared" si="35"/>
        <v>Sasnovich, Aliaksandra</v>
      </c>
      <c r="K226" s="13" t="str">
        <f t="shared" si="36"/>
        <v/>
      </c>
      <c r="L226" s="13" t="str">
        <f t="shared" si="37"/>
        <v/>
      </c>
      <c r="M226" s="13" t="str">
        <f t="shared" si="38"/>
        <v/>
      </c>
      <c r="N226" s="13">
        <f t="shared" si="39"/>
        <v>0</v>
      </c>
    </row>
    <row r="227" spans="1:14" x14ac:dyDescent="0.2">
      <c r="A227" s="12"/>
      <c r="B227" s="12"/>
      <c r="C227" s="12"/>
      <c r="D227" s="12"/>
      <c r="E227" s="12"/>
      <c r="F227" s="17"/>
      <c r="G227" s="13">
        <v>78</v>
      </c>
      <c r="H227" s="13">
        <f t="shared" si="33"/>
        <v>642</v>
      </c>
      <c r="I227" s="13" t="str">
        <f t="shared" si="34"/>
        <v>Parrizas Diaz, Nuria........</v>
      </c>
      <c r="J227" s="13" t="str">
        <f t="shared" si="35"/>
        <v>Parrizas Diaz, Nuria</v>
      </c>
      <c r="K227" s="13" t="str">
        <f t="shared" si="36"/>
        <v/>
      </c>
      <c r="L227" s="13" t="str">
        <f t="shared" si="37"/>
        <v/>
      </c>
      <c r="M227" s="13" t="str">
        <f t="shared" si="38"/>
        <v/>
      </c>
      <c r="N227" s="13">
        <f t="shared" si="39"/>
        <v>0</v>
      </c>
    </row>
    <row r="228" spans="1:14" x14ac:dyDescent="0.2">
      <c r="A228" s="12"/>
      <c r="B228" s="12"/>
      <c r="C228" s="12"/>
      <c r="D228" s="12"/>
      <c r="E228" s="12"/>
      <c r="F228" s="17"/>
      <c r="G228" s="13">
        <v>79</v>
      </c>
      <c r="H228" s="13">
        <f t="shared" si="33"/>
        <v>1100</v>
      </c>
      <c r="I228" s="13" t="str">
        <f t="shared" si="34"/>
        <v>Paolini, Jasmine............</v>
      </c>
      <c r="J228" s="13" t="str">
        <f t="shared" si="35"/>
        <v>Paolini, Jasmine</v>
      </c>
      <c r="K228" s="13" t="str">
        <f t="shared" si="36"/>
        <v/>
      </c>
      <c r="L228" s="13" t="str">
        <f t="shared" si="37"/>
        <v/>
      </c>
      <c r="M228" s="13" t="str">
        <f t="shared" si="38"/>
        <v/>
      </c>
      <c r="N228" s="13">
        <f t="shared" si="39"/>
        <v>0</v>
      </c>
    </row>
    <row r="229" spans="1:14" x14ac:dyDescent="0.2">
      <c r="A229" s="12"/>
      <c r="B229" s="12"/>
      <c r="C229" s="12"/>
      <c r="D229" s="12"/>
      <c r="E229" s="12"/>
      <c r="F229" s="17"/>
      <c r="G229" s="13">
        <v>80</v>
      </c>
      <c r="H229" s="13">
        <f t="shared" si="33"/>
        <v>3101</v>
      </c>
      <c r="I229" s="13" t="str">
        <f t="shared" si="34"/>
        <v>Kvitova, Petra (9)..........</v>
      </c>
      <c r="J229" s="13" t="str">
        <f t="shared" si="35"/>
        <v>Kvitova, Petra</v>
      </c>
      <c r="K229" s="13" t="str">
        <f t="shared" si="36"/>
        <v/>
      </c>
      <c r="L229" s="13" t="str">
        <f t="shared" si="37"/>
        <v/>
      </c>
      <c r="M229" s="13" t="str">
        <f t="shared" si="38"/>
        <v xml:space="preserve"> (9)</v>
      </c>
      <c r="N229" s="13">
        <f t="shared" si="39"/>
        <v>0</v>
      </c>
    </row>
    <row r="230" spans="1:14" x14ac:dyDescent="0.2">
      <c r="A230" s="12"/>
      <c r="B230" s="12"/>
      <c r="C230" s="12"/>
      <c r="D230" s="12"/>
      <c r="E230" s="12"/>
      <c r="F230" s="17"/>
      <c r="G230" s="13">
        <v>81</v>
      </c>
      <c r="H230" s="13">
        <f t="shared" si="33"/>
        <v>2560</v>
      </c>
      <c r="I230" s="13" t="str">
        <f t="shared" si="34"/>
        <v>Haddad Maia, Beatriz (13)...</v>
      </c>
      <c r="J230" s="13" t="str">
        <f t="shared" si="35"/>
        <v>Haddad Maia, Beatriz</v>
      </c>
      <c r="K230" s="13" t="str">
        <f t="shared" si="36"/>
        <v/>
      </c>
      <c r="L230" s="13" t="str">
        <f t="shared" si="37"/>
        <v/>
      </c>
      <c r="M230" s="13" t="str">
        <f t="shared" si="38"/>
        <v xml:space="preserve"> (13)</v>
      </c>
      <c r="N230" s="13">
        <f t="shared" si="39"/>
        <v>0</v>
      </c>
    </row>
    <row r="231" spans="1:14" x14ac:dyDescent="0.2">
      <c r="A231" s="12"/>
      <c r="B231" s="12"/>
      <c r="C231" s="12"/>
      <c r="D231" s="12"/>
      <c r="E231" s="12"/>
      <c r="F231" s="17"/>
      <c r="G231" s="13">
        <v>82</v>
      </c>
      <c r="H231" s="13">
        <f t="shared" si="33"/>
        <v>981</v>
      </c>
      <c r="I231" s="13" t="str">
        <f t="shared" si="34"/>
        <v>Putintseva, Yulia...........</v>
      </c>
      <c r="J231" s="13" t="str">
        <f t="shared" si="35"/>
        <v>Putintseva, Yulia</v>
      </c>
      <c r="K231" s="13" t="str">
        <f t="shared" si="36"/>
        <v/>
      </c>
      <c r="L231" s="13" t="str">
        <f t="shared" si="37"/>
        <v/>
      </c>
      <c r="M231" s="13" t="str">
        <f t="shared" si="38"/>
        <v/>
      </c>
      <c r="N231" s="13">
        <f t="shared" si="39"/>
        <v>0</v>
      </c>
    </row>
    <row r="232" spans="1:14" x14ac:dyDescent="0.2">
      <c r="A232" s="12"/>
      <c r="B232" s="12"/>
      <c r="C232" s="12"/>
      <c r="D232" s="12"/>
      <c r="E232" s="12"/>
      <c r="F232" s="17"/>
      <c r="G232" s="13">
        <v>83</v>
      </c>
      <c r="H232" s="13">
        <f t="shared" si="33"/>
        <v>541</v>
      </c>
      <c r="I232" s="13" t="str">
        <f t="shared" si="34"/>
        <v>Cristian, Jaqueline (PR)....</v>
      </c>
      <c r="J232" s="13" t="str">
        <f t="shared" si="35"/>
        <v>Cristian, Jaqueline</v>
      </c>
      <c r="K232" s="13" t="str">
        <f t="shared" si="36"/>
        <v/>
      </c>
      <c r="L232" s="13" t="str">
        <f t="shared" si="37"/>
        <v/>
      </c>
      <c r="M232" s="13" t="str">
        <f t="shared" si="38"/>
        <v xml:space="preserve"> (PR)</v>
      </c>
      <c r="N232" s="13">
        <f t="shared" si="39"/>
        <v>0</v>
      </c>
    </row>
    <row r="233" spans="1:14" x14ac:dyDescent="0.2">
      <c r="A233" s="12"/>
      <c r="B233" s="12"/>
      <c r="C233" s="12"/>
      <c r="D233" s="12"/>
      <c r="E233" s="12"/>
      <c r="F233" s="17"/>
      <c r="G233" s="13">
        <v>84</v>
      </c>
      <c r="H233" s="13">
        <f t="shared" si="33"/>
        <v>880</v>
      </c>
      <c r="I233" s="13" t="str">
        <f t="shared" si="34"/>
        <v>Bronzetti, Lucia............</v>
      </c>
      <c r="J233" s="13" t="str">
        <f t="shared" si="35"/>
        <v>Bronzetti, Lucia</v>
      </c>
      <c r="K233" s="13" t="str">
        <f t="shared" si="36"/>
        <v/>
      </c>
      <c r="L233" s="13" t="str">
        <f t="shared" si="37"/>
        <v/>
      </c>
      <c r="M233" s="13" t="str">
        <f t="shared" si="38"/>
        <v/>
      </c>
      <c r="N233" s="13">
        <f t="shared" si="39"/>
        <v>0</v>
      </c>
    </row>
    <row r="234" spans="1:14" x14ac:dyDescent="0.2">
      <c r="A234" s="12"/>
      <c r="B234" s="12"/>
      <c r="C234" s="12"/>
      <c r="D234" s="12"/>
      <c r="E234" s="12"/>
      <c r="F234" s="17"/>
      <c r="G234" s="13">
        <v>85</v>
      </c>
      <c r="H234" s="13">
        <f t="shared" si="33"/>
        <v>1187</v>
      </c>
      <c r="I234" s="13" t="str">
        <f t="shared" si="34"/>
        <v>Cirstea, Sorana.............</v>
      </c>
      <c r="J234" s="13" t="str">
        <f t="shared" si="35"/>
        <v>Cirstea, Sorana</v>
      </c>
      <c r="K234" s="13" t="str">
        <f t="shared" si="36"/>
        <v/>
      </c>
      <c r="L234" s="13" t="str">
        <f t="shared" si="37"/>
        <v/>
      </c>
      <c r="M234" s="13" t="str">
        <f t="shared" si="38"/>
        <v/>
      </c>
      <c r="N234" s="13">
        <f t="shared" si="39"/>
        <v>0</v>
      </c>
    </row>
    <row r="235" spans="1:14" x14ac:dyDescent="0.2">
      <c r="A235" s="12"/>
      <c r="B235" s="12"/>
      <c r="C235" s="12"/>
      <c r="D235" s="12"/>
      <c r="E235" s="12"/>
      <c r="F235" s="17"/>
      <c r="G235" s="13">
        <v>86</v>
      </c>
      <c r="H235" s="13">
        <f t="shared" si="33"/>
        <v>920</v>
      </c>
      <c r="I235" s="13" t="str">
        <f t="shared" si="34"/>
        <v>Maria, Tatjana..............</v>
      </c>
      <c r="J235" s="13" t="str">
        <f t="shared" si="35"/>
        <v>Maria, Tatjana</v>
      </c>
      <c r="K235" s="13" t="str">
        <f t="shared" si="36"/>
        <v/>
      </c>
      <c r="L235" s="13" t="str">
        <f t="shared" si="37"/>
        <v/>
      </c>
      <c r="M235" s="13" t="str">
        <f t="shared" si="38"/>
        <v/>
      </c>
      <c r="N235" s="13">
        <f t="shared" si="39"/>
        <v>0</v>
      </c>
    </row>
    <row r="236" spans="1:14" x14ac:dyDescent="0.2">
      <c r="A236" s="12"/>
      <c r="B236" s="12"/>
      <c r="C236" s="12"/>
      <c r="D236" s="12"/>
      <c r="E236" s="12"/>
      <c r="F236" s="17"/>
      <c r="G236" s="13">
        <v>87</v>
      </c>
      <c r="H236" s="13">
        <f t="shared" si="33"/>
        <v>601</v>
      </c>
      <c r="I236" s="13" t="str">
        <f t="shared" si="34"/>
        <v>Minnen, Greet (Q)...........</v>
      </c>
      <c r="J236" s="13" t="str">
        <f t="shared" si="35"/>
        <v>Minnen, Greet</v>
      </c>
      <c r="K236" s="13" t="str">
        <f t="shared" si="36"/>
        <v/>
      </c>
      <c r="L236" s="13" t="str">
        <f t="shared" si="37"/>
        <v/>
      </c>
      <c r="M236" s="13" t="str">
        <f t="shared" si="38"/>
        <v xml:space="preserve"> (Q)</v>
      </c>
      <c r="N236" s="13">
        <f t="shared" si="39"/>
        <v>0</v>
      </c>
    </row>
    <row r="237" spans="1:14" x14ac:dyDescent="0.2">
      <c r="A237" s="12"/>
      <c r="B237" s="12"/>
      <c r="C237" s="12"/>
      <c r="D237" s="12"/>
      <c r="E237" s="12"/>
      <c r="F237" s="17"/>
      <c r="G237" s="13">
        <v>88</v>
      </c>
      <c r="H237" s="13">
        <f t="shared" si="33"/>
        <v>2105</v>
      </c>
      <c r="I237" s="13" t="str">
        <f t="shared" si="34"/>
        <v>Ostapenko, Jelena (17)......</v>
      </c>
      <c r="J237" s="13" t="str">
        <f t="shared" si="35"/>
        <v>Ostapenko, Jelena</v>
      </c>
      <c r="K237" s="13" t="str">
        <f t="shared" si="36"/>
        <v/>
      </c>
      <c r="L237" s="13" t="str">
        <f t="shared" si="37"/>
        <v/>
      </c>
      <c r="M237" s="13" t="str">
        <f t="shared" si="38"/>
        <v xml:space="preserve"> (17)</v>
      </c>
      <c r="N237" s="13">
        <f t="shared" si="39"/>
        <v>0</v>
      </c>
    </row>
    <row r="238" spans="1:14" x14ac:dyDescent="0.2">
      <c r="A238" s="12"/>
      <c r="B238" s="12"/>
      <c r="C238" s="12"/>
      <c r="D238" s="12"/>
      <c r="E238" s="12"/>
      <c r="F238" s="17"/>
      <c r="G238" s="13">
        <v>89</v>
      </c>
      <c r="H238" s="13">
        <f t="shared" si="33"/>
        <v>1519</v>
      </c>
      <c r="I238" s="13" t="str">
        <f t="shared" si="34"/>
        <v>Pera, Bernarda (27).........</v>
      </c>
      <c r="J238" s="13" t="str">
        <f t="shared" si="35"/>
        <v>Pera, Bernarda</v>
      </c>
      <c r="K238" s="13" t="str">
        <f t="shared" si="36"/>
        <v/>
      </c>
      <c r="L238" s="13" t="str">
        <f t="shared" si="37"/>
        <v/>
      </c>
      <c r="M238" s="13" t="str">
        <f t="shared" si="38"/>
        <v xml:space="preserve"> (27)</v>
      </c>
      <c r="N238" s="13">
        <f t="shared" si="39"/>
        <v>0</v>
      </c>
    </row>
    <row r="239" spans="1:14" x14ac:dyDescent="0.2">
      <c r="A239" s="12"/>
      <c r="B239" s="12"/>
      <c r="C239" s="12"/>
      <c r="D239" s="12"/>
      <c r="E239" s="12"/>
      <c r="F239" s="17"/>
      <c r="G239" s="13">
        <v>90</v>
      </c>
      <c r="H239" s="13">
        <f t="shared" si="33"/>
        <v>680</v>
      </c>
      <c r="I239" s="13" t="str">
        <f t="shared" si="34"/>
        <v>Tomova, Viktoriya...........</v>
      </c>
      <c r="J239" s="13" t="str">
        <f t="shared" si="35"/>
        <v>Tomova, Viktoriya</v>
      </c>
      <c r="K239" s="13" t="str">
        <f t="shared" si="36"/>
        <v/>
      </c>
      <c r="L239" s="13" t="str">
        <f t="shared" si="37"/>
        <v/>
      </c>
      <c r="M239" s="13" t="str">
        <f t="shared" si="38"/>
        <v/>
      </c>
      <c r="N239" s="13">
        <f t="shared" si="39"/>
        <v>0</v>
      </c>
    </row>
    <row r="240" spans="1:14" x14ac:dyDescent="0.2">
      <c r="A240" s="12"/>
      <c r="B240" s="12"/>
      <c r="C240" s="12"/>
      <c r="D240" s="12"/>
      <c r="E240" s="12"/>
      <c r="F240" s="17"/>
      <c r="G240" s="13">
        <v>91</v>
      </c>
      <c r="H240" s="13">
        <f t="shared" si="33"/>
        <v>733</v>
      </c>
      <c r="I240" s="13" t="str">
        <f t="shared" si="34"/>
        <v>Boulter, Katie (WC).........</v>
      </c>
      <c r="J240" s="13" t="str">
        <f t="shared" si="35"/>
        <v>Boulter, Katie</v>
      </c>
      <c r="K240" s="13" t="str">
        <f t="shared" si="36"/>
        <v/>
      </c>
      <c r="L240" s="13" t="str">
        <f t="shared" si="37"/>
        <v/>
      </c>
      <c r="M240" s="13" t="str">
        <f t="shared" si="38"/>
        <v xml:space="preserve"> (WC)</v>
      </c>
      <c r="N240" s="13">
        <f t="shared" si="39"/>
        <v>0</v>
      </c>
    </row>
    <row r="241" spans="1:14" x14ac:dyDescent="0.2">
      <c r="A241" s="12"/>
      <c r="B241" s="12"/>
      <c r="C241" s="12"/>
      <c r="D241" s="12"/>
      <c r="E241" s="12"/>
      <c r="F241" s="17"/>
      <c r="G241" s="13">
        <v>92</v>
      </c>
      <c r="H241" s="13">
        <f t="shared" si="33"/>
        <v>314</v>
      </c>
      <c r="I241" s="13" t="str">
        <f t="shared" si="34"/>
        <v>Saville, Daria (PR).........</v>
      </c>
      <c r="J241" s="13" t="str">
        <f t="shared" si="35"/>
        <v>Saville, Daria</v>
      </c>
      <c r="K241" s="13" t="str">
        <f t="shared" si="36"/>
        <v/>
      </c>
      <c r="L241" s="13" t="str">
        <f t="shared" si="37"/>
        <v/>
      </c>
      <c r="M241" s="13" t="str">
        <f t="shared" si="38"/>
        <v xml:space="preserve"> (PR)</v>
      </c>
      <c r="N241" s="13">
        <f t="shared" si="39"/>
        <v>0</v>
      </c>
    </row>
    <row r="242" spans="1:14" x14ac:dyDescent="0.2">
      <c r="A242" s="12"/>
      <c r="B242" s="12"/>
      <c r="C242" s="12"/>
      <c r="D242" s="12"/>
      <c r="E242" s="12"/>
      <c r="F242" s="17"/>
      <c r="G242" s="13">
        <v>93</v>
      </c>
      <c r="H242" s="13">
        <f t="shared" si="33"/>
        <v>584</v>
      </c>
      <c r="I242" s="13" t="str">
        <f t="shared" si="34"/>
        <v>Hibino, Nao (LL)............</v>
      </c>
      <c r="J242" s="13" t="str">
        <f t="shared" si="35"/>
        <v>Hibino, Nao</v>
      </c>
      <c r="K242" s="13" t="str">
        <f t="shared" si="36"/>
        <v/>
      </c>
      <c r="L242" s="13" t="str">
        <f t="shared" si="37"/>
        <v/>
      </c>
      <c r="M242" s="13" t="str">
        <f t="shared" si="38"/>
        <v xml:space="preserve"> (LL)</v>
      </c>
      <c r="N242" s="13">
        <f t="shared" si="39"/>
        <v>0</v>
      </c>
    </row>
    <row r="243" spans="1:14" x14ac:dyDescent="0.2">
      <c r="A243" s="12"/>
      <c r="B243" s="12"/>
      <c r="C243" s="12"/>
      <c r="D243" s="12"/>
      <c r="E243" s="12"/>
      <c r="F243" s="17"/>
      <c r="G243" s="13">
        <v>94</v>
      </c>
      <c r="H243" s="13">
        <f t="shared" si="33"/>
        <v>800</v>
      </c>
      <c r="I243" s="13" t="str">
        <f t="shared" si="34"/>
        <v>Cornet, Alize...............</v>
      </c>
      <c r="J243" s="13" t="str">
        <f t="shared" si="35"/>
        <v>Cornet, Alize</v>
      </c>
      <c r="K243" s="13" t="str">
        <f t="shared" si="36"/>
        <v/>
      </c>
      <c r="L243" s="13" t="str">
        <f t="shared" si="37"/>
        <v/>
      </c>
      <c r="M243" s="13" t="str">
        <f t="shared" si="38"/>
        <v/>
      </c>
      <c r="N243" s="13">
        <f t="shared" si="39"/>
        <v>0</v>
      </c>
    </row>
    <row r="244" spans="1:14" x14ac:dyDescent="0.2">
      <c r="A244" s="12"/>
      <c r="B244" s="12"/>
      <c r="C244" s="12"/>
      <c r="D244" s="12"/>
      <c r="E244" s="12"/>
      <c r="F244" s="17"/>
      <c r="G244" s="13">
        <v>95</v>
      </c>
      <c r="H244" s="13">
        <f t="shared" si="33"/>
        <v>1045</v>
      </c>
      <c r="I244" s="13" t="str">
        <f t="shared" si="34"/>
        <v>Rogers, Shelby..............</v>
      </c>
      <c r="J244" s="13" t="str">
        <f t="shared" si="35"/>
        <v>Rogers, Shelby</v>
      </c>
      <c r="K244" s="13" t="str">
        <f t="shared" si="36"/>
        <v/>
      </c>
      <c r="L244" s="13" t="str">
        <f t="shared" si="37"/>
        <v/>
      </c>
      <c r="M244" s="13" t="str">
        <f t="shared" si="38"/>
        <v/>
      </c>
      <c r="N244" s="13">
        <f t="shared" si="39"/>
        <v>0</v>
      </c>
    </row>
    <row r="245" spans="1:14" x14ac:dyDescent="0.2">
      <c r="A245" s="12"/>
      <c r="B245" s="12"/>
      <c r="C245" s="12"/>
      <c r="D245" s="12"/>
      <c r="E245" s="12"/>
      <c r="F245" s="17"/>
      <c r="G245" s="13">
        <v>96</v>
      </c>
      <c r="H245" s="13">
        <f t="shared" si="33"/>
        <v>5090</v>
      </c>
      <c r="I245" s="13" t="str">
        <f t="shared" si="34"/>
        <v>Rybakina, Elena (3).........</v>
      </c>
      <c r="J245" s="13" t="str">
        <f t="shared" si="35"/>
        <v>Rybakina, Elena</v>
      </c>
      <c r="K245" s="13" t="str">
        <f t="shared" si="36"/>
        <v/>
      </c>
      <c r="L245" s="13" t="str">
        <f t="shared" si="37"/>
        <v/>
      </c>
      <c r="M245" s="13" t="str">
        <f t="shared" si="38"/>
        <v xml:space="preserve"> (3)</v>
      </c>
      <c r="N245" s="13">
        <f t="shared" si="39"/>
        <v>0</v>
      </c>
    </row>
    <row r="246" spans="1:14" x14ac:dyDescent="0.2">
      <c r="A246" s="12"/>
      <c r="B246" s="12"/>
      <c r="C246" s="12"/>
      <c r="D246" s="12"/>
      <c r="E246" s="12"/>
      <c r="F246" s="17"/>
      <c r="G246" s="13">
        <v>97</v>
      </c>
      <c r="H246" s="13">
        <f t="shared" si="33"/>
        <v>3301</v>
      </c>
      <c r="I246" s="13" t="str">
        <f t="shared" si="34"/>
        <v>Sakkari, Maria (8)..........</v>
      </c>
      <c r="J246" s="13" t="str">
        <f t="shared" si="35"/>
        <v>Sakkari, Maria</v>
      </c>
      <c r="K246" s="13" t="str">
        <f t="shared" si="36"/>
        <v/>
      </c>
      <c r="L246" s="13" t="str">
        <f t="shared" si="37"/>
        <v/>
      </c>
      <c r="M246" s="13" t="str">
        <f t="shared" si="38"/>
        <v xml:space="preserve"> (8)</v>
      </c>
      <c r="N246" s="13">
        <f t="shared" si="39"/>
        <v>0</v>
      </c>
    </row>
    <row r="247" spans="1:14" x14ac:dyDescent="0.2">
      <c r="A247" s="12"/>
      <c r="B247" s="12"/>
      <c r="C247" s="12"/>
      <c r="D247" s="12"/>
      <c r="E247" s="12"/>
      <c r="F247" s="17"/>
      <c r="G247" s="13">
        <v>98</v>
      </c>
      <c r="H247" s="13">
        <f t="shared" si="33"/>
        <v>1200</v>
      </c>
      <c r="I247" s="13" t="str">
        <f t="shared" si="34"/>
        <v>Kostyuk, Marta..............</v>
      </c>
      <c r="J247" s="13" t="str">
        <f t="shared" si="35"/>
        <v>Kostyuk, Marta</v>
      </c>
      <c r="K247" s="13" t="str">
        <f t="shared" si="36"/>
        <v/>
      </c>
      <c r="L247" s="13" t="str">
        <f t="shared" si="37"/>
        <v/>
      </c>
      <c r="M247" s="13" t="str">
        <f t="shared" si="38"/>
        <v/>
      </c>
      <c r="N247" s="13">
        <f t="shared" si="39"/>
        <v>0</v>
      </c>
    </row>
    <row r="248" spans="1:14" x14ac:dyDescent="0.2">
      <c r="A248" s="12"/>
      <c r="B248" s="12"/>
      <c r="C248" s="12"/>
      <c r="D248" s="12"/>
      <c r="E248" s="12"/>
      <c r="F248" s="17"/>
      <c r="G248" s="13">
        <v>99</v>
      </c>
      <c r="H248" s="13">
        <f t="shared" si="33"/>
        <v>502</v>
      </c>
      <c r="I248" s="13" t="str">
        <f t="shared" si="34"/>
        <v>Riske-Amritraj, Alison......</v>
      </c>
      <c r="J248" s="13" t="str">
        <f t="shared" si="35"/>
        <v>Riske-Amritraj, Alison</v>
      </c>
      <c r="K248" s="13" t="str">
        <f t="shared" si="36"/>
        <v/>
      </c>
      <c r="L248" s="13" t="str">
        <f t="shared" si="37"/>
        <v/>
      </c>
      <c r="M248" s="13" t="str">
        <f t="shared" si="38"/>
        <v/>
      </c>
      <c r="N248" s="13">
        <f t="shared" si="39"/>
        <v>0</v>
      </c>
    </row>
    <row r="249" spans="1:14" x14ac:dyDescent="0.2">
      <c r="A249" s="12"/>
      <c r="B249" s="12"/>
      <c r="C249" s="12"/>
      <c r="D249" s="12"/>
      <c r="E249" s="12"/>
      <c r="F249" s="17"/>
      <c r="G249" s="13">
        <v>100</v>
      </c>
      <c r="H249" s="13">
        <f t="shared" si="33"/>
        <v>1233</v>
      </c>
      <c r="I249" s="13" t="str">
        <f t="shared" si="34"/>
        <v>Badosa, Paula...............</v>
      </c>
      <c r="J249" s="13" t="str">
        <f t="shared" si="35"/>
        <v>Badosa, Paula</v>
      </c>
      <c r="K249" s="13" t="str">
        <f t="shared" si="36"/>
        <v/>
      </c>
      <c r="L249" s="13" t="str">
        <f t="shared" si="37"/>
        <v/>
      </c>
      <c r="M249" s="13" t="str">
        <f t="shared" si="38"/>
        <v/>
      </c>
      <c r="N249" s="13">
        <f t="shared" si="39"/>
        <v>0</v>
      </c>
    </row>
    <row r="250" spans="1:14" x14ac:dyDescent="0.2">
      <c r="A250" s="12"/>
      <c r="B250" s="12"/>
      <c r="C250" s="12"/>
      <c r="D250" s="12"/>
      <c r="E250" s="12"/>
      <c r="F250" s="17"/>
      <c r="G250" s="13">
        <v>101</v>
      </c>
      <c r="H250" s="13">
        <f t="shared" si="33"/>
        <v>511</v>
      </c>
      <c r="I250" s="13" t="str">
        <f t="shared" si="34"/>
        <v>Golubic, Viktorija (Q)......</v>
      </c>
      <c r="J250" s="13" t="str">
        <f t="shared" si="35"/>
        <v>Golubic, Viktorija</v>
      </c>
      <c r="K250" s="13" t="str">
        <f t="shared" si="36"/>
        <v/>
      </c>
      <c r="L250" s="13" t="str">
        <f t="shared" si="37"/>
        <v/>
      </c>
      <c r="M250" s="13" t="str">
        <f t="shared" si="38"/>
        <v xml:space="preserve"> (Q)</v>
      </c>
      <c r="N250" s="13">
        <f t="shared" si="39"/>
        <v>0</v>
      </c>
    </row>
    <row r="251" spans="1:14" x14ac:dyDescent="0.2">
      <c r="A251" s="12"/>
      <c r="B251" s="12"/>
      <c r="C251" s="12"/>
      <c r="D251" s="12"/>
      <c r="E251" s="12"/>
      <c r="F251" s="17"/>
      <c r="G251" s="13">
        <v>102</v>
      </c>
      <c r="H251" s="13">
        <f t="shared" si="33"/>
        <v>792</v>
      </c>
      <c r="I251" s="13" t="str">
        <f t="shared" si="34"/>
        <v>Schmiedlova, Anna...........</v>
      </c>
      <c r="J251" s="13" t="str">
        <f t="shared" si="35"/>
        <v>Schmiedlova, Anna</v>
      </c>
      <c r="K251" s="13" t="str">
        <f t="shared" si="36"/>
        <v/>
      </c>
      <c r="L251" s="13" t="str">
        <f t="shared" si="37"/>
        <v/>
      </c>
      <c r="M251" s="13" t="str">
        <f t="shared" si="38"/>
        <v/>
      </c>
      <c r="N251" s="13">
        <f t="shared" si="39"/>
        <v>0</v>
      </c>
    </row>
    <row r="252" spans="1:14" x14ac:dyDescent="0.2">
      <c r="A252" s="12"/>
      <c r="B252" s="12"/>
      <c r="C252" s="12"/>
      <c r="D252" s="12"/>
      <c r="E252" s="12"/>
      <c r="F252" s="17"/>
      <c r="G252" s="13">
        <v>103</v>
      </c>
      <c r="H252" s="13">
        <f t="shared" si="33"/>
        <v>262</v>
      </c>
      <c r="I252" s="13" t="str">
        <f t="shared" si="34"/>
        <v>Kartal, Sonay (WC)..........</v>
      </c>
      <c r="J252" s="13" t="str">
        <f t="shared" si="35"/>
        <v>Kartal, Sonay</v>
      </c>
      <c r="K252" s="13" t="str">
        <f t="shared" si="36"/>
        <v/>
      </c>
      <c r="L252" s="13" t="str">
        <f t="shared" si="37"/>
        <v/>
      </c>
      <c r="M252" s="13" t="str">
        <f t="shared" si="38"/>
        <v xml:space="preserve"> (WC)</v>
      </c>
      <c r="N252" s="13">
        <f t="shared" si="39"/>
        <v>0</v>
      </c>
    </row>
    <row r="253" spans="1:14" x14ac:dyDescent="0.2">
      <c r="A253" s="12"/>
      <c r="B253" s="12"/>
      <c r="C253" s="12"/>
      <c r="D253" s="12"/>
      <c r="E253" s="12"/>
      <c r="F253" s="17"/>
      <c r="G253" s="13">
        <v>104</v>
      </c>
      <c r="H253" s="13">
        <f t="shared" si="33"/>
        <v>1637</v>
      </c>
      <c r="I253" s="13" t="str">
        <f t="shared" si="34"/>
        <v>Keys, Madison (25)..........</v>
      </c>
      <c r="J253" s="13" t="str">
        <f t="shared" si="35"/>
        <v>Keys, Madison</v>
      </c>
      <c r="K253" s="13" t="str">
        <f t="shared" si="36"/>
        <v/>
      </c>
      <c r="L253" s="13" t="str">
        <f t="shared" si="37"/>
        <v/>
      </c>
      <c r="M253" s="13" t="str">
        <f t="shared" si="38"/>
        <v xml:space="preserve"> (25)</v>
      </c>
      <c r="N253" s="13">
        <f t="shared" si="39"/>
        <v>0</v>
      </c>
    </row>
    <row r="254" spans="1:14" x14ac:dyDescent="0.2">
      <c r="A254" s="12"/>
      <c r="B254" s="12"/>
      <c r="C254" s="12"/>
      <c r="D254" s="12"/>
      <c r="E254" s="12"/>
      <c r="F254" s="17"/>
      <c r="G254" s="13">
        <v>105</v>
      </c>
      <c r="H254" s="13">
        <f t="shared" si="33"/>
        <v>1845</v>
      </c>
      <c r="I254" s="13" t="str">
        <f t="shared" si="34"/>
        <v>Potapova, Anastasia (22)....</v>
      </c>
      <c r="J254" s="13" t="str">
        <f t="shared" si="35"/>
        <v>Potapova, Anastasia</v>
      </c>
      <c r="K254" s="13" t="str">
        <f t="shared" si="36"/>
        <v/>
      </c>
      <c r="L254" s="13" t="str">
        <f t="shared" si="37"/>
        <v/>
      </c>
      <c r="M254" s="13" t="str">
        <f t="shared" si="38"/>
        <v xml:space="preserve"> (22)</v>
      </c>
      <c r="N254" s="13">
        <f t="shared" si="39"/>
        <v>0</v>
      </c>
    </row>
    <row r="255" spans="1:14" x14ac:dyDescent="0.2">
      <c r="A255" s="12"/>
      <c r="B255" s="12"/>
      <c r="C255" s="12"/>
      <c r="D255" s="12"/>
      <c r="E255" s="12"/>
      <c r="F255" s="17"/>
      <c r="G255" s="13">
        <v>106</v>
      </c>
      <c r="H255" s="13">
        <f t="shared" si="33"/>
        <v>415</v>
      </c>
      <c r="I255" s="13" t="str">
        <f t="shared" si="34"/>
        <v>Naef, Celine (Q)............</v>
      </c>
      <c r="J255" s="13" t="str">
        <f t="shared" si="35"/>
        <v>Naef, Celine</v>
      </c>
      <c r="K255" s="13" t="str">
        <f t="shared" si="36"/>
        <v/>
      </c>
      <c r="L255" s="13" t="str">
        <f t="shared" si="37"/>
        <v/>
      </c>
      <c r="M255" s="13" t="str">
        <f t="shared" si="38"/>
        <v xml:space="preserve"> (Q)</v>
      </c>
      <c r="N255" s="13">
        <f t="shared" si="39"/>
        <v>0</v>
      </c>
    </row>
    <row r="256" spans="1:14" x14ac:dyDescent="0.2">
      <c r="A256" s="12"/>
      <c r="B256" s="12"/>
      <c r="C256" s="12"/>
      <c r="D256" s="12"/>
      <c r="E256" s="12"/>
      <c r="F256" s="17"/>
      <c r="G256" s="13">
        <v>107</v>
      </c>
      <c r="H256" s="13">
        <f t="shared" si="33"/>
        <v>299</v>
      </c>
      <c r="I256" s="13" t="str">
        <f t="shared" si="34"/>
        <v>Juvan, Kaja (Q).............</v>
      </c>
      <c r="J256" s="13" t="str">
        <f t="shared" si="35"/>
        <v>Juvan, Kaja</v>
      </c>
      <c r="K256" s="13" t="str">
        <f t="shared" si="36"/>
        <v/>
      </c>
      <c r="L256" s="13" t="str">
        <f t="shared" si="37"/>
        <v/>
      </c>
      <c r="M256" s="13" t="str">
        <f t="shared" si="38"/>
        <v xml:space="preserve"> (Q)</v>
      </c>
      <c r="N256" s="13">
        <f t="shared" si="39"/>
        <v>0</v>
      </c>
    </row>
    <row r="257" spans="1:14" x14ac:dyDescent="0.2">
      <c r="A257" s="12"/>
      <c r="B257" s="12"/>
      <c r="C257" s="12"/>
      <c r="D257" s="12"/>
      <c r="E257" s="12"/>
      <c r="F257" s="17"/>
      <c r="G257" s="13">
        <v>108</v>
      </c>
      <c r="H257" s="13">
        <f t="shared" si="33"/>
        <v>40</v>
      </c>
      <c r="I257" s="13" t="str">
        <f t="shared" si="34"/>
        <v>Betova, Margarita (PR)......</v>
      </c>
      <c r="J257" s="13" t="str">
        <f t="shared" si="35"/>
        <v>Betova, Margarita</v>
      </c>
      <c r="K257" s="13" t="str">
        <f t="shared" si="36"/>
        <v/>
      </c>
      <c r="L257" s="13" t="str">
        <f t="shared" si="37"/>
        <v/>
      </c>
      <c r="M257" s="13" t="str">
        <f t="shared" si="38"/>
        <v xml:space="preserve"> (PR)</v>
      </c>
      <c r="N257" s="13">
        <f t="shared" si="39"/>
        <v>0</v>
      </c>
    </row>
    <row r="258" spans="1:14" x14ac:dyDescent="0.2">
      <c r="A258" s="12"/>
      <c r="B258" s="12"/>
      <c r="C258" s="12"/>
      <c r="D258" s="12"/>
      <c r="E258" s="12"/>
      <c r="F258" s="17"/>
      <c r="G258" s="13">
        <v>109</v>
      </c>
      <c r="H258" s="13">
        <f t="shared" si="33"/>
        <v>651</v>
      </c>
      <c r="I258" s="13" t="str">
        <f t="shared" si="34"/>
        <v>Andreeva, Mirra (Q).........</v>
      </c>
      <c r="J258" s="13" t="str">
        <f t="shared" si="35"/>
        <v>Andreeva, Mirra</v>
      </c>
      <c r="K258" s="13" t="str">
        <f t="shared" si="36"/>
        <v/>
      </c>
      <c r="L258" s="13" t="str">
        <f t="shared" si="37"/>
        <v/>
      </c>
      <c r="M258" s="13" t="str">
        <f t="shared" si="38"/>
        <v xml:space="preserve"> (Q)</v>
      </c>
      <c r="N258" s="13">
        <f t="shared" si="39"/>
        <v>0</v>
      </c>
    </row>
    <row r="259" spans="1:14" x14ac:dyDescent="0.2">
      <c r="A259" s="12"/>
      <c r="B259" s="12"/>
      <c r="C259" s="12"/>
      <c r="D259" s="12"/>
      <c r="E259" s="12"/>
      <c r="F259" s="17"/>
      <c r="G259" s="13">
        <v>110</v>
      </c>
      <c r="H259" s="13">
        <f t="shared" si="33"/>
        <v>808</v>
      </c>
      <c r="I259" s="13" t="str">
        <f t="shared" si="34"/>
        <v>Wang, Xiyu..................</v>
      </c>
      <c r="J259" s="13" t="str">
        <f t="shared" si="35"/>
        <v>Wang, Xiyu</v>
      </c>
      <c r="K259" s="13" t="str">
        <f t="shared" si="36"/>
        <v/>
      </c>
      <c r="L259" s="13" t="str">
        <f t="shared" si="37"/>
        <v/>
      </c>
      <c r="M259" s="13" t="str">
        <f t="shared" si="38"/>
        <v/>
      </c>
      <c r="N259" s="13">
        <f t="shared" si="39"/>
        <v>0</v>
      </c>
    </row>
    <row r="260" spans="1:14" x14ac:dyDescent="0.2">
      <c r="A260" s="12"/>
      <c r="B260" s="12"/>
      <c r="C260" s="12"/>
      <c r="D260" s="12"/>
      <c r="E260" s="12"/>
      <c r="F260" s="17"/>
      <c r="G260" s="13">
        <v>111</v>
      </c>
      <c r="H260" s="13">
        <f t="shared" si="33"/>
        <v>477</v>
      </c>
      <c r="I260" s="13" t="str">
        <f t="shared" si="34"/>
        <v>Watson, Heather (WC)........</v>
      </c>
      <c r="J260" s="13" t="str">
        <f t="shared" si="35"/>
        <v>Watson, Heather</v>
      </c>
      <c r="K260" s="13" t="str">
        <f t="shared" si="36"/>
        <v/>
      </c>
      <c r="L260" s="13" t="str">
        <f t="shared" si="37"/>
        <v/>
      </c>
      <c r="M260" s="13" t="str">
        <f t="shared" si="38"/>
        <v xml:space="preserve"> (WC)</v>
      </c>
      <c r="N260" s="13">
        <f t="shared" si="39"/>
        <v>0</v>
      </c>
    </row>
    <row r="261" spans="1:14" x14ac:dyDescent="0.2">
      <c r="A261" s="12"/>
      <c r="B261" s="12"/>
      <c r="C261" s="12"/>
      <c r="D261" s="12"/>
      <c r="E261" s="12"/>
      <c r="F261" s="17"/>
      <c r="G261" s="13">
        <v>112</v>
      </c>
      <c r="H261" s="13">
        <f t="shared" si="33"/>
        <v>2830</v>
      </c>
      <c r="I261" s="13" t="str">
        <f t="shared" si="34"/>
        <v>Krejcikova, Barbora (10)....</v>
      </c>
      <c r="J261" s="13" t="str">
        <f t="shared" si="35"/>
        <v>Krejcikova, Barbora</v>
      </c>
      <c r="K261" s="13" t="str">
        <f t="shared" si="36"/>
        <v/>
      </c>
      <c r="L261" s="13" t="str">
        <f t="shared" si="37"/>
        <v/>
      </c>
      <c r="M261" s="13" t="str">
        <f t="shared" si="38"/>
        <v xml:space="preserve"> (10)</v>
      </c>
      <c r="N261" s="13">
        <f t="shared" si="39"/>
        <v>0</v>
      </c>
    </row>
    <row r="262" spans="1:14" x14ac:dyDescent="0.2">
      <c r="A262" s="12"/>
      <c r="B262" s="12"/>
      <c r="C262" s="12"/>
      <c r="D262" s="12"/>
      <c r="E262" s="12"/>
      <c r="F262" s="17"/>
      <c r="G262" s="13">
        <v>113</v>
      </c>
      <c r="H262" s="13">
        <f t="shared" si="33"/>
        <v>2294</v>
      </c>
      <c r="I262" s="13" t="str">
        <f t="shared" si="34"/>
        <v>Muchova, Karolina (16)......</v>
      </c>
      <c r="J262" s="13" t="str">
        <f t="shared" si="35"/>
        <v>Muchova, Karolina</v>
      </c>
      <c r="K262" s="13" t="str">
        <f t="shared" si="36"/>
        <v/>
      </c>
      <c r="L262" s="13" t="str">
        <f t="shared" si="37"/>
        <v/>
      </c>
      <c r="M262" s="13" t="str">
        <f t="shared" si="38"/>
        <v xml:space="preserve"> (16)</v>
      </c>
      <c r="N262" s="13">
        <f t="shared" si="39"/>
        <v>0</v>
      </c>
    </row>
    <row r="263" spans="1:14" x14ac:dyDescent="0.2">
      <c r="A263" s="12"/>
      <c r="B263" s="12"/>
      <c r="C263" s="12"/>
      <c r="D263" s="12"/>
      <c r="E263" s="12"/>
      <c r="F263" s="17"/>
      <c r="G263" s="13">
        <v>114</v>
      </c>
      <c r="H263" s="13">
        <f t="shared" si="33"/>
        <v>650</v>
      </c>
      <c r="I263" s="13" t="str">
        <f t="shared" si="34"/>
        <v>Niemeier, Jule..............</v>
      </c>
      <c r="J263" s="13" t="str">
        <f t="shared" si="35"/>
        <v>Niemeier, Jule</v>
      </c>
      <c r="K263" s="13" t="str">
        <f t="shared" si="36"/>
        <v/>
      </c>
      <c r="L263" s="13" t="str">
        <f t="shared" si="37"/>
        <v/>
      </c>
      <c r="M263" s="13" t="str">
        <f t="shared" si="38"/>
        <v/>
      </c>
      <c r="N263" s="13">
        <f t="shared" si="39"/>
        <v>0</v>
      </c>
    </row>
    <row r="264" spans="1:14" x14ac:dyDescent="0.2">
      <c r="A264" s="12"/>
      <c r="B264" s="12"/>
      <c r="C264" s="12"/>
      <c r="D264" s="12"/>
      <c r="E264" s="12"/>
      <c r="F264" s="17"/>
      <c r="G264" s="13">
        <v>115</v>
      </c>
      <c r="H264" s="13">
        <f t="shared" si="33"/>
        <v>1046</v>
      </c>
      <c r="I264" s="13" t="str">
        <f t="shared" si="34"/>
        <v>Noskova, Linda..............</v>
      </c>
      <c r="J264" s="13" t="str">
        <f t="shared" si="35"/>
        <v>Noskova, Linda</v>
      </c>
      <c r="K264" s="13" t="str">
        <f t="shared" si="36"/>
        <v/>
      </c>
      <c r="L264" s="13" t="str">
        <f t="shared" si="37"/>
        <v/>
      </c>
      <c r="M264" s="13" t="str">
        <f t="shared" si="38"/>
        <v/>
      </c>
      <c r="N264" s="13">
        <f t="shared" si="39"/>
        <v>0</v>
      </c>
    </row>
    <row r="265" spans="1:14" x14ac:dyDescent="0.2">
      <c r="A265" s="12"/>
      <c r="B265" s="12"/>
      <c r="C265" s="12"/>
      <c r="D265" s="12"/>
      <c r="E265" s="12"/>
      <c r="F265" s="17"/>
      <c r="G265" s="13">
        <v>116</v>
      </c>
      <c r="H265" s="13">
        <f t="shared" si="33"/>
        <v>584</v>
      </c>
      <c r="I265" s="13" t="str">
        <f t="shared" si="34"/>
        <v>Galfi, Dalma................</v>
      </c>
      <c r="J265" s="13" t="str">
        <f t="shared" si="35"/>
        <v>Galfi, Dalma</v>
      </c>
      <c r="K265" s="13" t="str">
        <f t="shared" si="36"/>
        <v/>
      </c>
      <c r="L265" s="13" t="str">
        <f t="shared" si="37"/>
        <v/>
      </c>
      <c r="M265" s="13" t="str">
        <f t="shared" si="38"/>
        <v/>
      </c>
      <c r="N265" s="13">
        <f t="shared" si="39"/>
        <v>0</v>
      </c>
    </row>
    <row r="266" spans="1:14" x14ac:dyDescent="0.2">
      <c r="A266" s="12"/>
      <c r="B266" s="12"/>
      <c r="C266" s="12"/>
      <c r="D266" s="12"/>
      <c r="E266" s="12"/>
      <c r="F266" s="17"/>
      <c r="G266" s="13">
        <v>117</v>
      </c>
      <c r="H266" s="13">
        <f t="shared" si="33"/>
        <v>617</v>
      </c>
      <c r="I266" s="13" t="str">
        <f t="shared" si="34"/>
        <v>Brengle, Madison............</v>
      </c>
      <c r="J266" s="13" t="str">
        <f t="shared" si="35"/>
        <v>Brengle, Madison</v>
      </c>
      <c r="K266" s="13" t="str">
        <f t="shared" si="36"/>
        <v/>
      </c>
      <c r="L266" s="13" t="str">
        <f t="shared" si="37"/>
        <v/>
      </c>
      <c r="M266" s="13" t="str">
        <f t="shared" si="38"/>
        <v/>
      </c>
      <c r="N266" s="13">
        <f t="shared" si="39"/>
        <v>0</v>
      </c>
    </row>
    <row r="267" spans="1:14" x14ac:dyDescent="0.2">
      <c r="A267" s="12"/>
      <c r="B267" s="12"/>
      <c r="C267" s="12"/>
      <c r="D267" s="12"/>
      <c r="E267" s="12"/>
      <c r="F267" s="17"/>
      <c r="G267" s="13">
        <v>118</v>
      </c>
      <c r="H267" s="13">
        <f t="shared" si="33"/>
        <v>772</v>
      </c>
      <c r="I267" s="13" t="str">
        <f t="shared" si="34"/>
        <v>Errani, Sara................</v>
      </c>
      <c r="J267" s="13" t="str">
        <f t="shared" si="35"/>
        <v>Errani, Sara</v>
      </c>
      <c r="K267" s="13" t="str">
        <f t="shared" si="36"/>
        <v/>
      </c>
      <c r="L267" s="13" t="str">
        <f t="shared" si="37"/>
        <v/>
      </c>
      <c r="M267" s="13" t="str">
        <f t="shared" si="38"/>
        <v/>
      </c>
      <c r="N267" s="13">
        <f t="shared" si="39"/>
        <v>0</v>
      </c>
    </row>
    <row r="268" spans="1:14" x14ac:dyDescent="0.2">
      <c r="A268" s="12"/>
      <c r="B268" s="12"/>
      <c r="C268" s="12"/>
      <c r="D268" s="12"/>
      <c r="E268" s="12"/>
      <c r="F268" s="17"/>
      <c r="G268" s="13">
        <v>119</v>
      </c>
      <c r="H268" s="13">
        <f t="shared" si="33"/>
        <v>910</v>
      </c>
      <c r="I268" s="13" t="str">
        <f t="shared" si="34"/>
        <v>Navarro, Emma...............</v>
      </c>
      <c r="J268" s="13" t="str">
        <f t="shared" si="35"/>
        <v>Navarro, Emma</v>
      </c>
      <c r="K268" s="13" t="str">
        <f t="shared" si="36"/>
        <v/>
      </c>
      <c r="L268" s="13" t="str">
        <f t="shared" si="37"/>
        <v/>
      </c>
      <c r="M268" s="13" t="str">
        <f t="shared" si="38"/>
        <v/>
      </c>
      <c r="N268" s="13">
        <f t="shared" si="39"/>
        <v>0</v>
      </c>
    </row>
    <row r="269" spans="1:14" x14ac:dyDescent="0.2">
      <c r="A269" s="12"/>
      <c r="B269" s="12"/>
      <c r="C269" s="12"/>
      <c r="D269" s="12"/>
      <c r="E269" s="12"/>
      <c r="F269" s="17"/>
      <c r="G269" s="13">
        <v>120</v>
      </c>
      <c r="H269" s="13">
        <f t="shared" si="33"/>
        <v>1915</v>
      </c>
      <c r="I269" s="13" t="str">
        <f t="shared" si="34"/>
        <v>Alexandrova, Ekaterina (21).</v>
      </c>
      <c r="J269" s="13" t="str">
        <f t="shared" si="35"/>
        <v>Alexandrova, Ekaterina</v>
      </c>
      <c r="K269" s="13" t="str">
        <f t="shared" si="36"/>
        <v/>
      </c>
      <c r="L269" s="13" t="str">
        <f t="shared" si="37"/>
        <v/>
      </c>
      <c r="M269" s="13" t="str">
        <f t="shared" si="38"/>
        <v xml:space="preserve"> (21)</v>
      </c>
      <c r="N269" s="13">
        <f t="shared" si="39"/>
        <v>0</v>
      </c>
    </row>
    <row r="270" spans="1:14" x14ac:dyDescent="0.2">
      <c r="A270" s="12"/>
      <c r="B270" s="12"/>
      <c r="C270" s="12"/>
      <c r="D270" s="12"/>
      <c r="E270" s="12"/>
      <c r="F270" s="17"/>
      <c r="G270" s="13">
        <v>121</v>
      </c>
      <c r="H270" s="13">
        <f t="shared" si="33"/>
        <v>1342</v>
      </c>
      <c r="I270" s="13" t="str">
        <f t="shared" si="34"/>
        <v>Begu, Irina-Camelia (29)....</v>
      </c>
      <c r="J270" s="13" t="str">
        <f t="shared" si="35"/>
        <v>Begu, Irina-Camelia</v>
      </c>
      <c r="K270" s="13" t="str">
        <f t="shared" si="36"/>
        <v/>
      </c>
      <c r="L270" s="13" t="str">
        <f t="shared" si="37"/>
        <v/>
      </c>
      <c r="M270" s="13" t="str">
        <f t="shared" si="38"/>
        <v xml:space="preserve"> (29)</v>
      </c>
      <c r="N270" s="13">
        <f t="shared" si="39"/>
        <v>0</v>
      </c>
    </row>
    <row r="271" spans="1:14" x14ac:dyDescent="0.2">
      <c r="A271" s="12"/>
      <c r="B271" s="12"/>
      <c r="C271" s="12"/>
      <c r="D271" s="12"/>
      <c r="E271" s="12"/>
      <c r="F271" s="17"/>
      <c r="G271" s="13">
        <v>122</v>
      </c>
      <c r="H271" s="13">
        <f t="shared" si="33"/>
        <v>757</v>
      </c>
      <c r="I271" s="13" t="str">
        <f t="shared" si="34"/>
        <v>Marino, Rebecca.............</v>
      </c>
      <c r="J271" s="13" t="str">
        <f t="shared" si="35"/>
        <v>Marino, Rebecca</v>
      </c>
      <c r="K271" s="13" t="str">
        <f t="shared" si="36"/>
        <v/>
      </c>
      <c r="L271" s="13" t="str">
        <f t="shared" si="37"/>
        <v/>
      </c>
      <c r="M271" s="13" t="str">
        <f t="shared" si="38"/>
        <v/>
      </c>
      <c r="N271" s="13">
        <f t="shared" si="39"/>
        <v>0</v>
      </c>
    </row>
    <row r="272" spans="1:14" x14ac:dyDescent="0.2">
      <c r="A272" s="12"/>
      <c r="B272" s="12"/>
      <c r="C272" s="12"/>
      <c r="D272" s="12"/>
      <c r="E272" s="12"/>
      <c r="F272" s="17"/>
      <c r="G272" s="13">
        <v>123</v>
      </c>
      <c r="H272" s="13">
        <f t="shared" si="33"/>
        <v>628</v>
      </c>
      <c r="I272" s="13" t="str">
        <f t="shared" si="34"/>
        <v>Wickmayer, Yanina (Q).......</v>
      </c>
      <c r="J272" s="13" t="str">
        <f t="shared" si="35"/>
        <v>Wickmayer, Yanina</v>
      </c>
      <c r="K272" s="13" t="str">
        <f t="shared" si="36"/>
        <v/>
      </c>
      <c r="L272" s="13" t="str">
        <f t="shared" si="37"/>
        <v/>
      </c>
      <c r="M272" s="13" t="str">
        <f t="shared" si="38"/>
        <v xml:space="preserve"> (Q)</v>
      </c>
      <c r="N272" s="13">
        <f t="shared" si="39"/>
        <v>0</v>
      </c>
    </row>
    <row r="273" spans="1:14" x14ac:dyDescent="0.2">
      <c r="A273" s="12"/>
      <c r="B273" s="12"/>
      <c r="C273" s="12"/>
      <c r="D273" s="12"/>
      <c r="E273" s="12"/>
      <c r="F273" s="17"/>
      <c r="G273" s="13">
        <v>124</v>
      </c>
      <c r="H273" s="13">
        <f t="shared" si="33"/>
        <v>1118</v>
      </c>
      <c r="I273" s="13" t="str">
        <f t="shared" si="34"/>
        <v>Blinkova, Anna..............</v>
      </c>
      <c r="J273" s="13" t="str">
        <f t="shared" si="35"/>
        <v>Blinkova, Anna</v>
      </c>
      <c r="K273" s="13" t="str">
        <f t="shared" si="36"/>
        <v/>
      </c>
      <c r="L273" s="13" t="str">
        <f t="shared" si="37"/>
        <v/>
      </c>
      <c r="M273" s="13" t="str">
        <f t="shared" si="38"/>
        <v/>
      </c>
      <c r="N273" s="13">
        <f t="shared" si="39"/>
        <v>0</v>
      </c>
    </row>
    <row r="274" spans="1:14" x14ac:dyDescent="0.2">
      <c r="A274" s="12"/>
      <c r="B274" s="12"/>
      <c r="C274" s="12"/>
      <c r="D274" s="12"/>
      <c r="E274" s="12"/>
      <c r="F274" s="17"/>
      <c r="G274" s="13">
        <v>125</v>
      </c>
      <c r="H274" s="13">
        <f t="shared" si="33"/>
        <v>1087</v>
      </c>
      <c r="I274" s="13" t="str">
        <f t="shared" si="34"/>
        <v>Gracheva, Varvara...........</v>
      </c>
      <c r="J274" s="13" t="str">
        <f t="shared" si="35"/>
        <v>Gracheva, Varvara</v>
      </c>
      <c r="K274" s="13" t="str">
        <f t="shared" si="36"/>
        <v/>
      </c>
      <c r="L274" s="13" t="str">
        <f t="shared" si="37"/>
        <v/>
      </c>
      <c r="M274" s="13" t="str">
        <f t="shared" si="38"/>
        <v/>
      </c>
      <c r="N274" s="13">
        <f t="shared" si="39"/>
        <v>0</v>
      </c>
    </row>
    <row r="275" spans="1:14" x14ac:dyDescent="0.2">
      <c r="A275" s="12"/>
      <c r="B275" s="12"/>
      <c r="C275" s="12"/>
      <c r="D275" s="12"/>
      <c r="E275" s="12"/>
      <c r="F275" s="17"/>
      <c r="G275" s="13">
        <v>126</v>
      </c>
      <c r="H275" s="13">
        <f t="shared" si="33"/>
        <v>865</v>
      </c>
      <c r="I275" s="13" t="str">
        <f t="shared" si="34"/>
        <v>Giorgi, Camila..............</v>
      </c>
      <c r="J275" s="13" t="str">
        <f t="shared" si="35"/>
        <v>Giorgi, Camila</v>
      </c>
      <c r="K275" s="13" t="str">
        <f t="shared" si="36"/>
        <v/>
      </c>
      <c r="L275" s="13" t="str">
        <f t="shared" si="37"/>
        <v/>
      </c>
      <c r="M275" s="13" t="str">
        <f t="shared" si="38"/>
        <v/>
      </c>
      <c r="N275" s="13">
        <f t="shared" si="39"/>
        <v>0</v>
      </c>
    </row>
    <row r="276" spans="1:14" x14ac:dyDescent="0.2">
      <c r="A276" s="12"/>
      <c r="B276" s="12"/>
      <c r="C276" s="12"/>
      <c r="D276" s="12"/>
      <c r="E276" s="12"/>
      <c r="F276" s="17"/>
      <c r="G276" s="13">
        <v>127</v>
      </c>
      <c r="H276" s="13">
        <f t="shared" si="33"/>
        <v>762</v>
      </c>
      <c r="I276" s="13" t="str">
        <f t="shared" si="34"/>
        <v>Udvardy, Panna..............</v>
      </c>
      <c r="J276" s="13" t="str">
        <f t="shared" si="35"/>
        <v>Udvardy, Panna</v>
      </c>
      <c r="K276" s="13" t="str">
        <f t="shared" si="36"/>
        <v/>
      </c>
      <c r="L276" s="13" t="str">
        <f t="shared" si="37"/>
        <v/>
      </c>
      <c r="M276" s="13" t="str">
        <f t="shared" si="38"/>
        <v/>
      </c>
      <c r="N276" s="13">
        <f t="shared" si="39"/>
        <v>0</v>
      </c>
    </row>
    <row r="277" spans="1:14" x14ac:dyDescent="0.2">
      <c r="A277" s="12"/>
      <c r="B277" s="12"/>
      <c r="C277" s="12"/>
      <c r="D277" s="12"/>
      <c r="E277" s="12"/>
      <c r="F277" s="17"/>
      <c r="G277" s="13">
        <v>128</v>
      </c>
      <c r="H277" s="13">
        <f t="shared" si="33"/>
        <v>8066</v>
      </c>
      <c r="I277" s="13" t="str">
        <f t="shared" si="34"/>
        <v>Sabalenka, Aryna (2)........</v>
      </c>
      <c r="J277" s="13" t="str">
        <f t="shared" si="35"/>
        <v>Sabalenka, Aryna</v>
      </c>
      <c r="K277" s="13" t="str">
        <f t="shared" si="36"/>
        <v/>
      </c>
      <c r="L277" s="13" t="str">
        <f t="shared" si="37"/>
        <v/>
      </c>
      <c r="M277" s="13" t="str">
        <f t="shared" si="38"/>
        <v xml:space="preserve"> (2)</v>
      </c>
      <c r="N277" s="13">
        <f t="shared" si="39"/>
        <v>0</v>
      </c>
    </row>
  </sheetData>
  <sheetProtection selectLockedCells="1" selectUnlockedCells="1"/>
  <dataConsolidate/>
  <pageMargins left="0.78749999999999998" right="0.78749999999999998" top="1.0249999999999999" bottom="1.0249999999999999" header="0.78749999999999998" footer="0.78749999999999998"/>
  <pageSetup paperSize="9" firstPageNumber="0" orientation="portrait" horizontalDpi="300" verticalDpi="300"/>
  <headerFooter alignWithMargins="0">
    <oddHeader>&amp;C&amp;A</oddHeader>
    <oddFooter>&amp;CPágina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49569-9089-4D50-8BC9-C532AD4FEE57}">
  <dimension ref="A1:C141"/>
  <sheetViews>
    <sheetView workbookViewId="0"/>
  </sheetViews>
  <sheetFormatPr defaultRowHeight="12.75" x14ac:dyDescent="0.2"/>
  <sheetData>
    <row r="1" spans="1:3" x14ac:dyDescent="0.2">
      <c r="A1" t="s">
        <v>69</v>
      </c>
      <c r="B1">
        <v>128</v>
      </c>
      <c r="C1" s="24" t="s">
        <v>70</v>
      </c>
    </row>
    <row r="2" spans="1:3" x14ac:dyDescent="0.2">
      <c r="A2" t="str">
        <f>IF(B2="","",IF(AND(ScoPo!S4&gt;0,ScoPo!S4&lt;='Results Export'!$B$1),LEFT(VLOOKUP(ScoPo!S4,ScoPo!$G$150:$J$277,4,0),FIND(",",VLOOKUP(ScoPo!S4,ScoPo!$G$150:$J$277,4,0))-1),""))</f>
        <v>Swiatek</v>
      </c>
      <c r="B2" t="str">
        <f>IF(AND(ScoPo!T4&gt;0,ScoPo!T4&lt;='Results Export'!$B$1),LEFT(VLOOKUP(ScoPo!T4,ScoPo!$G$150:$J$277,4,0),FIND(",",VLOOKUP(ScoPo!T4,ScoPo!$G$150:$J$277,4,0))-1),"")</f>
        <v>Zhu</v>
      </c>
      <c r="C2">
        <f>IF(ScoPo!K4&gt;0,IF(ScoPo!K4=1,ScoPo!N4,-ScoPo!O4),0)</f>
        <v>4</v>
      </c>
    </row>
    <row r="3" spans="1:3" x14ac:dyDescent="0.2">
      <c r="A3" t="str">
        <f>IF(B3="","",IF(AND(ScoPo!S5&gt;0,ScoPo!S5&lt;='Results Export'!$B$1),LEFT(VLOOKUP(ScoPo!S5,ScoPo!$G$150:$J$277,4,0),FIND(",",VLOOKUP(ScoPo!S5,ScoPo!$G$150:$J$277,4,0))-1),""))</f>
        <v>Trevisan</v>
      </c>
      <c r="B3" t="str">
        <f>IF(AND(ScoPo!T5&gt;0,ScoPo!T5&lt;='Results Export'!$B$1),LEFT(VLOOKUP(ScoPo!T5,ScoPo!$G$150:$J$277,4,0),FIND(",",VLOOKUP(ScoPo!T5,ScoPo!$G$150:$J$277,4,0))-1),"")</f>
        <v>Sorribes Tormo</v>
      </c>
      <c r="C3">
        <f>IF(ScoPo!K5&gt;0,IF(ScoPo!K5=1,ScoPo!N5,-ScoPo!O5),0)</f>
        <v>-11</v>
      </c>
    </row>
    <row r="4" spans="1:3" x14ac:dyDescent="0.2">
      <c r="A4" t="str">
        <f>IF(B4="","",IF(AND(ScoPo!S6&gt;0,ScoPo!S6&lt;='Results Export'!$B$1),LEFT(VLOOKUP(ScoPo!S6,ScoPo!$G$150:$J$277,4,0),FIND(",",VLOOKUP(ScoPo!S6,ScoPo!$G$150:$J$277,4,0))-1),""))</f>
        <v>Parry</v>
      </c>
      <c r="B4" t="str">
        <f>IF(AND(ScoPo!T6&gt;0,ScoPo!T6&lt;='Results Export'!$B$1),LEFT(VLOOKUP(ScoPo!T6,ScoPo!$G$150:$J$277,4,0),FIND(",",VLOOKUP(ScoPo!T6,ScoPo!$G$150:$J$277,4,0))-1),"")</f>
        <v>Dart</v>
      </c>
      <c r="C4">
        <f>IF(ScoPo!K6&gt;0,IF(ScoPo!K6=1,ScoPo!N6,-ScoPo!O6),0)</f>
        <v>8</v>
      </c>
    </row>
    <row r="5" spans="1:3" x14ac:dyDescent="0.2">
      <c r="A5" t="str">
        <f>IF(B5="","",IF(AND(ScoPo!S7&gt;0,ScoPo!S7&lt;='Results Export'!$B$1),LEFT(VLOOKUP(ScoPo!S7,ScoPo!$G$150:$J$277,4,0),FIND(",",VLOOKUP(ScoPo!S7,ScoPo!$G$150:$J$277,4,0))-1),""))</f>
        <v>Fruhvirtova</v>
      </c>
      <c r="B5" t="str">
        <f>IF(AND(ScoPo!T7&gt;0,ScoPo!T7&lt;='Results Export'!$B$1),LEFT(VLOOKUP(ScoPo!T7,ScoPo!$G$150:$J$277,4,0),FIND(",",VLOOKUP(ScoPo!T7,ScoPo!$G$150:$J$277,4,0))-1),"")</f>
        <v>Martic</v>
      </c>
      <c r="C5">
        <f>IF(ScoPo!K7&gt;0,IF(ScoPo!K7=1,ScoPo!N7,-ScoPo!O7),0)</f>
        <v>-9</v>
      </c>
    </row>
    <row r="6" spans="1:3" x14ac:dyDescent="0.2">
      <c r="A6" t="str">
        <f>IF(B6="","",IF(AND(ScoPo!S8&gt;0,ScoPo!S8&lt;='Results Export'!$B$1),LEFT(VLOOKUP(ScoPo!S8,ScoPo!$G$150:$J$277,4,0),FIND(",",VLOOKUP(ScoPo!S8,ScoPo!$G$150:$J$277,4,0))-1),""))</f>
        <v>Linette</v>
      </c>
      <c r="B6" t="str">
        <f>IF(AND(ScoPo!T8&gt;0,ScoPo!T8&lt;='Results Export'!$B$1),LEFT(VLOOKUP(ScoPo!T8,ScoPo!$G$150:$J$277,4,0),FIND(",",VLOOKUP(ScoPo!T8,ScoPo!$G$150:$J$277,4,0))-1),"")</f>
        <v>Teichmann</v>
      </c>
      <c r="C6">
        <f>IF(ScoPo!K8&gt;0,IF(ScoPo!K8=1,ScoPo!N8,-ScoPo!O8),0)</f>
        <v>6</v>
      </c>
    </row>
    <row r="7" spans="1:3" x14ac:dyDescent="0.2">
      <c r="A7" t="str">
        <f>IF(B7="","",IF(AND(ScoPo!S9&gt;0,ScoPo!S9&lt;='Results Export'!$B$1),LEFT(VLOOKUP(ScoPo!S9,ScoPo!$G$150:$J$277,4,0),FIND(",",VLOOKUP(ScoPo!S9,ScoPo!$G$150:$J$277,4,0))-1),""))</f>
        <v>Strycova</v>
      </c>
      <c r="B7" t="str">
        <f>IF(AND(ScoPo!T9&gt;0,ScoPo!T9&lt;='Results Export'!$B$1),LEFT(VLOOKUP(ScoPo!T9,ScoPo!$G$150:$J$277,4,0),FIND(",",VLOOKUP(ScoPo!T9,ScoPo!$G$150:$J$277,4,0))-1),"")</f>
        <v>Zanevska</v>
      </c>
      <c r="C7">
        <f>IF(ScoPo!K9&gt;0,IF(ScoPo!K9=1,ScoPo!N9,-ScoPo!O9),0)</f>
        <v>39</v>
      </c>
    </row>
    <row r="8" spans="1:3" x14ac:dyDescent="0.2">
      <c r="A8" t="str">
        <f>IF(B8="","",IF(AND(ScoPo!S10&gt;0,ScoPo!S10&lt;='Results Export'!$B$1),LEFT(VLOOKUP(ScoPo!S10,ScoPo!$G$150:$J$277,4,0),FIND(",",VLOOKUP(ScoPo!S10,ScoPo!$G$150:$J$277,4,0))-1),""))</f>
        <v>Collins</v>
      </c>
      <c r="B8" t="str">
        <f>IF(AND(ScoPo!T10&gt;0,ScoPo!T10&lt;='Results Export'!$B$1),LEFT(VLOOKUP(ScoPo!T10,ScoPo!$G$150:$J$277,4,0),FIND(",",VLOOKUP(ScoPo!T10,ScoPo!$G$150:$J$277,4,0))-1),"")</f>
        <v>Grabher</v>
      </c>
      <c r="C8">
        <f>IF(ScoPo!K10&gt;0,IF(ScoPo!K10=1,ScoPo!N10,-ScoPo!O10),0)</f>
        <v>0</v>
      </c>
    </row>
    <row r="9" spans="1:3" x14ac:dyDescent="0.2">
      <c r="A9" t="str">
        <f>IF(B9="","",IF(AND(ScoPo!S11&gt;0,ScoPo!S11&lt;='Results Export'!$B$1),LEFT(VLOOKUP(ScoPo!S11,ScoPo!$G$150:$J$277,4,0),FIND(",",VLOOKUP(ScoPo!S11,ScoPo!$G$150:$J$277,4,0))-1),""))</f>
        <v>Swan</v>
      </c>
      <c r="B9" t="str">
        <f>IF(AND(ScoPo!T11&gt;0,ScoPo!T11&lt;='Results Export'!$B$1),LEFT(VLOOKUP(ScoPo!T11,ScoPo!$G$150:$J$277,4,0),FIND(",",VLOOKUP(ScoPo!T11,ScoPo!$G$150:$J$277,4,0))-1),"")</f>
        <v>Bencic</v>
      </c>
      <c r="C9">
        <f>IF(ScoPo!K11&gt;0,IF(ScoPo!K11=1,ScoPo!N11,-ScoPo!O11),0)</f>
        <v>-5</v>
      </c>
    </row>
    <row r="10" spans="1:3" x14ac:dyDescent="0.2">
      <c r="A10" t="str">
        <f>IF(B10="","",IF(AND(ScoPo!S12&gt;0,ScoPo!S12&lt;='Results Export'!$B$1),LEFT(VLOOKUP(ScoPo!S12,ScoPo!$G$150:$J$277,4,0),FIND(",",VLOOKUP(ScoPo!S12,ScoPo!$G$150:$J$277,4,0))-1),""))</f>
        <v>Kasatkina</v>
      </c>
      <c r="B10" t="str">
        <f>IF(AND(ScoPo!T12&gt;0,ScoPo!T12&lt;='Results Export'!$B$1),LEFT(VLOOKUP(ScoPo!T12,ScoPo!$G$150:$J$277,4,0),FIND(",",VLOOKUP(ScoPo!T12,ScoPo!$G$150:$J$277,4,0))-1),"")</f>
        <v>Dolehide</v>
      </c>
      <c r="C10">
        <f>IF(ScoPo!K12&gt;0,IF(ScoPo!K12=1,ScoPo!N12,-ScoPo!O12),0)</f>
        <v>5</v>
      </c>
    </row>
    <row r="11" spans="1:3" x14ac:dyDescent="0.2">
      <c r="A11" t="str">
        <f>IF(B11="","",IF(AND(ScoPo!S13&gt;0,ScoPo!S13&lt;='Results Export'!$B$1),LEFT(VLOOKUP(ScoPo!S13,ScoPo!$G$150:$J$277,4,0),FIND(",",VLOOKUP(ScoPo!S13,ScoPo!$G$150:$J$277,4,0))-1),""))</f>
        <v>Burrage</v>
      </c>
      <c r="B11" t="str">
        <f>IF(AND(ScoPo!T13&gt;0,ScoPo!T13&lt;='Results Export'!$B$1),LEFT(VLOOKUP(ScoPo!T13,ScoPo!$G$150:$J$277,4,0),FIND(",",VLOOKUP(ScoPo!T13,ScoPo!$G$150:$J$277,4,0))-1),"")</f>
        <v>McNally</v>
      </c>
      <c r="C11">
        <f>IF(ScoPo!K13&gt;0,IF(ScoPo!K13=1,ScoPo!N13,-ScoPo!O13),0)</f>
        <v>12</v>
      </c>
    </row>
    <row r="12" spans="1:3" x14ac:dyDescent="0.2">
      <c r="A12" t="str">
        <f>IF(B12="","",IF(AND(ScoPo!S14&gt;0,ScoPo!S14&lt;='Results Export'!$B$1),LEFT(VLOOKUP(ScoPo!S14,ScoPo!$G$150:$J$277,4,0),FIND(",",VLOOKUP(ScoPo!S14,ScoPo!$G$150:$J$277,4,0))-1),""))</f>
        <v>Podoroska</v>
      </c>
      <c r="B12" t="str">
        <f>IF(AND(ScoPo!T14&gt;0,ScoPo!T14&lt;='Results Export'!$B$1),LEFT(VLOOKUP(ScoPo!T14,ScoPo!$G$150:$J$277,4,0),FIND(",",VLOOKUP(ScoPo!T14,ScoPo!$G$150:$J$277,4,0))-1),"")</f>
        <v>Martincova</v>
      </c>
      <c r="C12">
        <f>IF(ScoPo!K14&gt;0,IF(ScoPo!K14=1,ScoPo!N14,-ScoPo!O14),0)</f>
        <v>9</v>
      </c>
    </row>
    <row r="13" spans="1:3" x14ac:dyDescent="0.2">
      <c r="A13" t="str">
        <f>IF(B13="","",IF(AND(ScoPo!S15&gt;0,ScoPo!S15&lt;='Results Export'!$B$1),LEFT(VLOOKUP(ScoPo!S15,ScoPo!$G$150:$J$277,4,0),FIND(",",VLOOKUP(ScoPo!S15,ScoPo!$G$150:$J$277,4,0))-1),""))</f>
        <v>Yuan</v>
      </c>
      <c r="B13" t="str">
        <f>IF(AND(ScoPo!T15&gt;0,ScoPo!T15&lt;='Results Export'!$B$1),LEFT(VLOOKUP(ScoPo!T15,ScoPo!$G$150:$J$277,4,0),FIND(",",VLOOKUP(ScoPo!T15,ScoPo!$G$150:$J$277,4,0))-1),"")</f>
        <v>Azarenka</v>
      </c>
      <c r="C13">
        <f>IF(ScoPo!K15&gt;0,IF(ScoPo!K15=1,ScoPo!N15,-ScoPo!O15),0)</f>
        <v>-6</v>
      </c>
    </row>
    <row r="14" spans="1:3" x14ac:dyDescent="0.2">
      <c r="A14" t="str">
        <f>IF(B14="","",IF(AND(ScoPo!S16&gt;0,ScoPo!S16&lt;='Results Export'!$B$1),LEFT(VLOOKUP(ScoPo!S16,ScoPo!$G$150:$J$277,4,0),FIND(",",VLOOKUP(ScoPo!S16,ScoPo!$G$150:$J$277,4,0))-1),""))</f>
        <v>Mertens</v>
      </c>
      <c r="B14" t="str">
        <f>IF(AND(ScoPo!T16&gt;0,ScoPo!T16&lt;='Results Export'!$B$1),LEFT(VLOOKUP(ScoPo!T16,ScoPo!$G$150:$J$277,4,0),FIND(",",VLOOKUP(ScoPo!T16,ScoPo!$G$150:$J$277,4,0))-1),"")</f>
        <v>Hruncakova</v>
      </c>
      <c r="C14">
        <f>IF(ScoPo!K16&gt;0,IF(ScoPo!K16=1,ScoPo!N16,-ScoPo!O16),0)</f>
        <v>6</v>
      </c>
    </row>
    <row r="15" spans="1:3" x14ac:dyDescent="0.2">
      <c r="A15" t="str">
        <f>IF(B15="","",IF(AND(ScoPo!S17&gt;0,ScoPo!S17&lt;='Results Export'!$B$1),LEFT(VLOOKUP(ScoPo!S17,ScoPo!$G$150:$J$277,4,0),FIND(",",VLOOKUP(ScoPo!S17,ScoPo!$G$150:$J$277,4,0))-1),""))</f>
        <v>Williams</v>
      </c>
      <c r="B15" t="str">
        <f>IF(AND(ScoPo!T17&gt;0,ScoPo!T17&lt;='Results Export'!$B$1),LEFT(VLOOKUP(ScoPo!T17,ScoPo!$G$150:$J$277,4,0),FIND(",",VLOOKUP(ScoPo!T17,ScoPo!$G$150:$J$277,4,0))-1),"")</f>
        <v>Svitolina</v>
      </c>
      <c r="C15">
        <f>IF(ScoPo!K17&gt;0,IF(ScoPo!K17=1,ScoPo!N17,-ScoPo!O17),0)</f>
        <v>-3</v>
      </c>
    </row>
    <row r="16" spans="1:3" x14ac:dyDescent="0.2">
      <c r="A16" t="str">
        <f>IF(B16="","",IF(AND(ScoPo!S18&gt;0,ScoPo!S18&lt;='Results Export'!$B$1),LEFT(VLOOKUP(ScoPo!S18,ScoPo!$G$150:$J$277,4,0),FIND(",",VLOOKUP(ScoPo!S18,ScoPo!$G$150:$J$277,4,0))-1),""))</f>
        <v>Hunter</v>
      </c>
      <c r="B16" t="str">
        <f>IF(AND(ScoPo!T18&gt;0,ScoPo!T18&lt;='Results Export'!$B$1),LEFT(VLOOKUP(ScoPo!T18,ScoPo!$G$150:$J$277,4,0),FIND(",",VLOOKUP(ScoPo!T18,ScoPo!$G$150:$J$277,4,0))-1),"")</f>
        <v>Wang</v>
      </c>
      <c r="C16">
        <f>IF(ScoPo!K18&gt;0,IF(ScoPo!K18=1,ScoPo!N18,-ScoPo!O18),0)</f>
        <v>-7</v>
      </c>
    </row>
    <row r="17" spans="1:3" x14ac:dyDescent="0.2">
      <c r="A17" t="str">
        <f>IF(B17="","",IF(AND(ScoPo!S19&gt;0,ScoPo!S19&lt;='Results Export'!$B$1),LEFT(VLOOKUP(ScoPo!S19,ScoPo!$G$150:$J$277,4,0),FIND(",",VLOOKUP(ScoPo!S19,ScoPo!$G$150:$J$277,4,0))-1),""))</f>
        <v>Kenin</v>
      </c>
      <c r="B17" t="str">
        <f>IF(AND(ScoPo!T19&gt;0,ScoPo!T19&lt;='Results Export'!$B$1),LEFT(VLOOKUP(ScoPo!T19,ScoPo!$G$150:$J$277,4,0),FIND(",",VLOOKUP(ScoPo!T19,ScoPo!$G$150:$J$277,4,0))-1),"")</f>
        <v>Gauff</v>
      </c>
      <c r="C17">
        <f>IF(ScoPo!K19&gt;0,IF(ScoPo!K19=1,ScoPo!N19,-ScoPo!O19),0)</f>
        <v>24</v>
      </c>
    </row>
    <row r="18" spans="1:3" x14ac:dyDescent="0.2">
      <c r="A18" t="str">
        <f>IF(B18="","",IF(AND(ScoPo!S20&gt;0,ScoPo!S20&lt;='Results Export'!$B$1),LEFT(VLOOKUP(ScoPo!S20,ScoPo!$G$150:$J$277,4,0),FIND(",",VLOOKUP(ScoPo!S20,ScoPo!$G$150:$J$277,4,0))-1),""))</f>
        <v>Pegula</v>
      </c>
      <c r="B18" t="str">
        <f>IF(AND(ScoPo!T20&gt;0,ScoPo!T20&lt;='Results Export'!$B$1),LEFT(VLOOKUP(ScoPo!T20,ScoPo!$G$150:$J$277,4,0),FIND(",",VLOOKUP(ScoPo!T20,ScoPo!$G$150:$J$277,4,0))-1),"")</f>
        <v>Davis</v>
      </c>
      <c r="C18">
        <f>IF(ScoPo!K20&gt;0,IF(ScoPo!K20=1,ScoPo!N20,-ScoPo!O20),0)</f>
        <v>5</v>
      </c>
    </row>
    <row r="19" spans="1:3" x14ac:dyDescent="0.2">
      <c r="A19" t="str">
        <f>IF(B19="","",IF(AND(ScoPo!S21&gt;0,ScoPo!S21&lt;='Results Export'!$B$1),LEFT(VLOOKUP(ScoPo!S21,ScoPo!$G$150:$J$277,4,0),FIND(",",VLOOKUP(ScoPo!S21,ScoPo!$G$150:$J$277,4,0))-1),""))</f>
        <v>Bucsa</v>
      </c>
      <c r="B19" t="str">
        <f>IF(AND(ScoPo!T21&gt;0,ScoPo!T21&lt;='Results Export'!$B$1),LEFT(VLOOKUP(ScoPo!T21,ScoPo!$G$150:$J$277,4,0),FIND(",",VLOOKUP(ScoPo!T21,ScoPo!$G$150:$J$277,4,0))-1),"")</f>
        <v>Rakhimova</v>
      </c>
      <c r="C19">
        <f>IF(ScoPo!K21&gt;0,IF(ScoPo!K21=1,ScoPo!N21,-ScoPo!O21),0)</f>
        <v>10</v>
      </c>
    </row>
    <row r="20" spans="1:3" x14ac:dyDescent="0.2">
      <c r="A20" t="str">
        <f>IF(B20="","",IF(AND(ScoPo!S22&gt;0,ScoPo!S22&lt;='Results Export'!$B$1),LEFT(VLOOKUP(ScoPo!S22,ScoPo!$G$150:$J$277,4,0),FIND(",",VLOOKUP(ScoPo!S22,ScoPo!$G$150:$J$277,4,0))-1),""))</f>
        <v>Osorio</v>
      </c>
      <c r="B20" t="str">
        <f>IF(AND(ScoPo!T22&gt;0,ScoPo!T22&lt;='Results Export'!$B$1),LEFT(VLOOKUP(ScoPo!T22,ScoPo!$G$150:$J$277,4,0),FIND(",",VLOOKUP(ScoPo!T22,ScoPo!$G$150:$J$277,4,0))-1),"")</f>
        <v>Cocciaretto</v>
      </c>
      <c r="C20">
        <f>IF(ScoPo!K22&gt;0,IF(ScoPo!K22=1,ScoPo!N22,-ScoPo!O22),0)</f>
        <v>0</v>
      </c>
    </row>
    <row r="21" spans="1:3" x14ac:dyDescent="0.2">
      <c r="A21" t="str">
        <f>IF(B21="","",IF(AND(ScoPo!S23&gt;0,ScoPo!S23&lt;='Results Export'!$B$1),LEFT(VLOOKUP(ScoPo!S23,ScoPo!$G$150:$J$277,4,0),FIND(",",VLOOKUP(ScoPo!S23,ScoPo!$G$150:$J$277,4,0))-1),""))</f>
        <v>Masarova</v>
      </c>
      <c r="B21" t="str">
        <f>IF(AND(ScoPo!T23&gt;0,ScoPo!T23&lt;='Results Export'!$B$1),LEFT(VLOOKUP(ScoPo!T23,ScoPo!$G$150:$J$277,4,0),FIND(",",VLOOKUP(ScoPo!T23,ScoPo!$G$150:$J$277,4,0))-1),"")</f>
        <v>Sherif</v>
      </c>
      <c r="C21">
        <f>IF(ScoPo!K23&gt;0,IF(ScoPo!K23=1,ScoPo!N23,-ScoPo!O23),0)</f>
        <v>12</v>
      </c>
    </row>
    <row r="22" spans="1:3" x14ac:dyDescent="0.2">
      <c r="A22" t="str">
        <f>IF(B22="","",IF(AND(ScoPo!S24&gt;0,ScoPo!S24&lt;='Results Export'!$B$1),LEFT(VLOOKUP(ScoPo!S24,ScoPo!$G$150:$J$277,4,0),FIND(",",VLOOKUP(ScoPo!S24,ScoPo!$G$150:$J$277,4,0))-1),""))</f>
        <v>Zheng</v>
      </c>
      <c r="B22" t="str">
        <f>IF(AND(ScoPo!T24&gt;0,ScoPo!T24&lt;='Results Export'!$B$1),LEFT(VLOOKUP(ScoPo!T24,ScoPo!$G$150:$J$277,4,0),FIND(",",VLOOKUP(ScoPo!T24,ScoPo!$G$150:$J$277,4,0))-1),"")</f>
        <v>Siniakova</v>
      </c>
      <c r="C22">
        <f>IF(ScoPo!K24&gt;0,IF(ScoPo!K24=1,ScoPo!N24,-ScoPo!O24),0)</f>
        <v>-13</v>
      </c>
    </row>
    <row r="23" spans="1:3" x14ac:dyDescent="0.2">
      <c r="A23" t="str">
        <f>IF(B23="","",IF(AND(ScoPo!S25&gt;0,ScoPo!S25&lt;='Results Export'!$B$1),LEFT(VLOOKUP(ScoPo!S25,ScoPo!$G$150:$J$277,4,0),FIND(",",VLOOKUP(ScoPo!S25,ScoPo!$G$150:$J$277,4,0))-1),""))</f>
        <v>Tsurenko</v>
      </c>
      <c r="B23" t="str">
        <f>IF(AND(ScoPo!T25&gt;0,ScoPo!T25&lt;='Results Export'!$B$1),LEFT(VLOOKUP(ScoPo!T25,ScoPo!$G$150:$J$277,4,0),FIND(",",VLOOKUP(ScoPo!T25,ScoPo!$G$150:$J$277,4,0))-1),"")</f>
        <v>Liu</v>
      </c>
      <c r="C23">
        <f>IF(ScoPo!K25&gt;0,IF(ScoPo!K25=1,ScoPo!N25,-ScoPo!O25),0)</f>
        <v>9</v>
      </c>
    </row>
    <row r="24" spans="1:3" x14ac:dyDescent="0.2">
      <c r="A24" t="str">
        <f>IF(B24="","",IF(AND(ScoPo!S26&gt;0,ScoPo!S26&lt;='Results Export'!$B$1),LEFT(VLOOKUP(ScoPo!S26,ScoPo!$G$150:$J$277,4,0),FIND(",",VLOOKUP(ScoPo!S26,ScoPo!$G$150:$J$277,4,0))-1),""))</f>
        <v>Parks</v>
      </c>
      <c r="B24" t="str">
        <f>IF(AND(ScoPo!T26&gt;0,ScoPo!T26&lt;='Results Export'!$B$1),LEFT(VLOOKUP(ScoPo!T26,ScoPo!$G$150:$J$277,4,0),FIND(",",VLOOKUP(ScoPo!T26,ScoPo!$G$150:$J$277,4,0))-1),"")</f>
        <v>Friedsam</v>
      </c>
      <c r="C24">
        <f>IF(ScoPo!K26&gt;0,IF(ScoPo!K26=1,ScoPo!N26,-ScoPo!O26),0)</f>
        <v>8</v>
      </c>
    </row>
    <row r="25" spans="1:3" x14ac:dyDescent="0.2">
      <c r="A25" t="str">
        <f>IF(B25="","",IF(AND(ScoPo!S27&gt;0,ScoPo!S27&lt;='Results Export'!$B$1),LEFT(VLOOKUP(ScoPo!S27,ScoPo!$G$150:$J$277,4,0),FIND(",",VLOOKUP(ScoPo!S27,ScoPo!$G$150:$J$277,4,0))-1),""))</f>
        <v>Bogdan</v>
      </c>
      <c r="B25" t="str">
        <f>IF(AND(ScoPo!T27&gt;0,ScoPo!T27&lt;='Results Export'!$B$1),LEFT(VLOOKUP(ScoPo!T27,ScoPo!$G$150:$J$277,4,0),FIND(",",VLOOKUP(ScoPo!T27,ScoPo!$G$150:$J$277,4,0))-1),"")</f>
        <v>Samsonova</v>
      </c>
      <c r="C25">
        <f>IF(ScoPo!K27&gt;0,IF(ScoPo!K27=1,ScoPo!N27,-ScoPo!O27),0)</f>
        <v>16</v>
      </c>
    </row>
    <row r="26" spans="1:3" x14ac:dyDescent="0.2">
      <c r="A26" t="str">
        <f>IF(B26="","",IF(AND(ScoPo!S28&gt;0,ScoPo!S28&lt;='Results Export'!$B$1),LEFT(VLOOKUP(ScoPo!S28,ScoPo!$G$150:$J$277,4,0),FIND(",",VLOOKUP(ScoPo!S28,ScoPo!$G$150:$J$277,4,0))-1),""))</f>
        <v>Kudermetova</v>
      </c>
      <c r="B26" t="str">
        <f>IF(AND(ScoPo!T28&gt;0,ScoPo!T28&lt;='Results Export'!$B$1),LEFT(VLOOKUP(ScoPo!T28,ScoPo!$G$150:$J$277,4,0),FIND(",",VLOOKUP(ScoPo!T28,ScoPo!$G$150:$J$277,4,0))-1),"")</f>
        <v>Kanepi</v>
      </c>
      <c r="C26">
        <f>IF(ScoPo!K28&gt;0,IF(ScoPo!K28=1,ScoPo!N28,-ScoPo!O28),0)</f>
        <v>5</v>
      </c>
    </row>
    <row r="27" spans="1:3" x14ac:dyDescent="0.2">
      <c r="A27" t="str">
        <f>IF(B27="","",IF(AND(ScoPo!S29&gt;0,ScoPo!S29&lt;='Results Export'!$B$1),LEFT(VLOOKUP(ScoPo!S29,ScoPo!$G$150:$J$277,4,0),FIND(",",VLOOKUP(ScoPo!S29,ScoPo!$G$150:$J$277,4,0))-1),""))</f>
        <v>Vondrousova</v>
      </c>
      <c r="B27" t="str">
        <f>IF(AND(ScoPo!T29&gt;0,ScoPo!T29&lt;='Results Export'!$B$1),LEFT(VLOOKUP(ScoPo!T29,ScoPo!$G$150:$J$277,4,0),FIND(",",VLOOKUP(ScoPo!T29,ScoPo!$G$150:$J$277,4,0))-1),"")</f>
        <v>Stearns</v>
      </c>
      <c r="C27">
        <f>IF(ScoPo!K29&gt;0,IF(ScoPo!K29=1,ScoPo!N29,-ScoPo!O29),0)</f>
        <v>9</v>
      </c>
    </row>
    <row r="28" spans="1:3" x14ac:dyDescent="0.2">
      <c r="A28" t="str">
        <f>IF(B28="","",IF(AND(ScoPo!S30&gt;0,ScoPo!S30&lt;='Results Export'!$B$1),LEFT(VLOOKUP(ScoPo!S30,ScoPo!$G$150:$J$277,4,0),FIND(",",VLOOKUP(ScoPo!S30,ScoPo!$G$150:$J$277,4,0))-1),""))</f>
        <v>Stephens</v>
      </c>
      <c r="B28" t="str">
        <f>IF(AND(ScoPo!T30&gt;0,ScoPo!T30&lt;='Results Export'!$B$1),LEFT(VLOOKUP(ScoPo!T30,ScoPo!$G$150:$J$277,4,0),FIND(",",VLOOKUP(ScoPo!T30,ScoPo!$G$150:$J$277,4,0))-1),"")</f>
        <v>Peterson</v>
      </c>
      <c r="C28">
        <f>IF(ScoPo!K30&gt;0,IF(ScoPo!K30=1,ScoPo!N30,-ScoPo!O30),0)</f>
        <v>0</v>
      </c>
    </row>
    <row r="29" spans="1:3" x14ac:dyDescent="0.2">
      <c r="A29" t="str">
        <f>IF(B29="","",IF(AND(ScoPo!S31&gt;0,ScoPo!S31&lt;='Results Export'!$B$1),LEFT(VLOOKUP(ScoPo!S31,ScoPo!$G$150:$J$277,4,0),FIND(",",VLOOKUP(ScoPo!S31,ScoPo!$G$150:$J$277,4,0))-1),""))</f>
        <v>Zhang</v>
      </c>
      <c r="B29" t="str">
        <f>IF(AND(ScoPo!T31&gt;0,ScoPo!T31&lt;='Results Export'!$B$1),LEFT(VLOOKUP(ScoPo!T31,ScoPo!$G$150:$J$277,4,0),FIND(",",VLOOKUP(ScoPo!T31,ScoPo!$G$150:$J$277,4,0))-1),"")</f>
        <v>Vekic</v>
      </c>
      <c r="C29">
        <f>IF(ScoPo!K31&gt;0,IF(ScoPo!K31=1,ScoPo!N31,-ScoPo!O31),0)</f>
        <v>0</v>
      </c>
    </row>
    <row r="30" spans="1:3" x14ac:dyDescent="0.2">
      <c r="A30" t="str">
        <f>IF(B30="","",IF(AND(ScoPo!S32&gt;0,ScoPo!S32&lt;='Results Export'!$B$1),LEFT(VLOOKUP(ScoPo!S32,ScoPo!$G$150:$J$277,4,0),FIND(",",VLOOKUP(ScoPo!S32,ScoPo!$G$150:$J$277,4,0))-1),""))</f>
        <v>Bouzkova</v>
      </c>
      <c r="B30" t="str">
        <f>IF(AND(ScoPo!T32&gt;0,ScoPo!T32&lt;='Results Export'!$B$1),LEFT(VLOOKUP(ScoPo!T32,ScoPo!$G$150:$J$277,4,0),FIND(",",VLOOKUP(ScoPo!T32,ScoPo!$G$150:$J$277,4,0))-1),"")</f>
        <v>Waltert</v>
      </c>
      <c r="C30">
        <f>IF(ScoPo!K32&gt;0,IF(ScoPo!K32=1,ScoPo!N32,-ScoPo!O32),0)</f>
        <v>7</v>
      </c>
    </row>
    <row r="31" spans="1:3" x14ac:dyDescent="0.2">
      <c r="A31" t="str">
        <f>IF(B31="","",IF(AND(ScoPo!S33&gt;0,ScoPo!S33&lt;='Results Export'!$B$1),LEFT(VLOOKUP(ScoPo!S33,ScoPo!$G$150:$J$277,4,0),FIND(",",VLOOKUP(ScoPo!S33,ScoPo!$G$150:$J$277,4,0))-1),""))</f>
        <v>Kontaveit</v>
      </c>
      <c r="B31" t="str">
        <f>IF(AND(ScoPo!T33&gt;0,ScoPo!T33&lt;='Results Export'!$B$1),LEFT(VLOOKUP(ScoPo!T33,ScoPo!$G$150:$J$277,4,0),FIND(",",VLOOKUP(ScoPo!T33,ScoPo!$G$150:$J$277,4,0))-1),"")</f>
        <v>Stefanini</v>
      </c>
      <c r="C31">
        <f>IF(ScoPo!K33&gt;0,IF(ScoPo!K33=1,ScoPo!N33,-ScoPo!O33),0)</f>
        <v>0</v>
      </c>
    </row>
    <row r="32" spans="1:3" x14ac:dyDescent="0.2">
      <c r="A32" t="str">
        <f>IF(B32="","",IF(AND(ScoPo!S34&gt;0,ScoPo!S34&lt;='Results Export'!$B$1),LEFT(VLOOKUP(ScoPo!S34,ScoPo!$G$150:$J$277,4,0),FIND(",",VLOOKUP(ScoPo!S34,ScoPo!$G$150:$J$277,4,0))-1),""))</f>
        <v>Baindl</v>
      </c>
      <c r="B32" t="str">
        <f>IF(AND(ScoPo!T34&gt;0,ScoPo!T34&lt;='Results Export'!$B$1),LEFT(VLOOKUP(ScoPo!T34,ScoPo!$G$150:$J$277,4,0),FIND(",",VLOOKUP(ScoPo!T34,ScoPo!$G$150:$J$277,4,0))-1),"")</f>
        <v>Fernandez</v>
      </c>
      <c r="C32">
        <f>IF(ScoPo!K34&gt;0,IF(ScoPo!K34=1,ScoPo!N34,-ScoPo!O34),0)</f>
        <v>-10</v>
      </c>
    </row>
    <row r="33" spans="1:3" x14ac:dyDescent="0.2">
      <c r="A33" t="str">
        <f>IF(B33="","",IF(AND(ScoPo!S35&gt;0,ScoPo!S35&lt;='Results Export'!$B$1),LEFT(VLOOKUP(ScoPo!S35,ScoPo!$G$150:$J$277,4,0),FIND(",",VLOOKUP(ScoPo!S35,ScoPo!$G$150:$J$277,4,0))-1),""))</f>
        <v>Volynets</v>
      </c>
      <c r="B33" t="str">
        <f>IF(AND(ScoPo!T35&gt;0,ScoPo!T35&lt;='Results Export'!$B$1),LEFT(VLOOKUP(ScoPo!T35,ScoPo!$G$150:$J$277,4,0),FIND(",",VLOOKUP(ScoPo!T35,ScoPo!$G$150:$J$277,4,0))-1),"")</f>
        <v>Garcia</v>
      </c>
      <c r="C33">
        <f>IF(ScoPo!K35&gt;0,IF(ScoPo!K35=1,ScoPo!N35,-ScoPo!O35),0)</f>
        <v>-3</v>
      </c>
    </row>
    <row r="34" spans="1:3" x14ac:dyDescent="0.2">
      <c r="A34" t="str">
        <f>IF(B34="","",IF(AND(ScoPo!S36&gt;0,ScoPo!S36&lt;='Results Export'!$B$1),LEFT(VLOOKUP(ScoPo!S36,ScoPo!$G$150:$J$277,4,0),FIND(",",VLOOKUP(ScoPo!S36,ScoPo!$G$150:$J$277,4,0))-1),""))</f>
        <v>Jabeur</v>
      </c>
      <c r="B34" t="str">
        <f>IF(AND(ScoPo!T36&gt;0,ScoPo!T36&lt;='Results Export'!$B$1),LEFT(VLOOKUP(ScoPo!T36,ScoPo!$G$150:$J$277,4,0),FIND(",",VLOOKUP(ScoPo!T36,ScoPo!$G$150:$J$277,4,0))-1),"")</f>
        <v>Frech</v>
      </c>
      <c r="C34">
        <f>IF(ScoPo!K36&gt;0,IF(ScoPo!K36=1,ScoPo!N36,-ScoPo!O36),0)</f>
        <v>5</v>
      </c>
    </row>
    <row r="35" spans="1:3" x14ac:dyDescent="0.2">
      <c r="A35" t="str">
        <f>IF(B35="","",IF(AND(ScoPo!S37&gt;0,ScoPo!S37&lt;='Results Export'!$B$1),LEFT(VLOOKUP(ScoPo!S37,ScoPo!$G$150:$J$277,4,0),FIND(",",VLOOKUP(ScoPo!S37,ScoPo!$G$150:$J$277,4,0))-1),""))</f>
        <v>Bonaventure</v>
      </c>
      <c r="B35" t="str">
        <f>IF(AND(ScoPo!T37&gt;0,ScoPo!T37&lt;='Results Export'!$B$1),LEFT(VLOOKUP(ScoPo!T37,ScoPo!$G$150:$J$277,4,0),FIND(",",VLOOKUP(ScoPo!T37,ScoPo!$G$150:$J$277,4,0))-1),"")</f>
        <v>Bai</v>
      </c>
      <c r="C35">
        <f>IF(ScoPo!K37&gt;0,IF(ScoPo!K37=1,ScoPo!N37,-ScoPo!O37),0)</f>
        <v>0</v>
      </c>
    </row>
    <row r="36" spans="1:3" x14ac:dyDescent="0.2">
      <c r="A36" t="str">
        <f>IF(B36="","",IF(AND(ScoPo!S38&gt;0,ScoPo!S38&lt;='Results Export'!$B$1),LEFT(VLOOKUP(ScoPo!S38,ScoPo!$G$150:$J$277,4,0),FIND(",",VLOOKUP(ScoPo!S38,ScoPo!$G$150:$J$277,4,0))-1),""))</f>
        <v>Bondar</v>
      </c>
      <c r="B36" t="str">
        <f>IF(AND(ScoPo!T38&gt;0,ScoPo!T38&lt;='Results Export'!$B$1),LEFT(VLOOKUP(ScoPo!T38,ScoPo!$G$150:$J$277,4,0),FIND(",",VLOOKUP(ScoPo!T38,ScoPo!$G$150:$J$277,4,0))-1),"")</f>
        <v>Andreescu</v>
      </c>
      <c r="C36">
        <f>IF(ScoPo!K38&gt;0,IF(ScoPo!K38=1,ScoPo!N38,-ScoPo!O38),0)</f>
        <v>0</v>
      </c>
    </row>
    <row r="37" spans="1:3" x14ac:dyDescent="0.2">
      <c r="A37" t="str">
        <f>IF(B37="","",IF(AND(ScoPo!S39&gt;0,ScoPo!S39&lt;='Results Export'!$B$1),LEFT(VLOOKUP(ScoPo!S39,ScoPo!$G$150:$J$277,4,0),FIND(",",VLOOKUP(ScoPo!S39,ScoPo!$G$150:$J$277,4,0))-1),""))</f>
        <v>Bouzas Maneiro</v>
      </c>
      <c r="B37" t="str">
        <f>IF(AND(ScoPo!T39&gt;0,ScoPo!T39&lt;='Results Export'!$B$1),LEFT(VLOOKUP(ScoPo!T39,ScoPo!$G$150:$J$277,4,0),FIND(",",VLOOKUP(ScoPo!T39,ScoPo!$G$150:$J$277,4,0))-1),"")</f>
        <v>Kalinina</v>
      </c>
      <c r="C37">
        <f>IF(ScoPo!K39&gt;0,IF(ScoPo!K39=1,ScoPo!N39,-ScoPo!O39),0)</f>
        <v>0</v>
      </c>
    </row>
    <row r="38" spans="1:3" x14ac:dyDescent="0.2">
      <c r="A38" t="str">
        <f>IF(B38="","",IF(AND(ScoPo!S40&gt;0,ScoPo!S40&lt;='Results Export'!$B$1),LEFT(VLOOKUP(ScoPo!S40,ScoPo!$G$150:$J$277,4,0),FIND(",",VLOOKUP(ScoPo!S40,ScoPo!$G$150:$J$277,4,0))-1),""))</f>
        <v>Pliskova</v>
      </c>
      <c r="B38" t="str">
        <f>IF(AND(ScoPo!T40&gt;0,ScoPo!T40&lt;='Results Export'!$B$1),LEFT(VLOOKUP(ScoPo!T40,ScoPo!$G$150:$J$277,4,0),FIND(",",VLOOKUP(ScoPo!T40,ScoPo!$G$150:$J$277,4,0))-1),"")</f>
        <v>Stevanovic</v>
      </c>
      <c r="C38">
        <f>IF(ScoPo!K40&gt;0,IF(ScoPo!K40=1,ScoPo!N40,-ScoPo!O40),0)</f>
        <v>0</v>
      </c>
    </row>
    <row r="39" spans="1:3" x14ac:dyDescent="0.2">
      <c r="A39" t="str">
        <f>IF(B39="","",IF(AND(ScoPo!S41&gt;0,ScoPo!S41&lt;='Results Export'!$B$1),LEFT(VLOOKUP(ScoPo!S41,ScoPo!$G$150:$J$277,4,0),FIND(",",VLOOKUP(ScoPo!S41,ScoPo!$G$150:$J$277,4,0))-1),""))</f>
        <v>Zhao</v>
      </c>
      <c r="B39" t="str">
        <f>IF(AND(ScoPo!T41&gt;0,ScoPo!T41&lt;='Results Export'!$B$1),LEFT(VLOOKUP(ScoPo!T41,ScoPo!$G$150:$J$277,4,0),FIND(",",VLOOKUP(ScoPo!T41,ScoPo!$G$150:$J$277,4,0))-1),"")</f>
        <v>Korpatsch</v>
      </c>
      <c r="C39">
        <f>IF(ScoPo!K41&gt;0,IF(ScoPo!K41=1,ScoPo!N41,-ScoPo!O41),0)</f>
        <v>0</v>
      </c>
    </row>
    <row r="40" spans="1:3" x14ac:dyDescent="0.2">
      <c r="A40" t="str">
        <f>IF(B40="","",IF(AND(ScoPo!S42&gt;0,ScoPo!S42&lt;='Results Export'!$B$1),LEFT(VLOOKUP(ScoPo!S42,ScoPo!$G$150:$J$277,4,0),FIND(",",VLOOKUP(ScoPo!S42,ScoPo!$G$150:$J$277,4,0))-1),""))</f>
        <v>Sasnovich</v>
      </c>
      <c r="B40" t="str">
        <f>IF(AND(ScoPo!T42&gt;0,ScoPo!T42&lt;='Results Export'!$B$1),LEFT(VLOOKUP(ScoPo!T42,ScoPo!$G$150:$J$277,4,0),FIND(",",VLOOKUP(ScoPo!T42,ScoPo!$G$150:$J$277,4,0))-1),"")</f>
        <v>Parrizas Diaz</v>
      </c>
      <c r="C40">
        <f>IF(ScoPo!K42&gt;0,IF(ScoPo!K42=1,ScoPo!N42,-ScoPo!O42),0)</f>
        <v>0</v>
      </c>
    </row>
    <row r="41" spans="1:3" x14ac:dyDescent="0.2">
      <c r="A41" t="str">
        <f>IF(B41="","",IF(AND(ScoPo!S43&gt;0,ScoPo!S43&lt;='Results Export'!$B$1),LEFT(VLOOKUP(ScoPo!S43,ScoPo!$G$150:$J$277,4,0),FIND(",",VLOOKUP(ScoPo!S43,ScoPo!$G$150:$J$277,4,0))-1),""))</f>
        <v>Paolini</v>
      </c>
      <c r="B41" t="str">
        <f>IF(AND(ScoPo!T43&gt;0,ScoPo!T43&lt;='Results Export'!$B$1),LEFT(VLOOKUP(ScoPo!T43,ScoPo!$G$150:$J$277,4,0),FIND(",",VLOOKUP(ScoPo!T43,ScoPo!$G$150:$J$277,4,0))-1),"")</f>
        <v>Kvitova</v>
      </c>
      <c r="C41">
        <f>IF(ScoPo!K43&gt;0,IF(ScoPo!K43=1,ScoPo!N43,-ScoPo!O43),0)</f>
        <v>0</v>
      </c>
    </row>
    <row r="42" spans="1:3" x14ac:dyDescent="0.2">
      <c r="A42" t="str">
        <f>IF(B42="","",IF(AND(ScoPo!S44&gt;0,ScoPo!S44&lt;='Results Export'!$B$1),LEFT(VLOOKUP(ScoPo!S44,ScoPo!$G$150:$J$277,4,0),FIND(",",VLOOKUP(ScoPo!S44,ScoPo!$G$150:$J$277,4,0))-1),""))</f>
        <v>Haddad Maia</v>
      </c>
      <c r="B42" t="str">
        <f>IF(AND(ScoPo!T44&gt;0,ScoPo!T44&lt;='Results Export'!$B$1),LEFT(VLOOKUP(ScoPo!T44,ScoPo!$G$150:$J$277,4,0),FIND(",",VLOOKUP(ScoPo!T44,ScoPo!$G$150:$J$277,4,0))-1),"")</f>
        <v>Putintseva</v>
      </c>
      <c r="C42">
        <f>IF(ScoPo!K44&gt;0,IF(ScoPo!K44=1,ScoPo!N44,-ScoPo!O44),0)</f>
        <v>0</v>
      </c>
    </row>
    <row r="43" spans="1:3" x14ac:dyDescent="0.2">
      <c r="A43" t="str">
        <f>IF(B43="","",IF(AND(ScoPo!S45&gt;0,ScoPo!S45&lt;='Results Export'!$B$1),LEFT(VLOOKUP(ScoPo!S45,ScoPo!$G$150:$J$277,4,0),FIND(",",VLOOKUP(ScoPo!S45,ScoPo!$G$150:$J$277,4,0))-1),""))</f>
        <v>Cristian</v>
      </c>
      <c r="B43" t="str">
        <f>IF(AND(ScoPo!T45&gt;0,ScoPo!T45&lt;='Results Export'!$B$1),LEFT(VLOOKUP(ScoPo!T45,ScoPo!$G$150:$J$277,4,0),FIND(",",VLOOKUP(ScoPo!T45,ScoPo!$G$150:$J$277,4,0))-1),"")</f>
        <v>Bronzetti</v>
      </c>
      <c r="C43">
        <f>IF(ScoPo!K45&gt;0,IF(ScoPo!K45=1,ScoPo!N45,-ScoPo!O45),0)</f>
        <v>0</v>
      </c>
    </row>
    <row r="44" spans="1:3" x14ac:dyDescent="0.2">
      <c r="A44" t="str">
        <f>IF(B44="","",IF(AND(ScoPo!S46&gt;0,ScoPo!S46&lt;='Results Export'!$B$1),LEFT(VLOOKUP(ScoPo!S46,ScoPo!$G$150:$J$277,4,0),FIND(",",VLOOKUP(ScoPo!S46,ScoPo!$G$150:$J$277,4,0))-1),""))</f>
        <v>Cirstea</v>
      </c>
      <c r="B44" t="str">
        <f>IF(AND(ScoPo!T46&gt;0,ScoPo!T46&lt;='Results Export'!$B$1),LEFT(VLOOKUP(ScoPo!T46,ScoPo!$G$150:$J$277,4,0),FIND(",",VLOOKUP(ScoPo!T46,ScoPo!$G$150:$J$277,4,0))-1),"")</f>
        <v>Maria</v>
      </c>
      <c r="C44">
        <f>IF(ScoPo!K46&gt;0,IF(ScoPo!K46=1,ScoPo!N46,-ScoPo!O46),0)</f>
        <v>0</v>
      </c>
    </row>
    <row r="45" spans="1:3" x14ac:dyDescent="0.2">
      <c r="A45" t="str">
        <f>IF(B45="","",IF(AND(ScoPo!S47&gt;0,ScoPo!S47&lt;='Results Export'!$B$1),LEFT(VLOOKUP(ScoPo!S47,ScoPo!$G$150:$J$277,4,0),FIND(",",VLOOKUP(ScoPo!S47,ScoPo!$G$150:$J$277,4,0))-1),""))</f>
        <v>Minnen</v>
      </c>
      <c r="B45" t="str">
        <f>IF(AND(ScoPo!T47&gt;0,ScoPo!T47&lt;='Results Export'!$B$1),LEFT(VLOOKUP(ScoPo!T47,ScoPo!$G$150:$J$277,4,0),FIND(",",VLOOKUP(ScoPo!T47,ScoPo!$G$150:$J$277,4,0))-1),"")</f>
        <v>Ostapenko</v>
      </c>
      <c r="C45">
        <f>IF(ScoPo!K47&gt;0,IF(ScoPo!K47=1,ScoPo!N47,-ScoPo!O47),0)</f>
        <v>0</v>
      </c>
    </row>
    <row r="46" spans="1:3" x14ac:dyDescent="0.2">
      <c r="A46" t="str">
        <f>IF(B46="","",IF(AND(ScoPo!S48&gt;0,ScoPo!S48&lt;='Results Export'!$B$1),LEFT(VLOOKUP(ScoPo!S48,ScoPo!$G$150:$J$277,4,0),FIND(",",VLOOKUP(ScoPo!S48,ScoPo!$G$150:$J$277,4,0))-1),""))</f>
        <v>Pera</v>
      </c>
      <c r="B46" t="str">
        <f>IF(AND(ScoPo!T48&gt;0,ScoPo!T48&lt;='Results Export'!$B$1),LEFT(VLOOKUP(ScoPo!T48,ScoPo!$G$150:$J$277,4,0),FIND(",",VLOOKUP(ScoPo!T48,ScoPo!$G$150:$J$277,4,0))-1),"")</f>
        <v>Tomova</v>
      </c>
      <c r="C46">
        <f>IF(ScoPo!K48&gt;0,IF(ScoPo!K48=1,ScoPo!N48,-ScoPo!O48),0)</f>
        <v>0</v>
      </c>
    </row>
    <row r="47" spans="1:3" x14ac:dyDescent="0.2">
      <c r="A47" t="str">
        <f>IF(B47="","",IF(AND(ScoPo!S49&gt;0,ScoPo!S49&lt;='Results Export'!$B$1),LEFT(VLOOKUP(ScoPo!S49,ScoPo!$G$150:$J$277,4,0),FIND(",",VLOOKUP(ScoPo!S49,ScoPo!$G$150:$J$277,4,0))-1),""))</f>
        <v>Boulter</v>
      </c>
      <c r="B47" t="str">
        <f>IF(AND(ScoPo!T49&gt;0,ScoPo!T49&lt;='Results Export'!$B$1),LEFT(VLOOKUP(ScoPo!T49,ScoPo!$G$150:$J$277,4,0),FIND(",",VLOOKUP(ScoPo!T49,ScoPo!$G$150:$J$277,4,0))-1),"")</f>
        <v>Saville</v>
      </c>
      <c r="C47">
        <f>IF(ScoPo!K49&gt;0,IF(ScoPo!K49=1,ScoPo!N49,-ScoPo!O49),0)</f>
        <v>0</v>
      </c>
    </row>
    <row r="48" spans="1:3" x14ac:dyDescent="0.2">
      <c r="A48" t="str">
        <f>IF(B48="","",IF(AND(ScoPo!S50&gt;0,ScoPo!S50&lt;='Results Export'!$B$1),LEFT(VLOOKUP(ScoPo!S50,ScoPo!$G$150:$J$277,4,0),FIND(",",VLOOKUP(ScoPo!S50,ScoPo!$G$150:$J$277,4,0))-1),""))</f>
        <v>Hibino</v>
      </c>
      <c r="B48" t="str">
        <f>IF(AND(ScoPo!T50&gt;0,ScoPo!T50&lt;='Results Export'!$B$1),LEFT(VLOOKUP(ScoPo!T50,ScoPo!$G$150:$J$277,4,0),FIND(",",VLOOKUP(ScoPo!T50,ScoPo!$G$150:$J$277,4,0))-1),"")</f>
        <v>Cornet</v>
      </c>
      <c r="C48">
        <f>IF(ScoPo!K50&gt;0,IF(ScoPo!K50=1,ScoPo!N50,-ScoPo!O50),0)</f>
        <v>0</v>
      </c>
    </row>
    <row r="49" spans="1:3" x14ac:dyDescent="0.2">
      <c r="A49" t="str">
        <f>IF(B49="","",IF(AND(ScoPo!S51&gt;0,ScoPo!S51&lt;='Results Export'!$B$1),LEFT(VLOOKUP(ScoPo!S51,ScoPo!$G$150:$J$277,4,0),FIND(",",VLOOKUP(ScoPo!S51,ScoPo!$G$150:$J$277,4,0))-1),""))</f>
        <v>Rogers</v>
      </c>
      <c r="B49" t="str">
        <f>IF(AND(ScoPo!T51&gt;0,ScoPo!T51&lt;='Results Export'!$B$1),LEFT(VLOOKUP(ScoPo!T51,ScoPo!$G$150:$J$277,4,0),FIND(",",VLOOKUP(ScoPo!T51,ScoPo!$G$150:$J$277,4,0))-1),"")</f>
        <v>Rybakina</v>
      </c>
      <c r="C49">
        <f>IF(ScoPo!K51&gt;0,IF(ScoPo!K51=1,ScoPo!N51,-ScoPo!O51),0)</f>
        <v>-5</v>
      </c>
    </row>
    <row r="50" spans="1:3" x14ac:dyDescent="0.2">
      <c r="A50" t="str">
        <f>IF(B50="","",IF(AND(ScoPo!S52&gt;0,ScoPo!S52&lt;='Results Export'!$B$1),LEFT(VLOOKUP(ScoPo!S52,ScoPo!$G$150:$J$277,4,0),FIND(",",VLOOKUP(ScoPo!S52,ScoPo!$G$150:$J$277,4,0))-1),""))</f>
        <v>Sakkari</v>
      </c>
      <c r="B50" t="str">
        <f>IF(AND(ScoPo!T52&gt;0,ScoPo!T52&lt;='Results Export'!$B$1),LEFT(VLOOKUP(ScoPo!T52,ScoPo!$G$150:$J$277,4,0),FIND(",",VLOOKUP(ScoPo!T52,ScoPo!$G$150:$J$277,4,0))-1),"")</f>
        <v>Kostyuk</v>
      </c>
      <c r="C50">
        <f>IF(ScoPo!K52&gt;0,IF(ScoPo!K52=1,ScoPo!N52,-ScoPo!O52),0)</f>
        <v>0</v>
      </c>
    </row>
    <row r="51" spans="1:3" x14ac:dyDescent="0.2">
      <c r="A51" t="str">
        <f>IF(B51="","",IF(AND(ScoPo!S53&gt;0,ScoPo!S53&lt;='Results Export'!$B$1),LEFT(VLOOKUP(ScoPo!S53,ScoPo!$G$150:$J$277,4,0),FIND(",",VLOOKUP(ScoPo!S53,ScoPo!$G$150:$J$277,4,0))-1),""))</f>
        <v>Riske-Amritraj</v>
      </c>
      <c r="B51" t="str">
        <f>IF(AND(ScoPo!T53&gt;0,ScoPo!T53&lt;='Results Export'!$B$1),LEFT(VLOOKUP(ScoPo!T53,ScoPo!$G$150:$J$277,4,0),FIND(",",VLOOKUP(ScoPo!T53,ScoPo!$G$150:$J$277,4,0))-1),"")</f>
        <v>Badosa</v>
      </c>
      <c r="C51">
        <f>IF(ScoPo!K53&gt;0,IF(ScoPo!K53=1,ScoPo!N53,-ScoPo!O53),0)</f>
        <v>0</v>
      </c>
    </row>
    <row r="52" spans="1:3" x14ac:dyDescent="0.2">
      <c r="A52" t="str">
        <f>IF(B52="","",IF(AND(ScoPo!S54&gt;0,ScoPo!S54&lt;='Results Export'!$B$1),LEFT(VLOOKUP(ScoPo!S54,ScoPo!$G$150:$J$277,4,0),FIND(",",VLOOKUP(ScoPo!S54,ScoPo!$G$150:$J$277,4,0))-1),""))</f>
        <v>Golubic</v>
      </c>
      <c r="B52" t="str">
        <f>IF(AND(ScoPo!T54&gt;0,ScoPo!T54&lt;='Results Export'!$B$1),LEFT(VLOOKUP(ScoPo!T54,ScoPo!$G$150:$J$277,4,0),FIND(",",VLOOKUP(ScoPo!T54,ScoPo!$G$150:$J$277,4,0))-1),"")</f>
        <v>Schmiedlova</v>
      </c>
      <c r="C52">
        <f>IF(ScoPo!K54&gt;0,IF(ScoPo!K54=1,ScoPo!N54,-ScoPo!O54),0)</f>
        <v>0</v>
      </c>
    </row>
    <row r="53" spans="1:3" x14ac:dyDescent="0.2">
      <c r="A53" t="str">
        <f>IF(B53="","",IF(AND(ScoPo!S55&gt;0,ScoPo!S55&lt;='Results Export'!$B$1),LEFT(VLOOKUP(ScoPo!S55,ScoPo!$G$150:$J$277,4,0),FIND(",",VLOOKUP(ScoPo!S55,ScoPo!$G$150:$J$277,4,0))-1),""))</f>
        <v>Kartal</v>
      </c>
      <c r="B53" t="str">
        <f>IF(AND(ScoPo!T55&gt;0,ScoPo!T55&lt;='Results Export'!$B$1),LEFT(VLOOKUP(ScoPo!T55,ScoPo!$G$150:$J$277,4,0),FIND(",",VLOOKUP(ScoPo!T55,ScoPo!$G$150:$J$277,4,0))-1),"")</f>
        <v>Keys</v>
      </c>
      <c r="C53">
        <f>IF(ScoPo!K55&gt;0,IF(ScoPo!K55=1,ScoPo!N55,-ScoPo!O55),0)</f>
        <v>0</v>
      </c>
    </row>
    <row r="54" spans="1:3" x14ac:dyDescent="0.2">
      <c r="A54" t="str">
        <f>IF(B54="","",IF(AND(ScoPo!S56&gt;0,ScoPo!S56&lt;='Results Export'!$B$1),LEFT(VLOOKUP(ScoPo!S56,ScoPo!$G$150:$J$277,4,0),FIND(",",VLOOKUP(ScoPo!S56,ScoPo!$G$150:$J$277,4,0))-1),""))</f>
        <v>Potapova</v>
      </c>
      <c r="B54" t="str">
        <f>IF(AND(ScoPo!T56&gt;0,ScoPo!T56&lt;='Results Export'!$B$1),LEFT(VLOOKUP(ScoPo!T56,ScoPo!$G$150:$J$277,4,0),FIND(",",VLOOKUP(ScoPo!T56,ScoPo!$G$150:$J$277,4,0))-1),"")</f>
        <v>Naef</v>
      </c>
      <c r="C54">
        <f>IF(ScoPo!K56&gt;0,IF(ScoPo!K56=1,ScoPo!N56,-ScoPo!O56),0)</f>
        <v>0</v>
      </c>
    </row>
    <row r="55" spans="1:3" x14ac:dyDescent="0.2">
      <c r="A55" t="str">
        <f>IF(B55="","",IF(AND(ScoPo!S57&gt;0,ScoPo!S57&lt;='Results Export'!$B$1),LEFT(VLOOKUP(ScoPo!S57,ScoPo!$G$150:$J$277,4,0),FIND(",",VLOOKUP(ScoPo!S57,ScoPo!$G$150:$J$277,4,0))-1),""))</f>
        <v>Juvan</v>
      </c>
      <c r="B55" t="str">
        <f>IF(AND(ScoPo!T57&gt;0,ScoPo!T57&lt;='Results Export'!$B$1),LEFT(VLOOKUP(ScoPo!T57,ScoPo!$G$150:$J$277,4,0),FIND(",",VLOOKUP(ScoPo!T57,ScoPo!$G$150:$J$277,4,0))-1),"")</f>
        <v>Betova</v>
      </c>
      <c r="C55">
        <f>IF(ScoPo!K57&gt;0,IF(ScoPo!K57=1,ScoPo!N57,-ScoPo!O57),0)</f>
        <v>0</v>
      </c>
    </row>
    <row r="56" spans="1:3" x14ac:dyDescent="0.2">
      <c r="A56" t="str">
        <f>IF(B56="","",IF(AND(ScoPo!S58&gt;0,ScoPo!S58&lt;='Results Export'!$B$1),LEFT(VLOOKUP(ScoPo!S58,ScoPo!$G$150:$J$277,4,0),FIND(",",VLOOKUP(ScoPo!S58,ScoPo!$G$150:$J$277,4,0))-1),""))</f>
        <v>Andreeva</v>
      </c>
      <c r="B56" t="str">
        <f>IF(AND(ScoPo!T58&gt;0,ScoPo!T58&lt;='Results Export'!$B$1),LEFT(VLOOKUP(ScoPo!T58,ScoPo!$G$150:$J$277,4,0),FIND(",",VLOOKUP(ScoPo!T58,ScoPo!$G$150:$J$277,4,0))-1),"")</f>
        <v>Wang</v>
      </c>
      <c r="C56">
        <f>IF(ScoPo!K58&gt;0,IF(ScoPo!K58=1,ScoPo!N58,-ScoPo!O58),0)</f>
        <v>0</v>
      </c>
    </row>
    <row r="57" spans="1:3" x14ac:dyDescent="0.2">
      <c r="A57" t="str">
        <f>IF(B57="","",IF(AND(ScoPo!S59&gt;0,ScoPo!S59&lt;='Results Export'!$B$1),LEFT(VLOOKUP(ScoPo!S59,ScoPo!$G$150:$J$277,4,0),FIND(",",VLOOKUP(ScoPo!S59,ScoPo!$G$150:$J$277,4,0))-1),""))</f>
        <v>Watson</v>
      </c>
      <c r="B57" t="str">
        <f>IF(AND(ScoPo!T59&gt;0,ScoPo!T59&lt;='Results Export'!$B$1),LEFT(VLOOKUP(ScoPo!T59,ScoPo!$G$150:$J$277,4,0),FIND(",",VLOOKUP(ScoPo!T59,ScoPo!$G$150:$J$277,4,0))-1),"")</f>
        <v>Krejcikova</v>
      </c>
      <c r="C57">
        <f>IF(ScoPo!K59&gt;0,IF(ScoPo!K59=1,ScoPo!N59,-ScoPo!O59),0)</f>
        <v>0</v>
      </c>
    </row>
    <row r="58" spans="1:3" x14ac:dyDescent="0.2">
      <c r="A58" t="str">
        <f>IF(B58="","",IF(AND(ScoPo!S60&gt;0,ScoPo!S60&lt;='Results Export'!$B$1),LEFT(VLOOKUP(ScoPo!S60,ScoPo!$G$150:$J$277,4,0),FIND(",",VLOOKUP(ScoPo!S60,ScoPo!$G$150:$J$277,4,0))-1),""))</f>
        <v>Muchova</v>
      </c>
      <c r="B58" t="str">
        <f>IF(AND(ScoPo!T60&gt;0,ScoPo!T60&lt;='Results Export'!$B$1),LEFT(VLOOKUP(ScoPo!T60,ScoPo!$G$150:$J$277,4,0),FIND(",",VLOOKUP(ScoPo!T60,ScoPo!$G$150:$J$277,4,0))-1),"")</f>
        <v>Niemeier</v>
      </c>
      <c r="C58">
        <f>IF(ScoPo!K60&gt;0,IF(ScoPo!K60=1,ScoPo!N60,-ScoPo!O60),0)</f>
        <v>0</v>
      </c>
    </row>
    <row r="59" spans="1:3" x14ac:dyDescent="0.2">
      <c r="A59" t="str">
        <f>IF(B59="","",IF(AND(ScoPo!S61&gt;0,ScoPo!S61&lt;='Results Export'!$B$1),LEFT(VLOOKUP(ScoPo!S61,ScoPo!$G$150:$J$277,4,0),FIND(",",VLOOKUP(ScoPo!S61,ScoPo!$G$150:$J$277,4,0))-1),""))</f>
        <v>Noskova</v>
      </c>
      <c r="B59" t="str">
        <f>IF(AND(ScoPo!T61&gt;0,ScoPo!T61&lt;='Results Export'!$B$1),LEFT(VLOOKUP(ScoPo!T61,ScoPo!$G$150:$J$277,4,0),FIND(",",VLOOKUP(ScoPo!T61,ScoPo!$G$150:$J$277,4,0))-1),"")</f>
        <v>Galfi</v>
      </c>
      <c r="C59">
        <f>IF(ScoPo!K61&gt;0,IF(ScoPo!K61=1,ScoPo!N61,-ScoPo!O61),0)</f>
        <v>0</v>
      </c>
    </row>
    <row r="60" spans="1:3" x14ac:dyDescent="0.2">
      <c r="A60" t="str">
        <f>IF(B60="","",IF(AND(ScoPo!S62&gt;0,ScoPo!S62&lt;='Results Export'!$B$1),LEFT(VLOOKUP(ScoPo!S62,ScoPo!$G$150:$J$277,4,0),FIND(",",VLOOKUP(ScoPo!S62,ScoPo!$G$150:$J$277,4,0))-1),""))</f>
        <v>Brengle</v>
      </c>
      <c r="B60" t="str">
        <f>IF(AND(ScoPo!T62&gt;0,ScoPo!T62&lt;='Results Export'!$B$1),LEFT(VLOOKUP(ScoPo!T62,ScoPo!$G$150:$J$277,4,0),FIND(",",VLOOKUP(ScoPo!T62,ScoPo!$G$150:$J$277,4,0))-1),"")</f>
        <v>Errani</v>
      </c>
      <c r="C60">
        <f>IF(ScoPo!K62&gt;0,IF(ScoPo!K62=1,ScoPo!N62,-ScoPo!O62),0)</f>
        <v>0</v>
      </c>
    </row>
    <row r="61" spans="1:3" x14ac:dyDescent="0.2">
      <c r="A61" t="str">
        <f>IF(B61="","",IF(AND(ScoPo!S63&gt;0,ScoPo!S63&lt;='Results Export'!$B$1),LEFT(VLOOKUP(ScoPo!S63,ScoPo!$G$150:$J$277,4,0),FIND(",",VLOOKUP(ScoPo!S63,ScoPo!$G$150:$J$277,4,0))-1),""))</f>
        <v>Navarro</v>
      </c>
      <c r="B61" t="str">
        <f>IF(AND(ScoPo!T63&gt;0,ScoPo!T63&lt;='Results Export'!$B$1),LEFT(VLOOKUP(ScoPo!T63,ScoPo!$G$150:$J$277,4,0),FIND(",",VLOOKUP(ScoPo!T63,ScoPo!$G$150:$J$277,4,0))-1),"")</f>
        <v>Alexandrova</v>
      </c>
      <c r="C61">
        <f>IF(ScoPo!K63&gt;0,IF(ScoPo!K63=1,ScoPo!N63,-ScoPo!O63),0)</f>
        <v>0</v>
      </c>
    </row>
    <row r="62" spans="1:3" x14ac:dyDescent="0.2">
      <c r="A62" t="str">
        <f>IF(B62="","",IF(AND(ScoPo!S64&gt;0,ScoPo!S64&lt;='Results Export'!$B$1),LEFT(VLOOKUP(ScoPo!S64,ScoPo!$G$150:$J$277,4,0),FIND(",",VLOOKUP(ScoPo!S64,ScoPo!$G$150:$J$277,4,0))-1),""))</f>
        <v>Begu</v>
      </c>
      <c r="B62" t="str">
        <f>IF(AND(ScoPo!T64&gt;0,ScoPo!T64&lt;='Results Export'!$B$1),LEFT(VLOOKUP(ScoPo!T64,ScoPo!$G$150:$J$277,4,0),FIND(",",VLOOKUP(ScoPo!T64,ScoPo!$G$150:$J$277,4,0))-1),"")</f>
        <v>Marino</v>
      </c>
      <c r="C62">
        <f>IF(ScoPo!K64&gt;0,IF(ScoPo!K64=1,ScoPo!N64,-ScoPo!O64),0)</f>
        <v>0</v>
      </c>
    </row>
    <row r="63" spans="1:3" x14ac:dyDescent="0.2">
      <c r="A63" t="str">
        <f>IF(B63="","",IF(AND(ScoPo!S65&gt;0,ScoPo!S65&lt;='Results Export'!$B$1),LEFT(VLOOKUP(ScoPo!S65,ScoPo!$G$150:$J$277,4,0),FIND(",",VLOOKUP(ScoPo!S65,ScoPo!$G$150:$J$277,4,0))-1),""))</f>
        <v>Wickmayer</v>
      </c>
      <c r="B63" t="str">
        <f>IF(AND(ScoPo!T65&gt;0,ScoPo!T65&lt;='Results Export'!$B$1),LEFT(VLOOKUP(ScoPo!T65,ScoPo!$G$150:$J$277,4,0),FIND(",",VLOOKUP(ScoPo!T65,ScoPo!$G$150:$J$277,4,0))-1),"")</f>
        <v>Blinkova</v>
      </c>
      <c r="C63">
        <f>IF(ScoPo!K65&gt;0,IF(ScoPo!K65=1,ScoPo!N65,-ScoPo!O65),0)</f>
        <v>0</v>
      </c>
    </row>
    <row r="64" spans="1:3" x14ac:dyDescent="0.2">
      <c r="A64" t="str">
        <f>IF(B64="","",IF(AND(ScoPo!S66&gt;0,ScoPo!S66&lt;='Results Export'!$B$1),LEFT(VLOOKUP(ScoPo!S66,ScoPo!$G$150:$J$277,4,0),FIND(",",VLOOKUP(ScoPo!S66,ScoPo!$G$150:$J$277,4,0))-1),""))</f>
        <v>Gracheva</v>
      </c>
      <c r="B64" t="str">
        <f>IF(AND(ScoPo!T66&gt;0,ScoPo!T66&lt;='Results Export'!$B$1),LEFT(VLOOKUP(ScoPo!T66,ScoPo!$G$150:$J$277,4,0),FIND(",",VLOOKUP(ScoPo!T66,ScoPo!$G$150:$J$277,4,0))-1),"")</f>
        <v>Giorgi</v>
      </c>
      <c r="C64">
        <f>IF(ScoPo!K66&gt;0,IF(ScoPo!K66=1,ScoPo!N66,-ScoPo!O66),0)</f>
        <v>0</v>
      </c>
    </row>
    <row r="65" spans="1:3" x14ac:dyDescent="0.2">
      <c r="A65" t="str">
        <f>IF(B65="","",IF(AND(ScoPo!S67&gt;0,ScoPo!S67&lt;='Results Export'!$B$1),LEFT(VLOOKUP(ScoPo!S67,ScoPo!$G$150:$J$277,4,0),FIND(",",VLOOKUP(ScoPo!S67,ScoPo!$G$150:$J$277,4,0))-1),""))</f>
        <v>Udvardy</v>
      </c>
      <c r="B65" t="str">
        <f>IF(AND(ScoPo!T67&gt;0,ScoPo!T67&lt;='Results Export'!$B$1),LEFT(VLOOKUP(ScoPo!T67,ScoPo!$G$150:$J$277,4,0),FIND(",",VLOOKUP(ScoPo!T67,ScoPo!$G$150:$J$277,4,0))-1),"")</f>
        <v>Sabalenka</v>
      </c>
      <c r="C65">
        <f>IF(ScoPo!K67&gt;0,IF(ScoPo!K67=1,ScoPo!N67,-ScoPo!O67),0)</f>
        <v>-3</v>
      </c>
    </row>
    <row r="66" spans="1:3" x14ac:dyDescent="0.2">
      <c r="A66" t="str">
        <f>IF(B66="","",IF(AND(ScoPo!S68&gt;0,ScoPo!S68&lt;='Results Export'!$B$1),LEFT(VLOOKUP(ScoPo!S68,ScoPo!$G$150:$J$277,4,0),FIND(",",VLOOKUP(ScoPo!S68,ScoPo!$G$150:$J$277,4,0))-1),""))</f>
        <v/>
      </c>
      <c r="B66" t="str">
        <f>IF(AND(ScoPo!T68&gt;0,ScoPo!T68&lt;='Results Export'!$B$1),LEFT(VLOOKUP(ScoPo!T68,ScoPo!$G$150:$J$277,4,0),FIND(",",VLOOKUP(ScoPo!T68,ScoPo!$G$150:$J$277,4,0))-1),"")</f>
        <v/>
      </c>
      <c r="C66">
        <f>IF(ScoPo!K68&gt;0,IF(ScoPo!K68=1,ScoPo!N68,-ScoPo!O68),0)</f>
        <v>0</v>
      </c>
    </row>
    <row r="67" spans="1:3" x14ac:dyDescent="0.2">
      <c r="A67" t="str">
        <f>IF(B67="","",IF(AND(ScoPo!S69&gt;0,ScoPo!S69&lt;='Results Export'!$B$1),LEFT(VLOOKUP(ScoPo!S69,ScoPo!$G$150:$J$277,4,0),FIND(",",VLOOKUP(ScoPo!S69,ScoPo!$G$150:$J$277,4,0))-1),""))</f>
        <v/>
      </c>
      <c r="B67" t="str">
        <f>IF(AND(ScoPo!T69&gt;0,ScoPo!T69&lt;='Results Export'!$B$1),LEFT(VLOOKUP(ScoPo!T69,ScoPo!$G$150:$J$277,4,0),FIND(",",VLOOKUP(ScoPo!T69,ScoPo!$G$150:$J$277,4,0))-1),"")</f>
        <v/>
      </c>
      <c r="C67">
        <f>IF(ScoPo!K69&gt;0,IF(ScoPo!K69=1,ScoPo!N69,-ScoPo!O69),0)</f>
        <v>0</v>
      </c>
    </row>
    <row r="68" spans="1:3" x14ac:dyDescent="0.2">
      <c r="A68" t="str">
        <f>IF(B68="","",IF(AND(ScoPo!S70&gt;0,ScoPo!S70&lt;='Results Export'!$B$1),LEFT(VLOOKUP(ScoPo!S70,ScoPo!$G$150:$J$277,4,0),FIND(",",VLOOKUP(ScoPo!S70,ScoPo!$G$150:$J$277,4,0))-1),""))</f>
        <v>Swiatek</v>
      </c>
      <c r="B68" t="str">
        <f>IF(AND(ScoPo!T70&gt;0,ScoPo!T70&lt;='Results Export'!$B$1),LEFT(VLOOKUP(ScoPo!T70,ScoPo!$G$150:$J$277,4,0),FIND(",",VLOOKUP(ScoPo!T70,ScoPo!$G$150:$J$277,4,0))-1),"")</f>
        <v>Sorribes Tormo</v>
      </c>
      <c r="C68">
        <f>IF(ScoPo!K70&gt;0,IF(ScoPo!K70=1,ScoPo!N70,-ScoPo!O70),0)</f>
        <v>0</v>
      </c>
    </row>
    <row r="69" spans="1:3" x14ac:dyDescent="0.2">
      <c r="A69" t="str">
        <f>IF(B69="","",IF(AND(ScoPo!S71&gt;0,ScoPo!S71&lt;='Results Export'!$B$1),LEFT(VLOOKUP(ScoPo!S71,ScoPo!$G$150:$J$277,4,0),FIND(",",VLOOKUP(ScoPo!S71,ScoPo!$G$150:$J$277,4,0))-1),""))</f>
        <v>Parry</v>
      </c>
      <c r="B69" t="str">
        <f>IF(AND(ScoPo!T71&gt;0,ScoPo!T71&lt;='Results Export'!$B$1),LEFT(VLOOKUP(ScoPo!T71,ScoPo!$G$150:$J$277,4,0),FIND(",",VLOOKUP(ScoPo!T71,ScoPo!$G$150:$J$277,4,0))-1),"")</f>
        <v>Martic</v>
      </c>
      <c r="C69">
        <f>IF(ScoPo!K71&gt;0,IF(ScoPo!K71=1,ScoPo!N71,-ScoPo!O71),0)</f>
        <v>0</v>
      </c>
    </row>
    <row r="70" spans="1:3" x14ac:dyDescent="0.2">
      <c r="A70" t="str">
        <f>IF(B70="","",IF(AND(ScoPo!S72&gt;0,ScoPo!S72&lt;='Results Export'!$B$1),LEFT(VLOOKUP(ScoPo!S72,ScoPo!$G$150:$J$277,4,0),FIND(",",VLOOKUP(ScoPo!S72,ScoPo!$G$150:$J$277,4,0))-1),""))</f>
        <v>Linette</v>
      </c>
      <c r="B70" t="str">
        <f>IF(AND(ScoPo!T72&gt;0,ScoPo!T72&lt;='Results Export'!$B$1),LEFT(VLOOKUP(ScoPo!T72,ScoPo!$G$150:$J$277,4,0),FIND(",",VLOOKUP(ScoPo!T72,ScoPo!$G$150:$J$277,4,0))-1),"")</f>
        <v>Strycova</v>
      </c>
      <c r="C70">
        <f>IF(ScoPo!K72&gt;0,IF(ScoPo!K72=1,ScoPo!N72,-ScoPo!O72),0)</f>
        <v>0</v>
      </c>
    </row>
    <row r="71" spans="1:3" x14ac:dyDescent="0.2">
      <c r="A71" t="str">
        <f>IF(B71="","",IF(AND(ScoPo!S73&gt;0,ScoPo!S73&lt;='Results Export'!$B$1),LEFT(VLOOKUP(ScoPo!S73,ScoPo!$G$150:$J$277,4,0),FIND(",",VLOOKUP(ScoPo!S73,ScoPo!$G$150:$J$277,4,0))-1),""))</f>
        <v/>
      </c>
      <c r="B71" t="str">
        <f>IF(AND(ScoPo!T73&gt;0,ScoPo!T73&lt;='Results Export'!$B$1),LEFT(VLOOKUP(ScoPo!T73,ScoPo!$G$150:$J$277,4,0),FIND(",",VLOOKUP(ScoPo!T73,ScoPo!$G$150:$J$277,4,0))-1),"")</f>
        <v>Bencic</v>
      </c>
      <c r="C71">
        <f>IF(ScoPo!K73&gt;0,IF(ScoPo!K73=1,ScoPo!N73,-ScoPo!O73),0)</f>
        <v>0</v>
      </c>
    </row>
    <row r="72" spans="1:3" x14ac:dyDescent="0.2">
      <c r="A72" t="str">
        <f>IF(B72="","",IF(AND(ScoPo!S74&gt;0,ScoPo!S74&lt;='Results Export'!$B$1),LEFT(VLOOKUP(ScoPo!S74,ScoPo!$G$150:$J$277,4,0),FIND(",",VLOOKUP(ScoPo!S74,ScoPo!$G$150:$J$277,4,0))-1),""))</f>
        <v>Kasatkina</v>
      </c>
      <c r="B72" t="str">
        <f>IF(AND(ScoPo!T74&gt;0,ScoPo!T74&lt;='Results Export'!$B$1),LEFT(VLOOKUP(ScoPo!T74,ScoPo!$G$150:$J$277,4,0),FIND(",",VLOOKUP(ScoPo!T74,ScoPo!$G$150:$J$277,4,0))-1),"")</f>
        <v>Burrage</v>
      </c>
      <c r="C72">
        <f>IF(ScoPo!K74&gt;0,IF(ScoPo!K74=1,ScoPo!N74,-ScoPo!O74),0)</f>
        <v>0</v>
      </c>
    </row>
    <row r="73" spans="1:3" x14ac:dyDescent="0.2">
      <c r="A73" t="str">
        <f>IF(B73="","",IF(AND(ScoPo!S75&gt;0,ScoPo!S75&lt;='Results Export'!$B$1),LEFT(VLOOKUP(ScoPo!S75,ScoPo!$G$150:$J$277,4,0),FIND(",",VLOOKUP(ScoPo!S75,ScoPo!$G$150:$J$277,4,0))-1),""))</f>
        <v>Podoroska</v>
      </c>
      <c r="B73" t="str">
        <f>IF(AND(ScoPo!T75&gt;0,ScoPo!T75&lt;='Results Export'!$B$1),LEFT(VLOOKUP(ScoPo!T75,ScoPo!$G$150:$J$277,4,0),FIND(",",VLOOKUP(ScoPo!T75,ScoPo!$G$150:$J$277,4,0))-1),"")</f>
        <v>Azarenka</v>
      </c>
      <c r="C73">
        <f>IF(ScoPo!K75&gt;0,IF(ScoPo!K75=1,ScoPo!N75,-ScoPo!O75),0)</f>
        <v>0</v>
      </c>
    </row>
    <row r="74" spans="1:3" x14ac:dyDescent="0.2">
      <c r="A74" t="str">
        <f>IF(B74="","",IF(AND(ScoPo!S76&gt;0,ScoPo!S76&lt;='Results Export'!$B$1),LEFT(VLOOKUP(ScoPo!S76,ScoPo!$G$150:$J$277,4,0),FIND(",",VLOOKUP(ScoPo!S76,ScoPo!$G$150:$J$277,4,0))-1),""))</f>
        <v>Mertens</v>
      </c>
      <c r="B74" t="str">
        <f>IF(AND(ScoPo!T76&gt;0,ScoPo!T76&lt;='Results Export'!$B$1),LEFT(VLOOKUP(ScoPo!T76,ScoPo!$G$150:$J$277,4,0),FIND(",",VLOOKUP(ScoPo!T76,ScoPo!$G$150:$J$277,4,0))-1),"")</f>
        <v>Svitolina</v>
      </c>
      <c r="C74">
        <f>IF(ScoPo!K76&gt;0,IF(ScoPo!K76=1,ScoPo!N76,-ScoPo!O76),0)</f>
        <v>0</v>
      </c>
    </row>
    <row r="75" spans="1:3" x14ac:dyDescent="0.2">
      <c r="A75" t="str">
        <f>IF(B75="","",IF(AND(ScoPo!S77&gt;0,ScoPo!S77&lt;='Results Export'!$B$1),LEFT(VLOOKUP(ScoPo!S77,ScoPo!$G$150:$J$277,4,0),FIND(",",VLOOKUP(ScoPo!S77,ScoPo!$G$150:$J$277,4,0))-1),""))</f>
        <v>Wang</v>
      </c>
      <c r="B75" t="str">
        <f>IF(AND(ScoPo!T77&gt;0,ScoPo!T77&lt;='Results Export'!$B$1),LEFT(VLOOKUP(ScoPo!T77,ScoPo!$G$150:$J$277,4,0),FIND(",",VLOOKUP(ScoPo!T77,ScoPo!$G$150:$J$277,4,0))-1),"")</f>
        <v>Kenin</v>
      </c>
      <c r="C75">
        <f>IF(ScoPo!K77&gt;0,IF(ScoPo!K77=1,ScoPo!N77,-ScoPo!O77),0)</f>
        <v>0</v>
      </c>
    </row>
    <row r="76" spans="1:3" x14ac:dyDescent="0.2">
      <c r="A76" t="str">
        <f>IF(B76="","",IF(AND(ScoPo!S78&gt;0,ScoPo!S78&lt;='Results Export'!$B$1),LEFT(VLOOKUP(ScoPo!S78,ScoPo!$G$150:$J$277,4,0),FIND(",",VLOOKUP(ScoPo!S78,ScoPo!$G$150:$J$277,4,0))-1),""))</f>
        <v>Pegula</v>
      </c>
      <c r="B76" t="str">
        <f>IF(AND(ScoPo!T78&gt;0,ScoPo!T78&lt;='Results Export'!$B$1),LEFT(VLOOKUP(ScoPo!T78,ScoPo!$G$150:$J$277,4,0),FIND(",",VLOOKUP(ScoPo!T78,ScoPo!$G$150:$J$277,4,0))-1),"")</f>
        <v>Bucsa</v>
      </c>
      <c r="C76">
        <f>IF(ScoPo!K78&gt;0,IF(ScoPo!K78=1,ScoPo!N78,-ScoPo!O78),0)</f>
        <v>0</v>
      </c>
    </row>
    <row r="77" spans="1:3" x14ac:dyDescent="0.2">
      <c r="A77" t="str">
        <f>IF(B77="","",IF(AND(ScoPo!S79&gt;0,ScoPo!S79&lt;='Results Export'!$B$1),LEFT(VLOOKUP(ScoPo!S79,ScoPo!$G$150:$J$277,4,0),FIND(",",VLOOKUP(ScoPo!S79,ScoPo!$G$150:$J$277,4,0))-1),""))</f>
        <v/>
      </c>
      <c r="B77" t="str">
        <f>IF(AND(ScoPo!T79&gt;0,ScoPo!T79&lt;='Results Export'!$B$1),LEFT(VLOOKUP(ScoPo!T79,ScoPo!$G$150:$J$277,4,0),FIND(",",VLOOKUP(ScoPo!T79,ScoPo!$G$150:$J$277,4,0))-1),"")</f>
        <v>Masarova</v>
      </c>
      <c r="C77">
        <f>IF(ScoPo!K79&gt;0,IF(ScoPo!K79=1,ScoPo!N79,-ScoPo!O79),0)</f>
        <v>0</v>
      </c>
    </row>
    <row r="78" spans="1:3" x14ac:dyDescent="0.2">
      <c r="A78" t="str">
        <f>IF(B78="","",IF(AND(ScoPo!S80&gt;0,ScoPo!S80&lt;='Results Export'!$B$1),LEFT(VLOOKUP(ScoPo!S80,ScoPo!$G$150:$J$277,4,0),FIND(",",VLOOKUP(ScoPo!S80,ScoPo!$G$150:$J$277,4,0))-1),""))</f>
        <v>Siniakova</v>
      </c>
      <c r="B78" t="str">
        <f>IF(AND(ScoPo!T80&gt;0,ScoPo!T80&lt;='Results Export'!$B$1),LEFT(VLOOKUP(ScoPo!T80,ScoPo!$G$150:$J$277,4,0),FIND(",",VLOOKUP(ScoPo!T80,ScoPo!$G$150:$J$277,4,0))-1),"")</f>
        <v>Tsurenko</v>
      </c>
      <c r="C78">
        <f>IF(ScoPo!K80&gt;0,IF(ScoPo!K80=1,ScoPo!N80,-ScoPo!O80),0)</f>
        <v>0</v>
      </c>
    </row>
    <row r="79" spans="1:3" x14ac:dyDescent="0.2">
      <c r="A79" t="str">
        <f>IF(B79="","",IF(AND(ScoPo!S81&gt;0,ScoPo!S81&lt;='Results Export'!$B$1),LEFT(VLOOKUP(ScoPo!S81,ScoPo!$G$150:$J$277,4,0),FIND(",",VLOOKUP(ScoPo!S81,ScoPo!$G$150:$J$277,4,0))-1),""))</f>
        <v>Parks</v>
      </c>
      <c r="B79" t="str">
        <f>IF(AND(ScoPo!T81&gt;0,ScoPo!T81&lt;='Results Export'!$B$1),LEFT(VLOOKUP(ScoPo!T81,ScoPo!$G$150:$J$277,4,0),FIND(",",VLOOKUP(ScoPo!T81,ScoPo!$G$150:$J$277,4,0))-1),"")</f>
        <v>Bogdan</v>
      </c>
      <c r="C79">
        <f>IF(ScoPo!K81&gt;0,IF(ScoPo!K81=1,ScoPo!N81,-ScoPo!O81),0)</f>
        <v>0</v>
      </c>
    </row>
    <row r="80" spans="1:3" x14ac:dyDescent="0.2">
      <c r="A80" t="str">
        <f>IF(B80="","",IF(AND(ScoPo!S82&gt;0,ScoPo!S82&lt;='Results Export'!$B$1),LEFT(VLOOKUP(ScoPo!S82,ScoPo!$G$150:$J$277,4,0),FIND(",",VLOOKUP(ScoPo!S82,ScoPo!$G$150:$J$277,4,0))-1),""))</f>
        <v>Kudermetova</v>
      </c>
      <c r="B80" t="str">
        <f>IF(AND(ScoPo!T82&gt;0,ScoPo!T82&lt;='Results Export'!$B$1),LEFT(VLOOKUP(ScoPo!T82,ScoPo!$G$150:$J$277,4,0),FIND(",",VLOOKUP(ScoPo!T82,ScoPo!$G$150:$J$277,4,0))-1),"")</f>
        <v>Vondrousova</v>
      </c>
      <c r="C80">
        <f>IF(ScoPo!K82&gt;0,IF(ScoPo!K82=1,ScoPo!N82,-ScoPo!O82),0)</f>
        <v>0</v>
      </c>
    </row>
    <row r="81" spans="1:3" x14ac:dyDescent="0.2">
      <c r="A81" t="str">
        <f>IF(B81="","",IF(AND(ScoPo!S83&gt;0,ScoPo!S83&lt;='Results Export'!$B$1),LEFT(VLOOKUP(ScoPo!S83,ScoPo!$G$150:$J$277,4,0),FIND(",",VLOOKUP(ScoPo!S83,ScoPo!$G$150:$J$277,4,0))-1),""))</f>
        <v/>
      </c>
      <c r="B81" t="str">
        <f>IF(AND(ScoPo!T83&gt;0,ScoPo!T83&lt;='Results Export'!$B$1),LEFT(VLOOKUP(ScoPo!T83,ScoPo!$G$150:$J$277,4,0),FIND(",",VLOOKUP(ScoPo!T83,ScoPo!$G$150:$J$277,4,0))-1),"")</f>
        <v/>
      </c>
      <c r="C81">
        <f>IF(ScoPo!K83&gt;0,IF(ScoPo!K83=1,ScoPo!N83,-ScoPo!O83),0)</f>
        <v>0</v>
      </c>
    </row>
    <row r="82" spans="1:3" x14ac:dyDescent="0.2">
      <c r="A82" t="str">
        <f>IF(B82="","",IF(AND(ScoPo!S84&gt;0,ScoPo!S84&lt;='Results Export'!$B$1),LEFT(VLOOKUP(ScoPo!S84,ScoPo!$G$150:$J$277,4,0),FIND(",",VLOOKUP(ScoPo!S84,ScoPo!$G$150:$J$277,4,0))-1),""))</f>
        <v/>
      </c>
      <c r="B82" t="str">
        <f>IF(AND(ScoPo!T84&gt;0,ScoPo!T84&lt;='Results Export'!$B$1),LEFT(VLOOKUP(ScoPo!T84,ScoPo!$G$150:$J$277,4,0),FIND(",",VLOOKUP(ScoPo!T84,ScoPo!$G$150:$J$277,4,0))-1),"")</f>
        <v/>
      </c>
      <c r="C82">
        <f>IF(ScoPo!K84&gt;0,IF(ScoPo!K84=1,ScoPo!N84,-ScoPo!O84),0)</f>
        <v>0</v>
      </c>
    </row>
    <row r="83" spans="1:3" x14ac:dyDescent="0.2">
      <c r="A83" t="str">
        <f>IF(B83="","",IF(AND(ScoPo!S85&gt;0,ScoPo!S85&lt;='Results Export'!$B$1),LEFT(VLOOKUP(ScoPo!S85,ScoPo!$G$150:$J$277,4,0),FIND(",",VLOOKUP(ScoPo!S85,ScoPo!$G$150:$J$277,4,0))-1),""))</f>
        <v>Fernandez</v>
      </c>
      <c r="B83" t="str">
        <f>IF(AND(ScoPo!T85&gt;0,ScoPo!T85&lt;='Results Export'!$B$1),LEFT(VLOOKUP(ScoPo!T85,ScoPo!$G$150:$J$277,4,0),FIND(",",VLOOKUP(ScoPo!T85,ScoPo!$G$150:$J$277,4,0))-1),"")</f>
        <v>Garcia</v>
      </c>
      <c r="C83">
        <f>IF(ScoPo!K85&gt;0,IF(ScoPo!K85=1,ScoPo!N85,-ScoPo!O85),0)</f>
        <v>0</v>
      </c>
    </row>
    <row r="84" spans="1:3" x14ac:dyDescent="0.2">
      <c r="A84" t="str">
        <f>IF(B84="","",IF(AND(ScoPo!S86&gt;0,ScoPo!S86&lt;='Results Export'!$B$1),LEFT(VLOOKUP(ScoPo!S86,ScoPo!$G$150:$J$277,4,0),FIND(",",VLOOKUP(ScoPo!S86,ScoPo!$G$150:$J$277,4,0))-1),""))</f>
        <v/>
      </c>
      <c r="B84" t="str">
        <f>IF(AND(ScoPo!T86&gt;0,ScoPo!T86&lt;='Results Export'!$B$1),LEFT(VLOOKUP(ScoPo!T86,ScoPo!$G$150:$J$277,4,0),FIND(",",VLOOKUP(ScoPo!T86,ScoPo!$G$150:$J$277,4,0))-1),"")</f>
        <v/>
      </c>
      <c r="C84">
        <f>IF(ScoPo!K86&gt;0,IF(ScoPo!K86=1,ScoPo!N86,-ScoPo!O86),0)</f>
        <v>0</v>
      </c>
    </row>
    <row r="85" spans="1:3" x14ac:dyDescent="0.2">
      <c r="A85" t="str">
        <f>IF(B85="","",IF(AND(ScoPo!S87&gt;0,ScoPo!S87&lt;='Results Export'!$B$1),LEFT(VLOOKUP(ScoPo!S87,ScoPo!$G$150:$J$277,4,0),FIND(",",VLOOKUP(ScoPo!S87,ScoPo!$G$150:$J$277,4,0))-1),""))</f>
        <v/>
      </c>
      <c r="B85" t="str">
        <f>IF(AND(ScoPo!T87&gt;0,ScoPo!T87&lt;='Results Export'!$B$1),LEFT(VLOOKUP(ScoPo!T87,ScoPo!$G$150:$J$277,4,0),FIND(",",VLOOKUP(ScoPo!T87,ScoPo!$G$150:$J$277,4,0))-1),"")</f>
        <v/>
      </c>
      <c r="C85">
        <f>IF(ScoPo!K87&gt;0,IF(ScoPo!K87=1,ScoPo!N87,-ScoPo!O87),0)</f>
        <v>0</v>
      </c>
    </row>
    <row r="86" spans="1:3" x14ac:dyDescent="0.2">
      <c r="A86" t="str">
        <f>IF(B86="","",IF(AND(ScoPo!S88&gt;0,ScoPo!S88&lt;='Results Export'!$B$1),LEFT(VLOOKUP(ScoPo!S88,ScoPo!$G$150:$J$277,4,0),FIND(",",VLOOKUP(ScoPo!S88,ScoPo!$G$150:$J$277,4,0))-1),""))</f>
        <v/>
      </c>
      <c r="B86" t="str">
        <f>IF(AND(ScoPo!T88&gt;0,ScoPo!T88&lt;='Results Export'!$B$1),LEFT(VLOOKUP(ScoPo!T88,ScoPo!$G$150:$J$277,4,0),FIND(",",VLOOKUP(ScoPo!T88,ScoPo!$G$150:$J$277,4,0))-1),"")</f>
        <v/>
      </c>
      <c r="C86">
        <f>IF(ScoPo!K88&gt;0,IF(ScoPo!K88=1,ScoPo!N88,-ScoPo!O88),0)</f>
        <v>0</v>
      </c>
    </row>
    <row r="87" spans="1:3" x14ac:dyDescent="0.2">
      <c r="A87" t="str">
        <f>IF(B87="","",IF(AND(ScoPo!S89&gt;0,ScoPo!S89&lt;='Results Export'!$B$1),LEFT(VLOOKUP(ScoPo!S89,ScoPo!$G$150:$J$277,4,0),FIND(",",VLOOKUP(ScoPo!S89,ScoPo!$G$150:$J$277,4,0))-1),""))</f>
        <v/>
      </c>
      <c r="B87" t="str">
        <f>IF(AND(ScoPo!T89&gt;0,ScoPo!T89&lt;='Results Export'!$B$1),LEFT(VLOOKUP(ScoPo!T89,ScoPo!$G$150:$J$277,4,0),FIND(",",VLOOKUP(ScoPo!T89,ScoPo!$G$150:$J$277,4,0))-1),"")</f>
        <v/>
      </c>
      <c r="C87">
        <f>IF(ScoPo!K89&gt;0,IF(ScoPo!K89=1,ScoPo!N89,-ScoPo!O89),0)</f>
        <v>0</v>
      </c>
    </row>
    <row r="88" spans="1:3" x14ac:dyDescent="0.2">
      <c r="A88" t="str">
        <f>IF(B88="","",IF(AND(ScoPo!S90&gt;0,ScoPo!S90&lt;='Results Export'!$B$1),LEFT(VLOOKUP(ScoPo!S90,ScoPo!$G$150:$J$277,4,0),FIND(",",VLOOKUP(ScoPo!S90,ScoPo!$G$150:$J$277,4,0))-1),""))</f>
        <v/>
      </c>
      <c r="B88" t="str">
        <f>IF(AND(ScoPo!T90&gt;0,ScoPo!T90&lt;='Results Export'!$B$1),LEFT(VLOOKUP(ScoPo!T90,ScoPo!$G$150:$J$277,4,0),FIND(",",VLOOKUP(ScoPo!T90,ScoPo!$G$150:$J$277,4,0))-1),"")</f>
        <v/>
      </c>
      <c r="C88">
        <f>IF(ScoPo!K90&gt;0,IF(ScoPo!K90=1,ScoPo!N90,-ScoPo!O90),0)</f>
        <v>0</v>
      </c>
    </row>
    <row r="89" spans="1:3" x14ac:dyDescent="0.2">
      <c r="A89" t="str">
        <f>IF(B89="","",IF(AND(ScoPo!S91&gt;0,ScoPo!S91&lt;='Results Export'!$B$1),LEFT(VLOOKUP(ScoPo!S91,ScoPo!$G$150:$J$277,4,0),FIND(",",VLOOKUP(ScoPo!S91,ScoPo!$G$150:$J$277,4,0))-1),""))</f>
        <v/>
      </c>
      <c r="B89" t="str">
        <f>IF(AND(ScoPo!T91&gt;0,ScoPo!T91&lt;='Results Export'!$B$1),LEFT(VLOOKUP(ScoPo!T91,ScoPo!$G$150:$J$277,4,0),FIND(",",VLOOKUP(ScoPo!T91,ScoPo!$G$150:$J$277,4,0))-1),"")</f>
        <v/>
      </c>
      <c r="C89">
        <f>IF(ScoPo!K91&gt;0,IF(ScoPo!K91=1,ScoPo!N91,-ScoPo!O91),0)</f>
        <v>0</v>
      </c>
    </row>
    <row r="90" spans="1:3" x14ac:dyDescent="0.2">
      <c r="A90" t="str">
        <f>IF(B90="","",IF(AND(ScoPo!S92&gt;0,ScoPo!S92&lt;='Results Export'!$B$1),LEFT(VLOOKUP(ScoPo!S92,ScoPo!$G$150:$J$277,4,0),FIND(",",VLOOKUP(ScoPo!S92,ScoPo!$G$150:$J$277,4,0))-1),""))</f>
        <v/>
      </c>
      <c r="B90" t="str">
        <f>IF(AND(ScoPo!T92&gt;0,ScoPo!T92&lt;='Results Export'!$B$1),LEFT(VLOOKUP(ScoPo!T92,ScoPo!$G$150:$J$277,4,0),FIND(",",VLOOKUP(ScoPo!T92,ScoPo!$G$150:$J$277,4,0))-1),"")</f>
        <v/>
      </c>
      <c r="C90">
        <f>IF(ScoPo!K92&gt;0,IF(ScoPo!K92=1,ScoPo!N92,-ScoPo!O92),0)</f>
        <v>0</v>
      </c>
    </row>
    <row r="91" spans="1:3" x14ac:dyDescent="0.2">
      <c r="A91" t="str">
        <f>IF(B91="","",IF(AND(ScoPo!S93&gt;0,ScoPo!S93&lt;='Results Export'!$B$1),LEFT(VLOOKUP(ScoPo!S93,ScoPo!$G$150:$J$277,4,0),FIND(",",VLOOKUP(ScoPo!S93,ScoPo!$G$150:$J$277,4,0))-1),""))</f>
        <v/>
      </c>
      <c r="B91" t="str">
        <f>IF(AND(ScoPo!T93&gt;0,ScoPo!T93&lt;='Results Export'!$B$1),LEFT(VLOOKUP(ScoPo!T93,ScoPo!$G$150:$J$277,4,0),FIND(",",VLOOKUP(ScoPo!T93,ScoPo!$G$150:$J$277,4,0))-1),"")</f>
        <v>Rybakina</v>
      </c>
      <c r="C91">
        <f>IF(ScoPo!K93&gt;0,IF(ScoPo!K93=1,ScoPo!N93,-ScoPo!O93),0)</f>
        <v>0</v>
      </c>
    </row>
    <row r="92" spans="1:3" x14ac:dyDescent="0.2">
      <c r="A92" t="str">
        <f>IF(B92="","",IF(AND(ScoPo!S94&gt;0,ScoPo!S94&lt;='Results Export'!$B$1),LEFT(VLOOKUP(ScoPo!S94,ScoPo!$G$150:$J$277,4,0),FIND(",",VLOOKUP(ScoPo!S94,ScoPo!$G$150:$J$277,4,0))-1),""))</f>
        <v/>
      </c>
      <c r="B92" t="str">
        <f>IF(AND(ScoPo!T94&gt;0,ScoPo!T94&lt;='Results Export'!$B$1),LEFT(VLOOKUP(ScoPo!T94,ScoPo!$G$150:$J$277,4,0),FIND(",",VLOOKUP(ScoPo!T94,ScoPo!$G$150:$J$277,4,0))-1),"")</f>
        <v/>
      </c>
      <c r="C92">
        <f>IF(ScoPo!K94&gt;0,IF(ScoPo!K94=1,ScoPo!N94,-ScoPo!O94),0)</f>
        <v>0</v>
      </c>
    </row>
    <row r="93" spans="1:3" x14ac:dyDescent="0.2">
      <c r="A93" t="str">
        <f>IF(B93="","",IF(AND(ScoPo!S95&gt;0,ScoPo!S95&lt;='Results Export'!$B$1),LEFT(VLOOKUP(ScoPo!S95,ScoPo!$G$150:$J$277,4,0),FIND(",",VLOOKUP(ScoPo!S95,ScoPo!$G$150:$J$277,4,0))-1),""))</f>
        <v/>
      </c>
      <c r="B93" t="str">
        <f>IF(AND(ScoPo!T95&gt;0,ScoPo!T95&lt;='Results Export'!$B$1),LEFT(VLOOKUP(ScoPo!T95,ScoPo!$G$150:$J$277,4,0),FIND(",",VLOOKUP(ScoPo!T95,ScoPo!$G$150:$J$277,4,0))-1),"")</f>
        <v/>
      </c>
      <c r="C93">
        <f>IF(ScoPo!K95&gt;0,IF(ScoPo!K95=1,ScoPo!N95,-ScoPo!O95),0)</f>
        <v>0</v>
      </c>
    </row>
    <row r="94" spans="1:3" x14ac:dyDescent="0.2">
      <c r="A94" t="str">
        <f>IF(B94="","",IF(AND(ScoPo!S96&gt;0,ScoPo!S96&lt;='Results Export'!$B$1),LEFT(VLOOKUP(ScoPo!S96,ScoPo!$G$150:$J$277,4,0),FIND(",",VLOOKUP(ScoPo!S96,ScoPo!$G$150:$J$277,4,0))-1),""))</f>
        <v/>
      </c>
      <c r="B94" t="str">
        <f>IF(AND(ScoPo!T96&gt;0,ScoPo!T96&lt;='Results Export'!$B$1),LEFT(VLOOKUP(ScoPo!T96,ScoPo!$G$150:$J$277,4,0),FIND(",",VLOOKUP(ScoPo!T96,ScoPo!$G$150:$J$277,4,0))-1),"")</f>
        <v/>
      </c>
      <c r="C94">
        <f>IF(ScoPo!K96&gt;0,IF(ScoPo!K96=1,ScoPo!N96,-ScoPo!O96),0)</f>
        <v>0</v>
      </c>
    </row>
    <row r="95" spans="1:3" x14ac:dyDescent="0.2">
      <c r="A95" t="str">
        <f>IF(B95="","",IF(AND(ScoPo!S97&gt;0,ScoPo!S97&lt;='Results Export'!$B$1),LEFT(VLOOKUP(ScoPo!S97,ScoPo!$G$150:$J$277,4,0),FIND(",",VLOOKUP(ScoPo!S97,ScoPo!$G$150:$J$277,4,0))-1),""))</f>
        <v/>
      </c>
      <c r="B95" t="str">
        <f>IF(AND(ScoPo!T97&gt;0,ScoPo!T97&lt;='Results Export'!$B$1),LEFT(VLOOKUP(ScoPo!T97,ScoPo!$G$150:$J$277,4,0),FIND(",",VLOOKUP(ScoPo!T97,ScoPo!$G$150:$J$277,4,0))-1),"")</f>
        <v/>
      </c>
      <c r="C95">
        <f>IF(ScoPo!K97&gt;0,IF(ScoPo!K97=1,ScoPo!N97,-ScoPo!O97),0)</f>
        <v>0</v>
      </c>
    </row>
    <row r="96" spans="1:3" x14ac:dyDescent="0.2">
      <c r="A96" t="str">
        <f>IF(B96="","",IF(AND(ScoPo!S98&gt;0,ScoPo!S98&lt;='Results Export'!$B$1),LEFT(VLOOKUP(ScoPo!S98,ScoPo!$G$150:$J$277,4,0),FIND(",",VLOOKUP(ScoPo!S98,ScoPo!$G$150:$J$277,4,0))-1),""))</f>
        <v/>
      </c>
      <c r="B96" t="str">
        <f>IF(AND(ScoPo!T98&gt;0,ScoPo!T98&lt;='Results Export'!$B$1),LEFT(VLOOKUP(ScoPo!T98,ScoPo!$G$150:$J$277,4,0),FIND(",",VLOOKUP(ScoPo!T98,ScoPo!$G$150:$J$277,4,0))-1),"")</f>
        <v/>
      </c>
      <c r="C96">
        <f>IF(ScoPo!K98&gt;0,IF(ScoPo!K98=1,ScoPo!N98,-ScoPo!O98),0)</f>
        <v>0</v>
      </c>
    </row>
    <row r="97" spans="1:3" x14ac:dyDescent="0.2">
      <c r="A97" t="str">
        <f>IF(B97="","",IF(AND(ScoPo!S99&gt;0,ScoPo!S99&lt;='Results Export'!$B$1),LEFT(VLOOKUP(ScoPo!S99,ScoPo!$G$150:$J$277,4,0),FIND(",",VLOOKUP(ScoPo!S99,ScoPo!$G$150:$J$277,4,0))-1),""))</f>
        <v/>
      </c>
      <c r="B97" t="str">
        <f>IF(AND(ScoPo!T99&gt;0,ScoPo!T99&lt;='Results Export'!$B$1),LEFT(VLOOKUP(ScoPo!T99,ScoPo!$G$150:$J$277,4,0),FIND(",",VLOOKUP(ScoPo!T99,ScoPo!$G$150:$J$277,4,0))-1),"")</f>
        <v/>
      </c>
      <c r="C97">
        <f>IF(ScoPo!K99&gt;0,IF(ScoPo!K99=1,ScoPo!N99,-ScoPo!O99),0)</f>
        <v>0</v>
      </c>
    </row>
    <row r="98" spans="1:3" x14ac:dyDescent="0.2">
      <c r="A98" t="str">
        <f>IF(B98="","",IF(AND(ScoPo!S100&gt;0,ScoPo!S100&lt;='Results Export'!$B$1),LEFT(VLOOKUP(ScoPo!S100,ScoPo!$G$150:$J$277,4,0),FIND(",",VLOOKUP(ScoPo!S100,ScoPo!$G$150:$J$277,4,0))-1),""))</f>
        <v/>
      </c>
      <c r="B98" t="str">
        <f>IF(AND(ScoPo!T100&gt;0,ScoPo!T100&lt;='Results Export'!$B$1),LEFT(VLOOKUP(ScoPo!T100,ScoPo!$G$150:$J$277,4,0),FIND(",",VLOOKUP(ScoPo!T100,ScoPo!$G$150:$J$277,4,0))-1),"")</f>
        <v/>
      </c>
      <c r="C98">
        <f>IF(ScoPo!K100&gt;0,IF(ScoPo!K100=1,ScoPo!N100,-ScoPo!O100),0)</f>
        <v>0</v>
      </c>
    </row>
    <row r="99" spans="1:3" x14ac:dyDescent="0.2">
      <c r="A99" t="str">
        <f>IF(B99="","",IF(AND(ScoPo!S101&gt;0,ScoPo!S101&lt;='Results Export'!$B$1),LEFT(VLOOKUP(ScoPo!S101,ScoPo!$G$150:$J$277,4,0),FIND(",",VLOOKUP(ScoPo!S101,ScoPo!$G$150:$J$277,4,0))-1),""))</f>
        <v/>
      </c>
      <c r="B99" t="str">
        <f>IF(AND(ScoPo!T101&gt;0,ScoPo!T101&lt;='Results Export'!$B$1),LEFT(VLOOKUP(ScoPo!T101,ScoPo!$G$150:$J$277,4,0),FIND(",",VLOOKUP(ScoPo!T101,ScoPo!$G$150:$J$277,4,0))-1),"")</f>
        <v>Sabalenka</v>
      </c>
      <c r="C99">
        <f>IF(ScoPo!K101&gt;0,IF(ScoPo!K101=1,ScoPo!N101,-ScoPo!O101),0)</f>
        <v>0</v>
      </c>
    </row>
    <row r="100" spans="1:3" x14ac:dyDescent="0.2">
      <c r="A100" t="str">
        <f>IF(B100="","",IF(AND(ScoPo!S102&gt;0,ScoPo!S102&lt;='Results Export'!$B$1),LEFT(VLOOKUP(ScoPo!S102,ScoPo!$G$150:$J$277,4,0),FIND(",",VLOOKUP(ScoPo!S102,ScoPo!$G$150:$J$277,4,0))-1),""))</f>
        <v/>
      </c>
      <c r="B100" t="str">
        <f>IF(AND(ScoPo!T102&gt;0,ScoPo!T102&lt;='Results Export'!$B$1),LEFT(VLOOKUP(ScoPo!T102,ScoPo!$G$150:$J$277,4,0),FIND(",",VLOOKUP(ScoPo!T102,ScoPo!$G$150:$J$277,4,0))-1),"")</f>
        <v/>
      </c>
      <c r="C100">
        <f>IF(ScoPo!K102&gt;0,IF(ScoPo!K102=1,ScoPo!N102,-ScoPo!O102),0)</f>
        <v>0</v>
      </c>
    </row>
    <row r="101" spans="1:3" x14ac:dyDescent="0.2">
      <c r="A101" t="str">
        <f>IF(B101="","",IF(AND(ScoPo!S103&gt;0,ScoPo!S103&lt;='Results Export'!$B$1),LEFT(VLOOKUP(ScoPo!S103,ScoPo!$G$150:$J$277,4,0),FIND(",",VLOOKUP(ScoPo!S103,ScoPo!$G$150:$J$277,4,0))-1),""))</f>
        <v/>
      </c>
      <c r="B101" t="str">
        <f>IF(AND(ScoPo!T103&gt;0,ScoPo!T103&lt;='Results Export'!$B$1),LEFT(VLOOKUP(ScoPo!T103,ScoPo!$G$150:$J$277,4,0),FIND(",",VLOOKUP(ScoPo!T103,ScoPo!$G$150:$J$277,4,0))-1),"")</f>
        <v/>
      </c>
      <c r="C101">
        <f>IF(ScoPo!K103&gt;0,IF(ScoPo!K103=1,ScoPo!N103,-ScoPo!O103),0)</f>
        <v>0</v>
      </c>
    </row>
    <row r="102" spans="1:3" x14ac:dyDescent="0.2">
      <c r="A102" t="str">
        <f>IF(B102="","",IF(AND(ScoPo!S104&gt;0,ScoPo!S104&lt;='Results Export'!$B$1),LEFT(VLOOKUP(ScoPo!S104,ScoPo!$G$150:$J$277,4,0),FIND(",",VLOOKUP(ScoPo!S104,ScoPo!$G$150:$J$277,4,0))-1),""))</f>
        <v/>
      </c>
      <c r="B102" t="str">
        <f>IF(AND(ScoPo!T104&gt;0,ScoPo!T104&lt;='Results Export'!$B$1),LEFT(VLOOKUP(ScoPo!T104,ScoPo!$G$150:$J$277,4,0),FIND(",",VLOOKUP(ScoPo!T104,ScoPo!$G$150:$J$277,4,0))-1),"")</f>
        <v/>
      </c>
      <c r="C102">
        <f>IF(ScoPo!K104&gt;0,IF(ScoPo!K104=1,ScoPo!N104,-ScoPo!O104),0)</f>
        <v>0</v>
      </c>
    </row>
    <row r="103" spans="1:3" x14ac:dyDescent="0.2">
      <c r="A103" t="str">
        <f>IF(B103="","",IF(AND(ScoPo!S105&gt;0,ScoPo!S105&lt;='Results Export'!$B$1),LEFT(VLOOKUP(ScoPo!S105,ScoPo!$G$150:$J$277,4,0),FIND(",",VLOOKUP(ScoPo!S105,ScoPo!$G$150:$J$277,4,0))-1),""))</f>
        <v/>
      </c>
      <c r="B103" t="str">
        <f>IF(AND(ScoPo!T105&gt;0,ScoPo!T105&lt;='Results Export'!$B$1),LEFT(VLOOKUP(ScoPo!T105,ScoPo!$G$150:$J$277,4,0),FIND(",",VLOOKUP(ScoPo!T105,ScoPo!$G$150:$J$277,4,0))-1),"")</f>
        <v/>
      </c>
      <c r="C103">
        <f>IF(ScoPo!K105&gt;0,IF(ScoPo!K105=1,ScoPo!N105,-ScoPo!O105),0)</f>
        <v>0</v>
      </c>
    </row>
    <row r="104" spans="1:3" x14ac:dyDescent="0.2">
      <c r="A104" t="str">
        <f>IF(B104="","",IF(AND(ScoPo!S106&gt;0,ScoPo!S106&lt;='Results Export'!$B$1),LEFT(VLOOKUP(ScoPo!S106,ScoPo!$G$150:$J$277,4,0),FIND(",",VLOOKUP(ScoPo!S106,ScoPo!$G$150:$J$277,4,0))-1),""))</f>
        <v/>
      </c>
      <c r="B104" t="str">
        <f>IF(AND(ScoPo!T106&gt;0,ScoPo!T106&lt;='Results Export'!$B$1),LEFT(VLOOKUP(ScoPo!T106,ScoPo!$G$150:$J$277,4,0),FIND(",",VLOOKUP(ScoPo!T106,ScoPo!$G$150:$J$277,4,0))-1),"")</f>
        <v/>
      </c>
      <c r="C104">
        <f>IF(ScoPo!K106&gt;0,IF(ScoPo!K106=1,ScoPo!N106,-ScoPo!O106),0)</f>
        <v>0</v>
      </c>
    </row>
    <row r="105" spans="1:3" x14ac:dyDescent="0.2">
      <c r="A105" t="str">
        <f>IF(B105="","",IF(AND(ScoPo!S107&gt;0,ScoPo!S107&lt;='Results Export'!$B$1),LEFT(VLOOKUP(ScoPo!S107,ScoPo!$G$150:$J$277,4,0),FIND(",",VLOOKUP(ScoPo!S107,ScoPo!$G$150:$J$277,4,0))-1),""))</f>
        <v/>
      </c>
      <c r="B105" t="str">
        <f>IF(AND(ScoPo!T107&gt;0,ScoPo!T107&lt;='Results Export'!$B$1),LEFT(VLOOKUP(ScoPo!T107,ScoPo!$G$150:$J$277,4,0),FIND(",",VLOOKUP(ScoPo!T107,ScoPo!$G$150:$J$277,4,0))-1),"")</f>
        <v/>
      </c>
      <c r="C105">
        <f>IF(ScoPo!K107&gt;0,IF(ScoPo!K107=1,ScoPo!N107,-ScoPo!O107),0)</f>
        <v>0</v>
      </c>
    </row>
    <row r="106" spans="1:3" x14ac:dyDescent="0.2">
      <c r="A106" t="str">
        <f>IF(B106="","",IF(AND(ScoPo!S108&gt;0,ScoPo!S108&lt;='Results Export'!$B$1),LEFT(VLOOKUP(ScoPo!S108,ScoPo!$G$150:$J$277,4,0),FIND(",",VLOOKUP(ScoPo!S108,ScoPo!$G$150:$J$277,4,0))-1),""))</f>
        <v/>
      </c>
      <c r="B106" t="str">
        <f>IF(AND(ScoPo!T108&gt;0,ScoPo!T108&lt;='Results Export'!$B$1),LEFT(VLOOKUP(ScoPo!T108,ScoPo!$G$150:$J$277,4,0),FIND(",",VLOOKUP(ScoPo!T108,ScoPo!$G$150:$J$277,4,0))-1),"")</f>
        <v/>
      </c>
      <c r="C106">
        <f>IF(ScoPo!K108&gt;0,IF(ScoPo!K108=1,ScoPo!N108,-ScoPo!O108),0)</f>
        <v>0</v>
      </c>
    </row>
    <row r="107" spans="1:3" x14ac:dyDescent="0.2">
      <c r="A107" t="str">
        <f>IF(B107="","",IF(AND(ScoPo!S109&gt;0,ScoPo!S109&lt;='Results Export'!$B$1),LEFT(VLOOKUP(ScoPo!S109,ScoPo!$G$150:$J$277,4,0),FIND(",",VLOOKUP(ScoPo!S109,ScoPo!$G$150:$J$277,4,0))-1),""))</f>
        <v/>
      </c>
      <c r="B107" t="str">
        <f>IF(AND(ScoPo!T109&gt;0,ScoPo!T109&lt;='Results Export'!$B$1),LEFT(VLOOKUP(ScoPo!T109,ScoPo!$G$150:$J$277,4,0),FIND(",",VLOOKUP(ScoPo!T109,ScoPo!$G$150:$J$277,4,0))-1),"")</f>
        <v/>
      </c>
      <c r="C107">
        <f>IF(ScoPo!K109&gt;0,IF(ScoPo!K109=1,ScoPo!N109,-ScoPo!O109),0)</f>
        <v>0</v>
      </c>
    </row>
    <row r="108" spans="1:3" x14ac:dyDescent="0.2">
      <c r="A108" t="str">
        <f>IF(B108="","",IF(AND(ScoPo!S110&gt;0,ScoPo!S110&lt;='Results Export'!$B$1),LEFT(VLOOKUP(ScoPo!S110,ScoPo!$G$150:$J$277,4,0),FIND(",",VLOOKUP(ScoPo!S110,ScoPo!$G$150:$J$277,4,0))-1),""))</f>
        <v/>
      </c>
      <c r="B108" t="str">
        <f>IF(AND(ScoPo!T110&gt;0,ScoPo!T110&lt;='Results Export'!$B$1),LEFT(VLOOKUP(ScoPo!T110,ScoPo!$G$150:$J$277,4,0),FIND(",",VLOOKUP(ScoPo!T110,ScoPo!$G$150:$J$277,4,0))-1),"")</f>
        <v/>
      </c>
      <c r="C108">
        <f>IF(ScoPo!K110&gt;0,IF(ScoPo!K110=1,ScoPo!N110,-ScoPo!O110),0)</f>
        <v>0</v>
      </c>
    </row>
    <row r="109" spans="1:3" x14ac:dyDescent="0.2">
      <c r="A109" t="str">
        <f>IF(B109="","",IF(AND(ScoPo!S111&gt;0,ScoPo!S111&lt;='Results Export'!$B$1),LEFT(VLOOKUP(ScoPo!S111,ScoPo!$G$150:$J$277,4,0),FIND(",",VLOOKUP(ScoPo!S111,ScoPo!$G$150:$J$277,4,0))-1),""))</f>
        <v/>
      </c>
      <c r="B109" t="str">
        <f>IF(AND(ScoPo!T111&gt;0,ScoPo!T111&lt;='Results Export'!$B$1),LEFT(VLOOKUP(ScoPo!T111,ScoPo!$G$150:$J$277,4,0),FIND(",",VLOOKUP(ScoPo!T111,ScoPo!$G$150:$J$277,4,0))-1),"")</f>
        <v/>
      </c>
      <c r="C109">
        <f>IF(ScoPo!K111&gt;0,IF(ScoPo!K111=1,ScoPo!N111,-ScoPo!O111),0)</f>
        <v>0</v>
      </c>
    </row>
    <row r="110" spans="1:3" x14ac:dyDescent="0.2">
      <c r="A110" t="str">
        <f>IF(B110="","",IF(AND(ScoPo!S112&gt;0,ScoPo!S112&lt;='Results Export'!$B$1),LEFT(VLOOKUP(ScoPo!S112,ScoPo!$G$150:$J$277,4,0),FIND(",",VLOOKUP(ScoPo!S112,ScoPo!$G$150:$J$277,4,0))-1),""))</f>
        <v/>
      </c>
      <c r="B110" t="str">
        <f>IF(AND(ScoPo!T112&gt;0,ScoPo!T112&lt;='Results Export'!$B$1),LEFT(VLOOKUP(ScoPo!T112,ScoPo!$G$150:$J$277,4,0),FIND(",",VLOOKUP(ScoPo!T112,ScoPo!$G$150:$J$277,4,0))-1),"")</f>
        <v/>
      </c>
      <c r="C110">
        <f>IF(ScoPo!K112&gt;0,IF(ScoPo!K112=1,ScoPo!N112,-ScoPo!O112),0)</f>
        <v>0</v>
      </c>
    </row>
    <row r="111" spans="1:3" x14ac:dyDescent="0.2">
      <c r="A111" t="str">
        <f>IF(B111="","",IF(AND(ScoPo!S113&gt;0,ScoPo!S113&lt;='Results Export'!$B$1),LEFT(VLOOKUP(ScoPo!S113,ScoPo!$G$150:$J$277,4,0),FIND(",",VLOOKUP(ScoPo!S113,ScoPo!$G$150:$J$277,4,0))-1),""))</f>
        <v/>
      </c>
      <c r="B111" t="str">
        <f>IF(AND(ScoPo!T113&gt;0,ScoPo!T113&lt;='Results Export'!$B$1),LEFT(VLOOKUP(ScoPo!T113,ScoPo!$G$150:$J$277,4,0),FIND(",",VLOOKUP(ScoPo!T113,ScoPo!$G$150:$J$277,4,0))-1),"")</f>
        <v/>
      </c>
      <c r="C111">
        <f>IF(ScoPo!K113&gt;0,IF(ScoPo!K113=1,ScoPo!N113,-ScoPo!O113),0)</f>
        <v>0</v>
      </c>
    </row>
    <row r="112" spans="1:3" x14ac:dyDescent="0.2">
      <c r="A112" t="str">
        <f>IF(B112="","",IF(AND(ScoPo!S114&gt;0,ScoPo!S114&lt;='Results Export'!$B$1),LEFT(VLOOKUP(ScoPo!S114,ScoPo!$G$150:$J$277,4,0),FIND(",",VLOOKUP(ScoPo!S114,ScoPo!$G$150:$J$277,4,0))-1),""))</f>
        <v/>
      </c>
      <c r="B112" t="str">
        <f>IF(AND(ScoPo!T114&gt;0,ScoPo!T114&lt;='Results Export'!$B$1),LEFT(VLOOKUP(ScoPo!T114,ScoPo!$G$150:$J$277,4,0),FIND(",",VLOOKUP(ScoPo!T114,ScoPo!$G$150:$J$277,4,0))-1),"")</f>
        <v/>
      </c>
      <c r="C112">
        <f>IF(ScoPo!K114&gt;0,IF(ScoPo!K114=1,ScoPo!N114,-ScoPo!O114),0)</f>
        <v>0</v>
      </c>
    </row>
    <row r="113" spans="1:3" x14ac:dyDescent="0.2">
      <c r="A113" t="str">
        <f>IF(B113="","",IF(AND(ScoPo!S115&gt;0,ScoPo!S115&lt;='Results Export'!$B$1),LEFT(VLOOKUP(ScoPo!S115,ScoPo!$G$150:$J$277,4,0),FIND(",",VLOOKUP(ScoPo!S115,ScoPo!$G$150:$J$277,4,0))-1),""))</f>
        <v/>
      </c>
      <c r="B113" t="str">
        <f>IF(AND(ScoPo!T115&gt;0,ScoPo!T115&lt;='Results Export'!$B$1),LEFT(VLOOKUP(ScoPo!T115,ScoPo!$G$150:$J$277,4,0),FIND(",",VLOOKUP(ScoPo!T115,ScoPo!$G$150:$J$277,4,0))-1),"")</f>
        <v/>
      </c>
      <c r="C113">
        <f>IF(ScoPo!K115&gt;0,IF(ScoPo!K115=1,ScoPo!N115,-ScoPo!O115),0)</f>
        <v>0</v>
      </c>
    </row>
    <row r="114" spans="1:3" x14ac:dyDescent="0.2">
      <c r="A114" t="str">
        <f>IF(B114="","",IF(AND(ScoPo!S116&gt;0,ScoPo!S116&lt;='Results Export'!$B$1),LEFT(VLOOKUP(ScoPo!S116,ScoPo!$G$150:$J$277,4,0),FIND(",",VLOOKUP(ScoPo!S116,ScoPo!$G$150:$J$277,4,0))-1),""))</f>
        <v/>
      </c>
      <c r="B114" t="str">
        <f>IF(AND(ScoPo!T116&gt;0,ScoPo!T116&lt;='Results Export'!$B$1),LEFT(VLOOKUP(ScoPo!T116,ScoPo!$G$150:$J$277,4,0),FIND(",",VLOOKUP(ScoPo!T116,ScoPo!$G$150:$J$277,4,0))-1),"")</f>
        <v/>
      </c>
      <c r="C114">
        <f>IF(ScoPo!K116&gt;0,IF(ScoPo!K116=1,ScoPo!N116,-ScoPo!O116),0)</f>
        <v>0</v>
      </c>
    </row>
    <row r="115" spans="1:3" x14ac:dyDescent="0.2">
      <c r="A115" t="str">
        <f>IF(B115="","",IF(AND(ScoPo!S117&gt;0,ScoPo!S117&lt;='Results Export'!$B$1),LEFT(VLOOKUP(ScoPo!S117,ScoPo!$G$150:$J$277,4,0),FIND(",",VLOOKUP(ScoPo!S117,ScoPo!$G$150:$J$277,4,0))-1),""))</f>
        <v/>
      </c>
      <c r="B115" t="str">
        <f>IF(AND(ScoPo!T117&gt;0,ScoPo!T117&lt;='Results Export'!$B$1),LEFT(VLOOKUP(ScoPo!T117,ScoPo!$G$150:$J$277,4,0),FIND(",",VLOOKUP(ScoPo!T117,ScoPo!$G$150:$J$277,4,0))-1),"")</f>
        <v/>
      </c>
      <c r="C115">
        <f>IF(ScoPo!K117&gt;0,IF(ScoPo!K117=1,ScoPo!N117,-ScoPo!O117),0)</f>
        <v>0</v>
      </c>
    </row>
    <row r="116" spans="1:3" x14ac:dyDescent="0.2">
      <c r="A116" t="str">
        <f>IF(B116="","",IF(AND(ScoPo!S118&gt;0,ScoPo!S118&lt;='Results Export'!$B$1),LEFT(VLOOKUP(ScoPo!S118,ScoPo!$G$150:$J$277,4,0),FIND(",",VLOOKUP(ScoPo!S118,ScoPo!$G$150:$J$277,4,0))-1),""))</f>
        <v/>
      </c>
      <c r="B116" t="str">
        <f>IF(AND(ScoPo!T118&gt;0,ScoPo!T118&lt;='Results Export'!$B$1),LEFT(VLOOKUP(ScoPo!T118,ScoPo!$G$150:$J$277,4,0),FIND(",",VLOOKUP(ScoPo!T118,ScoPo!$G$150:$J$277,4,0))-1),"")</f>
        <v/>
      </c>
      <c r="C116">
        <f>IF(ScoPo!K118&gt;0,IF(ScoPo!K118=1,ScoPo!N118,-ScoPo!O118),0)</f>
        <v>0</v>
      </c>
    </row>
    <row r="117" spans="1:3" x14ac:dyDescent="0.2">
      <c r="A117" t="str">
        <f>IF(B117="","",IF(AND(ScoPo!S119&gt;0,ScoPo!S119&lt;='Results Export'!$B$1),LEFT(VLOOKUP(ScoPo!S119,ScoPo!$G$150:$J$277,4,0),FIND(",",VLOOKUP(ScoPo!S119,ScoPo!$G$150:$J$277,4,0))-1),""))</f>
        <v/>
      </c>
      <c r="B117" t="str">
        <f>IF(AND(ScoPo!T119&gt;0,ScoPo!T119&lt;='Results Export'!$B$1),LEFT(VLOOKUP(ScoPo!T119,ScoPo!$G$150:$J$277,4,0),FIND(",",VLOOKUP(ScoPo!T119,ScoPo!$G$150:$J$277,4,0))-1),"")</f>
        <v/>
      </c>
      <c r="C117">
        <f>IF(ScoPo!K119&gt;0,IF(ScoPo!K119=1,ScoPo!N119,-ScoPo!O119),0)</f>
        <v>0</v>
      </c>
    </row>
    <row r="118" spans="1:3" x14ac:dyDescent="0.2">
      <c r="A118" t="str">
        <f>IF(B118="","",IF(AND(ScoPo!S120&gt;0,ScoPo!S120&lt;='Results Export'!$B$1),LEFT(VLOOKUP(ScoPo!S120,ScoPo!$G$150:$J$277,4,0),FIND(",",VLOOKUP(ScoPo!S120,ScoPo!$G$150:$J$277,4,0))-1),""))</f>
        <v/>
      </c>
      <c r="B118" t="str">
        <f>IF(AND(ScoPo!T120&gt;0,ScoPo!T120&lt;='Results Export'!$B$1),LEFT(VLOOKUP(ScoPo!T120,ScoPo!$G$150:$J$277,4,0),FIND(",",VLOOKUP(ScoPo!T120,ScoPo!$G$150:$J$277,4,0))-1),"")</f>
        <v/>
      </c>
      <c r="C118">
        <f>IF(ScoPo!K120&gt;0,IF(ScoPo!K120=1,ScoPo!N120,-ScoPo!O120),0)</f>
        <v>0</v>
      </c>
    </row>
    <row r="119" spans="1:3" x14ac:dyDescent="0.2">
      <c r="A119" t="str">
        <f>IF(B119="","",IF(AND(ScoPo!S121&gt;0,ScoPo!S121&lt;='Results Export'!$B$1),LEFT(VLOOKUP(ScoPo!S121,ScoPo!$G$150:$J$277,4,0),FIND(",",VLOOKUP(ScoPo!S121,ScoPo!$G$150:$J$277,4,0))-1),""))</f>
        <v/>
      </c>
      <c r="B119" t="str">
        <f>IF(AND(ScoPo!T121&gt;0,ScoPo!T121&lt;='Results Export'!$B$1),LEFT(VLOOKUP(ScoPo!T121,ScoPo!$G$150:$J$277,4,0),FIND(",",VLOOKUP(ScoPo!T121,ScoPo!$G$150:$J$277,4,0))-1),"")</f>
        <v/>
      </c>
      <c r="C119">
        <f>IF(ScoPo!K121&gt;0,IF(ScoPo!K121=1,ScoPo!N121,-ScoPo!O121),0)</f>
        <v>0</v>
      </c>
    </row>
    <row r="120" spans="1:3" x14ac:dyDescent="0.2">
      <c r="A120" t="str">
        <f>IF(B120="","",IF(AND(ScoPo!S122&gt;0,ScoPo!S122&lt;='Results Export'!$B$1),LEFT(VLOOKUP(ScoPo!S122,ScoPo!$G$150:$J$277,4,0),FIND(",",VLOOKUP(ScoPo!S122,ScoPo!$G$150:$J$277,4,0))-1),""))</f>
        <v/>
      </c>
      <c r="B120" t="str">
        <f>IF(AND(ScoPo!T122&gt;0,ScoPo!T122&lt;='Results Export'!$B$1),LEFT(VLOOKUP(ScoPo!T122,ScoPo!$G$150:$J$277,4,0),FIND(",",VLOOKUP(ScoPo!T122,ScoPo!$G$150:$J$277,4,0))-1),"")</f>
        <v/>
      </c>
      <c r="C120">
        <f>IF(ScoPo!K122&gt;0,IF(ScoPo!K122=1,ScoPo!N122,-ScoPo!O122),0)</f>
        <v>0</v>
      </c>
    </row>
    <row r="121" spans="1:3" x14ac:dyDescent="0.2">
      <c r="A121" t="str">
        <f>IF(B121="","",IF(AND(ScoPo!S123&gt;0,ScoPo!S123&lt;='Results Export'!$B$1),LEFT(VLOOKUP(ScoPo!S123,ScoPo!$G$150:$J$277,4,0),FIND(",",VLOOKUP(ScoPo!S123,ScoPo!$G$150:$J$277,4,0))-1),""))</f>
        <v/>
      </c>
      <c r="B121" t="str">
        <f>IF(AND(ScoPo!T123&gt;0,ScoPo!T123&lt;='Results Export'!$B$1),LEFT(VLOOKUP(ScoPo!T123,ScoPo!$G$150:$J$277,4,0),FIND(",",VLOOKUP(ScoPo!T123,ScoPo!$G$150:$J$277,4,0))-1),"")</f>
        <v/>
      </c>
      <c r="C121">
        <f>IF(ScoPo!K123&gt;0,IF(ScoPo!K123=1,ScoPo!N123,-ScoPo!O123),0)</f>
        <v>0</v>
      </c>
    </row>
    <row r="122" spans="1:3" x14ac:dyDescent="0.2">
      <c r="A122" t="str">
        <f>IF(B122="","",IF(AND(ScoPo!S124&gt;0,ScoPo!S124&lt;='Results Export'!$B$1),LEFT(VLOOKUP(ScoPo!S124,ScoPo!$G$150:$J$277,4,0),FIND(",",VLOOKUP(ScoPo!S124,ScoPo!$G$150:$J$277,4,0))-1),""))</f>
        <v/>
      </c>
      <c r="B122" t="str">
        <f>IF(AND(ScoPo!T124&gt;0,ScoPo!T124&lt;='Results Export'!$B$1),LEFT(VLOOKUP(ScoPo!T124,ScoPo!$G$150:$J$277,4,0),FIND(",",VLOOKUP(ScoPo!T124,ScoPo!$G$150:$J$277,4,0))-1),"")</f>
        <v/>
      </c>
      <c r="C122">
        <f>IF(ScoPo!K124&gt;0,IF(ScoPo!K124=1,ScoPo!N124,-ScoPo!O124),0)</f>
        <v>0</v>
      </c>
    </row>
    <row r="123" spans="1:3" x14ac:dyDescent="0.2">
      <c r="A123" t="str">
        <f>IF(B123="","",IF(AND(ScoPo!S125&gt;0,ScoPo!S125&lt;='Results Export'!$B$1),LEFT(VLOOKUP(ScoPo!S125,ScoPo!$G$150:$J$277,4,0),FIND(",",VLOOKUP(ScoPo!S125,ScoPo!$G$150:$J$277,4,0))-1),""))</f>
        <v/>
      </c>
      <c r="B123" t="str">
        <f>IF(AND(ScoPo!T125&gt;0,ScoPo!T125&lt;='Results Export'!$B$1),LEFT(VLOOKUP(ScoPo!T125,ScoPo!$G$150:$J$277,4,0),FIND(",",VLOOKUP(ScoPo!T125,ScoPo!$G$150:$J$277,4,0))-1),"")</f>
        <v/>
      </c>
      <c r="C123">
        <f>IF(ScoPo!K125&gt;0,IF(ScoPo!K125=1,ScoPo!N125,-ScoPo!O125),0)</f>
        <v>0</v>
      </c>
    </row>
    <row r="124" spans="1:3" x14ac:dyDescent="0.2">
      <c r="A124" t="str">
        <f>IF(B124="","",IF(AND(ScoPo!S126&gt;0,ScoPo!S126&lt;='Results Export'!$B$1),LEFT(VLOOKUP(ScoPo!S126,ScoPo!$G$150:$J$277,4,0),FIND(",",VLOOKUP(ScoPo!S126,ScoPo!$G$150:$J$277,4,0))-1),""))</f>
        <v/>
      </c>
      <c r="B124" t="str">
        <f>IF(AND(ScoPo!T126&gt;0,ScoPo!T126&lt;='Results Export'!$B$1),LEFT(VLOOKUP(ScoPo!T126,ScoPo!$G$150:$J$277,4,0),FIND(",",VLOOKUP(ScoPo!T126,ScoPo!$G$150:$J$277,4,0))-1),"")</f>
        <v/>
      </c>
      <c r="C124">
        <f>IF(ScoPo!K126&gt;0,IF(ScoPo!K126=1,ScoPo!N126,-ScoPo!O126),0)</f>
        <v>0</v>
      </c>
    </row>
    <row r="125" spans="1:3" x14ac:dyDescent="0.2">
      <c r="A125" t="str">
        <f>IF(B125="","",IF(AND(ScoPo!S127&gt;0,ScoPo!S127&lt;='Results Export'!$B$1),LEFT(VLOOKUP(ScoPo!S127,ScoPo!$G$150:$J$277,4,0),FIND(",",VLOOKUP(ScoPo!S127,ScoPo!$G$150:$J$277,4,0))-1),""))</f>
        <v/>
      </c>
      <c r="B125" t="str">
        <f>IF(AND(ScoPo!T127&gt;0,ScoPo!T127&lt;='Results Export'!$B$1),LEFT(VLOOKUP(ScoPo!T127,ScoPo!$G$150:$J$277,4,0),FIND(",",VLOOKUP(ScoPo!T127,ScoPo!$G$150:$J$277,4,0))-1),"")</f>
        <v/>
      </c>
      <c r="C125">
        <f>IF(ScoPo!K127&gt;0,IF(ScoPo!K127=1,ScoPo!N127,-ScoPo!O127),0)</f>
        <v>0</v>
      </c>
    </row>
    <row r="126" spans="1:3" x14ac:dyDescent="0.2">
      <c r="A126" t="str">
        <f>IF(B126="","",IF(AND(ScoPo!S128&gt;0,ScoPo!S128&lt;='Results Export'!$B$1),LEFT(VLOOKUP(ScoPo!S128,ScoPo!$G$150:$J$277,4,0),FIND(",",VLOOKUP(ScoPo!S128,ScoPo!$G$150:$J$277,4,0))-1),""))</f>
        <v/>
      </c>
      <c r="B126" t="str">
        <f>IF(AND(ScoPo!T128&gt;0,ScoPo!T128&lt;='Results Export'!$B$1),LEFT(VLOOKUP(ScoPo!T128,ScoPo!$G$150:$J$277,4,0),FIND(",",VLOOKUP(ScoPo!T128,ScoPo!$G$150:$J$277,4,0))-1),"")</f>
        <v/>
      </c>
      <c r="C126">
        <f>IF(ScoPo!K128&gt;0,IF(ScoPo!K128=1,ScoPo!N128,-ScoPo!O128),0)</f>
        <v>0</v>
      </c>
    </row>
    <row r="127" spans="1:3" x14ac:dyDescent="0.2">
      <c r="A127" t="str">
        <f>IF(B127="","",IF(AND(ScoPo!S129&gt;0,ScoPo!S129&lt;='Results Export'!$B$1),LEFT(VLOOKUP(ScoPo!S129,ScoPo!$G$150:$J$277,4,0),FIND(",",VLOOKUP(ScoPo!S129,ScoPo!$G$150:$J$277,4,0))-1),""))</f>
        <v/>
      </c>
      <c r="B127" t="str">
        <f>IF(AND(ScoPo!T129&gt;0,ScoPo!T129&lt;='Results Export'!$B$1),LEFT(VLOOKUP(ScoPo!T129,ScoPo!$G$150:$J$277,4,0),FIND(",",VLOOKUP(ScoPo!T129,ScoPo!$G$150:$J$277,4,0))-1),"")</f>
        <v/>
      </c>
      <c r="C127">
        <f>IF(ScoPo!K129&gt;0,IF(ScoPo!K129=1,ScoPo!N129,-ScoPo!O129),0)</f>
        <v>0</v>
      </c>
    </row>
    <row r="128" spans="1:3" x14ac:dyDescent="0.2">
      <c r="A128" t="str">
        <f>IF(B128="","",IF(AND(ScoPo!S130&gt;0,ScoPo!S130&lt;='Results Export'!$B$1),LEFT(VLOOKUP(ScoPo!S130,ScoPo!$G$150:$J$277,4,0),FIND(",",VLOOKUP(ScoPo!S130,ScoPo!$G$150:$J$277,4,0))-1),""))</f>
        <v/>
      </c>
      <c r="B128" t="str">
        <f>IF(AND(ScoPo!T130&gt;0,ScoPo!T130&lt;='Results Export'!$B$1),LEFT(VLOOKUP(ScoPo!T130,ScoPo!$G$150:$J$277,4,0),FIND(",",VLOOKUP(ScoPo!T130,ScoPo!$G$150:$J$277,4,0))-1),"")</f>
        <v/>
      </c>
      <c r="C128">
        <f>IF(ScoPo!K130&gt;0,IF(ScoPo!K130=1,ScoPo!N130,-ScoPo!O130),0)</f>
        <v>0</v>
      </c>
    </row>
    <row r="129" spans="1:3" x14ac:dyDescent="0.2">
      <c r="A129" t="str">
        <f>IF(B129="","",IF(AND(ScoPo!S131&gt;0,ScoPo!S131&lt;='Results Export'!$B$1),LEFT(VLOOKUP(ScoPo!S131,ScoPo!$G$150:$J$277,4,0),FIND(",",VLOOKUP(ScoPo!S131,ScoPo!$G$150:$J$277,4,0))-1),""))</f>
        <v/>
      </c>
      <c r="B129" t="str">
        <f>IF(AND(ScoPo!T131&gt;0,ScoPo!T131&lt;='Results Export'!$B$1),LEFT(VLOOKUP(ScoPo!T131,ScoPo!$G$150:$J$277,4,0),FIND(",",VLOOKUP(ScoPo!T131,ScoPo!$G$150:$J$277,4,0))-1),"")</f>
        <v/>
      </c>
      <c r="C129">
        <f>IF(ScoPo!K131&gt;0,IF(ScoPo!K131=1,ScoPo!N131,-ScoPo!O131),0)</f>
        <v>0</v>
      </c>
    </row>
    <row r="130" spans="1:3" x14ac:dyDescent="0.2">
      <c r="A130" t="str">
        <f>IF(B130="","",IF(AND(ScoPo!S132&gt;0,ScoPo!S132&lt;='Results Export'!$B$1),LEFT(VLOOKUP(ScoPo!S132,ScoPo!$G$150:$J$277,4,0),FIND(",",VLOOKUP(ScoPo!S132,ScoPo!$G$150:$J$277,4,0))-1),""))</f>
        <v/>
      </c>
      <c r="B130" t="str">
        <f>IF(AND(ScoPo!T132&gt;0,ScoPo!T132&lt;='Results Export'!$B$1),LEFT(VLOOKUP(ScoPo!T132,ScoPo!$G$150:$J$277,4,0),FIND(",",VLOOKUP(ScoPo!T132,ScoPo!$G$150:$J$277,4,0))-1),"")</f>
        <v/>
      </c>
      <c r="C130">
        <f>IF(ScoPo!K132&gt;0,IF(ScoPo!K132=1,ScoPo!N132,-ScoPo!O132),0)</f>
        <v>0</v>
      </c>
    </row>
    <row r="131" spans="1:3" x14ac:dyDescent="0.2">
      <c r="A131" t="str">
        <f>IF(B131="","",IF(AND(ScoPo!S133&gt;0,ScoPo!S133&lt;='Results Export'!$B$1),LEFT(VLOOKUP(ScoPo!S133,ScoPo!$G$150:$J$277,4,0),FIND(",",VLOOKUP(ScoPo!S133,ScoPo!$G$150:$J$277,4,0))-1),""))</f>
        <v/>
      </c>
      <c r="B131" t="str">
        <f>IF(AND(ScoPo!T133&gt;0,ScoPo!T133&lt;='Results Export'!$B$1),LEFT(VLOOKUP(ScoPo!T133,ScoPo!$G$150:$J$277,4,0),FIND(",",VLOOKUP(ScoPo!T133,ScoPo!$G$150:$J$277,4,0))-1),"")</f>
        <v/>
      </c>
      <c r="C131">
        <f>IF(ScoPo!K133&gt;0,IF(ScoPo!K133=1,ScoPo!N133,-ScoPo!O133),0)</f>
        <v>0</v>
      </c>
    </row>
    <row r="132" spans="1:3" x14ac:dyDescent="0.2">
      <c r="A132" t="str">
        <f>IF(B132="","",IF(AND(ScoPo!S134&gt;0,ScoPo!S134&lt;='Results Export'!$B$1),LEFT(VLOOKUP(ScoPo!S134,ScoPo!$G$150:$J$277,4,0),FIND(",",VLOOKUP(ScoPo!S134,ScoPo!$G$150:$J$277,4,0))-1),""))</f>
        <v/>
      </c>
      <c r="B132" t="str">
        <f>IF(AND(ScoPo!T134&gt;0,ScoPo!T134&lt;='Results Export'!$B$1),LEFT(VLOOKUP(ScoPo!T134,ScoPo!$G$150:$J$277,4,0),FIND(",",VLOOKUP(ScoPo!T134,ScoPo!$G$150:$J$277,4,0))-1),"")</f>
        <v/>
      </c>
      <c r="C132">
        <f>IF(ScoPo!K134&gt;0,IF(ScoPo!K134=1,ScoPo!N134,-ScoPo!O134),0)</f>
        <v>0</v>
      </c>
    </row>
    <row r="133" spans="1:3" x14ac:dyDescent="0.2">
      <c r="A133" t="str">
        <f>IF(B133="","",IF(AND(ScoPo!S135&gt;0,ScoPo!S135&lt;='Results Export'!$B$1),LEFT(VLOOKUP(ScoPo!S135,ScoPo!$G$150:$J$277,4,0),FIND(",",VLOOKUP(ScoPo!S135,ScoPo!$G$150:$J$277,4,0))-1),""))</f>
        <v/>
      </c>
      <c r="B133" t="str">
        <f>IF(AND(ScoPo!T135&gt;0,ScoPo!T135&lt;='Results Export'!$B$1),LEFT(VLOOKUP(ScoPo!T135,ScoPo!$G$150:$J$277,4,0),FIND(",",VLOOKUP(ScoPo!T135,ScoPo!$G$150:$J$277,4,0))-1),"")</f>
        <v/>
      </c>
      <c r="C133">
        <f>IF(ScoPo!K135&gt;0,IF(ScoPo!K135=1,ScoPo!N135,-ScoPo!O135),0)</f>
        <v>0</v>
      </c>
    </row>
    <row r="134" spans="1:3" x14ac:dyDescent="0.2">
      <c r="A134" t="str">
        <f>IF(B134="","",IF(AND(ScoPo!S136&gt;0,ScoPo!S136&lt;='Results Export'!$B$1),LEFT(VLOOKUP(ScoPo!S136,ScoPo!$G$150:$J$277,4,0),FIND(",",VLOOKUP(ScoPo!S136,ScoPo!$G$150:$J$277,4,0))-1),""))</f>
        <v/>
      </c>
      <c r="B134" t="str">
        <f>IF(AND(ScoPo!T136&gt;0,ScoPo!T136&lt;='Results Export'!$B$1),LEFT(VLOOKUP(ScoPo!T136,ScoPo!$G$150:$J$277,4,0),FIND(",",VLOOKUP(ScoPo!T136,ScoPo!$G$150:$J$277,4,0))-1),"")</f>
        <v/>
      </c>
      <c r="C134">
        <f>IF(ScoPo!K136&gt;0,IF(ScoPo!K136=1,ScoPo!N136,-ScoPo!O136),0)</f>
        <v>0</v>
      </c>
    </row>
    <row r="135" spans="1:3" x14ac:dyDescent="0.2">
      <c r="A135" t="str">
        <f>IF(B135="","",IF(AND(ScoPo!S137&gt;0,ScoPo!S137&lt;='Results Export'!$B$1),LEFT(VLOOKUP(ScoPo!S137,ScoPo!$G$150:$J$277,4,0),FIND(",",VLOOKUP(ScoPo!S137,ScoPo!$G$150:$J$277,4,0))-1),""))</f>
        <v/>
      </c>
      <c r="B135" t="str">
        <f>IF(AND(ScoPo!T137&gt;0,ScoPo!T137&lt;='Results Export'!$B$1),LEFT(VLOOKUP(ScoPo!T137,ScoPo!$G$150:$J$277,4,0),FIND(",",VLOOKUP(ScoPo!T137,ScoPo!$G$150:$J$277,4,0))-1),"")</f>
        <v/>
      </c>
      <c r="C135">
        <f>IF(ScoPo!K137&gt;0,IF(ScoPo!K137=1,ScoPo!N137,-ScoPo!O137),0)</f>
        <v>0</v>
      </c>
    </row>
    <row r="136" spans="1:3" x14ac:dyDescent="0.2">
      <c r="A136" t="str">
        <f>IF(B136="","",IF(AND(ScoPo!S138&gt;0,ScoPo!S138&lt;='Results Export'!$B$1),LEFT(VLOOKUP(ScoPo!S138,ScoPo!$G$150:$J$277,4,0),FIND(",",VLOOKUP(ScoPo!S138,ScoPo!$G$150:$J$277,4,0))-1),""))</f>
        <v/>
      </c>
      <c r="B136" t="str">
        <f>IF(AND(ScoPo!T138&gt;0,ScoPo!T138&lt;='Results Export'!$B$1),LEFT(VLOOKUP(ScoPo!T138,ScoPo!$G$150:$J$277,4,0),FIND(",",VLOOKUP(ScoPo!T138,ScoPo!$G$150:$J$277,4,0))-1),"")</f>
        <v/>
      </c>
      <c r="C136">
        <f>IF(ScoPo!K138&gt;0,IF(ScoPo!K138=1,ScoPo!N138,-ScoPo!O138),0)</f>
        <v>0</v>
      </c>
    </row>
    <row r="137" spans="1:3" x14ac:dyDescent="0.2">
      <c r="A137" t="str">
        <f>IF(B137="","",IF(AND(ScoPo!S139&gt;0,ScoPo!S139&lt;='Results Export'!$B$1),LEFT(VLOOKUP(ScoPo!S139,ScoPo!$G$150:$J$277,4,0),FIND(",",VLOOKUP(ScoPo!S139,ScoPo!$G$150:$J$277,4,0))-1),""))</f>
        <v/>
      </c>
      <c r="B137" t="str">
        <f>IF(AND(ScoPo!T139&gt;0,ScoPo!T139&lt;='Results Export'!$B$1),LEFT(VLOOKUP(ScoPo!T139,ScoPo!$G$150:$J$277,4,0),FIND(",",VLOOKUP(ScoPo!T139,ScoPo!$G$150:$J$277,4,0))-1),"")</f>
        <v/>
      </c>
      <c r="C137">
        <f>IF(ScoPo!K139&gt;0,IF(ScoPo!K139=1,ScoPo!N139,-ScoPo!O139),0)</f>
        <v>0</v>
      </c>
    </row>
    <row r="138" spans="1:3" x14ac:dyDescent="0.2">
      <c r="A138" t="str">
        <f>IF(B138="","",IF(AND(ScoPo!S140&gt;0,ScoPo!S140&lt;='Results Export'!$B$1),LEFT(VLOOKUP(ScoPo!S140,ScoPo!$G$150:$J$277,4,0),FIND(",",VLOOKUP(ScoPo!S140,ScoPo!$G$150:$J$277,4,0))-1),""))</f>
        <v/>
      </c>
      <c r="B138" t="str">
        <f>IF(AND(ScoPo!T140&gt;0,ScoPo!T140&lt;='Results Export'!$B$1),LEFT(VLOOKUP(ScoPo!T140,ScoPo!$G$150:$J$277,4,0),FIND(",",VLOOKUP(ScoPo!T140,ScoPo!$G$150:$J$277,4,0))-1),"")</f>
        <v/>
      </c>
      <c r="C138">
        <f>IF(ScoPo!K140&gt;0,IF(ScoPo!K140=1,ScoPo!N140,-ScoPo!O140),0)</f>
        <v>0</v>
      </c>
    </row>
    <row r="139" spans="1:3" x14ac:dyDescent="0.2">
      <c r="A139" t="str">
        <f>IF(B139="","",IF(AND(ScoPo!S141&gt;0,ScoPo!S141&lt;='Results Export'!$B$1),LEFT(VLOOKUP(ScoPo!S141,ScoPo!$G$150:$J$277,4,0),FIND(",",VLOOKUP(ScoPo!S141,ScoPo!$G$150:$J$277,4,0))-1),""))</f>
        <v/>
      </c>
      <c r="B139" t="str">
        <f>IF(AND(ScoPo!T141&gt;0,ScoPo!T141&lt;='Results Export'!$B$1),LEFT(VLOOKUP(ScoPo!T141,ScoPo!$G$150:$J$277,4,0),FIND(",",VLOOKUP(ScoPo!T141,ScoPo!$G$150:$J$277,4,0))-1),"")</f>
        <v/>
      </c>
      <c r="C139">
        <f>IF(ScoPo!K141&gt;0,IF(ScoPo!K141=1,ScoPo!N141,-ScoPo!O141),0)</f>
        <v>0</v>
      </c>
    </row>
    <row r="140" spans="1:3" x14ac:dyDescent="0.2">
      <c r="A140" t="str">
        <f>IF(B140="","",IF(AND(ScoPo!S142&gt;0,ScoPo!S142&lt;='Results Export'!$B$1),LEFT(VLOOKUP(ScoPo!S142,ScoPo!$G$150:$J$277,4,0),FIND(",",VLOOKUP(ScoPo!S142,ScoPo!$G$150:$J$277,4,0))-1),""))</f>
        <v/>
      </c>
      <c r="B140" t="str">
        <f>IF(AND(ScoPo!T142&gt;0,ScoPo!T142&lt;='Results Export'!$B$1),LEFT(VLOOKUP(ScoPo!T142,ScoPo!$G$150:$J$277,4,0),FIND(",",VLOOKUP(ScoPo!T142,ScoPo!$G$150:$J$277,4,0))-1),"")</f>
        <v/>
      </c>
      <c r="C140">
        <f>IF(ScoPo!K142&gt;0,IF(ScoPo!K142=1,ScoPo!N142,-ScoPo!O142),0)</f>
        <v>0</v>
      </c>
    </row>
    <row r="141" spans="1:3" x14ac:dyDescent="0.2">
      <c r="B141" t="s">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Instructions</vt:lpstr>
      <vt:lpstr>ScoPo</vt:lpstr>
      <vt:lpstr>Results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dc:creator>
  <cp:lastModifiedBy>Utente</cp:lastModifiedBy>
  <dcterms:created xsi:type="dcterms:W3CDTF">2015-03-21T20:14:24Z</dcterms:created>
  <dcterms:modified xsi:type="dcterms:W3CDTF">2023-07-04T23:33:45Z</dcterms:modified>
</cp:coreProperties>
</file>