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95899b4834d858/Pulpit/"/>
    </mc:Choice>
  </mc:AlternateContent>
  <xr:revisionPtr revIDLastSave="27" documentId="8_{D285EAD4-9920-47DF-B0ED-59CBAFCD5584}" xr6:coauthVersionLast="47" xr6:coauthVersionMax="47" xr10:uidLastSave="{622F2D61-E2B2-40A7-A1EB-784BC1E1C81C}"/>
  <bookViews>
    <workbookView xWindow="-110" yWindow="-110" windowWidth="21820" windowHeight="13900" activeTab="1" xr2:uid="{D7D3BEB4-CB8E-46BB-ABBC-3939F908B670}"/>
  </bookViews>
  <sheets>
    <sheet name="Produkty" sheetId="1" r:id="rId1"/>
    <sheet name="Posiłk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2" i="1"/>
  <c r="F41" i="1"/>
  <c r="F40" i="1"/>
  <c r="F12" i="1"/>
  <c r="F39" i="1"/>
  <c r="F38" i="1"/>
  <c r="F37" i="1"/>
  <c r="D2" i="2"/>
  <c r="E2" i="2"/>
  <c r="F2" i="2"/>
  <c r="G2" i="2"/>
  <c r="I2" i="2"/>
  <c r="D3" i="2"/>
  <c r="E3" i="2"/>
  <c r="F3" i="2"/>
  <c r="I3" i="2"/>
  <c r="D4" i="2"/>
  <c r="E4" i="2"/>
  <c r="F4" i="2"/>
  <c r="I4" i="2"/>
  <c r="D5" i="2"/>
  <c r="E5" i="2"/>
  <c r="F5" i="2"/>
  <c r="I5" i="2"/>
  <c r="D6" i="2"/>
  <c r="E6" i="2"/>
  <c r="F6" i="2"/>
  <c r="I6" i="2"/>
  <c r="D7" i="2"/>
  <c r="E7" i="2"/>
  <c r="F7" i="2"/>
  <c r="I7" i="2"/>
  <c r="D8" i="2"/>
  <c r="E8" i="2"/>
  <c r="F8" i="2"/>
  <c r="I8" i="2"/>
  <c r="D9" i="2"/>
  <c r="E9" i="2"/>
  <c r="F9" i="2"/>
  <c r="G9" i="2"/>
  <c r="I9" i="2"/>
  <c r="D10" i="2"/>
  <c r="E10" i="2"/>
  <c r="F10" i="2"/>
  <c r="G10" i="2"/>
  <c r="I10" i="2"/>
  <c r="D11" i="2"/>
  <c r="E11" i="2"/>
  <c r="F11" i="2"/>
  <c r="G11" i="2"/>
  <c r="I11" i="2"/>
  <c r="D12" i="2"/>
  <c r="E12" i="2"/>
  <c r="F12" i="2"/>
  <c r="G12" i="2"/>
  <c r="I12" i="2"/>
  <c r="D13" i="2"/>
  <c r="E13" i="2"/>
  <c r="F13" i="2"/>
  <c r="G13" i="2"/>
  <c r="I13" i="2"/>
  <c r="D14" i="2"/>
  <c r="E14" i="2"/>
  <c r="F14" i="2"/>
  <c r="G14" i="2"/>
  <c r="I14" i="2"/>
  <c r="D15" i="2"/>
  <c r="E15" i="2"/>
  <c r="F15" i="2"/>
  <c r="G15" i="2"/>
  <c r="I15" i="2"/>
  <c r="D16" i="2"/>
  <c r="E16" i="2"/>
  <c r="F16" i="2"/>
  <c r="G16" i="2"/>
  <c r="I16" i="2"/>
  <c r="D17" i="2"/>
  <c r="E17" i="2"/>
  <c r="F17" i="2"/>
  <c r="G17" i="2"/>
  <c r="I17" i="2"/>
  <c r="D18" i="2"/>
  <c r="E18" i="2"/>
  <c r="F18" i="2"/>
  <c r="G18" i="2"/>
  <c r="I18" i="2"/>
  <c r="D19" i="2"/>
  <c r="E19" i="2"/>
  <c r="F19" i="2"/>
  <c r="G19" i="2"/>
  <c r="I19" i="2"/>
  <c r="D20" i="2"/>
  <c r="E20" i="2"/>
  <c r="F20" i="2"/>
  <c r="G20" i="2"/>
  <c r="I20" i="2"/>
  <c r="D21" i="2"/>
  <c r="E21" i="2"/>
  <c r="F21" i="2"/>
  <c r="G21" i="2"/>
  <c r="I21" i="2"/>
  <c r="F36" i="1"/>
  <c r="F35" i="1"/>
  <c r="F34" i="1"/>
  <c r="F33" i="1"/>
  <c r="F3" i="1"/>
  <c r="F4" i="1"/>
  <c r="F5" i="1"/>
  <c r="G5" i="2" s="1"/>
  <c r="F6" i="1"/>
  <c r="G4" i="2" s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3" i="2" s="1"/>
  <c r="F26" i="1"/>
  <c r="F27" i="1"/>
  <c r="F28" i="1"/>
  <c r="F29" i="1"/>
  <c r="G7" i="2" s="1"/>
  <c r="F30" i="1"/>
  <c r="F31" i="1"/>
  <c r="F32" i="1"/>
  <c r="G6" i="2" s="1"/>
  <c r="F2" i="1"/>
  <c r="G8" i="2" l="1"/>
  <c r="H8" i="2" s="1"/>
  <c r="H2" i="2"/>
  <c r="H4" i="2"/>
  <c r="H18" i="2"/>
  <c r="H19" i="2"/>
  <c r="H11" i="2"/>
  <c r="H21" i="2"/>
  <c r="H17" i="2"/>
  <c r="H13" i="2"/>
  <c r="H12" i="2"/>
  <c r="H7" i="2"/>
  <c r="H20" i="2"/>
  <c r="H14" i="2"/>
  <c r="H16" i="2"/>
  <c r="H15" i="2"/>
  <c r="H10" i="2"/>
  <c r="H5" i="2"/>
  <c r="H3" i="2"/>
  <c r="H9" i="2"/>
  <c r="H6" i="2"/>
  <c r="E23" i="2"/>
  <c r="I23" i="2"/>
  <c r="F23" i="2"/>
  <c r="G23" i="2" l="1"/>
  <c r="F24" i="2" s="1"/>
  <c r="H23" i="2"/>
  <c r="E24" i="2" l="1"/>
  <c r="I24" i="2"/>
</calcChain>
</file>

<file path=xl/sharedStrings.xml><?xml version="1.0" encoding="utf-8"?>
<sst xmlns="http://schemas.openxmlformats.org/spreadsheetml/2006/main" count="115" uniqueCount="82">
  <si>
    <t>Nazwa Produktu</t>
  </si>
  <si>
    <t>Tłuszcz</t>
  </si>
  <si>
    <t>Błonnik</t>
  </si>
  <si>
    <t>IG</t>
  </si>
  <si>
    <t>Kategoria</t>
  </si>
  <si>
    <t>Owoce</t>
  </si>
  <si>
    <t>Borówka Amerykańska</t>
  </si>
  <si>
    <t>Białko/100g</t>
  </si>
  <si>
    <t>Tłuszcz/100g</t>
  </si>
  <si>
    <t>Węglowodany/100g</t>
  </si>
  <si>
    <t>Błonnik/100g</t>
  </si>
  <si>
    <t>Sól/100g</t>
  </si>
  <si>
    <t>IG (0-100)</t>
  </si>
  <si>
    <t>Maliny</t>
  </si>
  <si>
    <t>Truskawki</t>
  </si>
  <si>
    <t>Warzywa</t>
  </si>
  <si>
    <t>Papryka</t>
  </si>
  <si>
    <t>Pomidor</t>
  </si>
  <si>
    <t>Cukinia</t>
  </si>
  <si>
    <t>Cebula</t>
  </si>
  <si>
    <t>Fasoka Szparagowa</t>
  </si>
  <si>
    <t>Rzodkiewka</t>
  </si>
  <si>
    <t>Kalafior</t>
  </si>
  <si>
    <t>Puszka/Słoik</t>
  </si>
  <si>
    <t>Ciecierzyca gotowana (Nasza Spiżarnia)</t>
  </si>
  <si>
    <t>Kcal</t>
  </si>
  <si>
    <t>Marchewka surowa</t>
  </si>
  <si>
    <t>Greckie oliwki zielone z papryką (Baresa)</t>
  </si>
  <si>
    <t>Pomidory suszone w oleju z ziołami w paskach (Baresa)</t>
  </si>
  <si>
    <t>Peeled Tomatoes in tomat juice (Baresa)</t>
  </si>
  <si>
    <t>Nabiał</t>
  </si>
  <si>
    <t>Just Plants Owies (Tymbark)</t>
  </si>
  <si>
    <t>Jajko</t>
  </si>
  <si>
    <t>Jogurt śmietankowy bez laktozy (Maluta)</t>
  </si>
  <si>
    <t>Mięso</t>
  </si>
  <si>
    <t>Dodatek</t>
  </si>
  <si>
    <t>Ziarna/Orzechy</t>
  </si>
  <si>
    <t>Ketchup łagodny 60% mniej kcal (Kotlin)</t>
  </si>
  <si>
    <t>Flora Omega 3&amp;6</t>
  </si>
  <si>
    <t>Oliwa z Oliwek Najwyższej jakości z pierwszego tłoczenia (Monini)</t>
  </si>
  <si>
    <t>Wyborny Delio Mieszanka Oleju rzepakowego i Oliwy z oliwek (Delio)</t>
  </si>
  <si>
    <t>Orzechy włoskie</t>
  </si>
  <si>
    <t>Pestki słonecznika</t>
  </si>
  <si>
    <t>Pestki dyni</t>
  </si>
  <si>
    <t>Skyr Naturalny 0 tłuszczu(Fruvita)</t>
  </si>
  <si>
    <t>Pierś z kurczaka (pieczona/gotowana bez tłusczu)</t>
  </si>
  <si>
    <t>Mintaj (pieczony/smażony bez tłuszczu)</t>
  </si>
  <si>
    <t>Płatki</t>
  </si>
  <si>
    <t>Płatki Owsiane Górskie(Crownfield)</t>
  </si>
  <si>
    <t>Pieczywo</t>
  </si>
  <si>
    <t xml:space="preserve">Chleb IG (Jaś i Małgosia) </t>
  </si>
  <si>
    <t>Węglowodany przyswajalne</t>
  </si>
  <si>
    <t>Gramatura</t>
  </si>
  <si>
    <t xml:space="preserve">Nr. </t>
  </si>
  <si>
    <t>Białko</t>
  </si>
  <si>
    <t>Węglowodany przyswajalne/100G</t>
  </si>
  <si>
    <t>Suma</t>
  </si>
  <si>
    <t xml:space="preserve">Ładunek Glikemiczny </t>
  </si>
  <si>
    <t>Wędlina</t>
  </si>
  <si>
    <t>Pieczona pierś z Indyka (Spiżarnia z torunia)</t>
  </si>
  <si>
    <t>Ładunek Glikemiczny</t>
  </si>
  <si>
    <t>Wartość</t>
  </si>
  <si>
    <t>Niski</t>
  </si>
  <si>
    <t>Średni</t>
  </si>
  <si>
    <t>Wysoki</t>
  </si>
  <si>
    <t>0-10</t>
  </si>
  <si>
    <t>11 --19</t>
  </si>
  <si>
    <t>19&gt;=</t>
  </si>
  <si>
    <t>Tahini (Pan cook)</t>
  </si>
  <si>
    <t>Tortilla Wraps Pełnoziarnista z mąki pszennej pełnoziarnistej (Piekarnia Lidla)</t>
  </si>
  <si>
    <t>Mączne</t>
  </si>
  <si>
    <t>Mąka orkiszowa płenoziarnosta typ 2000 (Plony Natury)</t>
  </si>
  <si>
    <t>Ogórki konserwowe po odsączeniu (Freshona) Lidl</t>
  </si>
  <si>
    <t>Befsztyk Tatarski(Boltimpek)</t>
  </si>
  <si>
    <t>Twaróg półtłusty bez laktozy (Mlekowita)</t>
  </si>
  <si>
    <t>Gotowe dania</t>
  </si>
  <si>
    <t>Twarożek domowy (230g -twaróg bez laktozy, 40 g skyr naturalny fruvita 0 tłuszczu, pół cebuli średniej)</t>
  </si>
  <si>
    <t>Ryż Brązowy (Plony Natury )</t>
  </si>
  <si>
    <t>Kasza Gryczana (kuchnia lidla)</t>
  </si>
  <si>
    <t>Kasza Pęczak jęczmienny (Plony Natury)</t>
  </si>
  <si>
    <t>Mieszanka Chińska (Hortex)</t>
  </si>
  <si>
    <t>Proponowana ilość makroskładników uwzględniajac węglowodany przyswajalne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</si>
</sst>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/>
    <xf numFmtId="0" fontId="1" fillId="0" borderId="0" xfId="0" applyFont="1" applyAlignment="1">
      <alignment wrapText="1"/>
    </xf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2" fillId="0" borderId="1" xfId="0" applyFont="1" applyBorder="1"/>
    <xf numFmtId="0" fontId="2" fillId="3" borderId="3" xfId="0" applyFont="1" applyFill="1" applyBorder="1"/>
  </cellXfs>
  <cellStyles count="1">
    <cellStyle name="Normalny" xfId="0" builtinId="0"/>
  </cellStyles>
  <dxfs count="15"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51F2E-32F9-47B5-B223-9167BB5F97B8}" name="Tabela1" displayName="Tabela1" ref="A1:J45" totalsRowShown="0" headerRowDxfId="14" headerRowBorderDxfId="13" tableBorderDxfId="12">
  <autoFilter ref="A1:J45" xr:uid="{D2E51F2E-32F9-47B5-B223-9167BB5F97B8}"/>
  <tableColumns count="10">
    <tableColumn id="1" xr3:uid="{FF89C7B6-4334-4D92-8643-070877357E7E}" name="Kategoria" dataDxfId="11"/>
    <tableColumn id="2" xr3:uid="{C8304896-74B7-469A-B52F-6CE7A118ED5A}" name="Nazwa Produktu" dataDxfId="10"/>
    <tableColumn id="9" xr3:uid="{BAAEF452-9EF1-49D8-9EB3-E5C022491643}" name="IG (0-100)" dataDxfId="9"/>
    <tableColumn id="3" xr3:uid="{138C6A64-B4A3-4711-9437-3346113A1010}" name="Białko/100g"/>
    <tableColumn id="4" xr3:uid="{633DBA03-A14A-4373-8B0C-08E0AB5FD6D9}" name="Tłuszcz/100g"/>
    <tableColumn id="7" xr3:uid="{58661140-B43E-49C6-BF32-B7339CF05A3B}" name="Węglowodany przyswajalne/100G" dataDxfId="8">
      <calculatedColumnFormula>I2-J2</calculatedColumnFormula>
    </tableColumn>
    <tableColumn id="8" xr3:uid="{183CA842-7791-4388-996E-42D622EFF0AF}" name="Sól/100g"/>
    <tableColumn id="10" xr3:uid="{23BBE585-679D-4A82-BD9B-5A563A168A37}" name="Kcal"/>
    <tableColumn id="5" xr3:uid="{4CA54B07-7439-4FCB-88B7-271620E880E8}" name="Węglowodany/100g"/>
    <tableColumn id="6" xr3:uid="{8884CDA4-77C6-4755-9A93-B7C485C7C6EF}" name="Błonnik/100g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0FB4-0BF9-4519-B61D-9A6109970DC6}">
  <dimension ref="A1:J45"/>
  <sheetViews>
    <sheetView zoomScale="50" zoomScaleNormal="50" workbookViewId="0">
      <selection activeCell="B3" sqref="B3"/>
    </sheetView>
  </sheetViews>
  <sheetFormatPr defaultRowHeight="14.5" x14ac:dyDescent="0.35"/>
  <cols>
    <col min="1" max="1" width="15.54296875" customWidth="1"/>
    <col min="2" max="2" width="22.36328125" customWidth="1"/>
    <col min="3" max="3" width="14.7265625" customWidth="1"/>
    <col min="4" max="4" width="16.6328125" customWidth="1"/>
    <col min="5" max="5" width="18.453125" customWidth="1"/>
    <col min="6" max="6" width="25.90625" customWidth="1"/>
    <col min="7" max="7" width="13.81640625" customWidth="1"/>
    <col min="8" max="8" width="18.08984375" customWidth="1"/>
    <col min="9" max="9" width="25.26953125" customWidth="1"/>
    <col min="10" max="10" width="18.453125" customWidth="1"/>
    <col min="12" max="12" width="19.26953125" customWidth="1"/>
  </cols>
  <sheetData>
    <row r="1" spans="1:10" ht="29" x14ac:dyDescent="0.35">
      <c r="A1" s="2" t="s">
        <v>4</v>
      </c>
      <c r="B1" s="2" t="s">
        <v>0</v>
      </c>
      <c r="C1" s="2" t="s">
        <v>12</v>
      </c>
      <c r="D1" s="2" t="s">
        <v>7</v>
      </c>
      <c r="E1" s="2" t="s">
        <v>8</v>
      </c>
      <c r="F1" s="2" t="s">
        <v>55</v>
      </c>
      <c r="G1" s="2" t="s">
        <v>11</v>
      </c>
      <c r="H1" s="2" t="s">
        <v>25</v>
      </c>
      <c r="I1" s="2" t="s">
        <v>9</v>
      </c>
      <c r="J1" s="2" t="s">
        <v>10</v>
      </c>
    </row>
    <row r="2" spans="1:10" x14ac:dyDescent="0.35">
      <c r="A2" s="1" t="s">
        <v>5</v>
      </c>
      <c r="B2" s="3" t="s">
        <v>6</v>
      </c>
      <c r="C2" s="1">
        <v>25</v>
      </c>
      <c r="D2" s="1">
        <v>0.7</v>
      </c>
      <c r="E2" s="1">
        <v>0.3</v>
      </c>
      <c r="F2" s="3">
        <f t="shared" ref="F2:F33" si="0">I2-J2</f>
        <v>12.1</v>
      </c>
      <c r="G2" s="1">
        <v>0</v>
      </c>
      <c r="H2" s="1">
        <v>57</v>
      </c>
      <c r="I2" s="1">
        <v>14.5</v>
      </c>
      <c r="J2" s="1">
        <v>2.4</v>
      </c>
    </row>
    <row r="3" spans="1:10" x14ac:dyDescent="0.35">
      <c r="A3" s="1" t="s">
        <v>5</v>
      </c>
      <c r="B3" s="3" t="s">
        <v>13</v>
      </c>
      <c r="C3" s="1">
        <v>25</v>
      </c>
      <c r="D3" s="1">
        <v>1.3</v>
      </c>
      <c r="E3" s="1">
        <v>0.3</v>
      </c>
      <c r="F3" s="3">
        <f t="shared" si="0"/>
        <v>5.3</v>
      </c>
      <c r="G3" s="1">
        <v>0</v>
      </c>
      <c r="H3" s="1">
        <v>43</v>
      </c>
      <c r="I3" s="1">
        <v>12</v>
      </c>
      <c r="J3" s="1">
        <v>6.7</v>
      </c>
    </row>
    <row r="4" spans="1:10" x14ac:dyDescent="0.35">
      <c r="A4" s="1" t="s">
        <v>5</v>
      </c>
      <c r="B4" s="3" t="s">
        <v>14</v>
      </c>
      <c r="C4" s="1">
        <v>25</v>
      </c>
      <c r="D4" s="1">
        <v>0.7</v>
      </c>
      <c r="E4" s="1">
        <v>0.4</v>
      </c>
      <c r="F4" s="3">
        <f t="shared" si="0"/>
        <v>5.8</v>
      </c>
      <c r="G4" s="1">
        <v>0</v>
      </c>
      <c r="H4" s="1">
        <v>33</v>
      </c>
      <c r="I4" s="1">
        <v>7.6</v>
      </c>
      <c r="J4" s="1">
        <v>1.8</v>
      </c>
    </row>
    <row r="5" spans="1:10" x14ac:dyDescent="0.35">
      <c r="A5" s="1" t="s">
        <v>5</v>
      </c>
      <c r="B5" s="3" t="s">
        <v>17</v>
      </c>
      <c r="C5" s="1">
        <v>30</v>
      </c>
      <c r="D5" s="1">
        <v>0.9</v>
      </c>
      <c r="E5" s="1">
        <v>0.2</v>
      </c>
      <c r="F5" s="3">
        <f t="shared" si="0"/>
        <v>2.8999999999999995</v>
      </c>
      <c r="G5" s="1">
        <v>0</v>
      </c>
      <c r="H5" s="1">
        <v>19</v>
      </c>
      <c r="I5" s="1">
        <v>4.0999999999999996</v>
      </c>
      <c r="J5" s="1">
        <v>1.2</v>
      </c>
    </row>
    <row r="6" spans="1:10" x14ac:dyDescent="0.35">
      <c r="A6" s="1" t="s">
        <v>15</v>
      </c>
      <c r="B6" s="3" t="s">
        <v>16</v>
      </c>
      <c r="C6" s="1">
        <v>15</v>
      </c>
      <c r="D6" s="1">
        <v>1.3</v>
      </c>
      <c r="E6" s="1">
        <v>0.5</v>
      </c>
      <c r="F6" s="3">
        <f t="shared" si="0"/>
        <v>4.5999999999999996</v>
      </c>
      <c r="G6" s="1">
        <v>0</v>
      </c>
      <c r="H6" s="1">
        <v>32</v>
      </c>
      <c r="I6" s="1">
        <v>6.6</v>
      </c>
      <c r="J6" s="1">
        <v>2</v>
      </c>
    </row>
    <row r="7" spans="1:10" x14ac:dyDescent="0.35">
      <c r="A7" s="1" t="s">
        <v>15</v>
      </c>
      <c r="B7" s="3" t="s">
        <v>18</v>
      </c>
      <c r="C7" s="1">
        <v>15</v>
      </c>
      <c r="D7" s="1">
        <v>1.2</v>
      </c>
      <c r="E7" s="1">
        <v>0.1</v>
      </c>
      <c r="F7" s="3">
        <f t="shared" si="0"/>
        <v>2.2000000000000002</v>
      </c>
      <c r="G7" s="1">
        <v>0</v>
      </c>
      <c r="H7" s="1">
        <v>17</v>
      </c>
      <c r="I7" s="1">
        <v>3.2</v>
      </c>
      <c r="J7" s="1">
        <v>1</v>
      </c>
    </row>
    <row r="8" spans="1:10" x14ac:dyDescent="0.35">
      <c r="A8" s="1" t="s">
        <v>15</v>
      </c>
      <c r="B8" s="3" t="s">
        <v>19</v>
      </c>
      <c r="C8" s="1">
        <v>15</v>
      </c>
      <c r="D8" s="1">
        <v>1.4</v>
      </c>
      <c r="E8" s="1">
        <v>0.4</v>
      </c>
      <c r="F8" s="3">
        <f t="shared" si="0"/>
        <v>5.2</v>
      </c>
      <c r="G8" s="1">
        <v>0</v>
      </c>
      <c r="H8" s="1">
        <v>33</v>
      </c>
      <c r="I8" s="1">
        <v>6.9</v>
      </c>
      <c r="J8" s="1">
        <v>1.7</v>
      </c>
    </row>
    <row r="9" spans="1:10" x14ac:dyDescent="0.35">
      <c r="A9" s="1" t="s">
        <v>15</v>
      </c>
      <c r="B9" s="3" t="s">
        <v>20</v>
      </c>
      <c r="C9" s="1">
        <v>15</v>
      </c>
      <c r="D9" s="1">
        <v>2.4</v>
      </c>
      <c r="E9" s="1">
        <v>0.2</v>
      </c>
      <c r="F9" s="3">
        <f t="shared" si="0"/>
        <v>5</v>
      </c>
      <c r="G9" s="1">
        <v>0</v>
      </c>
      <c r="H9" s="1">
        <v>37</v>
      </c>
      <c r="I9" s="1">
        <v>7.6</v>
      </c>
      <c r="J9" s="1">
        <v>2.6</v>
      </c>
    </row>
    <row r="10" spans="1:10" x14ac:dyDescent="0.35">
      <c r="A10" s="1" t="s">
        <v>15</v>
      </c>
      <c r="B10" s="3" t="s">
        <v>26</v>
      </c>
      <c r="C10" s="1">
        <v>30</v>
      </c>
      <c r="D10" s="1">
        <v>1</v>
      </c>
      <c r="E10" s="1">
        <v>0.2</v>
      </c>
      <c r="F10" s="3">
        <f t="shared" si="0"/>
        <v>5.0999999999999996</v>
      </c>
      <c r="G10" s="1">
        <v>0.2</v>
      </c>
      <c r="H10" s="1">
        <v>33</v>
      </c>
      <c r="I10" s="1">
        <v>8.6999999999999993</v>
      </c>
      <c r="J10" s="1">
        <v>3.6</v>
      </c>
    </row>
    <row r="11" spans="1:10" x14ac:dyDescent="0.35">
      <c r="A11" s="1" t="s">
        <v>15</v>
      </c>
      <c r="B11" s="3" t="s">
        <v>21</v>
      </c>
      <c r="C11" s="1">
        <v>15</v>
      </c>
      <c r="D11" s="1">
        <v>1</v>
      </c>
      <c r="E11" s="1">
        <v>0.2</v>
      </c>
      <c r="F11" s="3">
        <f t="shared" si="0"/>
        <v>1.9000000000000004</v>
      </c>
      <c r="G11" s="1">
        <v>0</v>
      </c>
      <c r="H11" s="1">
        <v>18</v>
      </c>
      <c r="I11" s="1">
        <v>4.4000000000000004</v>
      </c>
      <c r="J11" s="1">
        <v>2.5</v>
      </c>
    </row>
    <row r="12" spans="1:10" x14ac:dyDescent="0.35">
      <c r="A12" s="1" t="s">
        <v>15</v>
      </c>
      <c r="B12" s="3" t="s">
        <v>19</v>
      </c>
      <c r="C12" s="1">
        <v>10</v>
      </c>
      <c r="D12" s="1">
        <v>1.1000000000000001</v>
      </c>
      <c r="E12" s="1">
        <v>0.1</v>
      </c>
      <c r="F12" s="3">
        <f>I12-J12</f>
        <v>7.6000000000000005</v>
      </c>
      <c r="G12" s="1"/>
      <c r="H12" s="1">
        <v>40</v>
      </c>
      <c r="I12" s="1">
        <v>9.3000000000000007</v>
      </c>
      <c r="J12" s="1">
        <v>1.7</v>
      </c>
    </row>
    <row r="13" spans="1:10" x14ac:dyDescent="0.35">
      <c r="A13" s="1" t="s">
        <v>15</v>
      </c>
      <c r="B13" s="3" t="s">
        <v>22</v>
      </c>
      <c r="C13" s="1">
        <v>15</v>
      </c>
      <c r="D13" s="1">
        <v>2.4</v>
      </c>
      <c r="E13" s="1">
        <v>0.2</v>
      </c>
      <c r="F13" s="3">
        <f t="shared" si="0"/>
        <v>2.6</v>
      </c>
      <c r="G13" s="1">
        <v>0.1</v>
      </c>
      <c r="H13" s="1">
        <v>27</v>
      </c>
      <c r="I13" s="1">
        <v>5</v>
      </c>
      <c r="J13" s="1">
        <v>2.4</v>
      </c>
    </row>
    <row r="14" spans="1:10" ht="29" x14ac:dyDescent="0.35">
      <c r="A14" s="1" t="s">
        <v>23</v>
      </c>
      <c r="B14" s="3" t="s">
        <v>24</v>
      </c>
      <c r="C14" s="1">
        <v>35</v>
      </c>
      <c r="D14" s="1">
        <v>6.8</v>
      </c>
      <c r="E14" s="1">
        <v>2.4</v>
      </c>
      <c r="F14" s="3">
        <f t="shared" si="0"/>
        <v>5</v>
      </c>
      <c r="G14" s="1">
        <v>0.51</v>
      </c>
      <c r="H14">
        <v>117</v>
      </c>
      <c r="I14" s="1">
        <v>13</v>
      </c>
      <c r="J14" s="1">
        <v>8</v>
      </c>
    </row>
    <row r="15" spans="1:10" ht="29" x14ac:dyDescent="0.35">
      <c r="A15" s="1" t="s">
        <v>23</v>
      </c>
      <c r="B15" s="3" t="s">
        <v>27</v>
      </c>
      <c r="C15" s="1">
        <v>15</v>
      </c>
      <c r="D15" s="1">
        <v>1</v>
      </c>
      <c r="E15" s="1">
        <v>11.5</v>
      </c>
      <c r="F15" s="3">
        <f t="shared" si="0"/>
        <v>-2.5</v>
      </c>
      <c r="G15" s="1">
        <v>4.3</v>
      </c>
      <c r="H15" s="1">
        <v>115</v>
      </c>
      <c r="I15" s="1">
        <v>0.4</v>
      </c>
      <c r="J15" s="1">
        <v>2.9</v>
      </c>
    </row>
    <row r="16" spans="1:10" ht="43.5" x14ac:dyDescent="0.35">
      <c r="A16" s="1" t="s">
        <v>23</v>
      </c>
      <c r="B16" s="3" t="s">
        <v>28</v>
      </c>
      <c r="C16" s="1">
        <v>15</v>
      </c>
      <c r="D16" s="1">
        <v>2.7</v>
      </c>
      <c r="E16" s="1">
        <v>15.9</v>
      </c>
      <c r="F16" s="3">
        <f t="shared" si="0"/>
        <v>0.20000000000000018</v>
      </c>
      <c r="G16" s="1">
        <v>1.87</v>
      </c>
      <c r="H16" s="1">
        <v>197</v>
      </c>
      <c r="I16" s="1">
        <v>7.2</v>
      </c>
      <c r="J16" s="1">
        <v>7</v>
      </c>
    </row>
    <row r="17" spans="1:10" ht="29" x14ac:dyDescent="0.35">
      <c r="A17" s="1" t="s">
        <v>23</v>
      </c>
      <c r="B17" s="3" t="s">
        <v>29</v>
      </c>
      <c r="C17" s="1">
        <v>35</v>
      </c>
      <c r="D17" s="1">
        <v>1.2</v>
      </c>
      <c r="E17" s="1">
        <v>0.1</v>
      </c>
      <c r="F17" s="3">
        <f t="shared" si="0"/>
        <v>1.8</v>
      </c>
      <c r="G17" s="1">
        <v>0.04</v>
      </c>
      <c r="H17" s="1">
        <v>22</v>
      </c>
      <c r="I17" s="1">
        <v>3</v>
      </c>
      <c r="J17" s="1">
        <v>1.2</v>
      </c>
    </row>
    <row r="18" spans="1:10" ht="29" x14ac:dyDescent="0.35">
      <c r="A18" s="1" t="s">
        <v>30</v>
      </c>
      <c r="B18" s="3" t="s">
        <v>33</v>
      </c>
      <c r="C18" s="1">
        <v>40</v>
      </c>
      <c r="D18" s="1">
        <v>2.8</v>
      </c>
      <c r="E18" s="1">
        <v>5.4</v>
      </c>
      <c r="F18" s="3">
        <f t="shared" si="0"/>
        <v>4</v>
      </c>
      <c r="G18" s="1">
        <v>0.1</v>
      </c>
      <c r="H18" s="1">
        <v>108</v>
      </c>
      <c r="I18" s="1">
        <v>4</v>
      </c>
      <c r="J18" s="1">
        <v>0</v>
      </c>
    </row>
    <row r="19" spans="1:10" ht="29" x14ac:dyDescent="0.35">
      <c r="A19" s="1" t="s">
        <v>30</v>
      </c>
      <c r="B19" s="3" t="s">
        <v>44</v>
      </c>
      <c r="C19" s="1">
        <v>35</v>
      </c>
      <c r="D19" s="1">
        <v>12</v>
      </c>
      <c r="E19" s="1">
        <v>0</v>
      </c>
      <c r="F19" s="3">
        <f t="shared" si="0"/>
        <v>3.8</v>
      </c>
      <c r="G19" s="1">
        <v>0.11</v>
      </c>
      <c r="H19" s="1">
        <v>66</v>
      </c>
      <c r="I19" s="1">
        <v>3.8</v>
      </c>
      <c r="J19" s="1">
        <v>0</v>
      </c>
    </row>
    <row r="20" spans="1:10" ht="29" x14ac:dyDescent="0.35">
      <c r="A20" s="1" t="s">
        <v>30</v>
      </c>
      <c r="B20" s="3" t="s">
        <v>31</v>
      </c>
      <c r="C20" s="1">
        <v>65</v>
      </c>
      <c r="D20" s="1">
        <v>0.7</v>
      </c>
      <c r="E20" s="1">
        <v>3</v>
      </c>
      <c r="F20" s="3">
        <f t="shared" si="0"/>
        <v>5.6</v>
      </c>
      <c r="G20" s="1">
        <v>0.1</v>
      </c>
      <c r="H20" s="1">
        <v>56</v>
      </c>
      <c r="I20" s="1">
        <v>6.3</v>
      </c>
      <c r="J20" s="1">
        <v>0.7</v>
      </c>
    </row>
    <row r="21" spans="1:10" x14ac:dyDescent="0.35">
      <c r="A21" s="1" t="s">
        <v>30</v>
      </c>
      <c r="B21" s="3" t="s">
        <v>32</v>
      </c>
      <c r="C21" s="1">
        <v>0</v>
      </c>
      <c r="D21" s="1">
        <v>12.5</v>
      </c>
      <c r="E21" s="1">
        <v>10.5</v>
      </c>
      <c r="F21" s="3">
        <f t="shared" si="0"/>
        <v>1</v>
      </c>
      <c r="H21" s="1">
        <v>143</v>
      </c>
      <c r="I21" s="1">
        <v>1</v>
      </c>
      <c r="J21" s="1">
        <v>0</v>
      </c>
    </row>
    <row r="22" spans="1:10" ht="43.5" x14ac:dyDescent="0.35">
      <c r="A22" s="1" t="s">
        <v>34</v>
      </c>
      <c r="B22" s="3" t="s">
        <v>45</v>
      </c>
      <c r="C22" s="1">
        <v>0</v>
      </c>
      <c r="D22" s="1">
        <v>31</v>
      </c>
      <c r="E22" s="1">
        <v>3.5</v>
      </c>
      <c r="F22" s="3">
        <f t="shared" si="0"/>
        <v>0</v>
      </c>
      <c r="G22" s="1">
        <v>0</v>
      </c>
      <c r="H22" s="1">
        <v>165</v>
      </c>
      <c r="I22" s="1">
        <v>0</v>
      </c>
      <c r="J22" s="1">
        <v>0</v>
      </c>
    </row>
    <row r="23" spans="1:10" ht="43.5" x14ac:dyDescent="0.35">
      <c r="A23" s="1" t="s">
        <v>34</v>
      </c>
      <c r="B23" s="3" t="s">
        <v>46</v>
      </c>
      <c r="C23" s="1">
        <v>0</v>
      </c>
      <c r="D23" s="1">
        <v>22</v>
      </c>
      <c r="E23" s="1">
        <v>1</v>
      </c>
      <c r="F23" s="3">
        <f t="shared" si="0"/>
        <v>0</v>
      </c>
      <c r="G23" s="1">
        <v>0</v>
      </c>
      <c r="H23" s="1">
        <v>105</v>
      </c>
      <c r="I23" s="1">
        <v>0</v>
      </c>
      <c r="J23" s="1">
        <v>0</v>
      </c>
    </row>
    <row r="24" spans="1:10" ht="29" x14ac:dyDescent="0.35">
      <c r="A24" s="1" t="s">
        <v>35</v>
      </c>
      <c r="B24" s="3" t="s">
        <v>37</v>
      </c>
      <c r="C24" s="1">
        <v>45</v>
      </c>
      <c r="D24">
        <v>1.4</v>
      </c>
      <c r="E24">
        <v>0.5</v>
      </c>
      <c r="F24" s="3">
        <f t="shared" si="0"/>
        <v>7.7</v>
      </c>
      <c r="G24">
        <v>2</v>
      </c>
      <c r="H24">
        <v>44</v>
      </c>
      <c r="I24">
        <v>7.7</v>
      </c>
      <c r="J24">
        <v>0</v>
      </c>
    </row>
    <row r="25" spans="1:10" x14ac:dyDescent="0.35">
      <c r="A25" s="1" t="s">
        <v>35</v>
      </c>
      <c r="B25" s="3" t="s">
        <v>38</v>
      </c>
      <c r="C25" s="1">
        <v>0</v>
      </c>
      <c r="D25">
        <v>0.5</v>
      </c>
      <c r="E25">
        <v>35</v>
      </c>
      <c r="F25" s="3">
        <f t="shared" si="0"/>
        <v>0.5</v>
      </c>
      <c r="G25">
        <v>0.5</v>
      </c>
      <c r="H25">
        <v>315</v>
      </c>
      <c r="I25">
        <v>0.5</v>
      </c>
      <c r="J25">
        <v>0</v>
      </c>
    </row>
    <row r="26" spans="1:10" ht="58" x14ac:dyDescent="0.35">
      <c r="A26" s="1" t="s">
        <v>35</v>
      </c>
      <c r="B26" s="3" t="s">
        <v>39</v>
      </c>
      <c r="C26" s="1">
        <v>0</v>
      </c>
      <c r="D26">
        <v>0</v>
      </c>
      <c r="E26">
        <v>92</v>
      </c>
      <c r="F26" s="3">
        <f t="shared" si="0"/>
        <v>0</v>
      </c>
      <c r="G26">
        <v>0</v>
      </c>
      <c r="H26">
        <v>828</v>
      </c>
      <c r="I26">
        <v>0</v>
      </c>
      <c r="J26">
        <v>0</v>
      </c>
    </row>
    <row r="27" spans="1:10" ht="58" x14ac:dyDescent="0.35">
      <c r="A27" s="1" t="s">
        <v>35</v>
      </c>
      <c r="B27" s="3" t="s">
        <v>40</v>
      </c>
      <c r="C27" s="1">
        <v>0</v>
      </c>
      <c r="D27">
        <v>0</v>
      </c>
      <c r="E27">
        <v>92</v>
      </c>
      <c r="F27" s="3">
        <f t="shared" si="0"/>
        <v>0</v>
      </c>
      <c r="G27">
        <v>0</v>
      </c>
      <c r="H27">
        <v>828</v>
      </c>
      <c r="I27">
        <v>0</v>
      </c>
      <c r="J27">
        <v>0</v>
      </c>
    </row>
    <row r="28" spans="1:10" x14ac:dyDescent="0.35">
      <c r="A28" s="1" t="s">
        <v>36</v>
      </c>
      <c r="B28" s="3" t="s">
        <v>41</v>
      </c>
      <c r="C28" s="1">
        <v>15</v>
      </c>
      <c r="D28">
        <v>15</v>
      </c>
      <c r="E28">
        <v>65</v>
      </c>
      <c r="F28" s="3">
        <f t="shared" si="0"/>
        <v>7</v>
      </c>
      <c r="G28">
        <v>0</v>
      </c>
      <c r="H28">
        <v>645</v>
      </c>
      <c r="I28">
        <v>14</v>
      </c>
      <c r="J28">
        <v>7</v>
      </c>
    </row>
    <row r="29" spans="1:10" x14ac:dyDescent="0.35">
      <c r="A29" s="1" t="s">
        <v>36</v>
      </c>
      <c r="B29" s="3" t="s">
        <v>42</v>
      </c>
      <c r="C29" s="1">
        <v>35</v>
      </c>
      <c r="D29">
        <v>21</v>
      </c>
      <c r="E29">
        <v>51</v>
      </c>
      <c r="F29" s="3">
        <f t="shared" si="0"/>
        <v>6.2</v>
      </c>
      <c r="G29">
        <v>0</v>
      </c>
      <c r="H29">
        <v>618</v>
      </c>
      <c r="I29">
        <v>14</v>
      </c>
      <c r="J29">
        <v>7.8</v>
      </c>
    </row>
    <row r="30" spans="1:10" ht="29" x14ac:dyDescent="0.35">
      <c r="A30" s="1" t="s">
        <v>36</v>
      </c>
      <c r="B30" s="3" t="s">
        <v>43</v>
      </c>
      <c r="C30" s="1">
        <v>25</v>
      </c>
      <c r="D30">
        <v>35</v>
      </c>
      <c r="E30">
        <v>41</v>
      </c>
      <c r="F30" s="3">
        <f t="shared" si="0"/>
        <v>-3.2000000000000011</v>
      </c>
      <c r="G30">
        <v>0</v>
      </c>
      <c r="H30">
        <v>548</v>
      </c>
      <c r="I30">
        <v>5.6</v>
      </c>
      <c r="J30">
        <v>8.8000000000000007</v>
      </c>
    </row>
    <row r="31" spans="1:10" ht="29" x14ac:dyDescent="0.35">
      <c r="A31" s="1" t="s">
        <v>47</v>
      </c>
      <c r="B31" s="3" t="s">
        <v>48</v>
      </c>
      <c r="C31" s="1">
        <v>40</v>
      </c>
      <c r="D31">
        <v>14.1</v>
      </c>
      <c r="E31">
        <v>7</v>
      </c>
      <c r="F31" s="3">
        <f t="shared" si="0"/>
        <v>42.3</v>
      </c>
      <c r="G31">
        <v>0.01</v>
      </c>
      <c r="H31">
        <v>359</v>
      </c>
      <c r="I31">
        <v>54.1</v>
      </c>
      <c r="J31">
        <v>11.8</v>
      </c>
    </row>
    <row r="32" spans="1:10" x14ac:dyDescent="0.35">
      <c r="A32" s="1" t="s">
        <v>49</v>
      </c>
      <c r="B32" s="3" t="s">
        <v>50</v>
      </c>
      <c r="C32" s="1">
        <v>50</v>
      </c>
      <c r="D32">
        <v>8.3000000000000007</v>
      </c>
      <c r="E32">
        <v>3.6</v>
      </c>
      <c r="F32" s="3">
        <f t="shared" si="0"/>
        <v>40</v>
      </c>
      <c r="G32">
        <v>0.2</v>
      </c>
      <c r="H32">
        <v>244</v>
      </c>
      <c r="I32">
        <v>43</v>
      </c>
      <c r="J32">
        <v>3</v>
      </c>
    </row>
    <row r="33" spans="1:10" ht="29" x14ac:dyDescent="0.35">
      <c r="A33" s="1" t="s">
        <v>58</v>
      </c>
      <c r="B33" s="3" t="s">
        <v>59</v>
      </c>
      <c r="C33" s="1">
        <v>0</v>
      </c>
      <c r="D33">
        <v>23</v>
      </c>
      <c r="E33">
        <v>5</v>
      </c>
      <c r="F33" s="5">
        <f t="shared" si="0"/>
        <v>2</v>
      </c>
      <c r="G33">
        <v>0.8</v>
      </c>
      <c r="H33">
        <v>58</v>
      </c>
      <c r="I33">
        <v>2</v>
      </c>
      <c r="J33">
        <v>0</v>
      </c>
    </row>
    <row r="34" spans="1:10" x14ac:dyDescent="0.35">
      <c r="A34" s="1" t="s">
        <v>35</v>
      </c>
      <c r="B34" s="3" t="s">
        <v>68</v>
      </c>
      <c r="C34" s="1">
        <v>35</v>
      </c>
      <c r="D34">
        <v>25</v>
      </c>
      <c r="E34">
        <v>57</v>
      </c>
      <c r="F34" s="5">
        <f t="shared" ref="F34:F41" si="1">I34-J34</f>
        <v>11</v>
      </c>
      <c r="G34">
        <v>0.03</v>
      </c>
      <c r="H34">
        <v>643</v>
      </c>
      <c r="I34">
        <v>11</v>
      </c>
      <c r="J34">
        <v>0</v>
      </c>
    </row>
    <row r="35" spans="1:10" ht="58" x14ac:dyDescent="0.35">
      <c r="A35" s="1" t="s">
        <v>49</v>
      </c>
      <c r="B35" s="3" t="s">
        <v>69</v>
      </c>
      <c r="C35" s="1">
        <v>55</v>
      </c>
      <c r="D35">
        <v>12</v>
      </c>
      <c r="E35">
        <v>7.5</v>
      </c>
      <c r="F35" s="5">
        <f t="shared" si="1"/>
        <v>38.200000000000003</v>
      </c>
      <c r="G35">
        <v>1</v>
      </c>
      <c r="H35">
        <v>297</v>
      </c>
      <c r="I35">
        <v>43</v>
      </c>
      <c r="J35">
        <v>4.8</v>
      </c>
    </row>
    <row r="36" spans="1:10" ht="43.5" x14ac:dyDescent="0.35">
      <c r="A36" s="1" t="s">
        <v>70</v>
      </c>
      <c r="B36" s="3" t="s">
        <v>71</v>
      </c>
      <c r="C36" s="1">
        <v>40</v>
      </c>
      <c r="D36">
        <v>26</v>
      </c>
      <c r="E36">
        <v>23</v>
      </c>
      <c r="F36" s="5">
        <f t="shared" si="1"/>
        <v>46</v>
      </c>
      <c r="G36">
        <v>0</v>
      </c>
      <c r="H36">
        <v>335</v>
      </c>
      <c r="I36">
        <v>59</v>
      </c>
      <c r="J36">
        <v>13</v>
      </c>
    </row>
    <row r="37" spans="1:10" ht="43.5" x14ac:dyDescent="0.35">
      <c r="A37" s="1" t="s">
        <v>35</v>
      </c>
      <c r="B37" s="3" t="s">
        <v>72</v>
      </c>
      <c r="C37" s="1"/>
      <c r="D37">
        <v>0.9</v>
      </c>
      <c r="E37">
        <v>0.5</v>
      </c>
      <c r="F37" s="5">
        <f t="shared" si="1"/>
        <v>3.7</v>
      </c>
      <c r="G37">
        <v>0.9</v>
      </c>
      <c r="H37">
        <v>29</v>
      </c>
      <c r="I37">
        <v>5</v>
      </c>
      <c r="J37">
        <v>1.3</v>
      </c>
    </row>
    <row r="38" spans="1:10" ht="29" x14ac:dyDescent="0.35">
      <c r="A38" s="1" t="s">
        <v>34</v>
      </c>
      <c r="B38" s="3" t="s">
        <v>73</v>
      </c>
      <c r="C38" s="1">
        <v>0</v>
      </c>
      <c r="D38">
        <v>13.6</v>
      </c>
      <c r="E38">
        <v>5.3</v>
      </c>
      <c r="F38" s="5">
        <f t="shared" si="1"/>
        <v>1</v>
      </c>
      <c r="G38">
        <v>2.1</v>
      </c>
      <c r="H38">
        <v>118</v>
      </c>
      <c r="I38">
        <v>1</v>
      </c>
      <c r="J38">
        <v>0</v>
      </c>
    </row>
    <row r="39" spans="1:10" ht="29" x14ac:dyDescent="0.35">
      <c r="A39" s="1" t="s">
        <v>30</v>
      </c>
      <c r="B39" s="3" t="s">
        <v>74</v>
      </c>
      <c r="C39" s="1">
        <v>15</v>
      </c>
      <c r="D39">
        <v>17</v>
      </c>
      <c r="E39">
        <v>4</v>
      </c>
      <c r="F39" s="5">
        <f t="shared" si="1"/>
        <v>4</v>
      </c>
      <c r="G39">
        <v>0.1</v>
      </c>
      <c r="H39">
        <v>120</v>
      </c>
      <c r="I39">
        <v>4</v>
      </c>
      <c r="J39">
        <v>0</v>
      </c>
    </row>
    <row r="40" spans="1:10" ht="72.5" x14ac:dyDescent="0.35">
      <c r="A40" s="1" t="s">
        <v>75</v>
      </c>
      <c r="B40" s="3" t="s">
        <v>76</v>
      </c>
      <c r="C40" s="1">
        <v>20</v>
      </c>
      <c r="D40">
        <v>13</v>
      </c>
      <c r="E40">
        <v>2.9</v>
      </c>
      <c r="F40" s="5">
        <f t="shared" si="1"/>
        <v>4.5299999999999994</v>
      </c>
      <c r="G40">
        <v>4.8</v>
      </c>
      <c r="H40">
        <v>101</v>
      </c>
      <c r="I40">
        <v>4.8</v>
      </c>
      <c r="J40">
        <v>0.27</v>
      </c>
    </row>
    <row r="41" spans="1:10" ht="29" x14ac:dyDescent="0.35">
      <c r="A41" s="1" t="s">
        <v>36</v>
      </c>
      <c r="B41" s="3" t="s">
        <v>77</v>
      </c>
      <c r="C41" s="1">
        <v>55</v>
      </c>
      <c r="D41">
        <v>7.6</v>
      </c>
      <c r="E41">
        <v>2.5</v>
      </c>
      <c r="F41" s="5">
        <f t="shared" si="1"/>
        <v>70.099999999999994</v>
      </c>
      <c r="G41">
        <v>0</v>
      </c>
      <c r="H41">
        <v>357</v>
      </c>
      <c r="I41">
        <v>74</v>
      </c>
      <c r="J41">
        <v>3.9</v>
      </c>
    </row>
    <row r="42" spans="1:10" ht="29" x14ac:dyDescent="0.35">
      <c r="A42" s="1" t="s">
        <v>36</v>
      </c>
      <c r="B42" s="3" t="s">
        <v>78</v>
      </c>
      <c r="C42" s="1">
        <v>55</v>
      </c>
      <c r="D42">
        <v>13.5</v>
      </c>
      <c r="E42">
        <v>3.1</v>
      </c>
      <c r="F42" s="5">
        <f>I42-J42</f>
        <v>57.5</v>
      </c>
      <c r="G42">
        <v>0.01</v>
      </c>
      <c r="H42">
        <v>347</v>
      </c>
      <c r="I42">
        <v>63.4</v>
      </c>
      <c r="J42">
        <v>5.9</v>
      </c>
    </row>
    <row r="43" spans="1:10" ht="29" x14ac:dyDescent="0.35">
      <c r="A43" s="1" t="s">
        <v>36</v>
      </c>
      <c r="B43" s="3" t="s">
        <v>79</v>
      </c>
      <c r="C43" s="1">
        <v>25</v>
      </c>
      <c r="D43">
        <v>8</v>
      </c>
      <c r="E43">
        <v>1.7</v>
      </c>
      <c r="F43" s="5">
        <f>I43-J43</f>
        <v>45</v>
      </c>
      <c r="G43">
        <v>0.01</v>
      </c>
      <c r="H43">
        <v>323</v>
      </c>
      <c r="I43">
        <v>61</v>
      </c>
      <c r="J43">
        <v>16</v>
      </c>
    </row>
    <row r="44" spans="1:10" ht="29" x14ac:dyDescent="0.35">
      <c r="A44" s="1" t="s">
        <v>35</v>
      </c>
      <c r="B44" s="3" t="s">
        <v>80</v>
      </c>
      <c r="C44" s="1">
        <v>15</v>
      </c>
      <c r="D44">
        <v>1.5</v>
      </c>
      <c r="E44">
        <v>0.5</v>
      </c>
      <c r="F44" s="5">
        <f>I44-J44</f>
        <v>0.39999999999999991</v>
      </c>
      <c r="G44">
        <v>0.05</v>
      </c>
      <c r="H44">
        <v>28</v>
      </c>
      <c r="I44">
        <v>3.3</v>
      </c>
      <c r="J44">
        <v>2.9</v>
      </c>
    </row>
    <row r="45" spans="1:10" x14ac:dyDescent="0.35">
      <c r="A45" s="1"/>
      <c r="B45" s="1"/>
      <c r="C45" s="1"/>
      <c r="F45" s="5">
        <f>I45-J45</f>
        <v>0</v>
      </c>
    </row>
  </sheetData>
  <conditionalFormatting sqref="F2:F45">
    <cfRule type="cellIs" dxfId="7" priority="1" operator="greaterThan">
      <formula>20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91B2-7406-4670-A65C-B4FE7B2875DB}">
  <dimension ref="A1:L24"/>
  <sheetViews>
    <sheetView tabSelected="1" zoomScale="80" zoomScaleNormal="80" workbookViewId="0">
      <selection activeCell="B29" sqref="B29"/>
    </sheetView>
  </sheetViews>
  <sheetFormatPr defaultRowHeight="14.5" x14ac:dyDescent="0.35"/>
  <cols>
    <col min="1" max="1" width="20" customWidth="1"/>
    <col min="2" max="2" width="55.7265625" bestFit="1" customWidth="1"/>
    <col min="3" max="3" width="16.453125" customWidth="1"/>
    <col min="4" max="4" width="17.90625" customWidth="1"/>
    <col min="5" max="5" width="10.6328125" bestFit="1" customWidth="1"/>
    <col min="6" max="6" width="12.08984375" customWidth="1"/>
    <col min="7" max="7" width="23.90625" bestFit="1" customWidth="1"/>
    <col min="8" max="8" width="19.7265625" bestFit="1" customWidth="1"/>
    <col min="11" max="11" width="18.36328125" customWidth="1"/>
  </cols>
  <sheetData>
    <row r="1" spans="1:12" ht="15" thickBot="1" x14ac:dyDescent="0.4">
      <c r="A1" s="13" t="s">
        <v>53</v>
      </c>
      <c r="B1" s="13" t="s">
        <v>0</v>
      </c>
      <c r="C1" s="13" t="s">
        <v>52</v>
      </c>
      <c r="D1" s="13" t="s">
        <v>3</v>
      </c>
      <c r="E1" s="13" t="s">
        <v>54</v>
      </c>
      <c r="F1" s="13" t="s">
        <v>1</v>
      </c>
      <c r="G1" s="13" t="s">
        <v>51</v>
      </c>
      <c r="H1" s="13" t="s">
        <v>57</v>
      </c>
      <c r="I1" s="13" t="s">
        <v>2</v>
      </c>
      <c r="K1" s="4" t="s">
        <v>60</v>
      </c>
      <c r="L1" s="4" t="s">
        <v>61</v>
      </c>
    </row>
    <row r="2" spans="1:12" x14ac:dyDescent="0.35">
      <c r="A2">
        <v>1</v>
      </c>
      <c r="C2">
        <v>0</v>
      </c>
      <c r="D2" t="str">
        <f>_xlfn.IFNA(VLOOKUP(B2,Tabela1[[Nazwa Produktu]:[IG (0-100)]],2,FALSE),"Brak danych")</f>
        <v>Brak danych</v>
      </c>
      <c r="E2">
        <f>_xlfn.IFNA((_xlfn.XLOOKUP(B2,Tabela1[Nazwa Produktu],Tabela1[Białko/100g],,0)*Posiłki!C2/100),"Brak danych")</f>
        <v>0</v>
      </c>
      <c r="F2">
        <f>_xlfn.IFNA((_xlfn.XLOOKUP(B2,Tabela1[Nazwa Produktu],Tabela1[Tłuszcz/100g],,0)*Posiłki!C2/100),"Brak danych")</f>
        <v>0</v>
      </c>
      <c r="G2">
        <f>_xlfn.IFNA((_xlfn.XLOOKUP(B2,Tabela1[Nazwa Produktu],Tabela1[Węglowodany przyswajalne/100G],0)*Posiłki!C2/100),"Brak danych")</f>
        <v>0</v>
      </c>
      <c r="H2">
        <f>IFERROR((D2*G2)/100,0)</f>
        <v>0</v>
      </c>
      <c r="I2">
        <f>_xlfn.IFNA((_xlfn.XLOOKUP(B2,Tabela1[Nazwa Produktu],Tabela1[Błonnik/100g],0)*Posiłki!C2/100),"Brak danych")</f>
        <v>0</v>
      </c>
      <c r="K2" s="8" t="s">
        <v>62</v>
      </c>
      <c r="L2" t="s">
        <v>65</v>
      </c>
    </row>
    <row r="3" spans="1:12" x14ac:dyDescent="0.35">
      <c r="A3">
        <v>2</v>
      </c>
      <c r="C3">
        <v>0</v>
      </c>
      <c r="D3" t="str">
        <f>_xlfn.IFNA(VLOOKUP(B3,Tabela1[[Nazwa Produktu]:[IG (0-100)]],2,FALSE),"Brak danych")</f>
        <v>Brak danych</v>
      </c>
      <c r="E3">
        <f>_xlfn.IFNA((_xlfn.XLOOKUP(B3,Tabela1[Nazwa Produktu],Tabela1[Białko/100g],,0)*Posiłki!C3/100),"Brak danych")</f>
        <v>0</v>
      </c>
      <c r="F3">
        <f>_xlfn.IFNA((_xlfn.XLOOKUP(B3,Tabela1[Nazwa Produktu],Tabela1[Tłuszcz/100g],,0)*Posiłki!C3/100),"Brak danych")</f>
        <v>0</v>
      </c>
      <c r="G3">
        <f>_xlfn.IFNA((_xlfn.XLOOKUP(B3,Tabela1[Nazwa Produktu],Tabela1[Węglowodany przyswajalne/100G],0)*Posiłki!C3/100),"Brak danych")</f>
        <v>0</v>
      </c>
      <c r="H3">
        <f t="shared" ref="H3:H21" si="0">IFERROR((D3*G3)/100,0)</f>
        <v>0</v>
      </c>
      <c r="I3">
        <f>_xlfn.IFNA((_xlfn.XLOOKUP(B3,Tabela1[Nazwa Produktu],Tabela1[Błonnik/100g],0)*Posiłki!C3/100),"Brak danych")</f>
        <v>0</v>
      </c>
      <c r="K3" s="7" t="s">
        <v>63</v>
      </c>
      <c r="L3" s="6" t="s">
        <v>66</v>
      </c>
    </row>
    <row r="4" spans="1:12" x14ac:dyDescent="0.35">
      <c r="A4">
        <v>3</v>
      </c>
      <c r="C4">
        <v>0</v>
      </c>
      <c r="D4" t="str">
        <f>_xlfn.IFNA(VLOOKUP(B4,Tabela1[[Nazwa Produktu]:[IG (0-100)]],2,FALSE),"Brak danych")</f>
        <v>Brak danych</v>
      </c>
      <c r="E4">
        <f>_xlfn.IFNA((_xlfn.XLOOKUP(B4,Tabela1[Nazwa Produktu],Tabela1[Białko/100g],,0)*Posiłki!C4/100),"Brak danych")</f>
        <v>0</v>
      </c>
      <c r="F4">
        <f>_xlfn.IFNA((_xlfn.XLOOKUP(B4,Tabela1[Nazwa Produktu],Tabela1[Tłuszcz/100g],,0)*Posiłki!C4/100),"Brak danych")</f>
        <v>0</v>
      </c>
      <c r="G4">
        <f>_xlfn.IFNA((_xlfn.XLOOKUP(B4,Tabela1[Nazwa Produktu],Tabela1[Węglowodany przyswajalne/100G],0)*Posiłki!C4/100),"Brak danych")</f>
        <v>0</v>
      </c>
      <c r="H4">
        <f t="shared" si="0"/>
        <v>0</v>
      </c>
      <c r="I4">
        <f>_xlfn.IFNA((_xlfn.XLOOKUP(B4,Tabela1[Nazwa Produktu],Tabela1[Błonnik/100g],0)*Posiłki!C4/100),"Brak danych")</f>
        <v>0</v>
      </c>
      <c r="K4" s="9" t="s">
        <v>64</v>
      </c>
      <c r="L4" t="s">
        <v>67</v>
      </c>
    </row>
    <row r="5" spans="1:12" x14ac:dyDescent="0.35">
      <c r="A5">
        <v>4</v>
      </c>
      <c r="C5">
        <v>0</v>
      </c>
      <c r="D5" t="str">
        <f>_xlfn.IFNA(VLOOKUP(B5,Tabela1[[Nazwa Produktu]:[IG (0-100)]],2,FALSE),"Brak danych")</f>
        <v>Brak danych</v>
      </c>
      <c r="E5">
        <f>_xlfn.IFNA((_xlfn.XLOOKUP(B5,Tabela1[Nazwa Produktu],Tabela1[Białko/100g],,0)*Posiłki!C5/100),"Brak danych")</f>
        <v>0</v>
      </c>
      <c r="F5">
        <f>_xlfn.IFNA((_xlfn.XLOOKUP(B5,Tabela1[Nazwa Produktu],Tabela1[Tłuszcz/100g],,0)*Posiłki!C5/100),"Brak danych")</f>
        <v>0</v>
      </c>
      <c r="G5">
        <f>_xlfn.IFNA((_xlfn.XLOOKUP(B5,Tabela1[Nazwa Produktu],Tabela1[Węglowodany przyswajalne/100G],0)*Posiłki!C5/100),"Brak danych")</f>
        <v>0</v>
      </c>
      <c r="H5">
        <f t="shared" si="0"/>
        <v>0</v>
      </c>
      <c r="I5">
        <f>_xlfn.IFNA((_xlfn.XLOOKUP(B5,Tabela1[Nazwa Produktu],Tabela1[Błonnik/100g],0)*Posiłki!C5/100),"Brak danych")</f>
        <v>0</v>
      </c>
    </row>
    <row r="6" spans="1:12" x14ac:dyDescent="0.35">
      <c r="A6">
        <v>5</v>
      </c>
      <c r="C6">
        <v>0</v>
      </c>
      <c r="D6" t="str">
        <f>_xlfn.IFNA(VLOOKUP(B6,Tabela1[[Nazwa Produktu]:[IG (0-100)]],2,FALSE),"Brak danych")</f>
        <v>Brak danych</v>
      </c>
      <c r="E6">
        <f>_xlfn.IFNA((_xlfn.XLOOKUP(B6,Tabela1[Nazwa Produktu],Tabela1[Białko/100g],,0)*Posiłki!C6/100),"Brak danych")</f>
        <v>0</v>
      </c>
      <c r="F6">
        <f>_xlfn.IFNA((_xlfn.XLOOKUP(B6,Tabela1[Nazwa Produktu],Tabela1[Tłuszcz/100g],,0)*Posiłki!C6/100),"Brak danych")</f>
        <v>0</v>
      </c>
      <c r="G6">
        <f>_xlfn.IFNA((_xlfn.XLOOKUP(B6,Tabela1[Nazwa Produktu],Tabela1[Węglowodany przyswajalne/100G],0)*Posiłki!C6/100),"Brak danych")</f>
        <v>0</v>
      </c>
      <c r="H6">
        <f t="shared" si="0"/>
        <v>0</v>
      </c>
      <c r="I6">
        <f>_xlfn.IFNA((_xlfn.XLOOKUP(B6,Tabela1[Nazwa Produktu],Tabela1[Błonnik/100g],0)*Posiłki!C6/100),"Brak danych")</f>
        <v>0</v>
      </c>
    </row>
    <row r="7" spans="1:12" x14ac:dyDescent="0.35">
      <c r="A7">
        <v>6</v>
      </c>
      <c r="C7">
        <v>0</v>
      </c>
      <c r="D7" t="str">
        <f>_xlfn.IFNA(VLOOKUP(B7,Tabela1[[Nazwa Produktu]:[IG (0-100)]],2,FALSE),"Brak danych")</f>
        <v>Brak danych</v>
      </c>
      <c r="E7">
        <f>_xlfn.IFNA((_xlfn.XLOOKUP(B7,Tabela1[Nazwa Produktu],Tabela1[Białko/100g],,0)*Posiłki!C7/100),"Brak danych")</f>
        <v>0</v>
      </c>
      <c r="F7">
        <f>_xlfn.IFNA((_xlfn.XLOOKUP(B7,Tabela1[Nazwa Produktu],Tabela1[Tłuszcz/100g],,0)*Posiłki!C7/100),"Brak danych")</f>
        <v>0</v>
      </c>
      <c r="G7">
        <f>_xlfn.IFNA((_xlfn.XLOOKUP(B7,Tabela1[Nazwa Produktu],Tabela1[Węglowodany przyswajalne/100G],0)*Posiłki!C7/100),"Brak danych")</f>
        <v>0</v>
      </c>
      <c r="H7">
        <f t="shared" si="0"/>
        <v>0</v>
      </c>
      <c r="I7">
        <f>_xlfn.IFNA((_xlfn.XLOOKUP(B7,Tabela1[Nazwa Produktu],Tabela1[Błonnik/100g],0)*Posiłki!C7/100),"Brak danych")</f>
        <v>0</v>
      </c>
    </row>
    <row r="8" spans="1:12" x14ac:dyDescent="0.35">
      <c r="A8">
        <v>7</v>
      </c>
      <c r="C8">
        <v>0</v>
      </c>
      <c r="D8" t="str">
        <f>_xlfn.IFNA(VLOOKUP(B8,Tabela1[[Nazwa Produktu]:[IG (0-100)]],2,FALSE),"Brak danych")</f>
        <v>Brak danych</v>
      </c>
      <c r="E8">
        <f>_xlfn.IFNA((_xlfn.XLOOKUP(B8,Tabela1[Nazwa Produktu],Tabela1[Białko/100g],,0)*Posiłki!C8/100),"Brak danych")</f>
        <v>0</v>
      </c>
      <c r="F8">
        <f>_xlfn.IFNA((_xlfn.XLOOKUP(B8,Tabela1[Nazwa Produktu],Tabela1[Tłuszcz/100g],,0)*Posiłki!C8/100),"Brak danych")</f>
        <v>0</v>
      </c>
      <c r="G8">
        <f>_xlfn.IFNA((_xlfn.XLOOKUP(B8,Tabela1[Nazwa Produktu],Tabela1[Węglowodany przyswajalne/100G],0)*Posiłki!C8/100),"Brak danych")</f>
        <v>0</v>
      </c>
      <c r="H8">
        <f t="shared" si="0"/>
        <v>0</v>
      </c>
      <c r="I8">
        <f>_xlfn.IFNA((_xlfn.XLOOKUP(B8,Tabela1[Nazwa Produktu],Tabela1[Błonnik/100g],0)*Posiłki!C8/100),"Brak danych")</f>
        <v>0</v>
      </c>
    </row>
    <row r="9" spans="1:12" x14ac:dyDescent="0.35">
      <c r="A9">
        <v>8</v>
      </c>
      <c r="C9">
        <v>0</v>
      </c>
      <c r="D9" t="str">
        <f>_xlfn.IFNA(VLOOKUP(B9,Tabela1[[Nazwa Produktu]:[IG (0-100)]],2,FALSE),"Brak danych")</f>
        <v>Brak danych</v>
      </c>
      <c r="E9">
        <f>_xlfn.IFNA((_xlfn.XLOOKUP(B9,Tabela1[Nazwa Produktu],Tabela1[Białko/100g],,0)*Posiłki!C9/100),"Brak danych")</f>
        <v>0</v>
      </c>
      <c r="F9">
        <f>_xlfn.IFNA((_xlfn.XLOOKUP(B9,Tabela1[Nazwa Produktu],Tabela1[Tłuszcz/100g],,0)*Posiłki!C9/100),"Brak danych")</f>
        <v>0</v>
      </c>
      <c r="G9">
        <f>_xlfn.IFNA((_xlfn.XLOOKUP(B9,Tabela1[Nazwa Produktu],Tabela1[Węglowodany przyswajalne/100G],0)*Posiłki!C9/100),"Brak danych")</f>
        <v>0</v>
      </c>
      <c r="H9">
        <f t="shared" si="0"/>
        <v>0</v>
      </c>
      <c r="I9">
        <f>_xlfn.IFNA((_xlfn.XLOOKUP(B9,Tabela1[Nazwa Produktu],Tabela1[Błonnik/100g],0)*Posiłki!C9/100),"Brak danych")</f>
        <v>0</v>
      </c>
    </row>
    <row r="10" spans="1:12" x14ac:dyDescent="0.35">
      <c r="A10">
        <v>9</v>
      </c>
      <c r="C10">
        <v>0</v>
      </c>
      <c r="D10" t="str">
        <f>_xlfn.IFNA(VLOOKUP(B10,Tabela1[[Nazwa Produktu]:[IG (0-100)]],2,FALSE),"Brak danych")</f>
        <v>Brak danych</v>
      </c>
      <c r="E10">
        <f>_xlfn.IFNA((_xlfn.XLOOKUP(B10,Tabela1[Nazwa Produktu],Tabela1[Białko/100g],,0)*Posiłki!C10/100),"Brak danych")</f>
        <v>0</v>
      </c>
      <c r="F10">
        <f>_xlfn.IFNA((_xlfn.XLOOKUP(B10,Tabela1[Nazwa Produktu],Tabela1[Tłuszcz/100g],,0)*Posiłki!C10/100),"Brak danych")</f>
        <v>0</v>
      </c>
      <c r="G10">
        <f>_xlfn.IFNA((_xlfn.XLOOKUP(B10,Tabela1[Nazwa Produktu],Tabela1[Węglowodany przyswajalne/100G],0)*Posiłki!C10/100),"Brak danych")</f>
        <v>0</v>
      </c>
      <c r="H10">
        <f t="shared" si="0"/>
        <v>0</v>
      </c>
      <c r="I10">
        <f>_xlfn.IFNA((_xlfn.XLOOKUP(B10,Tabela1[Nazwa Produktu],Tabela1[Błonnik/100g],0)*Posiłki!C10/100),"Brak danych")</f>
        <v>0</v>
      </c>
    </row>
    <row r="11" spans="1:12" x14ac:dyDescent="0.35">
      <c r="A11">
        <v>10</v>
      </c>
      <c r="C11">
        <v>0</v>
      </c>
      <c r="D11" t="str">
        <f>_xlfn.IFNA(VLOOKUP(B11,Tabela1[[Nazwa Produktu]:[IG (0-100)]],2,FALSE),"Brak danych")</f>
        <v>Brak danych</v>
      </c>
      <c r="E11">
        <f>_xlfn.IFNA((_xlfn.XLOOKUP(B11,Tabela1[Nazwa Produktu],Tabela1[Białko/100g],,0)*Posiłki!C11/100),"Brak danych")</f>
        <v>0</v>
      </c>
      <c r="F11">
        <f>_xlfn.IFNA((_xlfn.XLOOKUP(B11,Tabela1[Nazwa Produktu],Tabela1[Tłuszcz/100g],,0)*Posiłki!C11/100),"Brak danych")</f>
        <v>0</v>
      </c>
      <c r="G11">
        <f>_xlfn.IFNA((_xlfn.XLOOKUP(B11,Tabela1[Nazwa Produktu],Tabela1[Węglowodany przyswajalne/100G],0)*Posiłki!C11/100),"Brak danych")</f>
        <v>0</v>
      </c>
      <c r="H11">
        <f t="shared" si="0"/>
        <v>0</v>
      </c>
      <c r="I11">
        <f>_xlfn.IFNA((_xlfn.XLOOKUP(B11,Tabela1[Nazwa Produktu],Tabela1[Błonnik/100g],0)*Posiłki!C11/100),"Brak danych")</f>
        <v>0</v>
      </c>
    </row>
    <row r="12" spans="1:12" x14ac:dyDescent="0.35">
      <c r="A12">
        <v>11</v>
      </c>
      <c r="C12">
        <v>0</v>
      </c>
      <c r="D12" t="str">
        <f>_xlfn.IFNA(VLOOKUP(B12,Tabela1[[Nazwa Produktu]:[IG (0-100)]],2,FALSE),"Brak danych")</f>
        <v>Brak danych</v>
      </c>
      <c r="E12">
        <f>_xlfn.IFNA((_xlfn.XLOOKUP(B12,Tabela1[Nazwa Produktu],Tabela1[Białko/100g],,0)*Posiłki!C12/100),"Brak danych")</f>
        <v>0</v>
      </c>
      <c r="F12">
        <f>_xlfn.IFNA((_xlfn.XLOOKUP(B12,Tabela1[Nazwa Produktu],Tabela1[Tłuszcz/100g],,0)*Posiłki!C12/100),"Brak danych")</f>
        <v>0</v>
      </c>
      <c r="G12">
        <f>_xlfn.IFNA((_xlfn.XLOOKUP(B12,Tabela1[Nazwa Produktu],Tabela1[Węglowodany przyswajalne/100G],0)*Posiłki!C12/100),"Brak danych")</f>
        <v>0</v>
      </c>
      <c r="H12">
        <f t="shared" si="0"/>
        <v>0</v>
      </c>
      <c r="I12">
        <f>_xlfn.IFNA((_xlfn.XLOOKUP(B12,Tabela1[Nazwa Produktu],Tabela1[Błonnik/100g],0)*Posiłki!C12/100),"Brak danych")</f>
        <v>0</v>
      </c>
    </row>
    <row r="13" spans="1:12" x14ac:dyDescent="0.35">
      <c r="A13">
        <v>12</v>
      </c>
      <c r="C13">
        <v>0</v>
      </c>
      <c r="D13" t="str">
        <f>_xlfn.IFNA(VLOOKUP(B13,Tabela1[[Nazwa Produktu]:[IG (0-100)]],2,FALSE),"Brak danych")</f>
        <v>Brak danych</v>
      </c>
      <c r="E13">
        <f>_xlfn.IFNA((_xlfn.XLOOKUP(B13,Tabela1[Nazwa Produktu],Tabela1[Białko/100g],,0)*Posiłki!C13/100),"Brak danych")</f>
        <v>0</v>
      </c>
      <c r="F13">
        <f>_xlfn.IFNA((_xlfn.XLOOKUP(B13,Tabela1[Nazwa Produktu],Tabela1[Tłuszcz/100g],,0)*Posiłki!C13/100),"Brak danych")</f>
        <v>0</v>
      </c>
      <c r="G13">
        <f>_xlfn.IFNA((_xlfn.XLOOKUP(B13,Tabela1[Nazwa Produktu],Tabela1[Węglowodany przyswajalne/100G],0)*Posiłki!C13/100),"Brak danych")</f>
        <v>0</v>
      </c>
      <c r="H13">
        <f t="shared" si="0"/>
        <v>0</v>
      </c>
      <c r="I13">
        <f>_xlfn.IFNA((_xlfn.XLOOKUP(B13,Tabela1[Nazwa Produktu],Tabela1[Błonnik/100g],0)*Posiłki!C13/100),"Brak danych")</f>
        <v>0</v>
      </c>
    </row>
    <row r="14" spans="1:12" x14ac:dyDescent="0.35">
      <c r="A14">
        <v>13</v>
      </c>
      <c r="C14">
        <v>0</v>
      </c>
      <c r="D14" t="str">
        <f>_xlfn.IFNA(VLOOKUP(B14,Tabela1[[Nazwa Produktu]:[IG (0-100)]],2,FALSE),"Brak danych")</f>
        <v>Brak danych</v>
      </c>
      <c r="E14">
        <f>_xlfn.IFNA((_xlfn.XLOOKUP(B14,Tabela1[Nazwa Produktu],Tabela1[Białko/100g],,0)*Posiłki!C14/100),"Brak danych")</f>
        <v>0</v>
      </c>
      <c r="F14">
        <f>_xlfn.IFNA((_xlfn.XLOOKUP(B14,Tabela1[Nazwa Produktu],Tabela1[Tłuszcz/100g],,0)*Posiłki!C14/100),"Brak danych")</f>
        <v>0</v>
      </c>
      <c r="G14">
        <f>_xlfn.IFNA((_xlfn.XLOOKUP(B14,Tabela1[Nazwa Produktu],Tabela1[Węglowodany przyswajalne/100G],0)*Posiłki!C14/100),"Brak danych")</f>
        <v>0</v>
      </c>
      <c r="H14">
        <f t="shared" si="0"/>
        <v>0</v>
      </c>
      <c r="I14">
        <f>_xlfn.IFNA((_xlfn.XLOOKUP(B14,Tabela1[Nazwa Produktu],Tabela1[Błonnik/100g],0)*Posiłki!C14/100),"Brak danych")</f>
        <v>0</v>
      </c>
    </row>
    <row r="15" spans="1:12" x14ac:dyDescent="0.35">
      <c r="A15">
        <v>14</v>
      </c>
      <c r="C15">
        <v>0</v>
      </c>
      <c r="D15" t="str">
        <f>_xlfn.IFNA(VLOOKUP(B15,Tabela1[[Nazwa Produktu]:[IG (0-100)]],2,FALSE),"Brak danych")</f>
        <v>Brak danych</v>
      </c>
      <c r="E15">
        <f>_xlfn.IFNA((_xlfn.XLOOKUP(B15,Tabela1[Nazwa Produktu],Tabela1[Białko/100g],,0)*Posiłki!C15/100),"Brak danych")</f>
        <v>0</v>
      </c>
      <c r="F15">
        <f>_xlfn.IFNA((_xlfn.XLOOKUP(B15,Tabela1[Nazwa Produktu],Tabela1[Tłuszcz/100g],,0)*Posiłki!C15/100),"Brak danych")</f>
        <v>0</v>
      </c>
      <c r="G15">
        <f>_xlfn.IFNA((_xlfn.XLOOKUP(B15,Tabela1[Nazwa Produktu],Tabela1[Węglowodany przyswajalne/100G],0)*Posiłki!C15/100),"Brak danych")</f>
        <v>0</v>
      </c>
      <c r="H15">
        <f t="shared" si="0"/>
        <v>0</v>
      </c>
      <c r="I15">
        <f>_xlfn.IFNA((_xlfn.XLOOKUP(B15,Tabela1[Nazwa Produktu],Tabela1[Błonnik/100g],0)*Posiłki!C15/100),"Brak danych")</f>
        <v>0</v>
      </c>
    </row>
    <row r="16" spans="1:12" x14ac:dyDescent="0.35">
      <c r="A16">
        <v>15</v>
      </c>
      <c r="C16">
        <v>0</v>
      </c>
      <c r="D16" t="str">
        <f>_xlfn.IFNA(VLOOKUP(B16,Tabela1[[Nazwa Produktu]:[IG (0-100)]],2,FALSE),"Brak danych")</f>
        <v>Brak danych</v>
      </c>
      <c r="E16">
        <f>_xlfn.IFNA((_xlfn.XLOOKUP(B16,Tabela1[Nazwa Produktu],Tabela1[Białko/100g],,0)*Posiłki!C16/100),"Brak danych")</f>
        <v>0</v>
      </c>
      <c r="F16">
        <f>_xlfn.IFNA((_xlfn.XLOOKUP(B16,Tabela1[Nazwa Produktu],Tabela1[Tłuszcz/100g],,0)*Posiłki!C16/100),"Brak danych")</f>
        <v>0</v>
      </c>
      <c r="G16">
        <f>_xlfn.IFNA((_xlfn.XLOOKUP(B16,Tabela1[Nazwa Produktu],Tabela1[Węglowodany przyswajalne/100G],0)*Posiłki!C16/100),"Brak danych")</f>
        <v>0</v>
      </c>
      <c r="H16">
        <f t="shared" si="0"/>
        <v>0</v>
      </c>
      <c r="I16">
        <f>_xlfn.IFNA((_xlfn.XLOOKUP(B16,Tabela1[Nazwa Produktu],Tabela1[Błonnik/100g],0)*Posiłki!C16/100),"Brak danych")</f>
        <v>0</v>
      </c>
    </row>
    <row r="17" spans="1:9" x14ac:dyDescent="0.35">
      <c r="A17">
        <v>16</v>
      </c>
      <c r="C17">
        <v>0</v>
      </c>
      <c r="D17" t="str">
        <f>_xlfn.IFNA(VLOOKUP(B17,Tabela1[[Nazwa Produktu]:[IG (0-100)]],2,FALSE),"Brak danych")</f>
        <v>Brak danych</v>
      </c>
      <c r="E17">
        <f>_xlfn.IFNA((_xlfn.XLOOKUP(B17,Tabela1[Nazwa Produktu],Tabela1[Białko/100g],,0)*Posiłki!C17/100),"Brak danych")</f>
        <v>0</v>
      </c>
      <c r="F17">
        <f>_xlfn.IFNA((_xlfn.XLOOKUP(B17,Tabela1[Nazwa Produktu],Tabela1[Tłuszcz/100g],,0)*Posiłki!C17/100),"Brak danych")</f>
        <v>0</v>
      </c>
      <c r="G17">
        <f>_xlfn.IFNA((_xlfn.XLOOKUP(B17,Tabela1[Nazwa Produktu],Tabela1[Węglowodany przyswajalne/100G],0)*Posiłki!C17/100),"Brak danych")</f>
        <v>0</v>
      </c>
      <c r="H17">
        <f t="shared" si="0"/>
        <v>0</v>
      </c>
      <c r="I17">
        <f>_xlfn.IFNA((_xlfn.XLOOKUP(B17,Tabela1[Nazwa Produktu],Tabela1[Błonnik/100g],0)*Posiłki!C17/100),"Brak danych")</f>
        <v>0</v>
      </c>
    </row>
    <row r="18" spans="1:9" x14ac:dyDescent="0.35">
      <c r="A18">
        <v>17</v>
      </c>
      <c r="C18">
        <v>0</v>
      </c>
      <c r="D18" t="str">
        <f>_xlfn.IFNA(VLOOKUP(B18,Tabela1[[Nazwa Produktu]:[IG (0-100)]],2,FALSE),"Brak danych")</f>
        <v>Brak danych</v>
      </c>
      <c r="E18">
        <f>_xlfn.IFNA((_xlfn.XLOOKUP(B18,Tabela1[Nazwa Produktu],Tabela1[Białko/100g],,0)*Posiłki!C18/100),"Brak danych")</f>
        <v>0</v>
      </c>
      <c r="F18">
        <f>_xlfn.IFNA((_xlfn.XLOOKUP(B18,Tabela1[Nazwa Produktu],Tabela1[Tłuszcz/100g],,0)*Posiłki!C18/100),"Brak danych")</f>
        <v>0</v>
      </c>
      <c r="G18">
        <f>_xlfn.IFNA((_xlfn.XLOOKUP(B18,Tabela1[Nazwa Produktu],Tabela1[Węglowodany przyswajalne/100G],0)*Posiłki!C18/100),"Brak danych")</f>
        <v>0</v>
      </c>
      <c r="H18">
        <f t="shared" si="0"/>
        <v>0</v>
      </c>
      <c r="I18">
        <f>_xlfn.IFNA((_xlfn.XLOOKUP(B18,Tabela1[Nazwa Produktu],Tabela1[Błonnik/100g],0)*Posiłki!C18/100),"Brak danych")</f>
        <v>0</v>
      </c>
    </row>
    <row r="19" spans="1:9" x14ac:dyDescent="0.35">
      <c r="A19">
        <v>18</v>
      </c>
      <c r="C19">
        <v>0</v>
      </c>
      <c r="D19" t="str">
        <f>_xlfn.IFNA(VLOOKUP(B19,Tabela1[[Nazwa Produktu]:[IG (0-100)]],2,FALSE),"Brak danych")</f>
        <v>Brak danych</v>
      </c>
      <c r="E19">
        <f>_xlfn.IFNA((_xlfn.XLOOKUP(B19,Tabela1[Nazwa Produktu],Tabela1[Białko/100g],,0)*Posiłki!C19/100),"Brak danych")</f>
        <v>0</v>
      </c>
      <c r="F19">
        <f>_xlfn.IFNA((_xlfn.XLOOKUP(B19,Tabela1[Nazwa Produktu],Tabela1[Tłuszcz/100g],,0)*Posiłki!C19/100),"Brak danych")</f>
        <v>0</v>
      </c>
      <c r="G19">
        <f>_xlfn.IFNA((_xlfn.XLOOKUP(B19,Tabela1[Nazwa Produktu],Tabela1[Węglowodany przyswajalne/100G],0)*Posiłki!C19/100),"Brak danych")</f>
        <v>0</v>
      </c>
      <c r="H19">
        <f t="shared" si="0"/>
        <v>0</v>
      </c>
      <c r="I19">
        <f>_xlfn.IFNA((_xlfn.XLOOKUP(B19,Tabela1[Nazwa Produktu],Tabela1[Błonnik/100g],0)*Posiłki!C19/100),"Brak danych")</f>
        <v>0</v>
      </c>
    </row>
    <row r="20" spans="1:9" x14ac:dyDescent="0.35">
      <c r="A20">
        <v>19</v>
      </c>
      <c r="C20">
        <v>0</v>
      </c>
      <c r="D20" t="str">
        <f>_xlfn.IFNA(VLOOKUP(B20,Tabela1[[Nazwa Produktu]:[IG (0-100)]],2,FALSE),"Brak danych")</f>
        <v>Brak danych</v>
      </c>
      <c r="E20">
        <f>_xlfn.IFNA((_xlfn.XLOOKUP(B20,Tabela1[Nazwa Produktu],Tabela1[Białko/100g],,0)*Posiłki!C20/100),"Brak danych")</f>
        <v>0</v>
      </c>
      <c r="F20">
        <f>_xlfn.IFNA((_xlfn.XLOOKUP(B20,Tabela1[Nazwa Produktu],Tabela1[Tłuszcz/100g],,0)*Posiłki!C20/100),"Brak danych")</f>
        <v>0</v>
      </c>
      <c r="G20">
        <f>_xlfn.IFNA((_xlfn.XLOOKUP(B20,Tabela1[Nazwa Produktu],Tabela1[Węglowodany przyswajalne/100G],0)*Posiłki!C20/100),"Brak danych")</f>
        <v>0</v>
      </c>
      <c r="H20">
        <f t="shared" si="0"/>
        <v>0</v>
      </c>
      <c r="I20">
        <f>_xlfn.IFNA((_xlfn.XLOOKUP(B20,Tabela1[Nazwa Produktu],Tabela1[Błonnik/100g],0)*Posiłki!C20/100),"Brak danych")</f>
        <v>0</v>
      </c>
    </row>
    <row r="21" spans="1:9" x14ac:dyDescent="0.35">
      <c r="A21">
        <v>20</v>
      </c>
      <c r="C21">
        <v>0</v>
      </c>
      <c r="D21" t="str">
        <f>_xlfn.IFNA(VLOOKUP(B21,Tabela1[[Nazwa Produktu]:[IG (0-100)]],2,FALSE),"Brak danych")</f>
        <v>Brak danych</v>
      </c>
      <c r="E21">
        <f>_xlfn.IFNA((_xlfn.XLOOKUP(B21,Tabela1[Nazwa Produktu],Tabela1[Białko/100g],,0)*Posiłki!C21/100),"Brak danych")</f>
        <v>0</v>
      </c>
      <c r="F21">
        <f>_xlfn.IFNA((_xlfn.XLOOKUP(B21,Tabela1[Nazwa Produktu],Tabela1[Tłuszcz/100g],,0)*Posiłki!C21/100),"Brak danych")</f>
        <v>0</v>
      </c>
      <c r="G21">
        <f>_xlfn.IFNA((_xlfn.XLOOKUP(B21,Tabela1[Nazwa Produktu],Tabela1[Węglowodany przyswajalne/100G],0)*Posiłki!C21/100),"Brak danych")</f>
        <v>0</v>
      </c>
      <c r="H21">
        <f t="shared" si="0"/>
        <v>0</v>
      </c>
      <c r="I21">
        <f>_xlfn.IFNA((_xlfn.XLOOKUP(B21,Tabela1[Nazwa Produktu],Tabela1[Błonnik/100g],0)*Posiłki!C21/100),"Brak danych")</f>
        <v>0</v>
      </c>
    </row>
    <row r="23" spans="1:9" x14ac:dyDescent="0.35">
      <c r="A23" s="11" t="s">
        <v>56</v>
      </c>
      <c r="B23" s="11"/>
      <c r="C23" s="11"/>
      <c r="D23" s="11"/>
      <c r="E23" s="12">
        <f>ROUND(SUM(E2:E21),2)</f>
        <v>0</v>
      </c>
      <c r="F23" s="12">
        <f>ROUND(SUM(F2:F21),2)</f>
        <v>0</v>
      </c>
      <c r="G23" s="12">
        <f>ROUND(SUM(G2:G21),2)</f>
        <v>0</v>
      </c>
      <c r="H23" s="12">
        <f>ROUND(SUM(H2:H21),0)</f>
        <v>0</v>
      </c>
      <c r="I23" s="12">
        <f>ROUND(SUM(I2:I22),2)</f>
        <v>0</v>
      </c>
    </row>
    <row r="24" spans="1:9" ht="72.5" x14ac:dyDescent="0.35">
      <c r="A24" s="10" t="s">
        <v>81</v>
      </c>
      <c r="B24" s="12"/>
      <c r="C24" s="12"/>
      <c r="D24" s="12"/>
      <c r="E24" s="12">
        <f>ROUND(($G$23*0.35),2)</f>
        <v>0</v>
      </c>
      <c r="F24" s="12">
        <f>ROUND(($G$23*0.2),2)</f>
        <v>0</v>
      </c>
      <c r="G24" s="12"/>
      <c r="H24" s="12"/>
      <c r="I24" s="12">
        <f>ROUND((G23*0.25),2)</f>
        <v>0</v>
      </c>
    </row>
  </sheetData>
  <conditionalFormatting sqref="E23">
    <cfRule type="cellIs" priority="4" operator="lessThan">
      <formula>$E$24</formula>
    </cfRule>
    <cfRule type="cellIs" dxfId="6" priority="5" operator="greaterThanOrEqual">
      <formula>$E$24</formula>
    </cfRule>
  </conditionalFormatting>
  <conditionalFormatting sqref="F23">
    <cfRule type="cellIs" dxfId="5" priority="2" operator="lessThan">
      <formula>$F$24</formula>
    </cfRule>
    <cfRule type="cellIs" dxfId="4" priority="3" operator="greaterThanOrEqual">
      <formula>$F$24</formula>
    </cfRule>
  </conditionalFormatting>
  <conditionalFormatting sqref="H23">
    <cfRule type="cellIs" dxfId="3" priority="6" operator="greaterThan">
      <formula>19</formula>
    </cfRule>
    <cfRule type="cellIs" dxfId="2" priority="7" operator="between">
      <formula>11</formula>
      <formula>19</formula>
    </cfRule>
    <cfRule type="cellIs" dxfId="1" priority="8" operator="between">
      <formula>0</formula>
      <formula>10</formula>
    </cfRule>
  </conditionalFormatting>
  <conditionalFormatting sqref="I23">
    <cfRule type="cellIs" dxfId="0" priority="1" operator="greaterThanOrEqual">
      <formula>$I$23</formula>
    </cfRule>
  </conditionalFormatting>
  <dataValidations count="1">
    <dataValidation type="decimal" allowBlank="1" showInputMessage="1" showErrorMessage="1" sqref="C2:C22" xr:uid="{B60F6669-939B-4CF8-BA64-FAEE5DA68B8E}">
      <formula1>0</formula1>
      <formula2>300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8B1F-B68E-4D85-8884-71611A732536}">
          <x14:formula1>
            <xm:f>Produkty!$B$2:$B$1048576</xm:f>
          </x14:formula1>
          <xm:sqref>B2:B21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Produkty</vt:lpstr>
      <vt:lpstr>Posiłki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Kalina Majak</dc:creator>
  <cp:lastModifiedBy>Kalina Majak</cp:lastModifiedBy>
  <dcterms:created xsi:type="dcterms:W3CDTF">2025-08-19T10:41:08Z</dcterms:created>
  <dcterms:modified xsi:type="dcterms:W3CDTF">2025-09-08T10:03:49Z</dcterms:modified>
</cp:coreProperties>
</file>