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E&amp;MTech\Projects\ABSA\"/>
    </mc:Choice>
  </mc:AlternateContent>
  <xr:revisionPtr revIDLastSave="0" documentId="8_{3A2620F1-D787-4422-BA73-2444B7244BE6}" xr6:coauthVersionLast="47" xr6:coauthVersionMax="47" xr10:uidLastSave="{00000000-0000-0000-0000-000000000000}"/>
  <bookViews>
    <workbookView xWindow="-120" yWindow="-120" windowWidth="20730" windowHeight="11160" firstSheet="6" activeTab="8" xr2:uid="{119ED392-CED8-43B7-8492-F270533421F3}"/>
  </bookViews>
  <sheets>
    <sheet name="CF Note - Sample" sheetId="10" state="hidden" r:id="rId1"/>
    <sheet name="Draft Annual Report Sections" sheetId="9" r:id="rId2"/>
    <sheet name="TB 1 Only" sheetId="4" r:id="rId3"/>
    <sheet name="TB 2 Only" sheetId="13" r:id="rId4"/>
    <sheet name="Income stmt PL bal sheet and TB" sheetId="3" r:id="rId5"/>
    <sheet name="Sheet1" sheetId="5" state="hidden" r:id="rId6"/>
    <sheet name="Cashflow Statement" sheetId="6" r:id="rId7"/>
    <sheet name="Cashflow Note" sheetId="7" r:id="rId8"/>
    <sheet name="Statement of Changes in Equity" sheetId="8" r:id="rId9"/>
    <sheet name="Tasks Allocation" sheetId="12" state="hidden" r:id="rId10"/>
    <sheet name="Comments or action on Notes 1-3" sheetId="14" r:id="rId11"/>
    <sheet name="Standard Inputs" sheetId="15" r:id="rId12"/>
    <sheet name="Note 4" sheetId="16" r:id="rId13"/>
    <sheet name="Note 5" sheetId="17" r:id="rId14"/>
    <sheet name="Note 6" sheetId="19" r:id="rId15"/>
    <sheet name="Note 7" sheetId="20" r:id="rId16"/>
    <sheet name="Note 8" sheetId="21" r:id="rId17"/>
    <sheet name="Note 10" sheetId="22" r:id="rId18"/>
  </sheets>
  <definedNames>
    <definedName name="_xlnm._FilterDatabase" localSheetId="2" hidden="1">'TB 1 Only'!$A$6:$F$58</definedName>
    <definedName name="_xlnm.Print_Area" localSheetId="6">'Cashflow Statement'!$B$1:$F$32</definedName>
    <definedName name="_xlnm.Print_Area" localSheetId="14">'Note 6'!$A$2:$G$29</definedName>
    <definedName name="_xlnm.Print_Area" localSheetId="15">'Note 7'!$A$2:$G$13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6" l="1"/>
  <c r="E23" i="6" s="1"/>
  <c r="E11" i="6"/>
  <c r="E27" i="6"/>
  <c r="E16" i="6"/>
  <c r="H61" i="3"/>
  <c r="I61" i="3"/>
  <c r="B22" i="7"/>
  <c r="D19" i="22"/>
  <c r="E19" i="22"/>
  <c r="F19" i="22"/>
  <c r="C19" i="22"/>
  <c r="F10" i="21"/>
  <c r="E10" i="21"/>
  <c r="D10" i="21"/>
  <c r="C10" i="21"/>
  <c r="F12" i="20"/>
  <c r="E12" i="20"/>
  <c r="F23" i="19"/>
  <c r="F27" i="19" s="1"/>
  <c r="E23" i="19"/>
  <c r="E27" i="19" s="1"/>
  <c r="D23" i="19"/>
  <c r="D27" i="19" s="1"/>
  <c r="C23" i="19"/>
  <c r="C27" i="19" s="1"/>
  <c r="D13" i="19"/>
  <c r="D17" i="19" s="1"/>
  <c r="E13" i="19"/>
  <c r="E17" i="19" s="1"/>
  <c r="F13" i="19"/>
  <c r="F17" i="19" s="1"/>
  <c r="C13" i="19"/>
  <c r="C17" i="19" s="1"/>
  <c r="D12" i="17"/>
  <c r="E12" i="17"/>
  <c r="F12" i="17"/>
  <c r="C12" i="17"/>
  <c r="D12" i="16"/>
  <c r="E12" i="16"/>
  <c r="F12" i="16"/>
  <c r="C12" i="16"/>
  <c r="D10" i="8"/>
  <c r="F23" i="6"/>
  <c r="H7" i="3"/>
  <c r="H6" i="3"/>
  <c r="E10" i="7" s="1"/>
  <c r="H42" i="3"/>
  <c r="H39" i="3"/>
  <c r="E23" i="7" s="1"/>
  <c r="H37" i="3"/>
  <c r="I105" i="3"/>
  <c r="I39" i="3" s="1"/>
  <c r="F23" i="7" s="1"/>
  <c r="I96" i="3"/>
  <c r="I28" i="3" s="1"/>
  <c r="I85" i="3"/>
  <c r="I22" i="3" s="1"/>
  <c r="I73" i="3"/>
  <c r="I10" i="3" s="1"/>
  <c r="I139" i="3"/>
  <c r="I58" i="3" s="1"/>
  <c r="H5" i="8" s="1"/>
  <c r="I138" i="3"/>
  <c r="I56" i="3" s="1"/>
  <c r="E5" i="8" s="1"/>
  <c r="E18" i="8" s="1"/>
  <c r="E20" i="8" s="1"/>
  <c r="E26" i="8" s="1"/>
  <c r="E33" i="8" s="1"/>
  <c r="I136" i="3"/>
  <c r="I54" i="3" s="1"/>
  <c r="D5" i="8" s="1"/>
  <c r="I66" i="3"/>
  <c r="I68" i="3"/>
  <c r="I70" i="3" s="1"/>
  <c r="I69" i="3"/>
  <c r="I71" i="3"/>
  <c r="I72" i="3"/>
  <c r="I74" i="3"/>
  <c r="I76" i="3" s="1"/>
  <c r="I11" i="3" s="1"/>
  <c r="I75" i="3"/>
  <c r="I77" i="3"/>
  <c r="I79" i="3" s="1"/>
  <c r="I15" i="3" s="1"/>
  <c r="I78" i="3"/>
  <c r="I80" i="3"/>
  <c r="I81" i="3"/>
  <c r="I82" i="3" s="1"/>
  <c r="I21" i="3" s="1"/>
  <c r="I83" i="3"/>
  <c r="I84" i="3"/>
  <c r="I86" i="3"/>
  <c r="I88" i="3" s="1"/>
  <c r="I23" i="3" s="1"/>
  <c r="I87" i="3"/>
  <c r="I89" i="3"/>
  <c r="I91" i="3" s="1"/>
  <c r="I24" i="3" s="1"/>
  <c r="F12" i="7" s="1"/>
  <c r="I90" i="3"/>
  <c r="I92" i="3"/>
  <c r="I94" i="3" s="1"/>
  <c r="I25" i="3" s="1"/>
  <c r="F13" i="7" s="1"/>
  <c r="I93" i="3"/>
  <c r="I95" i="3"/>
  <c r="I97" i="3"/>
  <c r="I99" i="3" s="1"/>
  <c r="I37" i="3" s="1"/>
  <c r="I98" i="3"/>
  <c r="I100" i="3"/>
  <c r="I102" i="3" s="1"/>
  <c r="I38" i="3" s="1"/>
  <c r="F22" i="7" s="1"/>
  <c r="I101" i="3"/>
  <c r="I103" i="3"/>
  <c r="I104" i="3"/>
  <c r="I106" i="3"/>
  <c r="I108" i="3" s="1"/>
  <c r="I40" i="3" s="1"/>
  <c r="F24" i="7" s="1"/>
  <c r="I107" i="3"/>
  <c r="I109" i="3"/>
  <c r="I110" i="3"/>
  <c r="I111" i="3" s="1"/>
  <c r="I41" i="3" s="1"/>
  <c r="F25" i="7" s="1"/>
  <c r="I112" i="3"/>
  <c r="I115" i="3" s="1"/>
  <c r="I42" i="3" s="1"/>
  <c r="I113" i="3"/>
  <c r="I114" i="3"/>
  <c r="I116" i="3"/>
  <c r="I120" i="3" s="1"/>
  <c r="I43" i="3" s="1"/>
  <c r="I117" i="3"/>
  <c r="I118" i="3"/>
  <c r="I119" i="3"/>
  <c r="I121" i="3"/>
  <c r="I123" i="3" s="1"/>
  <c r="I46" i="3" s="1"/>
  <c r="F27" i="7" s="1"/>
  <c r="I122" i="3"/>
  <c r="I124" i="3"/>
  <c r="I126" i="3" s="1"/>
  <c r="I47" i="3" s="1"/>
  <c r="I125" i="3"/>
  <c r="I127" i="3"/>
  <c r="I129" i="3" s="1"/>
  <c r="I48" i="3" s="1"/>
  <c r="F29" i="7" s="1"/>
  <c r="I128" i="3"/>
  <c r="I130" i="3"/>
  <c r="I132" i="3" s="1"/>
  <c r="I49" i="3" s="1"/>
  <c r="F30" i="7" s="1"/>
  <c r="I131" i="3"/>
  <c r="I133" i="3"/>
  <c r="I135" i="3" s="1"/>
  <c r="I50" i="3" s="1"/>
  <c r="I134" i="3"/>
  <c r="I65" i="3"/>
  <c r="I67" i="3" s="1"/>
  <c r="F8" i="6" s="1"/>
  <c r="E8" i="6"/>
  <c r="E9" i="6"/>
  <c r="E11" i="7"/>
  <c r="E9" i="7"/>
  <c r="F5" i="8"/>
  <c r="F36" i="10"/>
  <c r="E36" i="10"/>
  <c r="F18" i="10"/>
  <c r="F38" i="10" s="1"/>
  <c r="E18" i="10"/>
  <c r="E38" i="10" s="1"/>
  <c r="I9" i="8"/>
  <c r="E10" i="8"/>
  <c r="F10" i="8"/>
  <c r="H10" i="8"/>
  <c r="I7" i="8"/>
  <c r="F16" i="6"/>
  <c r="E25" i="6" l="1"/>
  <c r="E31" i="6" s="1"/>
  <c r="I51" i="3"/>
  <c r="F28" i="7"/>
  <c r="F26" i="7"/>
  <c r="E26" i="7"/>
  <c r="I7" i="3"/>
  <c r="F9" i="7" s="1"/>
  <c r="F9" i="6"/>
  <c r="F11" i="6" s="1"/>
  <c r="F31" i="7"/>
  <c r="F18" i="8"/>
  <c r="F20" i="8" s="1"/>
  <c r="F26" i="8" s="1"/>
  <c r="F33" i="8" s="1"/>
  <c r="H18" i="8"/>
  <c r="H20" i="8" s="1"/>
  <c r="H26" i="8" s="1"/>
  <c r="H33" i="8" s="1"/>
  <c r="D18" i="8"/>
  <c r="D20" i="8" s="1"/>
  <c r="D26" i="8" s="1"/>
  <c r="I12" i="3"/>
  <c r="I6" i="3"/>
  <c r="F10" i="7" s="1"/>
  <c r="I26" i="3"/>
  <c r="I8" i="3"/>
  <c r="I44" i="3"/>
  <c r="F25" i="6"/>
  <c r="F31" i="6" s="1"/>
  <c r="H28" i="3"/>
  <c r="H38" i="3"/>
  <c r="E22" i="7" s="1"/>
  <c r="H54" i="3"/>
  <c r="H56" i="3"/>
  <c r="H58" i="3"/>
  <c r="D33" i="8" l="1"/>
  <c r="I14" i="3"/>
  <c r="I16" i="3" s="1"/>
  <c r="I19" i="3" s="1"/>
  <c r="I27" i="3" s="1"/>
  <c r="H41" i="3"/>
  <c r="E25" i="7" s="1"/>
  <c r="H40" i="3"/>
  <c r="E24" i="7" s="1"/>
  <c r="E31" i="7" s="1"/>
  <c r="H48" i="3"/>
  <c r="E29" i="7" s="1"/>
  <c r="H25" i="3"/>
  <c r="E13" i="7" s="1"/>
  <c r="H10" i="3"/>
  <c r="H49" i="3"/>
  <c r="E30" i="7" s="1"/>
  <c r="H43" i="3"/>
  <c r="H21" i="3"/>
  <c r="H47" i="3"/>
  <c r="E28" i="7" s="1"/>
  <c r="H50" i="3"/>
  <c r="H46" i="3"/>
  <c r="E27" i="7" s="1"/>
  <c r="H24" i="3"/>
  <c r="E12" i="7" s="1"/>
  <c r="H15" i="3"/>
  <c r="H23" i="3"/>
  <c r="H11" i="3"/>
  <c r="H22" i="3"/>
  <c r="H12" i="3" l="1"/>
  <c r="I29" i="3"/>
  <c r="F6" i="7"/>
  <c r="F18" i="7" s="1"/>
  <c r="F33" i="7" s="1"/>
  <c r="F6" i="6" s="1"/>
  <c r="H26" i="3"/>
  <c r="H8" i="3"/>
  <c r="H44" i="3"/>
  <c r="H51" i="3"/>
  <c r="G23" i="8" l="1"/>
  <c r="I55" i="3"/>
  <c r="H14" i="3"/>
  <c r="H16" i="3" s="1"/>
  <c r="H19" i="3" s="1"/>
  <c r="H27" i="3" s="1"/>
  <c r="I59" i="3" l="1"/>
  <c r="I60" i="3" s="1"/>
  <c r="G5" i="8"/>
  <c r="I5" i="8" s="1"/>
  <c r="H29" i="3"/>
  <c r="E6" i="7"/>
  <c r="E18" i="7" l="1"/>
  <c r="E33" i="7" s="1"/>
  <c r="E6" i="6" s="1"/>
  <c r="G8" i="8"/>
  <c r="H55" i="3"/>
  <c r="H59" i="3" s="1"/>
  <c r="H60" i="3" s="1"/>
  <c r="I8" i="8" l="1"/>
  <c r="I10" i="8" s="1"/>
  <c r="I18" i="8" s="1"/>
  <c r="G10" i="8"/>
  <c r="G18" i="8" s="1"/>
  <c r="G20" i="8" s="1"/>
  <c r="G26" i="8" s="1"/>
  <c r="G33" i="8" l="1"/>
  <c r="I26" i="8"/>
  <c r="I33" i="8" s="1"/>
  <c r="I2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H55" authorId="0" shapeId="0" xr:uid="{EE8077A8-0CEA-439D-8FF1-D1A665D19AAD}">
      <text>
        <r>
          <rPr>
            <b/>
            <sz val="9"/>
            <color indexed="81"/>
            <rFont val="Tahoma"/>
            <family val="2"/>
          </rPr>
          <t>RICHARD:</t>
        </r>
        <r>
          <rPr>
            <sz val="9"/>
            <color indexed="81"/>
            <rFont val="Tahoma"/>
            <family val="2"/>
          </rPr>
          <t xml:space="preserve">
Please note how this number is derived. Profit or Loss is added here to balance the Balance Sheet</t>
        </r>
      </text>
    </comment>
    <comment ref="I55" authorId="0" shapeId="0" xr:uid="{02139374-1D67-48A8-90BA-7A0C2B619569}">
      <text>
        <r>
          <rPr>
            <b/>
            <sz val="9"/>
            <color indexed="81"/>
            <rFont val="Tahoma"/>
            <family val="2"/>
          </rPr>
          <t>RICHARD:</t>
        </r>
        <r>
          <rPr>
            <sz val="9"/>
            <color indexed="81"/>
            <rFont val="Tahoma"/>
            <family val="2"/>
          </rPr>
          <t xml:space="preserve">
Please note how this number is derived. Profit or Loss is added here to balance the Balance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B4" authorId="0" shapeId="0" xr:uid="{915DCDE2-E052-4067-A87A-1598BBE36296}">
      <text>
        <r>
          <rPr>
            <b/>
            <sz val="9"/>
            <color indexed="81"/>
            <rFont val="Tahoma"/>
            <family val="2"/>
          </rPr>
          <t>RICHARD:</t>
        </r>
        <r>
          <rPr>
            <sz val="9"/>
            <color indexed="81"/>
            <rFont val="Tahoma"/>
            <family val="2"/>
          </rPr>
          <t xml:space="preserve">
Edittable content</t>
        </r>
      </text>
    </comment>
    <comment ref="B14" authorId="0" shapeId="0" xr:uid="{D3F695DC-D568-4677-8FA5-475F0DDF4BCE}">
      <text>
        <r>
          <rPr>
            <b/>
            <sz val="9"/>
            <color indexed="81"/>
            <rFont val="Tahoma"/>
            <family val="2"/>
          </rPr>
          <t>RICHARD:</t>
        </r>
        <r>
          <rPr>
            <sz val="9"/>
            <color indexed="81"/>
            <rFont val="Tahoma"/>
            <family val="2"/>
          </rPr>
          <t xml:space="preserve">
Edittable content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B4" authorId="0" shapeId="0" xr:uid="{10ADBFD1-1537-4811-B448-0BC2CCD377D9}">
      <text>
        <r>
          <rPr>
            <b/>
            <sz val="9"/>
            <color indexed="81"/>
            <rFont val="Tahoma"/>
            <family val="2"/>
          </rPr>
          <t>RICHARD:</t>
        </r>
        <r>
          <rPr>
            <sz val="9"/>
            <color indexed="81"/>
            <rFont val="Tahoma"/>
            <family val="2"/>
          </rPr>
          <t xml:space="preserve">
Edittable content</t>
        </r>
      </text>
    </comment>
    <comment ref="B14" authorId="0" shapeId="0" xr:uid="{771E9EA9-1DC0-4137-980F-247A54E5F350}">
      <text>
        <r>
          <rPr>
            <b/>
            <sz val="9"/>
            <color indexed="81"/>
            <rFont val="Tahoma"/>
            <family val="2"/>
          </rPr>
          <t>RICHARD:</t>
        </r>
        <r>
          <rPr>
            <sz val="9"/>
            <color indexed="81"/>
            <rFont val="Tahoma"/>
            <family val="2"/>
          </rPr>
          <t xml:space="preserve">
Edittable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B3" authorId="0" shapeId="0" xr:uid="{5F414282-4CCD-473B-A316-1E8D2107D9A1}">
      <text>
        <r>
          <rPr>
            <b/>
            <sz val="9"/>
            <color indexed="81"/>
            <rFont val="Tahoma"/>
            <family val="2"/>
          </rPr>
          <t>RICHARD:</t>
        </r>
        <r>
          <rPr>
            <sz val="9"/>
            <color indexed="81"/>
            <rFont val="Tahoma"/>
            <family val="2"/>
          </rPr>
          <t xml:space="preserve">
Edittable content</t>
        </r>
      </text>
    </comment>
    <comment ref="B29" authorId="0" shapeId="0" xr:uid="{78E8CC32-D55E-46F6-82D4-A4209ABAF00F}">
      <text>
        <r>
          <rPr>
            <b/>
            <sz val="9"/>
            <color indexed="81"/>
            <rFont val="Tahoma"/>
            <family val="2"/>
          </rPr>
          <t>RICHARD:</t>
        </r>
        <r>
          <rPr>
            <sz val="9"/>
            <color indexed="81"/>
            <rFont val="Tahoma"/>
            <family val="2"/>
          </rPr>
          <t xml:space="preserve">
Edittable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B3" authorId="0" shapeId="0" xr:uid="{248F4569-DA13-4776-B0B3-80102791A9FB}">
      <text>
        <r>
          <rPr>
            <b/>
            <sz val="9"/>
            <color indexed="81"/>
            <rFont val="Tahoma"/>
            <family val="2"/>
          </rPr>
          <t>RICHARD:</t>
        </r>
        <r>
          <rPr>
            <sz val="9"/>
            <color indexed="81"/>
            <rFont val="Tahoma"/>
            <family val="2"/>
          </rPr>
          <t xml:space="preserve">
Edittable content</t>
        </r>
      </text>
    </comment>
    <comment ref="B13" authorId="0" shapeId="0" xr:uid="{25A49049-A39D-4400-847F-F94DAE4BA3DD}">
      <text>
        <r>
          <rPr>
            <b/>
            <sz val="9"/>
            <color indexed="81"/>
            <rFont val="Tahoma"/>
            <family val="2"/>
          </rPr>
          <t>RICHARD:</t>
        </r>
        <r>
          <rPr>
            <sz val="9"/>
            <color indexed="81"/>
            <rFont val="Tahoma"/>
            <family val="2"/>
          </rPr>
          <t xml:space="preserve">
Edittable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B4" authorId="0" shapeId="0" xr:uid="{BCA8B6F2-F3D2-4A87-A388-E8A0A546899F}">
      <text>
        <r>
          <rPr>
            <b/>
            <sz val="9"/>
            <color indexed="81"/>
            <rFont val="Tahoma"/>
            <family val="2"/>
          </rPr>
          <t>RICHARD:</t>
        </r>
        <r>
          <rPr>
            <sz val="9"/>
            <color indexed="81"/>
            <rFont val="Tahoma"/>
            <family val="2"/>
          </rPr>
          <t xml:space="preserve">
Edittable content</t>
        </r>
      </text>
    </comment>
    <comment ref="B12" authorId="0" shapeId="0" xr:uid="{9BA6A961-DB29-4676-AC07-1C87E448D60A}">
      <text>
        <r>
          <rPr>
            <b/>
            <sz val="9"/>
            <color indexed="81"/>
            <rFont val="Tahoma"/>
            <family val="2"/>
          </rPr>
          <t>RICHARD:</t>
        </r>
        <r>
          <rPr>
            <sz val="9"/>
            <color indexed="81"/>
            <rFont val="Tahoma"/>
            <family val="2"/>
          </rPr>
          <t xml:space="preserve">
Edittable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B3" authorId="0" shapeId="0" xr:uid="{B9E4013B-97FF-4028-89A3-FC5CB1C2E86E}">
      <text>
        <r>
          <rPr>
            <b/>
            <sz val="9"/>
            <color indexed="81"/>
            <rFont val="Tahoma"/>
            <family val="2"/>
          </rPr>
          <t>RICHARD:</t>
        </r>
        <r>
          <rPr>
            <sz val="9"/>
            <color indexed="81"/>
            <rFont val="Tahoma"/>
            <family val="2"/>
          </rPr>
          <t xml:space="preserve">
Edittable content</t>
        </r>
      </text>
    </comment>
    <comment ref="B22" authorId="0" shapeId="0" xr:uid="{E9256855-317F-4267-826E-CC166E2DB5B0}">
      <text>
        <r>
          <rPr>
            <b/>
            <sz val="9"/>
            <color indexed="81"/>
            <rFont val="Tahoma"/>
            <family val="2"/>
          </rPr>
          <t>RICHARD:</t>
        </r>
        <r>
          <rPr>
            <sz val="9"/>
            <color indexed="81"/>
            <rFont val="Tahoma"/>
            <family val="2"/>
          </rPr>
          <t xml:space="preserve">
Edittable content</t>
        </r>
      </text>
    </comment>
  </commentList>
</comments>
</file>

<file path=xl/sharedStrings.xml><?xml version="1.0" encoding="utf-8"?>
<sst xmlns="http://schemas.openxmlformats.org/spreadsheetml/2006/main" count="1137" uniqueCount="316">
  <si>
    <t xml:space="preserve">Interest Income </t>
  </si>
  <si>
    <t>Interest Expenses</t>
  </si>
  <si>
    <t>Net Interest Income</t>
  </si>
  <si>
    <t>Fees and Commission Income</t>
  </si>
  <si>
    <t>Fees and Commission Expense</t>
  </si>
  <si>
    <t>Net fee and commission income</t>
  </si>
  <si>
    <t>Net Trading Income</t>
  </si>
  <si>
    <t>Other Operating Income</t>
  </si>
  <si>
    <t>Total Income</t>
  </si>
  <si>
    <t>Impairment losses on financial instruments</t>
  </si>
  <si>
    <t>Net Operating Income</t>
  </si>
  <si>
    <t>Employee cost</t>
  </si>
  <si>
    <t>Infrastructure costs</t>
  </si>
  <si>
    <t>Other Operating Costs</t>
  </si>
  <si>
    <t>Armortization of intangible</t>
  </si>
  <si>
    <t>Operating expenses</t>
  </si>
  <si>
    <t>Profit before tax</t>
  </si>
  <si>
    <t>Income Tax Expense</t>
  </si>
  <si>
    <t>Profit for the year</t>
  </si>
  <si>
    <t>Balance Sheet</t>
  </si>
  <si>
    <t>Cash and balances with Central Bank of Kenya</t>
  </si>
  <si>
    <t>Property and equipment</t>
  </si>
  <si>
    <t>Share capital</t>
  </si>
  <si>
    <t>Profit and Loss</t>
  </si>
  <si>
    <t>Other Income</t>
  </si>
  <si>
    <t>Loans and advances to banks</t>
  </si>
  <si>
    <t>Assets</t>
  </si>
  <si>
    <t>Financial assets at fair value through profit or loss</t>
  </si>
  <si>
    <t>Derivative financial instruments</t>
  </si>
  <si>
    <t>Financial assets at fair value through other comprehensive income</t>
  </si>
  <si>
    <t>Loans and advances to customers</t>
  </si>
  <si>
    <t>Equity and liabilities</t>
  </si>
  <si>
    <t>Deposits from banks</t>
  </si>
  <si>
    <t>Due to Central Bank of Kenya</t>
  </si>
  <si>
    <t>Borrowings</t>
  </si>
  <si>
    <t>Deposits from customers</t>
  </si>
  <si>
    <t>Total Liabilities</t>
  </si>
  <si>
    <t>Capital and Reserves</t>
  </si>
  <si>
    <t>Retained Earnings</t>
  </si>
  <si>
    <t>Proposed Dividends</t>
  </si>
  <si>
    <t>Fair Value Reserve</t>
  </si>
  <si>
    <t>Total equity and liabilities</t>
  </si>
  <si>
    <t>Trial Balance</t>
  </si>
  <si>
    <t>Net</t>
  </si>
  <si>
    <t>Interest Income</t>
  </si>
  <si>
    <t>Depreciation costs</t>
  </si>
  <si>
    <t>Armortization of intangibles</t>
  </si>
  <si>
    <t xml:space="preserve">Armortization of intangibles </t>
  </si>
  <si>
    <t>PL or BS</t>
  </si>
  <si>
    <t>Acculated Depreciation 1</t>
  </si>
  <si>
    <t>Acculated Depreciation 2</t>
  </si>
  <si>
    <t>Loans and advances to banks 2</t>
  </si>
  <si>
    <t>Loans and advances to banks 1</t>
  </si>
  <si>
    <t>Financial assets at fair value through profit or loss 1</t>
  </si>
  <si>
    <t>Financial assets at fair value through profit or loss 2</t>
  </si>
  <si>
    <t>Derivative financial instruments 1</t>
  </si>
  <si>
    <t>Derivative financial instruments 2</t>
  </si>
  <si>
    <t>Financial assets at fair value through other comprehensive income 1</t>
  </si>
  <si>
    <t>Financial assets at fair value through other comprehensive income 2</t>
  </si>
  <si>
    <t>Loans and advances to customers 1</t>
  </si>
  <si>
    <t>Loans and advances to customers 2</t>
  </si>
  <si>
    <t>Loans and advances to customers 3</t>
  </si>
  <si>
    <t>Property and equipment 1</t>
  </si>
  <si>
    <t>Property and equipment 2</t>
  </si>
  <si>
    <t>Account</t>
  </si>
  <si>
    <t>Account Description</t>
  </si>
  <si>
    <t>Deposits from banks 1</t>
  </si>
  <si>
    <t>Deposits from banks 2</t>
  </si>
  <si>
    <t>Due to Central Bank of Kenya 1</t>
  </si>
  <si>
    <t>Due to Central Bank of Kenya 2</t>
  </si>
  <si>
    <t>Deposits from customers 1</t>
  </si>
  <si>
    <t>Deposits from customers 2</t>
  </si>
  <si>
    <t>Borrowings 1</t>
  </si>
  <si>
    <t>Borrowings 2</t>
  </si>
  <si>
    <t>Total Assets</t>
  </si>
  <si>
    <t>Total Capital and Reserves</t>
  </si>
  <si>
    <t xml:space="preserve">Balance Sheet </t>
  </si>
  <si>
    <t>For the Year Ended 31 December 2023</t>
  </si>
  <si>
    <t>As at 31 December 2023</t>
  </si>
  <si>
    <t>Loans and advances to banks and group companies</t>
  </si>
  <si>
    <t xml:space="preserve">Interest Expenses on Customer accounts </t>
  </si>
  <si>
    <t>Interest Expenses on Subordinated debt and other borrowed funds</t>
  </si>
  <si>
    <t>Credit related fee and commissions</t>
  </si>
  <si>
    <t>Service fees</t>
  </si>
  <si>
    <t>Fee and commission expense</t>
  </si>
  <si>
    <t>Fee and commission expense others</t>
  </si>
  <si>
    <t>Rental Income</t>
  </si>
  <si>
    <t>Salaries and allowances</t>
  </si>
  <si>
    <t>Staff medical costs</t>
  </si>
  <si>
    <t>Information technology</t>
  </si>
  <si>
    <t>Property maintenance cost</t>
  </si>
  <si>
    <t>Local statutory audit</t>
  </si>
  <si>
    <t>Information systems technology audit</t>
  </si>
  <si>
    <t>Depreciation costs - Buildings</t>
  </si>
  <si>
    <t>Depreciation costs - Motor Vehicle</t>
  </si>
  <si>
    <t>Armortization of intangibles - Licences</t>
  </si>
  <si>
    <t>Armortization of intangibles - Softwares</t>
  </si>
  <si>
    <t>Cash and balances with Central Bank of Kenya - KES</t>
  </si>
  <si>
    <t>Cash and balances with Central Bank of Kenya - USD</t>
  </si>
  <si>
    <t>ABSA Kenya Limited</t>
  </si>
  <si>
    <t>Ledger 1</t>
  </si>
  <si>
    <t>Ledger Code - XXXXX</t>
  </si>
  <si>
    <t>Period Name: December 2023</t>
  </si>
  <si>
    <t>Trial Balance with Accounts Make-ups / Groupings</t>
  </si>
  <si>
    <t>Kshs</t>
  </si>
  <si>
    <t>Sub - Category</t>
  </si>
  <si>
    <t xml:space="preserve">Kenya Bank Limited </t>
  </si>
  <si>
    <t>Cash flows from operating activities</t>
  </si>
  <si>
    <t>Cash used in operations</t>
  </si>
  <si>
    <t>Interest received</t>
  </si>
  <si>
    <t>Interest paid</t>
  </si>
  <si>
    <t>Income taxes paid</t>
  </si>
  <si>
    <t>Net cash generated from/(used) in operating activities</t>
  </si>
  <si>
    <t>Cash flows from investing activities</t>
  </si>
  <si>
    <t xml:space="preserve">Purchase of property and equipment </t>
  </si>
  <si>
    <t>Purchase of intangible assets</t>
  </si>
  <si>
    <t>Net cash used in investing activities</t>
  </si>
  <si>
    <t>Note</t>
  </si>
  <si>
    <t>Account / Process</t>
  </si>
  <si>
    <t>Cash flows from financing activities</t>
  </si>
  <si>
    <t>Proceeds from borrowings</t>
  </si>
  <si>
    <t>Repayments of borrowings</t>
  </si>
  <si>
    <t>Repayment of principal portion of lease liabilities</t>
  </si>
  <si>
    <t>Dividends paid to owners of the company</t>
  </si>
  <si>
    <t>Net cash (used in) /generated from financing activities</t>
  </si>
  <si>
    <t xml:space="preserve">Net increase in cash and cash equivalents </t>
  </si>
  <si>
    <t>Cash and cash equivalents at the beginning of the year</t>
  </si>
  <si>
    <t>Effect of exchange rate fluctuations on cash and cash equivalents held</t>
  </si>
  <si>
    <t>Cash and cash equivalents at the end of the year</t>
  </si>
  <si>
    <t>Profit before tax for the year</t>
  </si>
  <si>
    <t>Adjustments for:</t>
  </si>
  <si>
    <t>Impairment loss recognised (Note 9)</t>
  </si>
  <si>
    <t>Depreciation (Note 25)</t>
  </si>
  <si>
    <t>Amortisation – intangible assets (Note 26)</t>
  </si>
  <si>
    <t>Amortisation – leasehold land (Note 27)</t>
  </si>
  <si>
    <t>Share based payments (Note 10.1)</t>
  </si>
  <si>
    <t>Pension asset (Note 28)</t>
  </si>
  <si>
    <t>Cash used in operations before working capital changes</t>
  </si>
  <si>
    <t>Changes in working capital</t>
  </si>
  <si>
    <t>Increase in derivative assets</t>
  </si>
  <si>
    <t xml:space="preserve">Increase in other assets </t>
  </si>
  <si>
    <t>Increase/(decrease) in derivative liabilities</t>
  </si>
  <si>
    <t>(Decrease)/increase in other liabilities</t>
  </si>
  <si>
    <t>Increase in loans and advances to customers</t>
  </si>
  <si>
    <t>Decrease/(increase) in FVOCI securities</t>
  </si>
  <si>
    <t>Increase in financial assets at amortised cost</t>
  </si>
  <si>
    <t>Increase in CBK cash reserve requirement</t>
  </si>
  <si>
    <t>(Increase)/decrease in amounts due from group companies</t>
  </si>
  <si>
    <t>Decrease in amounts due to group companies</t>
  </si>
  <si>
    <t>Decrease in financial assets at FVTPL</t>
  </si>
  <si>
    <t>Decrease in retirement benefit liability</t>
  </si>
  <si>
    <t>Increase in deposits from banks</t>
  </si>
  <si>
    <t>Increase in due to Central Bank of Kenya</t>
  </si>
  <si>
    <t>Increase in customer deposits</t>
  </si>
  <si>
    <t>Total changes in working capital</t>
  </si>
  <si>
    <t>Yes</t>
  </si>
  <si>
    <t>Kshs xxx</t>
  </si>
  <si>
    <t>GL Account</t>
  </si>
  <si>
    <t>Gain or Loss on disposal of property and equipment</t>
  </si>
  <si>
    <t>Different between current year and previous year</t>
  </si>
  <si>
    <t xml:space="preserve">Share capital </t>
  </si>
  <si>
    <t>Fair value reserve</t>
  </si>
  <si>
    <t>Share-based payment</t>
  </si>
  <si>
    <t>Total equity</t>
  </si>
  <si>
    <t xml:space="preserve">Retained profit </t>
  </si>
  <si>
    <t xml:space="preserve">Proposed dividends </t>
  </si>
  <si>
    <t>The notes set out on pages 132 to 246 form an integral part of these consolidated and separate financial statements</t>
  </si>
  <si>
    <t>Impairment losses on financial assets at fair value through other comprehensive income</t>
  </si>
  <si>
    <t>Other comprehensive loss for the year</t>
  </si>
  <si>
    <t xml:space="preserve">Total comprehensive income for the year </t>
  </si>
  <si>
    <t>Net changes in impairment losses on financial assets at fair value through other comprehensive income</t>
  </si>
  <si>
    <t>Recognition of share-based payments</t>
  </si>
  <si>
    <t>Final dividend for 2021 paid</t>
  </si>
  <si>
    <t>Interim dividend paid</t>
  </si>
  <si>
    <t>Dividend waiver</t>
  </si>
  <si>
    <t xml:space="preserve">Balance at 31 December 2022 </t>
  </si>
  <si>
    <t>Balance at 1 January 2023</t>
  </si>
  <si>
    <t>Total comprehensive income for the year</t>
  </si>
  <si>
    <t>Net changes in impairment losses on financial assets at fair value through other comprehensive income (Note 9)</t>
  </si>
  <si>
    <t>Final dividend for 2022 paid</t>
  </si>
  <si>
    <t>Proposed final dividend 2023 (Note 49)</t>
  </si>
  <si>
    <t>Balance at 31 December 2023</t>
  </si>
  <si>
    <t>Balance at 1 January 2022</t>
  </si>
  <si>
    <t>Proposed final dividend 2022 (Note 49)</t>
  </si>
  <si>
    <t>This is from Profit and Loss Statement</t>
  </si>
  <si>
    <t>Section</t>
  </si>
  <si>
    <t>Report of the Directors</t>
  </si>
  <si>
    <t>Independent Auditor’s Report</t>
  </si>
  <si>
    <t>Bank statement of changes in equity</t>
  </si>
  <si>
    <t>Bank statement of cash flows</t>
  </si>
  <si>
    <t>Notes to the annual financial statements</t>
  </si>
  <si>
    <t>#</t>
  </si>
  <si>
    <t>Income Statement</t>
  </si>
  <si>
    <t>Statement of Directors’ Responsibilities</t>
  </si>
  <si>
    <t>Share-based payment reserve</t>
  </si>
  <si>
    <t>Source</t>
  </si>
  <si>
    <t>https://www.youtube.com/watch?v=DShnAeHd4BU</t>
  </si>
  <si>
    <t>ABSAA Kenya Limited</t>
  </si>
  <si>
    <t>PL or BS Category</t>
  </si>
  <si>
    <t>Statement of Cash flows</t>
  </si>
  <si>
    <t>Statement of Changes in Equity</t>
  </si>
  <si>
    <t>Notes</t>
  </si>
  <si>
    <t>User Access Management</t>
  </si>
  <si>
    <t xml:space="preserve">Back end </t>
  </si>
  <si>
    <t>Frontend</t>
  </si>
  <si>
    <t>Define Priveldges for Different Subsidiaries</t>
  </si>
  <si>
    <t>Responsible</t>
  </si>
  <si>
    <t>Set-ups and Configurations</t>
  </si>
  <si>
    <t xml:space="preserve">Data Importation </t>
  </si>
  <si>
    <t>Validations</t>
  </si>
  <si>
    <t>Data consumption - excel and other format</t>
  </si>
  <si>
    <t>Financial Reports Generation</t>
  </si>
  <si>
    <t>Notes and Schedules</t>
  </si>
  <si>
    <t>Draft Reports Generation</t>
  </si>
  <si>
    <t>Dynamic Configurations</t>
  </si>
  <si>
    <t>Standard Templates</t>
  </si>
  <si>
    <t xml:space="preserve">Financial Reports </t>
  </si>
  <si>
    <t>Others</t>
  </si>
  <si>
    <t>TONNY,KOI,DAN,TRACY</t>
  </si>
  <si>
    <t>FAITH,ANN,CALVIN</t>
  </si>
  <si>
    <t>ARNOLD,MUVAKA,TIMO,PETER</t>
  </si>
  <si>
    <t>PAULINE,GRACE,MUMBI</t>
  </si>
  <si>
    <t>Timo</t>
  </si>
  <si>
    <t>Muvaka</t>
  </si>
  <si>
    <t>Dan</t>
  </si>
  <si>
    <t>Lishab</t>
  </si>
  <si>
    <t>Anthony</t>
  </si>
  <si>
    <t>Nicholas</t>
  </si>
  <si>
    <t>JAVAN,NJENGA,KELVIN</t>
  </si>
  <si>
    <t xml:space="preserve"> </t>
  </si>
  <si>
    <t>Net - 2023</t>
  </si>
  <si>
    <t>Net - 2022</t>
  </si>
  <si>
    <t>Profit and Loss or BS</t>
  </si>
  <si>
    <t>EmProfit and Lossoyee cost</t>
  </si>
  <si>
    <t>Ledger 2</t>
  </si>
  <si>
    <t>ABSA Kenya Limited - Subsidiary</t>
  </si>
  <si>
    <t>Income Statement  / Profit and Loss</t>
  </si>
  <si>
    <t>Action</t>
  </si>
  <si>
    <t xml:space="preserve">Upload Final Drafts Directly </t>
  </si>
  <si>
    <t>Report</t>
  </si>
  <si>
    <t>Sample Provided in Word / PDF</t>
  </si>
  <si>
    <t>More information</t>
  </si>
  <si>
    <t>Description</t>
  </si>
  <si>
    <t>General information and statement of compliance</t>
  </si>
  <si>
    <t>Upload directly</t>
  </si>
  <si>
    <t>Material accounting policies</t>
  </si>
  <si>
    <t>More details</t>
  </si>
  <si>
    <t>Mostly text</t>
  </si>
  <si>
    <t>Judgements and Estimates</t>
  </si>
  <si>
    <t>Interest and similar income</t>
  </si>
  <si>
    <t>Financial assets held at fair value through OCI</t>
  </si>
  <si>
    <t>Financial assets held at amortised cost</t>
  </si>
  <si>
    <t>Total interest and similar income</t>
  </si>
  <si>
    <t>Group</t>
  </si>
  <si>
    <t>Bank</t>
  </si>
  <si>
    <t>Shs Million</t>
  </si>
  <si>
    <t>Required</t>
  </si>
  <si>
    <t>Cabability to change the numbers</t>
  </si>
  <si>
    <t>Deposits from banks and group companies</t>
  </si>
  <si>
    <t>Customer accounts</t>
  </si>
  <si>
    <t>Subordinated debt and other borrowed funds</t>
  </si>
  <si>
    <t>Interest expense on lease liabilities</t>
  </si>
  <si>
    <t>Total interest and similar expense</t>
  </si>
  <si>
    <t>Interest expense and similar charges</t>
  </si>
  <si>
    <t>Capability to add and delete the rows and numbers</t>
  </si>
  <si>
    <t>Fee and commission income</t>
  </si>
  <si>
    <t xml:space="preserve">Service fees </t>
  </si>
  <si>
    <t xml:space="preserve">Insurance agency commissions </t>
  </si>
  <si>
    <t xml:space="preserve">Fee and commission expense </t>
  </si>
  <si>
    <t>Total Links with numbers on the Income Statement / Profit and Loss</t>
  </si>
  <si>
    <t>In the following table, fees and commission income from contracts with customers in scope of IFRS 15 is disaggregated to major service lines.</t>
  </si>
  <si>
    <t xml:space="preserve">There are no contract receivables and contract liabilities from contracts with customers as the service fees are billed instantaneously. Revenues related to transactions are recognised at a point in time when the transactions take place. </t>
  </si>
  <si>
    <t>Edittable row(s) for any future commenting</t>
  </si>
  <si>
    <t>Edittable content for any future commenting</t>
  </si>
  <si>
    <t>Net trading income</t>
  </si>
  <si>
    <t>Debt securities (expense)/income includes the results of buying and selling and changes in the fair value of debt securities and debt securities sold short as well as the related interest income and expense</t>
  </si>
  <si>
    <t>Foreign exchange income includes gains and losses from spot and forward contracts and other currency derivatives. Other foreign exchange differences arising on non–trading activities are taken to other operating income/expense in the income statement.</t>
  </si>
  <si>
    <t>Other operating income</t>
  </si>
  <si>
    <t>Rental income</t>
  </si>
  <si>
    <t>Sundry income</t>
  </si>
  <si>
    <t>Total other operating income</t>
  </si>
  <si>
    <t>The sundry income relates to income not earned in the normal course of business.</t>
  </si>
  <si>
    <t>Employee Benefits</t>
  </si>
  <si>
    <t>Kshs Million</t>
  </si>
  <si>
    <t>Employee benefits</t>
  </si>
  <si>
    <t>Training costs</t>
  </si>
  <si>
    <t>Post-employment benefits:</t>
  </si>
  <si>
    <t>Defined contribution benefits scheme</t>
  </si>
  <si>
    <t>Defined benefit plan (Note 28.1)</t>
  </si>
  <si>
    <t>Social security cost</t>
  </si>
  <si>
    <t>Other</t>
  </si>
  <si>
    <t>Total employee benefits</t>
  </si>
  <si>
    <t xml:space="preserve">Other includes temporary staff salaries and fringe benefit tax. </t>
  </si>
  <si>
    <t>Share-based payments  (Note 28.1)</t>
  </si>
  <si>
    <t>Cash used / from in operations</t>
  </si>
  <si>
    <t>Priority in phase 1</t>
  </si>
  <si>
    <t>Select Notes 1,2,3,4,5,6,7,8,10</t>
  </si>
  <si>
    <t>ABSA Report Sample Page</t>
  </si>
  <si>
    <t>For the year ended 31 December 2023</t>
  </si>
  <si>
    <t xml:space="preserve">ABSA Bank Limited </t>
  </si>
  <si>
    <t>Change in Financial assets at fair value through profit or loss</t>
  </si>
  <si>
    <t>Change in Derivative financial instruments</t>
  </si>
  <si>
    <t>Change in Financial assets at fair value through other comprehensive income</t>
  </si>
  <si>
    <t>Change in Loans and advances to customers</t>
  </si>
  <si>
    <t>Change in Deposits from banks</t>
  </si>
  <si>
    <t>Change in Cash Due to Central Bank of Kenya</t>
  </si>
  <si>
    <t>Change in Deposits from customers</t>
  </si>
  <si>
    <t>Video on Cash flow preparation</t>
  </si>
  <si>
    <t>Classification</t>
  </si>
  <si>
    <t>Sub- Classification</t>
  </si>
  <si>
    <t>Equity</t>
  </si>
  <si>
    <t>Liabilities</t>
  </si>
  <si>
    <t>Sub-Classification</t>
  </si>
  <si>
    <t>Taxation</t>
  </si>
  <si>
    <t>Incomes and Commissions</t>
  </si>
  <si>
    <t>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</si>
</sst>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FF0000"/>
      <name val="Calibri"/>
      <family val="2"/>
      <scheme val="minor"/>
    </font>
    <font>
      <sz val="9"/>
      <color indexed="81"/>
      <name val="Tahoma"/>
      <family val="2"/>
    </font>
    <font>
      <b/>
      <sz val="9"/>
      <color indexed="81"/>
      <name val="Tahoma"/>
      <family val="2"/>
    </font>
    <font>
      <u/>
      <sz val="11"/>
      <color theme="10"/>
      <name val="Calibri"/>
      <family val="2"/>
      <scheme val="minor"/>
    </font>
    <font>
      <sz val="11"/>
      <color rgb="FFFF0000"/>
      <name val="Calibri"/>
      <family val="2"/>
      <scheme val="minor"/>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2" tint="-0.249977111117893"/>
        <bgColor indexed="64"/>
      </patternFill>
    </fill>
    <fill>
      <patternFill patternType="solid">
        <fgColor theme="8" tint="0.79998168889431442"/>
        <bgColor indexed="64"/>
      </patternFill>
    </fill>
    <fill>
      <patternFill patternType="solid">
        <fgColor rgb="FF92D050"/>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thin">
        <color indexed="64"/>
      </top>
      <bottom style="double">
        <color indexed="64"/>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s>
  <cellStyleXfs count="5">
    <xf numFmtId="0" fontId="0" fillId="0" borderId="0"/>
    <xf numFmtId="43" fontId="1" fillId="0" borderId="0" applyFont="0" applyFill="0" applyBorder="0" applyAlignment="0" applyProtection="0"/>
    <xf numFmtId="0" fontId="3" fillId="0" borderId="0"/>
    <xf numFmtId="43" fontId="3" fillId="0" borderId="0" applyFont="0" applyFill="0" applyBorder="0" applyAlignment="0" applyProtection="0"/>
    <xf numFmtId="0" fontId="7" fillId="0" borderId="0" applyNumberFormat="0" applyFill="0" applyBorder="0" applyAlignment="0" applyProtection="0"/>
  </cellStyleXfs>
  <cellXfs count="120">
    <xf numFmtId="0" fontId="0" fillId="0" borderId="0" xfId="0"/>
    <xf numFmtId="0" fontId="2" fillId="0" borderId="0" xfId="0" applyFont="1"/>
    <xf numFmtId="164" fontId="0" fillId="0" borderId="0" xfId="1" applyNumberFormat="1" applyFont="1"/>
    <xf numFmtId="164" fontId="2" fillId="0" borderId="0" xfId="1" applyNumberFormat="1" applyFont="1"/>
    <xf numFmtId="164" fontId="0" fillId="0" borderId="0" xfId="0" applyNumberFormat="1"/>
    <xf numFmtId="164" fontId="2" fillId="0" borderId="0" xfId="0" applyNumberFormat="1" applyFont="1"/>
    <xf numFmtId="17" fontId="0" fillId="0" borderId="0" xfId="0" applyNumberFormat="1"/>
    <xf numFmtId="0" fontId="2" fillId="0" borderId="0" xfId="0" applyFont="1" applyAlignment="1">
      <alignment horizontal="center"/>
    </xf>
    <xf numFmtId="0" fontId="0" fillId="0" borderId="0" xfId="0" applyAlignment="1">
      <alignment horizontal="center"/>
    </xf>
    <xf numFmtId="0" fontId="2" fillId="0" borderId="1" xfId="0" applyFont="1" applyBorder="1"/>
    <xf numFmtId="0" fontId="0" fillId="0" borderId="2" xfId="0" applyBorder="1"/>
    <xf numFmtId="164" fontId="0" fillId="0" borderId="2" xfId="1" applyNumberFormat="1" applyFont="1" applyBorder="1"/>
    <xf numFmtId="0" fontId="2" fillId="0" borderId="4" xfId="0" applyFont="1" applyBorder="1"/>
    <xf numFmtId="164" fontId="0" fillId="0" borderId="0" xfId="1" applyNumberFormat="1" applyFont="1" applyBorder="1"/>
    <xf numFmtId="0" fontId="0" fillId="0" borderId="4" xfId="0" applyBorder="1"/>
    <xf numFmtId="0" fontId="2" fillId="0" borderId="6" xfId="0" applyFont="1" applyBorder="1"/>
    <xf numFmtId="0" fontId="2" fillId="0" borderId="7" xfId="0" applyFont="1" applyBorder="1"/>
    <xf numFmtId="164" fontId="0" fillId="0" borderId="7" xfId="1" applyNumberFormat="1" applyFont="1" applyBorder="1"/>
    <xf numFmtId="164" fontId="2" fillId="0" borderId="7" xfId="1" applyNumberFormat="1" applyFont="1" applyBorder="1"/>
    <xf numFmtId="0" fontId="2" fillId="2" borderId="9" xfId="0" applyFont="1" applyFill="1" applyBorder="1"/>
    <xf numFmtId="164" fontId="0" fillId="2" borderId="9" xfId="1" applyNumberFormat="1" applyFont="1" applyFill="1" applyBorder="1"/>
    <xf numFmtId="0" fontId="0" fillId="2" borderId="9" xfId="0" applyFill="1" applyBorder="1"/>
    <xf numFmtId="0" fontId="2" fillId="2" borderId="1" xfId="0" applyFont="1" applyFill="1" applyBorder="1"/>
    <xf numFmtId="0" fontId="2" fillId="2" borderId="2" xfId="0" applyFont="1" applyFill="1" applyBorder="1"/>
    <xf numFmtId="164" fontId="0" fillId="2" borderId="2" xfId="1" applyNumberFormat="1" applyFont="1" applyFill="1" applyBorder="1"/>
    <xf numFmtId="164" fontId="2" fillId="2" borderId="2" xfId="1" applyNumberFormat="1" applyFont="1" applyFill="1" applyBorder="1"/>
    <xf numFmtId="0" fontId="0" fillId="2" borderId="3" xfId="0" applyFill="1" applyBorder="1"/>
    <xf numFmtId="0" fontId="2" fillId="2" borderId="4" xfId="0" applyFont="1" applyFill="1" applyBorder="1"/>
    <xf numFmtId="0" fontId="2" fillId="2" borderId="0" xfId="0" applyFont="1" applyFill="1"/>
    <xf numFmtId="164" fontId="0" fillId="2" borderId="0" xfId="1" applyNumberFormat="1" applyFont="1" applyFill="1" applyBorder="1"/>
    <xf numFmtId="164" fontId="2" fillId="2" borderId="0" xfId="1" applyNumberFormat="1" applyFont="1" applyFill="1" applyBorder="1"/>
    <xf numFmtId="0" fontId="0" fillId="2" borderId="5" xfId="0" applyFill="1" applyBorder="1"/>
    <xf numFmtId="0" fontId="2" fillId="2" borderId="5" xfId="0" applyFont="1" applyFill="1" applyBorder="1" applyAlignment="1">
      <alignment horizontal="center"/>
    </xf>
    <xf numFmtId="0" fontId="0" fillId="2" borderId="4" xfId="0" applyFill="1" applyBorder="1"/>
    <xf numFmtId="0" fontId="0" fillId="2" borderId="0" xfId="0" applyFill="1"/>
    <xf numFmtId="164" fontId="0" fillId="2" borderId="5" xfId="0" applyNumberFormat="1" applyFill="1" applyBorder="1"/>
    <xf numFmtId="0" fontId="2" fillId="2" borderId="11" xfId="0" applyFont="1" applyFill="1" applyBorder="1"/>
    <xf numFmtId="164" fontId="2" fillId="2" borderId="10" xfId="0" applyNumberFormat="1" applyFont="1" applyFill="1" applyBorder="1"/>
    <xf numFmtId="164" fontId="2" fillId="2" borderId="5" xfId="0" applyNumberFormat="1" applyFont="1" applyFill="1" applyBorder="1"/>
    <xf numFmtId="0" fontId="4" fillId="2" borderId="6" xfId="0" applyFont="1" applyFill="1" applyBorder="1"/>
    <xf numFmtId="0" fontId="2" fillId="2" borderId="7" xfId="0" applyFont="1" applyFill="1" applyBorder="1"/>
    <xf numFmtId="164" fontId="0" fillId="2" borderId="7" xfId="1" applyNumberFormat="1" applyFont="1" applyFill="1" applyBorder="1"/>
    <xf numFmtId="164" fontId="2" fillId="2" borderId="8" xfId="0" applyNumberFormat="1" applyFont="1" applyFill="1" applyBorder="1"/>
    <xf numFmtId="17" fontId="2" fillId="0" borderId="0" xfId="0" applyNumberFormat="1" applyFont="1"/>
    <xf numFmtId="0" fontId="2" fillId="0" borderId="12" xfId="0" applyFont="1" applyBorder="1"/>
    <xf numFmtId="0" fontId="2" fillId="0" borderId="9" xfId="0" applyFont="1" applyBorder="1"/>
    <xf numFmtId="0" fontId="0" fillId="0" borderId="0" xfId="0" applyAlignment="1">
      <alignment wrapText="1"/>
    </xf>
    <xf numFmtId="0" fontId="2" fillId="0" borderId="0" xfId="0" applyFont="1" applyAlignment="1">
      <alignment wrapText="1"/>
    </xf>
    <xf numFmtId="0" fontId="0" fillId="0" borderId="13" xfId="0" applyBorder="1"/>
    <xf numFmtId="0" fontId="4" fillId="0" borderId="0" xfId="0" applyFont="1"/>
    <xf numFmtId="165" fontId="0" fillId="0" borderId="0" xfId="0" applyNumberFormat="1"/>
    <xf numFmtId="43" fontId="0" fillId="0" borderId="0" xfId="1" applyFont="1"/>
    <xf numFmtId="43" fontId="0" fillId="0" borderId="0" xfId="0" applyNumberFormat="1"/>
    <xf numFmtId="164" fontId="0" fillId="0" borderId="13" xfId="1" applyNumberFormat="1" applyFont="1" applyBorder="1"/>
    <xf numFmtId="164" fontId="0" fillId="0" borderId="12" xfId="1" applyNumberFormat="1" applyFont="1" applyBorder="1"/>
    <xf numFmtId="164" fontId="0" fillId="0" borderId="9" xfId="1" applyNumberFormat="1" applyFont="1" applyBorder="1"/>
    <xf numFmtId="164" fontId="2" fillId="0" borderId="12" xfId="1" applyNumberFormat="1" applyFont="1" applyBorder="1"/>
    <xf numFmtId="164" fontId="2" fillId="0" borderId="9" xfId="0" applyNumberFormat="1" applyFont="1" applyBorder="1"/>
    <xf numFmtId="0" fontId="7" fillId="0" borderId="0" xfId="4"/>
    <xf numFmtId="43" fontId="2" fillId="0" borderId="0" xfId="1" applyFont="1"/>
    <xf numFmtId="43" fontId="2" fillId="0" borderId="12" xfId="1" applyFont="1" applyBorder="1"/>
    <xf numFmtId="43" fontId="2" fillId="0" borderId="9" xfId="1" applyFont="1" applyBorder="1"/>
    <xf numFmtId="0" fontId="0" fillId="3" borderId="0" xfId="0" applyFill="1"/>
    <xf numFmtId="0" fontId="0" fillId="3" borderId="0" xfId="0" applyFill="1" applyAlignment="1">
      <alignment horizontal="center"/>
    </xf>
    <xf numFmtId="165" fontId="2" fillId="0" borderId="0" xfId="0" applyNumberFormat="1" applyFont="1"/>
    <xf numFmtId="0" fontId="0" fillId="0" borderId="14" xfId="0" applyBorder="1"/>
    <xf numFmtId="164" fontId="2" fillId="0" borderId="15" xfId="1" applyNumberFormat="1" applyFont="1" applyBorder="1" applyAlignment="1">
      <alignment horizontal="center"/>
    </xf>
    <xf numFmtId="164" fontId="0" fillId="0" borderId="15" xfId="1" applyNumberFormat="1" applyFont="1" applyBorder="1"/>
    <xf numFmtId="164" fontId="2" fillId="0" borderId="16" xfId="1" applyNumberFormat="1" applyFont="1" applyBorder="1"/>
    <xf numFmtId="164" fontId="2" fillId="0" borderId="17" xfId="1" applyNumberFormat="1" applyFont="1" applyBorder="1"/>
    <xf numFmtId="164" fontId="2" fillId="0" borderId="18" xfId="1" applyNumberFormat="1" applyFont="1" applyBorder="1"/>
    <xf numFmtId="164" fontId="2" fillId="0" borderId="15" xfId="1" applyNumberFormat="1" applyFont="1" applyBorder="1"/>
    <xf numFmtId="164" fontId="2" fillId="0" borderId="19" xfId="1" applyNumberFormat="1" applyFont="1" applyBorder="1"/>
    <xf numFmtId="165" fontId="0" fillId="0" borderId="20" xfId="0" applyNumberFormat="1" applyBorder="1"/>
    <xf numFmtId="0" fontId="0" fillId="0" borderId="20" xfId="0" applyBorder="1"/>
    <xf numFmtId="164" fontId="2" fillId="0" borderId="9" xfId="1" applyNumberFormat="1" applyFont="1" applyBorder="1"/>
    <xf numFmtId="164" fontId="0" fillId="0" borderId="13" xfId="1" applyNumberFormat="1" applyFont="1" applyFill="1" applyBorder="1"/>
    <xf numFmtId="164" fontId="2" fillId="0" borderId="13" xfId="1" applyNumberFormat="1" applyFont="1" applyFill="1" applyBorder="1"/>
    <xf numFmtId="0" fontId="0" fillId="0" borderId="15" xfId="0" applyBorder="1" applyAlignment="1">
      <alignment horizontal="center"/>
    </xf>
    <xf numFmtId="0" fontId="0" fillId="4" borderId="0" xfId="0" applyFill="1"/>
    <xf numFmtId="0" fontId="0" fillId="0" borderId="21" xfId="0" applyBorder="1" applyAlignment="1">
      <alignment horizontal="center"/>
    </xf>
    <xf numFmtId="0" fontId="2" fillId="0" borderId="22" xfId="0" applyFont="1" applyBorder="1"/>
    <xf numFmtId="0" fontId="0" fillId="0" borderId="23" xfId="0" applyBorder="1"/>
    <xf numFmtId="0" fontId="0" fillId="0" borderId="24" xfId="0" applyBorder="1"/>
    <xf numFmtId="0" fontId="2" fillId="4" borderId="0" xfId="0" applyFont="1" applyFill="1"/>
    <xf numFmtId="0" fontId="0" fillId="0" borderId="25" xfId="0" applyBorder="1"/>
    <xf numFmtId="0" fontId="0" fillId="0" borderId="26" xfId="0" applyBorder="1"/>
    <xf numFmtId="0" fontId="0" fillId="0" borderId="27" xfId="0" applyBorder="1"/>
    <xf numFmtId="0" fontId="0" fillId="0" borderId="21" xfId="0" applyBorder="1"/>
    <xf numFmtId="0" fontId="0" fillId="0" borderId="22" xfId="0" applyBorder="1"/>
    <xf numFmtId="0" fontId="0" fillId="0" borderId="24" xfId="0" applyBorder="1" applyAlignment="1">
      <alignment horizontal="center"/>
    </xf>
    <xf numFmtId="164" fontId="0" fillId="4" borderId="0" xfId="1" applyNumberFormat="1" applyFont="1" applyFill="1" applyBorder="1"/>
    <xf numFmtId="0" fontId="0" fillId="0" borderId="13" xfId="0" applyBorder="1" applyAlignment="1">
      <alignment horizontal="center"/>
    </xf>
    <xf numFmtId="0" fontId="0" fillId="0" borderId="0" xfId="0" applyAlignment="1">
      <alignment horizontal="left" wrapText="1"/>
    </xf>
    <xf numFmtId="0" fontId="2" fillId="0" borderId="21" xfId="0" applyFont="1" applyBorder="1"/>
    <xf numFmtId="0" fontId="0" fillId="0" borderId="22" xfId="0" applyBorder="1" applyAlignment="1">
      <alignment horizontal="center"/>
    </xf>
    <xf numFmtId="0" fontId="2" fillId="0" borderId="25" xfId="0" applyFont="1" applyBorder="1"/>
    <xf numFmtId="0" fontId="2" fillId="0" borderId="25" xfId="0" applyFont="1" applyBorder="1" applyAlignment="1">
      <alignment horizontal="center"/>
    </xf>
    <xf numFmtId="0" fontId="2" fillId="0" borderId="24" xfId="0" applyFont="1" applyBorder="1"/>
    <xf numFmtId="164" fontId="0" fillId="0" borderId="25" xfId="1" applyNumberFormat="1" applyFont="1" applyBorder="1"/>
    <xf numFmtId="164" fontId="2" fillId="0" borderId="0" xfId="1" applyNumberFormat="1" applyFont="1" applyBorder="1"/>
    <xf numFmtId="164" fontId="2" fillId="0" borderId="25" xfId="1" applyNumberFormat="1" applyFont="1" applyBorder="1"/>
    <xf numFmtId="164" fontId="2" fillId="0" borderId="28" xfId="1" applyNumberFormat="1" applyFont="1" applyBorder="1"/>
    <xf numFmtId="164" fontId="2" fillId="0" borderId="29" xfId="1" applyNumberFormat="1" applyFont="1" applyBorder="1"/>
    <xf numFmtId="164" fontId="0" fillId="0" borderId="27" xfId="1" applyNumberFormat="1" applyFont="1" applyBorder="1"/>
    <xf numFmtId="1" fontId="2" fillId="0" borderId="0" xfId="1" applyNumberFormat="1" applyFont="1"/>
    <xf numFmtId="0" fontId="8" fillId="0" borderId="0" xfId="0" applyFont="1" applyAlignment="1">
      <alignment horizontal="left" wrapText="1"/>
    </xf>
    <xf numFmtId="0" fontId="0" fillId="0" borderId="0" xfId="0" applyAlignment="1">
      <alignment horizontal="center"/>
    </xf>
    <xf numFmtId="0" fontId="2" fillId="0" borderId="0" xfId="0" applyFont="1" applyAlignment="1">
      <alignment horizontal="center"/>
    </xf>
    <xf numFmtId="0" fontId="0" fillId="0" borderId="0" xfId="0" applyAlignment="1">
      <alignment horizontal="left" vertical="top" wrapText="1"/>
    </xf>
    <xf numFmtId="0" fontId="0" fillId="0" borderId="25" xfId="0" applyBorder="1" applyAlignment="1">
      <alignment horizontal="left" vertical="top" wrapText="1"/>
    </xf>
    <xf numFmtId="0" fontId="0" fillId="0" borderId="13" xfId="0" applyBorder="1" applyAlignment="1">
      <alignment horizontal="left" wrapText="1"/>
    </xf>
    <xf numFmtId="0" fontId="0" fillId="0" borderId="27" xfId="0" applyBorder="1" applyAlignment="1">
      <alignment horizontal="left" wrapText="1"/>
    </xf>
    <xf numFmtId="0" fontId="0" fillId="0" borderId="13" xfId="0" applyBorder="1" applyAlignment="1">
      <alignment horizontal="left" vertical="center" wrapText="1"/>
    </xf>
    <xf numFmtId="0" fontId="0" fillId="0" borderId="27" xfId="0" applyBorder="1" applyAlignment="1">
      <alignment horizontal="left" vertical="center" wrapText="1"/>
    </xf>
    <xf numFmtId="0" fontId="0" fillId="0" borderId="22" xfId="0" applyBorder="1" applyAlignment="1">
      <alignment horizontal="left" wrapText="1"/>
    </xf>
    <xf numFmtId="0" fontId="9" fillId="0" borderId="0" xfId="0" applyFont="1" applyAlignment="1">
      <alignment horizontal="left" wrapText="1"/>
    </xf>
    <xf numFmtId="164" fontId="2" fillId="5" borderId="0" xfId="1" applyNumberFormat="1" applyFont="1" applyFill="1" applyBorder="1"/>
    <xf numFmtId="164" fontId="0" fillId="5" borderId="0" xfId="1" applyNumberFormat="1" applyFont="1" applyFill="1" applyBorder="1"/>
    <xf numFmtId="164" fontId="2" fillId="5" borderId="12" xfId="1" applyNumberFormat="1" applyFont="1" applyFill="1" applyBorder="1"/>
  </cellXfs>
  <cellStyles count="5">
    <cellStyle name="Comma" xfId="1" builtinId="3"/>
    <cellStyle name="Comma 13" xfId="3" xr:uid="{84C0858E-73F0-4B65-A54B-CE07D450F282}"/>
    <cellStyle name="Hyperlink" xfId="4" builtinId="8"/>
    <cellStyle name="Normal" xfId="0" builtinId="0"/>
    <cellStyle name="Normal 11" xfId="2" xr:uid="{B2D32459-0466-4371-B48D-7193A21281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youtube.com/watch?v=DShnAeHd4BU"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79830-7433-43B1-9E80-06223307D803}">
  <dimension ref="B1:F39"/>
  <sheetViews>
    <sheetView workbookViewId="0">
      <selection activeCell="D3" sqref="D3"/>
    </sheetView>
  </sheetViews>
  <sheetFormatPr defaultRowHeight="15" x14ac:dyDescent="0.25"/>
  <cols>
    <col min="2" max="2" width="54.7109375" bestFit="1" customWidth="1"/>
    <col min="4" max="4" width="46" bestFit="1" customWidth="1"/>
  </cols>
  <sheetData>
    <row r="1" spans="2:6" x14ac:dyDescent="0.25">
      <c r="E1" s="1">
        <v>2023</v>
      </c>
      <c r="F1" s="1">
        <v>2022</v>
      </c>
    </row>
    <row r="2" spans="2:6" x14ac:dyDescent="0.25">
      <c r="B2" s="1"/>
      <c r="E2" s="1" t="s">
        <v>156</v>
      </c>
      <c r="F2" s="1" t="s">
        <v>156</v>
      </c>
    </row>
    <row r="3" spans="2:6" x14ac:dyDescent="0.25">
      <c r="B3" s="1"/>
      <c r="C3" t="s">
        <v>117</v>
      </c>
      <c r="D3" t="s">
        <v>118</v>
      </c>
    </row>
    <row r="4" spans="2:6" x14ac:dyDescent="0.25">
      <c r="B4" s="1"/>
    </row>
    <row r="5" spans="2:6" x14ac:dyDescent="0.25">
      <c r="B5" s="1" t="s">
        <v>108</v>
      </c>
    </row>
    <row r="6" spans="2:6" x14ac:dyDescent="0.25">
      <c r="B6" t="s">
        <v>129</v>
      </c>
      <c r="D6" s="49" t="s">
        <v>184</v>
      </c>
      <c r="E6">
        <v>340</v>
      </c>
      <c r="F6">
        <v>340</v>
      </c>
    </row>
    <row r="8" spans="2:6" x14ac:dyDescent="0.25">
      <c r="B8" s="1" t="s">
        <v>130</v>
      </c>
    </row>
    <row r="9" spans="2:6" x14ac:dyDescent="0.25">
      <c r="B9" t="s">
        <v>110</v>
      </c>
      <c r="D9" t="s">
        <v>157</v>
      </c>
      <c r="E9">
        <v>10</v>
      </c>
      <c r="F9">
        <v>10</v>
      </c>
    </row>
    <row r="10" spans="2:6" x14ac:dyDescent="0.25">
      <c r="B10" t="s">
        <v>109</v>
      </c>
      <c r="D10" t="s">
        <v>157</v>
      </c>
      <c r="E10">
        <v>10</v>
      </c>
      <c r="F10">
        <v>10</v>
      </c>
    </row>
    <row r="11" spans="2:6" x14ac:dyDescent="0.25">
      <c r="B11" t="s">
        <v>131</v>
      </c>
      <c r="C11" t="s">
        <v>155</v>
      </c>
      <c r="E11">
        <v>10</v>
      </c>
      <c r="F11">
        <v>10</v>
      </c>
    </row>
    <row r="12" spans="2:6" x14ac:dyDescent="0.25">
      <c r="B12" t="s">
        <v>132</v>
      </c>
      <c r="C12" t="s">
        <v>155</v>
      </c>
      <c r="E12">
        <v>10</v>
      </c>
      <c r="F12">
        <v>10</v>
      </c>
    </row>
    <row r="13" spans="2:6" x14ac:dyDescent="0.25">
      <c r="B13" t="s">
        <v>133</v>
      </c>
      <c r="C13" t="s">
        <v>155</v>
      </c>
      <c r="E13">
        <v>10</v>
      </c>
      <c r="F13">
        <v>10</v>
      </c>
    </row>
    <row r="14" spans="2:6" x14ac:dyDescent="0.25">
      <c r="B14" t="s">
        <v>134</v>
      </c>
      <c r="C14" t="s">
        <v>155</v>
      </c>
      <c r="E14">
        <v>10</v>
      </c>
      <c r="F14">
        <v>10</v>
      </c>
    </row>
    <row r="15" spans="2:6" x14ac:dyDescent="0.25">
      <c r="B15" t="s">
        <v>135</v>
      </c>
      <c r="C15" t="s">
        <v>155</v>
      </c>
      <c r="E15">
        <v>10</v>
      </c>
      <c r="F15">
        <v>10</v>
      </c>
    </row>
    <row r="16" spans="2:6" x14ac:dyDescent="0.25">
      <c r="B16" t="s">
        <v>158</v>
      </c>
      <c r="D16" t="s">
        <v>157</v>
      </c>
      <c r="E16">
        <v>10</v>
      </c>
      <c r="F16">
        <v>10</v>
      </c>
    </row>
    <row r="17" spans="2:6" x14ac:dyDescent="0.25">
      <c r="B17" t="s">
        <v>136</v>
      </c>
      <c r="C17" t="s">
        <v>155</v>
      </c>
      <c r="E17">
        <v>10</v>
      </c>
      <c r="F17">
        <v>10</v>
      </c>
    </row>
    <row r="18" spans="2:6" x14ac:dyDescent="0.25">
      <c r="B18" s="1" t="s">
        <v>137</v>
      </c>
      <c r="E18" s="44">
        <f>SUM(E6:E17)</f>
        <v>430</v>
      </c>
      <c r="F18" s="44">
        <f>SUM(F6:F17)</f>
        <v>430</v>
      </c>
    </row>
    <row r="19" spans="2:6" x14ac:dyDescent="0.25">
      <c r="B19" s="1"/>
    </row>
    <row r="20" spans="2:6" x14ac:dyDescent="0.25">
      <c r="B20" s="1" t="s">
        <v>138</v>
      </c>
    </row>
    <row r="21" spans="2:6" x14ac:dyDescent="0.25">
      <c r="B21" t="s">
        <v>139</v>
      </c>
      <c r="D21" t="s">
        <v>159</v>
      </c>
      <c r="E21">
        <v>10</v>
      </c>
      <c r="F21">
        <v>10</v>
      </c>
    </row>
    <row r="22" spans="2:6" x14ac:dyDescent="0.25">
      <c r="B22" t="s">
        <v>140</v>
      </c>
      <c r="D22" t="s">
        <v>159</v>
      </c>
      <c r="E22">
        <v>10</v>
      </c>
      <c r="F22">
        <v>10</v>
      </c>
    </row>
    <row r="23" spans="2:6" x14ac:dyDescent="0.25">
      <c r="B23" t="s">
        <v>141</v>
      </c>
      <c r="D23" t="s">
        <v>159</v>
      </c>
      <c r="E23">
        <v>10</v>
      </c>
      <c r="F23">
        <v>10</v>
      </c>
    </row>
    <row r="24" spans="2:6" x14ac:dyDescent="0.25">
      <c r="B24" t="s">
        <v>142</v>
      </c>
      <c r="D24" t="s">
        <v>159</v>
      </c>
      <c r="E24">
        <v>10</v>
      </c>
      <c r="F24">
        <v>10</v>
      </c>
    </row>
    <row r="25" spans="2:6" x14ac:dyDescent="0.25">
      <c r="B25" t="s">
        <v>143</v>
      </c>
      <c r="D25" t="s">
        <v>159</v>
      </c>
      <c r="E25">
        <v>10</v>
      </c>
      <c r="F25">
        <v>10</v>
      </c>
    </row>
    <row r="26" spans="2:6" x14ac:dyDescent="0.25">
      <c r="B26" t="s">
        <v>144</v>
      </c>
      <c r="D26" t="s">
        <v>159</v>
      </c>
      <c r="E26">
        <v>10</v>
      </c>
      <c r="F26">
        <v>10</v>
      </c>
    </row>
    <row r="27" spans="2:6" x14ac:dyDescent="0.25">
      <c r="B27" t="s">
        <v>145</v>
      </c>
      <c r="D27" t="s">
        <v>159</v>
      </c>
      <c r="E27">
        <v>10</v>
      </c>
      <c r="F27">
        <v>10</v>
      </c>
    </row>
    <row r="28" spans="2:6" x14ac:dyDescent="0.25">
      <c r="B28" t="s">
        <v>146</v>
      </c>
      <c r="D28" t="s">
        <v>159</v>
      </c>
      <c r="E28">
        <v>10</v>
      </c>
      <c r="F28">
        <v>10</v>
      </c>
    </row>
    <row r="29" spans="2:6" x14ac:dyDescent="0.25">
      <c r="B29" t="s">
        <v>147</v>
      </c>
      <c r="D29" t="s">
        <v>159</v>
      </c>
      <c r="E29">
        <v>10</v>
      </c>
      <c r="F29">
        <v>10</v>
      </c>
    </row>
    <row r="30" spans="2:6" x14ac:dyDescent="0.25">
      <c r="B30" t="s">
        <v>148</v>
      </c>
      <c r="D30" t="s">
        <v>159</v>
      </c>
      <c r="E30">
        <v>10</v>
      </c>
      <c r="F30">
        <v>10</v>
      </c>
    </row>
    <row r="31" spans="2:6" x14ac:dyDescent="0.25">
      <c r="B31" t="s">
        <v>149</v>
      </c>
      <c r="D31" t="s">
        <v>159</v>
      </c>
      <c r="E31">
        <v>10</v>
      </c>
      <c r="F31">
        <v>10</v>
      </c>
    </row>
    <row r="32" spans="2:6" x14ac:dyDescent="0.25">
      <c r="B32" t="s">
        <v>150</v>
      </c>
      <c r="D32" t="s">
        <v>159</v>
      </c>
      <c r="E32">
        <v>10</v>
      </c>
      <c r="F32">
        <v>10</v>
      </c>
    </row>
    <row r="33" spans="2:6" x14ac:dyDescent="0.25">
      <c r="B33" t="s">
        <v>151</v>
      </c>
      <c r="D33" t="s">
        <v>159</v>
      </c>
      <c r="E33">
        <v>10</v>
      </c>
      <c r="F33">
        <v>10</v>
      </c>
    </row>
    <row r="34" spans="2:6" x14ac:dyDescent="0.25">
      <c r="B34" t="s">
        <v>152</v>
      </c>
      <c r="D34" t="s">
        <v>159</v>
      </c>
      <c r="E34">
        <v>10</v>
      </c>
      <c r="F34">
        <v>10</v>
      </c>
    </row>
    <row r="35" spans="2:6" x14ac:dyDescent="0.25">
      <c r="B35" t="s">
        <v>153</v>
      </c>
      <c r="D35" t="s">
        <v>159</v>
      </c>
      <c r="E35">
        <v>10</v>
      </c>
      <c r="F35">
        <v>10</v>
      </c>
    </row>
    <row r="36" spans="2:6" x14ac:dyDescent="0.25">
      <c r="B36" s="1" t="s">
        <v>154</v>
      </c>
      <c r="E36" s="44">
        <f>SUM(E21:E35)</f>
        <v>150</v>
      </c>
      <c r="F36" s="44">
        <f>SUM(F21:F35)</f>
        <v>150</v>
      </c>
    </row>
    <row r="37" spans="2:6" x14ac:dyDescent="0.25">
      <c r="B37" s="1"/>
    </row>
    <row r="38" spans="2:6" ht="15.75" thickBot="1" x14ac:dyDescent="0.3">
      <c r="B38" s="1" t="s">
        <v>108</v>
      </c>
      <c r="E38" s="45">
        <f>E18+E36</f>
        <v>580</v>
      </c>
      <c r="F38" s="45">
        <f>F18+F36</f>
        <v>580</v>
      </c>
    </row>
    <row r="39" spans="2:6" ht="15.75" thickTop="1"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C8A8E-241B-4F1C-BBCA-28D0DBAF98CF}">
  <dimension ref="A2:I20"/>
  <sheetViews>
    <sheetView workbookViewId="0">
      <selection activeCell="C8" sqref="C8"/>
    </sheetView>
  </sheetViews>
  <sheetFormatPr defaultRowHeight="15" outlineLevelCol="1" x14ac:dyDescent="0.25"/>
  <cols>
    <col min="2" max="2" width="27.5703125" customWidth="1"/>
    <col min="3" max="3" width="28.7109375" style="8" bestFit="1" customWidth="1"/>
    <col min="4" max="4" width="22.42578125" style="8" bestFit="1" customWidth="1"/>
    <col min="5" max="5" width="40.42578125" bestFit="1" customWidth="1"/>
    <col min="7" max="8" width="0" hidden="1" customWidth="1" outlineLevel="1"/>
    <col min="9" max="9" width="9.140625" collapsed="1"/>
  </cols>
  <sheetData>
    <row r="2" spans="1:8" x14ac:dyDescent="0.25">
      <c r="C2" s="8" t="s">
        <v>203</v>
      </c>
      <c r="D2" s="8" t="s">
        <v>204</v>
      </c>
      <c r="E2" t="s">
        <v>206</v>
      </c>
    </row>
    <row r="3" spans="1:8" s="62" customFormat="1" ht="26.25" customHeight="1" x14ac:dyDescent="0.25">
      <c r="C3" s="63"/>
      <c r="D3" s="63"/>
    </row>
    <row r="4" spans="1:8" s="62" customFormat="1" x14ac:dyDescent="0.25">
      <c r="A4" s="63">
        <v>1</v>
      </c>
      <c r="B4" s="62" t="s">
        <v>202</v>
      </c>
      <c r="C4" s="63" t="s">
        <v>228</v>
      </c>
      <c r="D4" s="63" t="s">
        <v>229</v>
      </c>
      <c r="E4" s="62" t="s">
        <v>205</v>
      </c>
    </row>
    <row r="5" spans="1:8" s="62" customFormat="1" x14ac:dyDescent="0.25">
      <c r="C5" s="63"/>
      <c r="D5" s="63"/>
    </row>
    <row r="6" spans="1:8" s="62" customFormat="1" x14ac:dyDescent="0.25">
      <c r="A6" s="63">
        <v>2</v>
      </c>
      <c r="B6" s="62" t="s">
        <v>207</v>
      </c>
      <c r="C6" s="63" t="s">
        <v>218</v>
      </c>
      <c r="D6" s="63" t="s">
        <v>219</v>
      </c>
      <c r="E6" s="62" t="s">
        <v>214</v>
      </c>
    </row>
    <row r="7" spans="1:8" s="62" customFormat="1" x14ac:dyDescent="0.25">
      <c r="C7" s="63"/>
      <c r="D7" s="63"/>
    </row>
    <row r="8" spans="1:8" s="62" customFormat="1" x14ac:dyDescent="0.25">
      <c r="A8" s="63">
        <v>3</v>
      </c>
      <c r="B8" s="62" t="s">
        <v>208</v>
      </c>
      <c r="C8" s="63" t="s">
        <v>220</v>
      </c>
      <c r="D8" s="63" t="s">
        <v>221</v>
      </c>
      <c r="E8" s="62" t="s">
        <v>210</v>
      </c>
      <c r="G8" s="62" t="s">
        <v>222</v>
      </c>
      <c r="H8" s="62" t="s">
        <v>225</v>
      </c>
    </row>
    <row r="9" spans="1:8" s="62" customFormat="1" x14ac:dyDescent="0.25">
      <c r="C9" s="63"/>
      <c r="D9" s="63"/>
      <c r="E9" s="62" t="s">
        <v>209</v>
      </c>
      <c r="G9" s="62" t="s">
        <v>223</v>
      </c>
      <c r="H9" s="62" t="s">
        <v>226</v>
      </c>
    </row>
    <row r="10" spans="1:8" s="62" customFormat="1" x14ac:dyDescent="0.25">
      <c r="C10" s="63"/>
      <c r="D10" s="63"/>
      <c r="G10" s="62" t="s">
        <v>224</v>
      </c>
      <c r="H10" s="62" t="s">
        <v>227</v>
      </c>
    </row>
    <row r="11" spans="1:8" s="62" customFormat="1" x14ac:dyDescent="0.25">
      <c r="A11" s="63">
        <v>4</v>
      </c>
      <c r="B11" s="62" t="s">
        <v>211</v>
      </c>
      <c r="C11" s="63"/>
      <c r="D11" s="63"/>
      <c r="E11" s="62" t="s">
        <v>192</v>
      </c>
    </row>
    <row r="12" spans="1:8" s="62" customFormat="1" x14ac:dyDescent="0.25">
      <c r="C12" s="63"/>
      <c r="D12" s="63"/>
      <c r="E12" s="62" t="s">
        <v>19</v>
      </c>
    </row>
    <row r="13" spans="1:8" s="62" customFormat="1" x14ac:dyDescent="0.25">
      <c r="C13" s="63"/>
      <c r="D13" s="63"/>
      <c r="E13" s="62" t="s">
        <v>200</v>
      </c>
    </row>
    <row r="14" spans="1:8" s="62" customFormat="1" x14ac:dyDescent="0.25">
      <c r="C14" s="63"/>
      <c r="D14" s="63"/>
      <c r="E14" s="62" t="s">
        <v>199</v>
      </c>
    </row>
    <row r="15" spans="1:8" x14ac:dyDescent="0.25">
      <c r="A15" s="8">
        <v>5</v>
      </c>
      <c r="B15" t="s">
        <v>212</v>
      </c>
    </row>
    <row r="17" spans="1:5" x14ac:dyDescent="0.25">
      <c r="A17" s="8">
        <v>6</v>
      </c>
      <c r="B17" t="s">
        <v>213</v>
      </c>
      <c r="E17" t="s">
        <v>215</v>
      </c>
    </row>
    <row r="18" spans="1:5" x14ac:dyDescent="0.25">
      <c r="E18" t="s">
        <v>216</v>
      </c>
    </row>
    <row r="19" spans="1:5" x14ac:dyDescent="0.25">
      <c r="E19" t="s">
        <v>201</v>
      </c>
    </row>
    <row r="20" spans="1:5" x14ac:dyDescent="0.25">
      <c r="E20" t="s">
        <v>217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63678-BB91-46AD-9056-3125D6364C1A}">
  <dimension ref="A2:E5"/>
  <sheetViews>
    <sheetView workbookViewId="0">
      <selection activeCell="D3" sqref="D3:D5"/>
    </sheetView>
  </sheetViews>
  <sheetFormatPr defaultRowHeight="15" x14ac:dyDescent="0.25"/>
  <cols>
    <col min="1" max="1" width="20.42578125" style="8" customWidth="1"/>
    <col min="2" max="2" width="47.85546875" customWidth="1"/>
    <col min="3" max="3" width="26.28515625" customWidth="1"/>
    <col min="4" max="4" width="12.140625" bestFit="1" customWidth="1"/>
  </cols>
  <sheetData>
    <row r="2" spans="1:5" s="1" customFormat="1" x14ac:dyDescent="0.25">
      <c r="A2" s="7" t="s">
        <v>117</v>
      </c>
      <c r="B2" s="1" t="s">
        <v>242</v>
      </c>
      <c r="C2" s="1" t="s">
        <v>237</v>
      </c>
      <c r="D2" s="1" t="s">
        <v>246</v>
      </c>
      <c r="E2" s="1" t="s">
        <v>241</v>
      </c>
    </row>
    <row r="3" spans="1:5" x14ac:dyDescent="0.25">
      <c r="A3" s="8">
        <v>1</v>
      </c>
      <c r="B3" t="s">
        <v>243</v>
      </c>
      <c r="C3" t="s">
        <v>244</v>
      </c>
      <c r="D3" t="s">
        <v>247</v>
      </c>
      <c r="E3" t="s">
        <v>240</v>
      </c>
    </row>
    <row r="4" spans="1:5" x14ac:dyDescent="0.25">
      <c r="A4" s="8">
        <v>2</v>
      </c>
      <c r="B4" t="s">
        <v>245</v>
      </c>
      <c r="C4" t="s">
        <v>244</v>
      </c>
      <c r="D4" t="s">
        <v>247</v>
      </c>
      <c r="E4" t="s">
        <v>240</v>
      </c>
    </row>
    <row r="5" spans="1:5" x14ac:dyDescent="0.25">
      <c r="A5" s="8">
        <v>3</v>
      </c>
      <c r="B5" t="s">
        <v>248</v>
      </c>
      <c r="C5" t="s">
        <v>244</v>
      </c>
      <c r="D5" t="s">
        <v>247</v>
      </c>
      <c r="E5" t="s">
        <v>240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829C0-706A-464F-A1CE-508B7D4C1A98}">
  <dimension ref="A2:D5"/>
  <sheetViews>
    <sheetView workbookViewId="0">
      <selection activeCell="B5" sqref="B5"/>
    </sheetView>
  </sheetViews>
  <sheetFormatPr defaultRowHeight="15" x14ac:dyDescent="0.25"/>
  <cols>
    <col min="1" max="1" width="6" style="8" customWidth="1"/>
    <col min="2" max="2" width="37" bestFit="1" customWidth="1"/>
    <col min="3" max="3" width="32" customWidth="1"/>
    <col min="4" max="4" width="32.42578125" customWidth="1"/>
  </cols>
  <sheetData>
    <row r="2" spans="1:4" x14ac:dyDescent="0.25">
      <c r="A2" s="7" t="s">
        <v>191</v>
      </c>
      <c r="B2" s="1" t="s">
        <v>239</v>
      </c>
      <c r="C2" s="1" t="s">
        <v>237</v>
      </c>
      <c r="D2" s="1" t="s">
        <v>241</v>
      </c>
    </row>
    <row r="3" spans="1:4" x14ac:dyDescent="0.25">
      <c r="A3" s="8">
        <v>1</v>
      </c>
      <c r="B3" t="s">
        <v>186</v>
      </c>
      <c r="C3" t="s">
        <v>238</v>
      </c>
      <c r="D3" t="s">
        <v>240</v>
      </c>
    </row>
    <row r="4" spans="1:4" x14ac:dyDescent="0.25">
      <c r="A4" s="8">
        <v>2</v>
      </c>
      <c r="B4" t="s">
        <v>193</v>
      </c>
      <c r="C4" t="s">
        <v>238</v>
      </c>
      <c r="D4" t="s">
        <v>240</v>
      </c>
    </row>
    <row r="5" spans="1:4" x14ac:dyDescent="0.25">
      <c r="A5" s="8">
        <v>3</v>
      </c>
      <c r="B5" t="s">
        <v>187</v>
      </c>
      <c r="C5" t="s">
        <v>238</v>
      </c>
      <c r="D5" t="s">
        <v>240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695C4-B025-43C6-BBF0-1CCEB7AA2E68}">
  <dimension ref="A1:G19"/>
  <sheetViews>
    <sheetView topLeftCell="A4" workbookViewId="0">
      <selection activeCell="B14" sqref="B14:F14"/>
    </sheetView>
  </sheetViews>
  <sheetFormatPr defaultRowHeight="15" x14ac:dyDescent="0.25"/>
  <cols>
    <col min="2" max="2" width="47.28515625" customWidth="1"/>
    <col min="3" max="5" width="10.85546875" bestFit="1" customWidth="1"/>
    <col min="6" max="6" width="9.5703125" bestFit="1" customWidth="1"/>
  </cols>
  <sheetData>
    <row r="1" spans="1:7" x14ac:dyDescent="0.25">
      <c r="A1" s="88"/>
      <c r="B1" s="89"/>
      <c r="C1" s="89"/>
      <c r="D1" s="89"/>
      <c r="E1" s="89"/>
      <c r="F1" s="89"/>
      <c r="G1" s="82"/>
    </row>
    <row r="2" spans="1:7" x14ac:dyDescent="0.25">
      <c r="A2" s="90">
        <v>4</v>
      </c>
      <c r="B2" s="1" t="s">
        <v>249</v>
      </c>
      <c r="G2" s="85"/>
    </row>
    <row r="3" spans="1:7" x14ac:dyDescent="0.25">
      <c r="A3" s="90"/>
      <c r="B3" s="1"/>
      <c r="C3" s="8"/>
      <c r="D3" s="8"/>
      <c r="E3" s="8"/>
      <c r="F3" s="8"/>
      <c r="G3" s="85"/>
    </row>
    <row r="4" spans="1:7" x14ac:dyDescent="0.25">
      <c r="A4" s="90"/>
      <c r="B4" s="106" t="s">
        <v>272</v>
      </c>
      <c r="C4" s="106"/>
      <c r="D4" s="106"/>
      <c r="E4" s="106"/>
      <c r="F4" s="106"/>
      <c r="G4" s="85"/>
    </row>
    <row r="5" spans="1:7" x14ac:dyDescent="0.25">
      <c r="A5" s="90"/>
      <c r="B5" s="1"/>
      <c r="C5" s="107" t="s">
        <v>253</v>
      </c>
      <c r="D5" s="107"/>
      <c r="E5" s="107" t="s">
        <v>254</v>
      </c>
      <c r="F5" s="107"/>
      <c r="G5" s="85"/>
    </row>
    <row r="6" spans="1:7" x14ac:dyDescent="0.25">
      <c r="A6" s="83"/>
      <c r="C6" s="79">
        <v>2023</v>
      </c>
      <c r="D6">
        <v>2022</v>
      </c>
      <c r="E6" s="79">
        <v>2023</v>
      </c>
      <c r="F6">
        <v>2022</v>
      </c>
      <c r="G6" s="85"/>
    </row>
    <row r="7" spans="1:7" x14ac:dyDescent="0.25">
      <c r="A7" s="83"/>
      <c r="C7" s="79" t="s">
        <v>255</v>
      </c>
      <c r="D7" t="s">
        <v>255</v>
      </c>
      <c r="E7" s="79" t="s">
        <v>255</v>
      </c>
      <c r="F7" t="s">
        <v>255</v>
      </c>
      <c r="G7" s="85"/>
    </row>
    <row r="8" spans="1:7" x14ac:dyDescent="0.25">
      <c r="A8" s="83"/>
      <c r="B8" t="s">
        <v>250</v>
      </c>
      <c r="C8" s="91">
        <v>1200</v>
      </c>
      <c r="D8" s="13">
        <v>1200</v>
      </c>
      <c r="E8" s="91">
        <v>1200</v>
      </c>
      <c r="F8" s="13">
        <v>1200</v>
      </c>
      <c r="G8" s="85"/>
    </row>
    <row r="9" spans="1:7" x14ac:dyDescent="0.25">
      <c r="A9" s="83"/>
      <c r="B9" t="s">
        <v>251</v>
      </c>
      <c r="C9" s="91">
        <v>1200</v>
      </c>
      <c r="D9" s="13">
        <v>1200</v>
      </c>
      <c r="E9" s="91">
        <v>1200</v>
      </c>
      <c r="F9" s="13">
        <v>1200</v>
      </c>
      <c r="G9" s="85"/>
    </row>
    <row r="10" spans="1:7" x14ac:dyDescent="0.25">
      <c r="A10" s="83"/>
      <c r="B10" t="s">
        <v>79</v>
      </c>
      <c r="C10" s="91">
        <v>1200</v>
      </c>
      <c r="D10" s="13">
        <v>1200</v>
      </c>
      <c r="E10" s="91">
        <v>1200</v>
      </c>
      <c r="F10" s="13">
        <v>1200</v>
      </c>
      <c r="G10" s="85"/>
    </row>
    <row r="11" spans="1:7" x14ac:dyDescent="0.25">
      <c r="A11" s="83"/>
      <c r="B11" t="s">
        <v>30</v>
      </c>
      <c r="C11" s="91">
        <v>1200</v>
      </c>
      <c r="D11" s="13">
        <v>1200</v>
      </c>
      <c r="E11" s="91">
        <v>1200</v>
      </c>
      <c r="F11" s="13">
        <v>1200</v>
      </c>
      <c r="G11" s="85"/>
    </row>
    <row r="12" spans="1:7" ht="15.75" thickBot="1" x14ac:dyDescent="0.3">
      <c r="A12" s="83"/>
      <c r="B12" s="45" t="s">
        <v>252</v>
      </c>
      <c r="C12" s="57">
        <f>SUM(C8:C11)</f>
        <v>4800</v>
      </c>
      <c r="D12" s="57">
        <f t="shared" ref="D12:F12" si="0">SUM(D8:D11)</f>
        <v>4800</v>
      </c>
      <c r="E12" s="57">
        <f t="shared" si="0"/>
        <v>4800</v>
      </c>
      <c r="F12" s="57">
        <f t="shared" si="0"/>
        <v>4800</v>
      </c>
      <c r="G12" s="85"/>
    </row>
    <row r="13" spans="1:7" ht="15.75" thickTop="1" x14ac:dyDescent="0.25">
      <c r="A13" s="83"/>
      <c r="G13" s="85"/>
    </row>
    <row r="14" spans="1:7" x14ac:dyDescent="0.25">
      <c r="A14" s="83"/>
      <c r="B14" s="106" t="s">
        <v>272</v>
      </c>
      <c r="C14" s="106"/>
      <c r="D14" s="106"/>
      <c r="E14" s="106"/>
      <c r="F14" s="106"/>
      <c r="G14" s="85"/>
    </row>
    <row r="15" spans="1:7" x14ac:dyDescent="0.25">
      <c r="A15" s="83"/>
      <c r="G15" s="85"/>
    </row>
    <row r="16" spans="1:7" x14ac:dyDescent="0.25">
      <c r="A16" s="83"/>
      <c r="B16" s="1" t="s">
        <v>256</v>
      </c>
      <c r="G16" s="85"/>
    </row>
    <row r="17" spans="1:7" x14ac:dyDescent="0.25">
      <c r="A17" s="83"/>
      <c r="B17" t="s">
        <v>264</v>
      </c>
      <c r="G17" s="85"/>
    </row>
    <row r="18" spans="1:7" x14ac:dyDescent="0.25">
      <c r="A18" s="83"/>
      <c r="B18" t="s">
        <v>257</v>
      </c>
      <c r="G18" s="85"/>
    </row>
    <row r="19" spans="1:7" x14ac:dyDescent="0.25">
      <c r="A19" s="86"/>
      <c r="B19" s="48" t="s">
        <v>269</v>
      </c>
      <c r="C19" s="48"/>
      <c r="D19" s="48"/>
      <c r="E19" s="48"/>
      <c r="F19" s="48"/>
      <c r="G19" s="87"/>
    </row>
  </sheetData>
  <mergeCells count="4">
    <mergeCell ref="B14:F14"/>
    <mergeCell ref="B4:F4"/>
    <mergeCell ref="C5:D5"/>
    <mergeCell ref="E5:F5"/>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887A8-AE41-4155-BE61-86B159CB5A52}">
  <dimension ref="A1:G22"/>
  <sheetViews>
    <sheetView workbookViewId="0">
      <selection activeCell="B14" sqref="B14:F14"/>
    </sheetView>
  </sheetViews>
  <sheetFormatPr defaultRowHeight="15" x14ac:dyDescent="0.25"/>
  <cols>
    <col min="2" max="2" width="47.28515625" customWidth="1"/>
    <col min="3" max="5" width="10.85546875" bestFit="1" customWidth="1"/>
    <col min="6" max="6" width="9.5703125" bestFit="1" customWidth="1"/>
  </cols>
  <sheetData>
    <row r="1" spans="1:7" x14ac:dyDescent="0.25">
      <c r="A1" s="88"/>
      <c r="B1" s="89"/>
      <c r="C1" s="89"/>
      <c r="D1" s="89"/>
      <c r="E1" s="89"/>
      <c r="F1" s="89"/>
      <c r="G1" s="82"/>
    </row>
    <row r="2" spans="1:7" x14ac:dyDescent="0.25">
      <c r="A2" s="90">
        <v>5</v>
      </c>
      <c r="B2" s="1" t="s">
        <v>263</v>
      </c>
      <c r="C2" s="8"/>
      <c r="D2" s="8"/>
      <c r="E2" s="8"/>
      <c r="F2" s="8"/>
      <c r="G2" s="85"/>
    </row>
    <row r="3" spans="1:7" ht="15" customHeight="1" x14ac:dyDescent="0.25">
      <c r="A3" s="90"/>
      <c r="B3" s="1"/>
      <c r="C3" s="8"/>
      <c r="D3" s="8"/>
      <c r="E3" s="8"/>
      <c r="F3" s="8"/>
      <c r="G3" s="85"/>
    </row>
    <row r="4" spans="1:7" ht="15" customHeight="1" x14ac:dyDescent="0.25">
      <c r="A4" s="90"/>
      <c r="B4" s="106" t="s">
        <v>273</v>
      </c>
      <c r="C4" s="106"/>
      <c r="D4" s="106"/>
      <c r="E4" s="106"/>
      <c r="F4" s="106"/>
      <c r="G4" s="85"/>
    </row>
    <row r="5" spans="1:7" x14ac:dyDescent="0.25">
      <c r="A5" s="90"/>
      <c r="B5" s="1"/>
      <c r="C5" s="107" t="s">
        <v>253</v>
      </c>
      <c r="D5" s="107"/>
      <c r="E5" s="107" t="s">
        <v>254</v>
      </c>
      <c r="F5" s="107"/>
      <c r="G5" s="85"/>
    </row>
    <row r="6" spans="1:7" x14ac:dyDescent="0.25">
      <c r="A6" s="83"/>
      <c r="C6" s="79">
        <v>2023</v>
      </c>
      <c r="D6">
        <v>2022</v>
      </c>
      <c r="E6" s="79">
        <v>2023</v>
      </c>
      <c r="F6">
        <v>2022</v>
      </c>
      <c r="G6" s="85"/>
    </row>
    <row r="7" spans="1:7" x14ac:dyDescent="0.25">
      <c r="A7" s="83"/>
      <c r="C7" s="79" t="s">
        <v>255</v>
      </c>
      <c r="D7" t="s">
        <v>255</v>
      </c>
      <c r="E7" s="79" t="s">
        <v>255</v>
      </c>
      <c r="F7" t="s">
        <v>255</v>
      </c>
      <c r="G7" s="85"/>
    </row>
    <row r="8" spans="1:7" x14ac:dyDescent="0.25">
      <c r="A8" s="83"/>
      <c r="B8" t="s">
        <v>258</v>
      </c>
      <c r="C8" s="91">
        <v>1200</v>
      </c>
      <c r="D8" s="13">
        <v>1200</v>
      </c>
      <c r="E8" s="91">
        <v>1200</v>
      </c>
      <c r="F8" s="13">
        <v>1200</v>
      </c>
      <c r="G8" s="85"/>
    </row>
    <row r="9" spans="1:7" x14ac:dyDescent="0.25">
      <c r="A9" s="83"/>
      <c r="B9" t="s">
        <v>259</v>
      </c>
      <c r="C9" s="91">
        <v>1200</v>
      </c>
      <c r="D9" s="13">
        <v>1200</v>
      </c>
      <c r="E9" s="91">
        <v>1200</v>
      </c>
      <c r="F9" s="13">
        <v>1200</v>
      </c>
      <c r="G9" s="85"/>
    </row>
    <row r="10" spans="1:7" x14ac:dyDescent="0.25">
      <c r="A10" s="83"/>
      <c r="B10" t="s">
        <v>260</v>
      </c>
      <c r="C10" s="91">
        <v>1200</v>
      </c>
      <c r="D10" s="13">
        <v>1200</v>
      </c>
      <c r="E10" s="91">
        <v>1200</v>
      </c>
      <c r="F10" s="13">
        <v>1200</v>
      </c>
      <c r="G10" s="85"/>
    </row>
    <row r="11" spans="1:7" x14ac:dyDescent="0.25">
      <c r="A11" s="83"/>
      <c r="B11" t="s">
        <v>261</v>
      </c>
      <c r="C11" s="91">
        <v>1200</v>
      </c>
      <c r="D11" s="13">
        <v>1200</v>
      </c>
      <c r="E11" s="91">
        <v>1200</v>
      </c>
      <c r="F11" s="13">
        <v>1200</v>
      </c>
      <c r="G11" s="85"/>
    </row>
    <row r="12" spans="1:7" ht="15.75" thickBot="1" x14ac:dyDescent="0.3">
      <c r="A12" s="83"/>
      <c r="B12" s="45" t="s">
        <v>262</v>
      </c>
      <c r="C12" s="57">
        <f>SUM(C8:C11)</f>
        <v>4800</v>
      </c>
      <c r="D12" s="57">
        <f t="shared" ref="D12:F12" si="0">SUM(D8:D11)</f>
        <v>4800</v>
      </c>
      <c r="E12" s="57">
        <f t="shared" si="0"/>
        <v>4800</v>
      </c>
      <c r="F12" s="57">
        <f t="shared" si="0"/>
        <v>4800</v>
      </c>
      <c r="G12" s="85"/>
    </row>
    <row r="13" spans="1:7" ht="15.75" thickTop="1" x14ac:dyDescent="0.25">
      <c r="A13" s="83"/>
      <c r="B13" s="1"/>
      <c r="C13" s="5"/>
      <c r="D13" s="5"/>
      <c r="E13" s="5"/>
      <c r="F13" s="5"/>
      <c r="G13" s="85"/>
    </row>
    <row r="14" spans="1:7" x14ac:dyDescent="0.25">
      <c r="A14" s="83"/>
      <c r="B14" s="106" t="s">
        <v>273</v>
      </c>
      <c r="C14" s="106"/>
      <c r="D14" s="106"/>
      <c r="E14" s="106"/>
      <c r="F14" s="106"/>
      <c r="G14" s="85"/>
    </row>
    <row r="15" spans="1:7" x14ac:dyDescent="0.25">
      <c r="A15" s="83"/>
      <c r="B15" s="1"/>
      <c r="C15" s="5"/>
      <c r="D15" s="5"/>
      <c r="E15" s="5"/>
      <c r="F15" s="5"/>
      <c r="G15" s="85"/>
    </row>
    <row r="16" spans="1:7" x14ac:dyDescent="0.25">
      <c r="A16" s="86"/>
      <c r="B16" s="48"/>
      <c r="C16" s="48"/>
      <c r="D16" s="48"/>
      <c r="E16" s="48"/>
      <c r="F16" s="48"/>
      <c r="G16" s="87"/>
    </row>
    <row r="19" spans="2:2" x14ac:dyDescent="0.25">
      <c r="B19" s="1" t="s">
        <v>256</v>
      </c>
    </row>
    <row r="20" spans="2:2" x14ac:dyDescent="0.25">
      <c r="B20" t="s">
        <v>264</v>
      </c>
    </row>
    <row r="21" spans="2:2" x14ac:dyDescent="0.25">
      <c r="B21" t="s">
        <v>257</v>
      </c>
    </row>
    <row r="22" spans="2:2" x14ac:dyDescent="0.25">
      <c r="B22" t="s">
        <v>269</v>
      </c>
    </row>
  </sheetData>
  <mergeCells count="4">
    <mergeCell ref="B14:F14"/>
    <mergeCell ref="C5:D5"/>
    <mergeCell ref="E5:F5"/>
    <mergeCell ref="B4:F4"/>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F6A98-BC9A-4993-A873-0EA9E27FF59D}">
  <sheetPr>
    <pageSetUpPr fitToPage="1"/>
  </sheetPr>
  <dimension ref="A2:G34"/>
  <sheetViews>
    <sheetView workbookViewId="0">
      <selection activeCell="B14" sqref="B14:F14"/>
    </sheetView>
  </sheetViews>
  <sheetFormatPr defaultRowHeight="15" x14ac:dyDescent="0.25"/>
  <cols>
    <col min="2" max="2" width="47.28515625" customWidth="1"/>
    <col min="3" max="5" width="10.85546875" bestFit="1" customWidth="1"/>
    <col min="6" max="6" width="9.5703125" bestFit="1" customWidth="1"/>
  </cols>
  <sheetData>
    <row r="2" spans="1:7" x14ac:dyDescent="0.25">
      <c r="A2" s="80">
        <v>6</v>
      </c>
      <c r="B2" s="81" t="s">
        <v>5</v>
      </c>
      <c r="C2" s="81"/>
      <c r="D2" s="81"/>
      <c r="E2" s="81"/>
      <c r="F2" s="81"/>
      <c r="G2" s="82"/>
    </row>
    <row r="3" spans="1:7" ht="33.75" customHeight="1" x14ac:dyDescent="0.25">
      <c r="A3" s="90"/>
      <c r="B3" s="109" t="s">
        <v>270</v>
      </c>
      <c r="C3" s="109"/>
      <c r="D3" s="109"/>
      <c r="E3" s="109"/>
      <c r="F3" s="109"/>
      <c r="G3" s="110"/>
    </row>
    <row r="4" spans="1:7" x14ac:dyDescent="0.25">
      <c r="A4" s="90"/>
      <c r="B4" s="1"/>
      <c r="C4" s="108"/>
      <c r="D4" s="108"/>
      <c r="E4" s="108"/>
      <c r="F4" s="108"/>
      <c r="G4" s="85"/>
    </row>
    <row r="5" spans="1:7" x14ac:dyDescent="0.25">
      <c r="A5" s="83"/>
      <c r="C5" s="84">
        <v>2023</v>
      </c>
      <c r="D5" s="1">
        <v>2022</v>
      </c>
      <c r="E5" s="84">
        <v>2023</v>
      </c>
      <c r="F5" s="1">
        <v>2022</v>
      </c>
      <c r="G5" s="85"/>
    </row>
    <row r="6" spans="1:7" x14ac:dyDescent="0.25">
      <c r="A6" s="83"/>
      <c r="C6" s="84" t="s">
        <v>255</v>
      </c>
      <c r="D6" s="1" t="s">
        <v>255</v>
      </c>
      <c r="E6" s="84" t="s">
        <v>255</v>
      </c>
      <c r="F6" s="1" t="s">
        <v>255</v>
      </c>
      <c r="G6" s="85"/>
    </row>
    <row r="7" spans="1:7" x14ac:dyDescent="0.25">
      <c r="A7" s="83"/>
      <c r="C7" s="84"/>
      <c r="D7" s="1"/>
      <c r="E7" s="84"/>
      <c r="F7" s="1"/>
      <c r="G7" s="85"/>
    </row>
    <row r="8" spans="1:7" x14ac:dyDescent="0.25">
      <c r="A8" s="83"/>
      <c r="B8" s="1" t="s">
        <v>253</v>
      </c>
      <c r="C8" s="79"/>
      <c r="E8" s="79"/>
      <c r="G8" s="85"/>
    </row>
    <row r="9" spans="1:7" x14ac:dyDescent="0.25">
      <c r="A9" s="83"/>
      <c r="B9" s="1" t="s">
        <v>265</v>
      </c>
      <c r="C9" s="79"/>
      <c r="E9" s="79"/>
      <c r="G9" s="85"/>
    </row>
    <row r="10" spans="1:7" x14ac:dyDescent="0.25">
      <c r="A10" s="83"/>
      <c r="B10" t="s">
        <v>266</v>
      </c>
      <c r="C10" s="79">
        <v>1000</v>
      </c>
      <c r="D10">
        <v>1000</v>
      </c>
      <c r="E10" s="79">
        <v>1000</v>
      </c>
      <c r="F10">
        <v>1000</v>
      </c>
      <c r="G10" s="85"/>
    </row>
    <row r="11" spans="1:7" x14ac:dyDescent="0.25">
      <c r="A11" s="83"/>
      <c r="B11" t="s">
        <v>82</v>
      </c>
      <c r="C11" s="79">
        <v>1000</v>
      </c>
      <c r="D11">
        <v>1000</v>
      </c>
      <c r="E11" s="79">
        <v>1000</v>
      </c>
      <c r="F11">
        <v>1000</v>
      </c>
      <c r="G11" s="85"/>
    </row>
    <row r="12" spans="1:7" x14ac:dyDescent="0.25">
      <c r="A12" s="83"/>
      <c r="B12" t="s">
        <v>267</v>
      </c>
      <c r="C12" s="79">
        <v>1000</v>
      </c>
      <c r="D12">
        <v>1000</v>
      </c>
      <c r="E12" s="79">
        <v>1000</v>
      </c>
      <c r="F12">
        <v>1000</v>
      </c>
      <c r="G12" s="85"/>
    </row>
    <row r="13" spans="1:7" ht="15.75" thickBot="1" x14ac:dyDescent="0.3">
      <c r="A13" s="83"/>
      <c r="B13" s="1" t="s">
        <v>265</v>
      </c>
      <c r="C13" s="57">
        <f>SUM(C10:C12)</f>
        <v>3000</v>
      </c>
      <c r="D13" s="57">
        <f t="shared" ref="D13:F13" si="0">SUM(D10:D12)</f>
        <v>3000</v>
      </c>
      <c r="E13" s="57">
        <f t="shared" si="0"/>
        <v>3000</v>
      </c>
      <c r="F13" s="57">
        <f t="shared" si="0"/>
        <v>3000</v>
      </c>
      <c r="G13" s="85"/>
    </row>
    <row r="14" spans="1:7" ht="15.75" thickTop="1" x14ac:dyDescent="0.25">
      <c r="A14" s="83"/>
      <c r="C14" s="79"/>
      <c r="E14" s="79"/>
      <c r="G14" s="85"/>
    </row>
    <row r="15" spans="1:7" x14ac:dyDescent="0.25">
      <c r="A15" s="83"/>
      <c r="B15" s="1" t="s">
        <v>84</v>
      </c>
      <c r="C15" s="79">
        <v>1000</v>
      </c>
      <c r="D15">
        <v>1000</v>
      </c>
      <c r="E15" s="79">
        <v>1000</v>
      </c>
      <c r="F15">
        <v>1000</v>
      </c>
      <c r="G15" s="85"/>
    </row>
    <row r="16" spans="1:7" x14ac:dyDescent="0.25">
      <c r="A16" s="83"/>
      <c r="B16" t="s">
        <v>84</v>
      </c>
      <c r="C16" s="79">
        <v>1000</v>
      </c>
      <c r="D16">
        <v>1000</v>
      </c>
      <c r="E16" s="79">
        <v>1000</v>
      </c>
      <c r="F16">
        <v>1000</v>
      </c>
      <c r="G16" s="85"/>
    </row>
    <row r="17" spans="1:7" ht="15.75" thickBot="1" x14ac:dyDescent="0.3">
      <c r="A17" s="83"/>
      <c r="B17" s="1" t="s">
        <v>5</v>
      </c>
      <c r="C17" s="57">
        <f>SUM(C13:C16)</f>
        <v>5000</v>
      </c>
      <c r="D17" s="57">
        <f t="shared" ref="D17:F17" si="1">SUM(D13:D16)</f>
        <v>5000</v>
      </c>
      <c r="E17" s="57">
        <f t="shared" si="1"/>
        <v>5000</v>
      </c>
      <c r="F17" s="57">
        <f t="shared" si="1"/>
        <v>5000</v>
      </c>
      <c r="G17" s="85"/>
    </row>
    <row r="18" spans="1:7" ht="15.75" thickTop="1" x14ac:dyDescent="0.25">
      <c r="A18" s="83"/>
      <c r="C18" s="79"/>
      <c r="E18" s="79"/>
      <c r="G18" s="85"/>
    </row>
    <row r="19" spans="1:7" x14ac:dyDescent="0.25">
      <c r="A19" s="83"/>
      <c r="B19" s="1" t="s">
        <v>254</v>
      </c>
      <c r="C19" s="79"/>
      <c r="E19" s="79"/>
      <c r="G19" s="85"/>
    </row>
    <row r="20" spans="1:7" x14ac:dyDescent="0.25">
      <c r="A20" s="83"/>
      <c r="B20" t="s">
        <v>265</v>
      </c>
      <c r="C20" s="79">
        <v>1000</v>
      </c>
      <c r="D20">
        <v>1000</v>
      </c>
      <c r="E20" s="79">
        <v>1000</v>
      </c>
      <c r="F20">
        <v>1000</v>
      </c>
      <c r="G20" s="85"/>
    </row>
    <row r="21" spans="1:7" x14ac:dyDescent="0.25">
      <c r="A21" s="83"/>
      <c r="B21" t="s">
        <v>83</v>
      </c>
      <c r="C21" s="79">
        <v>1000</v>
      </c>
      <c r="D21">
        <v>1000</v>
      </c>
      <c r="E21" s="79">
        <v>1000</v>
      </c>
      <c r="F21">
        <v>1000</v>
      </c>
      <c r="G21" s="85"/>
    </row>
    <row r="22" spans="1:7" x14ac:dyDescent="0.25">
      <c r="A22" s="83"/>
      <c r="B22" t="s">
        <v>82</v>
      </c>
      <c r="C22" s="79">
        <v>1000</v>
      </c>
      <c r="D22">
        <v>1000</v>
      </c>
      <c r="E22" s="79">
        <v>1000</v>
      </c>
      <c r="F22">
        <v>1000</v>
      </c>
      <c r="G22" s="85"/>
    </row>
    <row r="23" spans="1:7" ht="15.75" thickBot="1" x14ac:dyDescent="0.3">
      <c r="A23" s="83"/>
      <c r="B23" s="1" t="s">
        <v>265</v>
      </c>
      <c r="C23" s="57">
        <f>SUM(C20:C22)</f>
        <v>3000</v>
      </c>
      <c r="D23" s="57">
        <f t="shared" ref="D23" si="2">SUM(D20:D22)</f>
        <v>3000</v>
      </c>
      <c r="E23" s="57">
        <f t="shared" ref="E23" si="3">SUM(E20:E22)</f>
        <v>3000</v>
      </c>
      <c r="F23" s="57">
        <f t="shared" ref="F23" si="4">SUM(F20:F22)</f>
        <v>3000</v>
      </c>
      <c r="G23" s="85"/>
    </row>
    <row r="24" spans="1:7" ht="15.75" thickTop="1" x14ac:dyDescent="0.25">
      <c r="A24" s="83"/>
      <c r="C24" s="79"/>
      <c r="E24" s="79"/>
      <c r="G24" s="85"/>
    </row>
    <row r="25" spans="1:7" x14ac:dyDescent="0.25">
      <c r="A25" s="83"/>
      <c r="B25" s="1" t="s">
        <v>268</v>
      </c>
      <c r="C25" s="79">
        <v>1000</v>
      </c>
      <c r="D25">
        <v>1000</v>
      </c>
      <c r="E25" s="79">
        <v>1000</v>
      </c>
      <c r="F25">
        <v>1000</v>
      </c>
      <c r="G25" s="85"/>
    </row>
    <row r="26" spans="1:7" x14ac:dyDescent="0.25">
      <c r="A26" s="83"/>
      <c r="B26" t="s">
        <v>84</v>
      </c>
      <c r="C26" s="79">
        <v>1000</v>
      </c>
      <c r="D26">
        <v>1000</v>
      </c>
      <c r="E26" s="79">
        <v>1000</v>
      </c>
      <c r="F26">
        <v>1000</v>
      </c>
      <c r="G26" s="85"/>
    </row>
    <row r="27" spans="1:7" ht="15.75" thickBot="1" x14ac:dyDescent="0.3">
      <c r="A27" s="83"/>
      <c r="B27" s="1" t="s">
        <v>5</v>
      </c>
      <c r="C27" s="57">
        <f>SUM(C23:C26)</f>
        <v>5000</v>
      </c>
      <c r="D27" s="57">
        <f t="shared" ref="D27:F27" si="5">SUM(D23:D26)</f>
        <v>5000</v>
      </c>
      <c r="E27" s="57">
        <f t="shared" si="5"/>
        <v>5000</v>
      </c>
      <c r="F27" s="57">
        <f t="shared" si="5"/>
        <v>5000</v>
      </c>
      <c r="G27" s="85"/>
    </row>
    <row r="28" spans="1:7" ht="15.75" thickTop="1" x14ac:dyDescent="0.25">
      <c r="A28" s="83"/>
      <c r="C28" s="79"/>
      <c r="E28" s="79"/>
      <c r="G28" s="85"/>
    </row>
    <row r="29" spans="1:7" ht="49.5" customHeight="1" x14ac:dyDescent="0.25">
      <c r="A29" s="86"/>
      <c r="B29" s="111" t="s">
        <v>271</v>
      </c>
      <c r="C29" s="111"/>
      <c r="D29" s="111"/>
      <c r="E29" s="111"/>
      <c r="F29" s="111"/>
      <c r="G29" s="112"/>
    </row>
    <row r="30" spans="1:7" x14ac:dyDescent="0.25">
      <c r="B30" s="1"/>
    </row>
    <row r="31" spans="1:7" x14ac:dyDescent="0.25">
      <c r="B31" s="1" t="s">
        <v>256</v>
      </c>
    </row>
    <row r="32" spans="1:7" x14ac:dyDescent="0.25">
      <c r="B32" t="s">
        <v>264</v>
      </c>
    </row>
    <row r="33" spans="2:2" x14ac:dyDescent="0.25">
      <c r="B33" t="s">
        <v>257</v>
      </c>
    </row>
    <row r="34" spans="2:2" x14ac:dyDescent="0.25">
      <c r="B34" t="s">
        <v>269</v>
      </c>
    </row>
  </sheetData>
  <mergeCells count="4">
    <mergeCell ref="C4:D4"/>
    <mergeCell ref="E4:F4"/>
    <mergeCell ref="B3:G3"/>
    <mergeCell ref="B29:G29"/>
  </mergeCells>
  <pageMargins left="0.7" right="0.7" top="0.75" bottom="0.75" header="0.3" footer="0.3"/>
  <pageSetup scale="84" fitToHeight="0"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E5F39-8915-454E-982C-290178688FF9}">
  <sheetPr>
    <pageSetUpPr fitToPage="1"/>
  </sheetPr>
  <dimension ref="A2:G20"/>
  <sheetViews>
    <sheetView workbookViewId="0">
      <selection activeCell="B14" sqref="B14:G14"/>
    </sheetView>
  </sheetViews>
  <sheetFormatPr defaultRowHeight="15" x14ac:dyDescent="0.25"/>
  <cols>
    <col min="2" max="2" width="47.28515625" customWidth="1"/>
    <col min="3" max="5" width="10.85546875" bestFit="1" customWidth="1"/>
    <col min="6" max="6" width="9.5703125" bestFit="1" customWidth="1"/>
  </cols>
  <sheetData>
    <row r="2" spans="1:7" x14ac:dyDescent="0.25">
      <c r="A2" s="80">
        <v>7</v>
      </c>
      <c r="B2" s="1" t="s">
        <v>274</v>
      </c>
      <c r="C2" s="81"/>
      <c r="D2" s="81"/>
      <c r="E2" s="81"/>
      <c r="F2" s="81"/>
      <c r="G2" s="82"/>
    </row>
    <row r="3" spans="1:7" ht="33.75" customHeight="1" x14ac:dyDescent="0.25">
      <c r="A3" s="90"/>
      <c r="B3" s="109" t="s">
        <v>270</v>
      </c>
      <c r="C3" s="109"/>
      <c r="D3" s="109"/>
      <c r="E3" s="109"/>
      <c r="F3" s="109"/>
      <c r="G3" s="110"/>
    </row>
    <row r="4" spans="1:7" x14ac:dyDescent="0.25">
      <c r="A4" s="90"/>
      <c r="B4" s="1"/>
      <c r="C4" s="108"/>
      <c r="D4" s="108"/>
      <c r="E4" s="108"/>
      <c r="F4" s="108"/>
      <c r="G4" s="85"/>
    </row>
    <row r="5" spans="1:7" x14ac:dyDescent="0.25">
      <c r="A5" s="83"/>
      <c r="C5" s="1"/>
      <c r="D5" s="1"/>
      <c r="E5" s="84">
        <v>2023</v>
      </c>
      <c r="F5" s="1">
        <v>2022</v>
      </c>
      <c r="G5" s="85"/>
    </row>
    <row r="6" spans="1:7" x14ac:dyDescent="0.25">
      <c r="A6" s="83"/>
      <c r="B6" s="1" t="s">
        <v>274</v>
      </c>
      <c r="C6" s="1"/>
      <c r="D6" s="1"/>
      <c r="E6" s="84" t="s">
        <v>255</v>
      </c>
      <c r="F6" s="1" t="s">
        <v>255</v>
      </c>
      <c r="G6" s="85"/>
    </row>
    <row r="7" spans="1:7" x14ac:dyDescent="0.25">
      <c r="A7" s="83"/>
      <c r="C7" s="1"/>
      <c r="D7" s="1"/>
      <c r="E7" s="84"/>
      <c r="F7" s="1"/>
      <c r="G7" s="85"/>
    </row>
    <row r="8" spans="1:7" x14ac:dyDescent="0.25">
      <c r="A8" s="83"/>
      <c r="B8" s="1" t="s">
        <v>265</v>
      </c>
      <c r="E8" s="79"/>
      <c r="G8" s="85"/>
    </row>
    <row r="9" spans="1:7" x14ac:dyDescent="0.25">
      <c r="A9" s="83"/>
      <c r="B9" t="s">
        <v>266</v>
      </c>
      <c r="E9" s="79">
        <v>1000</v>
      </c>
      <c r="F9">
        <v>1000</v>
      </c>
      <c r="G9" s="85"/>
    </row>
    <row r="10" spans="1:7" x14ac:dyDescent="0.25">
      <c r="A10" s="83"/>
      <c r="B10" t="s">
        <v>82</v>
      </c>
      <c r="E10" s="79">
        <v>1000</v>
      </c>
      <c r="F10">
        <v>1000</v>
      </c>
      <c r="G10" s="85"/>
    </row>
    <row r="11" spans="1:7" x14ac:dyDescent="0.25">
      <c r="A11" s="83"/>
      <c r="B11" t="s">
        <v>267</v>
      </c>
      <c r="E11" s="79">
        <v>1000</v>
      </c>
      <c r="F11">
        <v>1000</v>
      </c>
      <c r="G11" s="85"/>
    </row>
    <row r="12" spans="1:7" ht="15.75" thickBot="1" x14ac:dyDescent="0.3">
      <c r="A12" s="83"/>
      <c r="B12" s="1" t="s">
        <v>265</v>
      </c>
      <c r="E12" s="57">
        <f t="shared" ref="E12:F12" si="0">SUM(E9:E11)</f>
        <v>3000</v>
      </c>
      <c r="F12" s="57">
        <f t="shared" si="0"/>
        <v>3000</v>
      </c>
      <c r="G12" s="85"/>
    </row>
    <row r="13" spans="1:7" ht="49.5" customHeight="1" thickTop="1" x14ac:dyDescent="0.25">
      <c r="A13" s="86"/>
      <c r="B13" s="113" t="s">
        <v>275</v>
      </c>
      <c r="C13" s="113"/>
      <c r="D13" s="113"/>
      <c r="E13" s="113"/>
      <c r="F13" s="113"/>
      <c r="G13" s="114"/>
    </row>
    <row r="14" spans="1:7" ht="49.5" customHeight="1" x14ac:dyDescent="0.25">
      <c r="B14" s="115" t="s">
        <v>276</v>
      </c>
      <c r="C14" s="115"/>
      <c r="D14" s="115"/>
      <c r="E14" s="115"/>
      <c r="F14" s="115"/>
      <c r="G14" s="115"/>
    </row>
    <row r="15" spans="1:7" ht="49.5" customHeight="1" x14ac:dyDescent="0.25">
      <c r="B15" s="93"/>
      <c r="C15" s="93"/>
      <c r="D15" s="93"/>
      <c r="E15" s="93"/>
      <c r="F15" s="93"/>
      <c r="G15" s="93"/>
    </row>
    <row r="16" spans="1:7" x14ac:dyDescent="0.25">
      <c r="B16" s="1"/>
    </row>
    <row r="17" spans="2:2" x14ac:dyDescent="0.25">
      <c r="B17" s="1" t="s">
        <v>256</v>
      </c>
    </row>
    <row r="18" spans="2:2" x14ac:dyDescent="0.25">
      <c r="B18" t="s">
        <v>264</v>
      </c>
    </row>
    <row r="19" spans="2:2" x14ac:dyDescent="0.25">
      <c r="B19" t="s">
        <v>257</v>
      </c>
    </row>
    <row r="20" spans="2:2" x14ac:dyDescent="0.25">
      <c r="B20" t="s">
        <v>269</v>
      </c>
    </row>
  </sheetData>
  <mergeCells count="5">
    <mergeCell ref="B3:G3"/>
    <mergeCell ref="C4:D4"/>
    <mergeCell ref="E4:F4"/>
    <mergeCell ref="B13:G13"/>
    <mergeCell ref="B14:G14"/>
  </mergeCells>
  <pageMargins left="0.7" right="0.7" top="0.75" bottom="0.75" header="0.3" footer="0.3"/>
  <pageSetup scale="84" fitToHeight="0"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B3F92-52E8-4791-A853-774C87655FEE}">
  <dimension ref="A1:G17"/>
  <sheetViews>
    <sheetView workbookViewId="0">
      <selection activeCell="C10" sqref="C10"/>
    </sheetView>
  </sheetViews>
  <sheetFormatPr defaultRowHeight="15" x14ac:dyDescent="0.25"/>
  <cols>
    <col min="2" max="2" width="47.28515625" customWidth="1"/>
    <col min="3" max="5" width="10.85546875" bestFit="1" customWidth="1"/>
    <col min="6" max="6" width="9.5703125" bestFit="1" customWidth="1"/>
  </cols>
  <sheetData>
    <row r="1" spans="1:7" x14ac:dyDescent="0.25">
      <c r="A1" s="88"/>
      <c r="B1" s="89"/>
      <c r="C1" s="89"/>
      <c r="D1" s="89"/>
      <c r="E1" s="89"/>
      <c r="F1" s="89"/>
      <c r="G1" s="82"/>
    </row>
    <row r="2" spans="1:7" x14ac:dyDescent="0.25">
      <c r="A2" s="90">
        <v>8</v>
      </c>
      <c r="B2" s="1" t="s">
        <v>277</v>
      </c>
      <c r="G2" s="85"/>
    </row>
    <row r="3" spans="1:7" x14ac:dyDescent="0.25">
      <c r="A3" s="90"/>
      <c r="B3" s="1"/>
      <c r="C3" s="8"/>
      <c r="D3" s="8"/>
      <c r="E3" s="8"/>
      <c r="F3" s="8"/>
      <c r="G3" s="85"/>
    </row>
    <row r="4" spans="1:7" x14ac:dyDescent="0.25">
      <c r="A4" s="90"/>
      <c r="B4" s="106" t="s">
        <v>272</v>
      </c>
      <c r="C4" s="106"/>
      <c r="D4" s="106"/>
      <c r="E4" s="106"/>
      <c r="F4" s="106"/>
      <c r="G4" s="85"/>
    </row>
    <row r="5" spans="1:7" x14ac:dyDescent="0.25">
      <c r="A5" s="90"/>
      <c r="B5" s="1"/>
      <c r="C5" s="107" t="s">
        <v>253</v>
      </c>
      <c r="D5" s="107"/>
      <c r="E5" s="107" t="s">
        <v>254</v>
      </c>
      <c r="F5" s="107"/>
      <c r="G5" s="85"/>
    </row>
    <row r="6" spans="1:7" x14ac:dyDescent="0.25">
      <c r="A6" s="83"/>
      <c r="C6" s="79">
        <v>2023</v>
      </c>
      <c r="D6">
        <v>2022</v>
      </c>
      <c r="E6" s="79">
        <v>2023</v>
      </c>
      <c r="F6">
        <v>2022</v>
      </c>
      <c r="G6" s="85"/>
    </row>
    <row r="7" spans="1:7" x14ac:dyDescent="0.25">
      <c r="A7" s="83"/>
      <c r="C7" s="79" t="s">
        <v>255</v>
      </c>
      <c r="D7" t="s">
        <v>255</v>
      </c>
      <c r="E7" s="79" t="s">
        <v>255</v>
      </c>
      <c r="F7" t="s">
        <v>255</v>
      </c>
      <c r="G7" s="85"/>
    </row>
    <row r="8" spans="1:7" x14ac:dyDescent="0.25">
      <c r="A8" s="83"/>
      <c r="B8" t="s">
        <v>278</v>
      </c>
      <c r="C8" s="91">
        <v>1200</v>
      </c>
      <c r="D8" s="13">
        <v>1200</v>
      </c>
      <c r="E8" s="91">
        <v>1200</v>
      </c>
      <c r="F8" s="13">
        <v>1200</v>
      </c>
      <c r="G8" s="85"/>
    </row>
    <row r="9" spans="1:7" x14ac:dyDescent="0.25">
      <c r="A9" s="83"/>
      <c r="B9" t="s">
        <v>279</v>
      </c>
      <c r="C9" s="91">
        <v>1200</v>
      </c>
      <c r="D9" s="13">
        <v>1200</v>
      </c>
      <c r="E9" s="91">
        <v>1200</v>
      </c>
      <c r="F9" s="13">
        <v>1200</v>
      </c>
      <c r="G9" s="85"/>
    </row>
    <row r="10" spans="1:7" ht="15.75" thickBot="1" x14ac:dyDescent="0.3">
      <c r="A10" s="83"/>
      <c r="B10" s="57" t="s">
        <v>280</v>
      </c>
      <c r="C10" s="57">
        <f>SUM(C8:C9)</f>
        <v>2400</v>
      </c>
      <c r="D10" s="57">
        <f>SUM(D8:D9)</f>
        <v>2400</v>
      </c>
      <c r="E10" s="57">
        <f>SUM(E8:E9)</f>
        <v>2400</v>
      </c>
      <c r="F10" s="57">
        <f>SUM(F8:F9)</f>
        <v>2400</v>
      </c>
      <c r="G10" s="85"/>
    </row>
    <row r="11" spans="1:7" ht="15.75" thickTop="1" x14ac:dyDescent="0.25">
      <c r="A11" s="83"/>
      <c r="G11" s="85"/>
    </row>
    <row r="12" spans="1:7" x14ac:dyDescent="0.25">
      <c r="A12" s="83"/>
      <c r="B12" s="116" t="s">
        <v>281</v>
      </c>
      <c r="C12" s="116"/>
      <c r="D12" s="116"/>
      <c r="E12" s="116"/>
      <c r="F12" s="116"/>
      <c r="G12" s="85"/>
    </row>
    <row r="13" spans="1:7" x14ac:dyDescent="0.25">
      <c r="A13" s="83"/>
      <c r="G13" s="85"/>
    </row>
    <row r="14" spans="1:7" x14ac:dyDescent="0.25">
      <c r="A14" s="83"/>
      <c r="B14" s="1" t="s">
        <v>256</v>
      </c>
      <c r="G14" s="85"/>
    </row>
    <row r="15" spans="1:7" x14ac:dyDescent="0.25">
      <c r="A15" s="83"/>
      <c r="B15" t="s">
        <v>264</v>
      </c>
      <c r="G15" s="85"/>
    </row>
    <row r="16" spans="1:7" x14ac:dyDescent="0.25">
      <c r="A16" s="83"/>
      <c r="B16" t="s">
        <v>257</v>
      </c>
      <c r="G16" s="85"/>
    </row>
    <row r="17" spans="1:7" x14ac:dyDescent="0.25">
      <c r="A17" s="86"/>
      <c r="B17" s="48" t="s">
        <v>269</v>
      </c>
      <c r="C17" s="48"/>
      <c r="D17" s="48"/>
      <c r="E17" s="48"/>
      <c r="F17" s="48"/>
      <c r="G17" s="87"/>
    </row>
  </sheetData>
  <mergeCells count="4">
    <mergeCell ref="B4:F4"/>
    <mergeCell ref="C5:D5"/>
    <mergeCell ref="E5:F5"/>
    <mergeCell ref="B12:F12"/>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51507-6C35-41D0-88CE-4B617D767374}">
  <dimension ref="A2:G27"/>
  <sheetViews>
    <sheetView workbookViewId="0">
      <selection activeCell="B12" sqref="B12"/>
    </sheetView>
  </sheetViews>
  <sheetFormatPr defaultRowHeight="15" x14ac:dyDescent="0.25"/>
  <cols>
    <col min="2" max="2" width="47.28515625" customWidth="1"/>
    <col min="3" max="5" width="10.85546875" bestFit="1" customWidth="1"/>
    <col min="6" max="6" width="9.5703125" bestFit="1" customWidth="1"/>
  </cols>
  <sheetData>
    <row r="2" spans="1:7" x14ac:dyDescent="0.25">
      <c r="A2" s="80">
        <v>10</v>
      </c>
      <c r="B2" s="1" t="s">
        <v>282</v>
      </c>
      <c r="C2" s="81"/>
      <c r="D2" s="81"/>
      <c r="E2" s="81"/>
      <c r="F2" s="81"/>
      <c r="G2" s="82"/>
    </row>
    <row r="3" spans="1:7" ht="33.75" customHeight="1" x14ac:dyDescent="0.25">
      <c r="A3" s="90"/>
      <c r="B3" s="109" t="s">
        <v>270</v>
      </c>
      <c r="C3" s="109"/>
      <c r="D3" s="109"/>
      <c r="E3" s="109"/>
      <c r="F3" s="109"/>
      <c r="G3" s="110"/>
    </row>
    <row r="4" spans="1:7" x14ac:dyDescent="0.25">
      <c r="A4" s="90"/>
      <c r="B4" s="1"/>
      <c r="C4" s="108"/>
      <c r="D4" s="108"/>
      <c r="E4" s="108"/>
      <c r="F4" s="108"/>
      <c r="G4" s="85"/>
    </row>
    <row r="5" spans="1:7" x14ac:dyDescent="0.25">
      <c r="A5" s="83"/>
      <c r="C5" s="84">
        <v>2023</v>
      </c>
      <c r="D5" s="1">
        <v>2022</v>
      </c>
      <c r="E5" s="84">
        <v>2023</v>
      </c>
      <c r="F5" s="1">
        <v>2022</v>
      </c>
      <c r="G5" s="85"/>
    </row>
    <row r="6" spans="1:7" x14ac:dyDescent="0.25">
      <c r="A6" s="83"/>
      <c r="C6" s="84" t="s">
        <v>255</v>
      </c>
      <c r="D6" s="1" t="s">
        <v>255</v>
      </c>
      <c r="E6" s="84" t="s">
        <v>255</v>
      </c>
      <c r="F6" s="1" t="s">
        <v>255</v>
      </c>
      <c r="G6" s="85"/>
    </row>
    <row r="7" spans="1:7" x14ac:dyDescent="0.25">
      <c r="A7" s="83"/>
      <c r="C7" s="84"/>
      <c r="D7" s="1"/>
      <c r="E7" s="84"/>
      <c r="F7" s="1"/>
      <c r="G7" s="85"/>
    </row>
    <row r="8" spans="1:7" x14ac:dyDescent="0.25">
      <c r="A8" s="83"/>
      <c r="B8" s="1" t="s">
        <v>284</v>
      </c>
      <c r="C8" s="79"/>
      <c r="E8" s="79"/>
      <c r="G8" s="85"/>
    </row>
    <row r="9" spans="1:7" x14ac:dyDescent="0.25">
      <c r="A9" s="83"/>
      <c r="B9" t="s">
        <v>87</v>
      </c>
      <c r="C9" s="79">
        <v>1000</v>
      </c>
      <c r="D9">
        <v>1000</v>
      </c>
      <c r="E9" s="79">
        <v>1000</v>
      </c>
      <c r="F9">
        <v>1000</v>
      </c>
      <c r="G9" s="85"/>
    </row>
    <row r="10" spans="1:7" x14ac:dyDescent="0.25">
      <c r="A10" s="83"/>
      <c r="B10" t="s">
        <v>293</v>
      </c>
      <c r="C10" s="79">
        <v>1000</v>
      </c>
      <c r="D10">
        <v>1000</v>
      </c>
      <c r="E10" s="79">
        <v>1000</v>
      </c>
      <c r="F10">
        <v>1000</v>
      </c>
      <c r="G10" s="85"/>
    </row>
    <row r="11" spans="1:7" x14ac:dyDescent="0.25">
      <c r="A11" s="83"/>
      <c r="B11" t="s">
        <v>285</v>
      </c>
      <c r="C11" s="79">
        <v>1000</v>
      </c>
      <c r="D11">
        <v>1000</v>
      </c>
      <c r="E11" s="79">
        <v>1000</v>
      </c>
      <c r="F11">
        <v>1000</v>
      </c>
      <c r="G11" s="85"/>
    </row>
    <row r="12" spans="1:7" x14ac:dyDescent="0.25">
      <c r="A12" s="83"/>
      <c r="B12" t="s">
        <v>88</v>
      </c>
      <c r="C12" s="79">
        <v>1000</v>
      </c>
      <c r="D12">
        <v>1000</v>
      </c>
      <c r="E12" s="79">
        <v>1000</v>
      </c>
      <c r="F12">
        <v>1000</v>
      </c>
      <c r="G12" s="85"/>
    </row>
    <row r="13" spans="1:7" x14ac:dyDescent="0.25">
      <c r="A13" s="83"/>
      <c r="C13" s="79"/>
      <c r="E13" s="79"/>
      <c r="G13" s="85"/>
    </row>
    <row r="14" spans="1:7" x14ac:dyDescent="0.25">
      <c r="A14" s="83"/>
      <c r="B14" s="1" t="s">
        <v>286</v>
      </c>
      <c r="C14" s="79"/>
      <c r="E14" s="79"/>
      <c r="G14" s="85"/>
    </row>
    <row r="15" spans="1:7" x14ac:dyDescent="0.25">
      <c r="A15" s="83"/>
      <c r="B15" t="s">
        <v>287</v>
      </c>
      <c r="C15" s="79">
        <v>1000</v>
      </c>
      <c r="D15">
        <v>1000</v>
      </c>
      <c r="E15" s="79">
        <v>1000</v>
      </c>
      <c r="F15">
        <v>1000</v>
      </c>
      <c r="G15" s="85"/>
    </row>
    <row r="16" spans="1:7" x14ac:dyDescent="0.25">
      <c r="A16" s="83"/>
      <c r="B16" t="s">
        <v>288</v>
      </c>
      <c r="C16" s="79">
        <v>1000</v>
      </c>
      <c r="D16">
        <v>1000</v>
      </c>
      <c r="E16" s="79">
        <v>1000</v>
      </c>
      <c r="F16">
        <v>1000</v>
      </c>
      <c r="G16" s="85"/>
    </row>
    <row r="17" spans="1:7" x14ac:dyDescent="0.25">
      <c r="A17" s="83"/>
      <c r="B17" t="s">
        <v>289</v>
      </c>
      <c r="C17" s="79">
        <v>1000</v>
      </c>
      <c r="D17">
        <v>1000</v>
      </c>
      <c r="E17" s="79">
        <v>1000</v>
      </c>
      <c r="F17">
        <v>1000</v>
      </c>
      <c r="G17" s="85"/>
    </row>
    <row r="18" spans="1:7" x14ac:dyDescent="0.25">
      <c r="A18" s="83"/>
      <c r="B18" t="s">
        <v>290</v>
      </c>
      <c r="C18" s="79">
        <v>1000</v>
      </c>
      <c r="D18">
        <v>1000</v>
      </c>
      <c r="E18" s="79">
        <v>1000</v>
      </c>
      <c r="F18">
        <v>1000</v>
      </c>
      <c r="G18" s="85"/>
    </row>
    <row r="19" spans="1:7" ht="15.75" thickBot="1" x14ac:dyDescent="0.3">
      <c r="A19" s="83"/>
      <c r="B19" s="1" t="s">
        <v>291</v>
      </c>
      <c r="C19" s="57">
        <f>SUM(C9:C18)</f>
        <v>8000</v>
      </c>
      <c r="D19" s="57">
        <f t="shared" ref="D19:F19" si="0">SUM(D9:D18)</f>
        <v>8000</v>
      </c>
      <c r="E19" s="57">
        <f t="shared" si="0"/>
        <v>8000</v>
      </c>
      <c r="F19" s="57">
        <f t="shared" si="0"/>
        <v>8000</v>
      </c>
      <c r="G19" s="85"/>
    </row>
    <row r="20" spans="1:7" ht="15.75" thickTop="1" x14ac:dyDescent="0.25">
      <c r="A20" s="83"/>
      <c r="C20" s="79"/>
      <c r="E20" s="79"/>
      <c r="G20" s="85"/>
    </row>
    <row r="21" spans="1:7" x14ac:dyDescent="0.25">
      <c r="A21" s="83"/>
      <c r="C21" s="79"/>
      <c r="E21" s="79"/>
      <c r="G21" s="85"/>
    </row>
    <row r="22" spans="1:7" ht="21" customHeight="1" x14ac:dyDescent="0.25">
      <c r="A22" s="86"/>
      <c r="B22" s="111" t="s">
        <v>292</v>
      </c>
      <c r="C22" s="111"/>
      <c r="D22" s="111"/>
      <c r="E22" s="111"/>
      <c r="F22" s="111"/>
      <c r="G22" s="112"/>
    </row>
    <row r="23" spans="1:7" x14ac:dyDescent="0.25">
      <c r="B23" s="1"/>
    </row>
    <row r="24" spans="1:7" x14ac:dyDescent="0.25">
      <c r="B24" s="1" t="s">
        <v>256</v>
      </c>
    </row>
    <row r="25" spans="1:7" x14ac:dyDescent="0.25">
      <c r="B25" t="s">
        <v>264</v>
      </c>
    </row>
    <row r="26" spans="1:7" x14ac:dyDescent="0.25">
      <c r="B26" t="s">
        <v>257</v>
      </c>
    </row>
    <row r="27" spans="1:7" x14ac:dyDescent="0.25">
      <c r="B27" t="s">
        <v>269</v>
      </c>
    </row>
  </sheetData>
  <mergeCells count="4">
    <mergeCell ref="B22:G22"/>
    <mergeCell ref="B3:G3"/>
    <mergeCell ref="C4:D4"/>
    <mergeCell ref="E4:F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B1E5E-8FA6-45F6-B1B3-5D9859334903}">
  <dimension ref="A3:D11"/>
  <sheetViews>
    <sheetView workbookViewId="0">
      <selection activeCell="H8" sqref="H8"/>
    </sheetView>
  </sheetViews>
  <sheetFormatPr defaultRowHeight="15" x14ac:dyDescent="0.25"/>
  <cols>
    <col min="1" max="1" width="7.7109375" style="8" customWidth="1"/>
    <col min="2" max="2" width="50.5703125" bestFit="1" customWidth="1"/>
    <col min="3" max="3" width="24.28515625" style="8" bestFit="1" customWidth="1"/>
    <col min="4" max="4" width="17" bestFit="1" customWidth="1"/>
  </cols>
  <sheetData>
    <row r="3" spans="1:4" x14ac:dyDescent="0.25">
      <c r="A3" s="7" t="s">
        <v>191</v>
      </c>
      <c r="B3" s="1" t="s">
        <v>185</v>
      </c>
      <c r="C3" s="7" t="s">
        <v>297</v>
      </c>
      <c r="D3" s="7" t="s">
        <v>295</v>
      </c>
    </row>
    <row r="4" spans="1:4" x14ac:dyDescent="0.25">
      <c r="A4" s="8">
        <v>1</v>
      </c>
      <c r="B4" t="s">
        <v>186</v>
      </c>
      <c r="C4" s="8">
        <v>112</v>
      </c>
      <c r="D4" t="s">
        <v>155</v>
      </c>
    </row>
    <row r="5" spans="1:4" x14ac:dyDescent="0.25">
      <c r="A5" s="8">
        <v>2</v>
      </c>
      <c r="B5" t="s">
        <v>193</v>
      </c>
      <c r="C5" s="8">
        <v>114</v>
      </c>
      <c r="D5" t="s">
        <v>155</v>
      </c>
    </row>
    <row r="6" spans="1:4" x14ac:dyDescent="0.25">
      <c r="A6" s="8">
        <v>3</v>
      </c>
      <c r="B6" t="s">
        <v>187</v>
      </c>
      <c r="C6" s="8">
        <v>115</v>
      </c>
      <c r="D6" t="s">
        <v>155</v>
      </c>
    </row>
    <row r="7" spans="1:4" x14ac:dyDescent="0.25">
      <c r="A7" s="8">
        <v>4</v>
      </c>
      <c r="B7" t="s">
        <v>192</v>
      </c>
      <c r="C7" s="8">
        <v>122</v>
      </c>
      <c r="D7" s="79" t="s">
        <v>155</v>
      </c>
    </row>
    <row r="8" spans="1:4" x14ac:dyDescent="0.25">
      <c r="A8" s="8">
        <v>5</v>
      </c>
      <c r="B8" t="s">
        <v>19</v>
      </c>
      <c r="C8" s="8">
        <v>124</v>
      </c>
      <c r="D8" s="79" t="s">
        <v>155</v>
      </c>
    </row>
    <row r="9" spans="1:4" x14ac:dyDescent="0.25">
      <c r="A9" s="8">
        <v>6</v>
      </c>
      <c r="B9" t="s">
        <v>188</v>
      </c>
      <c r="C9" s="8">
        <v>128</v>
      </c>
      <c r="D9" s="79" t="s">
        <v>155</v>
      </c>
    </row>
    <row r="10" spans="1:4" x14ac:dyDescent="0.25">
      <c r="A10" s="8">
        <v>7</v>
      </c>
      <c r="B10" t="s">
        <v>189</v>
      </c>
      <c r="C10" s="8">
        <v>131</v>
      </c>
      <c r="D10" s="79" t="s">
        <v>155</v>
      </c>
    </row>
    <row r="11" spans="1:4" x14ac:dyDescent="0.25">
      <c r="A11" s="8">
        <v>8</v>
      </c>
      <c r="B11" t="s">
        <v>190</v>
      </c>
      <c r="C11" s="8">
        <v>132</v>
      </c>
      <c r="D11" s="79" t="s">
        <v>296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D55A5-C1FB-491B-A1CF-71E335964B63}">
  <dimension ref="A1:F58"/>
  <sheetViews>
    <sheetView topLeftCell="C20" zoomScaleNormal="100" workbookViewId="0">
      <selection activeCell="F32" sqref="F32"/>
    </sheetView>
  </sheetViews>
  <sheetFormatPr defaultRowHeight="15" x14ac:dyDescent="0.25"/>
  <cols>
    <col min="1" max="1" width="19.5703125" bestFit="1" customWidth="1"/>
    <col min="2" max="2" width="62.5703125" bestFit="1" customWidth="1"/>
    <col min="3" max="3" width="18.7109375" customWidth="1"/>
    <col min="4" max="4" width="24.85546875" customWidth="1"/>
    <col min="5" max="5" width="61.140625" bestFit="1" customWidth="1"/>
    <col min="6" max="6" width="11.28515625" bestFit="1" customWidth="1"/>
  </cols>
  <sheetData>
    <row r="1" spans="1:6" x14ac:dyDescent="0.25">
      <c r="A1" t="s">
        <v>197</v>
      </c>
      <c r="F1" s="4"/>
    </row>
    <row r="2" spans="1:6" x14ac:dyDescent="0.25">
      <c r="A2" s="1" t="s">
        <v>100</v>
      </c>
    </row>
    <row r="3" spans="1:6" x14ac:dyDescent="0.25">
      <c r="A3" s="1" t="s">
        <v>101</v>
      </c>
    </row>
    <row r="4" spans="1:6" x14ac:dyDescent="0.25">
      <c r="A4" s="1" t="s">
        <v>42</v>
      </c>
      <c r="C4" s="6"/>
      <c r="D4" s="6"/>
    </row>
    <row r="5" spans="1:6" x14ac:dyDescent="0.25">
      <c r="A5" s="43" t="s">
        <v>102</v>
      </c>
      <c r="C5" s="6"/>
      <c r="D5" s="6"/>
      <c r="F5">
        <v>2023</v>
      </c>
    </row>
    <row r="6" spans="1:6" x14ac:dyDescent="0.25">
      <c r="A6" s="7" t="s">
        <v>64</v>
      </c>
      <c r="B6" s="1" t="s">
        <v>65</v>
      </c>
      <c r="C6" s="1" t="s">
        <v>198</v>
      </c>
      <c r="D6" s="1" t="s">
        <v>308</v>
      </c>
      <c r="E6" s="1" t="s">
        <v>312</v>
      </c>
      <c r="F6" s="1" t="s">
        <v>43</v>
      </c>
    </row>
    <row r="7" spans="1:6" x14ac:dyDescent="0.25">
      <c r="A7" s="8">
        <v>100001</v>
      </c>
      <c r="B7" t="s">
        <v>30</v>
      </c>
      <c r="C7" t="s">
        <v>23</v>
      </c>
      <c r="D7" t="s">
        <v>314</v>
      </c>
      <c r="E7" t="s">
        <v>44</v>
      </c>
      <c r="F7" s="4">
        <v>-4000000</v>
      </c>
    </row>
    <row r="8" spans="1:6" x14ac:dyDescent="0.25">
      <c r="A8" s="8">
        <v>100002</v>
      </c>
      <c r="B8" t="s">
        <v>79</v>
      </c>
      <c r="C8" t="s">
        <v>23</v>
      </c>
      <c r="D8" t="s">
        <v>314</v>
      </c>
      <c r="E8" t="s">
        <v>44</v>
      </c>
      <c r="F8" s="4">
        <v>-2000000</v>
      </c>
    </row>
    <row r="9" spans="1:6" x14ac:dyDescent="0.25">
      <c r="A9" s="8">
        <v>100003</v>
      </c>
      <c r="B9" t="s">
        <v>80</v>
      </c>
      <c r="C9" t="s">
        <v>23</v>
      </c>
      <c r="D9" t="s">
        <v>314</v>
      </c>
      <c r="E9" t="s">
        <v>1</v>
      </c>
      <c r="F9" s="4">
        <v>300000</v>
      </c>
    </row>
    <row r="10" spans="1:6" x14ac:dyDescent="0.25">
      <c r="A10" s="8">
        <v>100004</v>
      </c>
      <c r="B10" t="s">
        <v>81</v>
      </c>
      <c r="C10" t="s">
        <v>23</v>
      </c>
      <c r="D10" t="s">
        <v>314</v>
      </c>
      <c r="E10" t="s">
        <v>1</v>
      </c>
      <c r="F10" s="4">
        <v>400000</v>
      </c>
    </row>
    <row r="11" spans="1:6" x14ac:dyDescent="0.25">
      <c r="A11" s="8">
        <v>100005</v>
      </c>
      <c r="B11" t="s">
        <v>82</v>
      </c>
      <c r="C11" t="s">
        <v>23</v>
      </c>
      <c r="D11" t="s">
        <v>314</v>
      </c>
      <c r="E11" t="s">
        <v>3</v>
      </c>
      <c r="F11" s="4">
        <v>-10000</v>
      </c>
    </row>
    <row r="12" spans="1:6" x14ac:dyDescent="0.25">
      <c r="A12" s="8">
        <v>100006</v>
      </c>
      <c r="B12" t="s">
        <v>83</v>
      </c>
      <c r="C12" t="s">
        <v>23</v>
      </c>
      <c r="D12" t="s">
        <v>314</v>
      </c>
      <c r="E12" t="s">
        <v>3</v>
      </c>
      <c r="F12" s="4">
        <v>-20000</v>
      </c>
    </row>
    <row r="13" spans="1:6" x14ac:dyDescent="0.25">
      <c r="A13" s="8">
        <v>100007</v>
      </c>
      <c r="B13" t="s">
        <v>84</v>
      </c>
      <c r="C13" t="s">
        <v>23</v>
      </c>
      <c r="D13" t="s">
        <v>314</v>
      </c>
      <c r="E13" t="s">
        <v>4</v>
      </c>
      <c r="F13" s="4">
        <v>30000</v>
      </c>
    </row>
    <row r="14" spans="1:6" x14ac:dyDescent="0.25">
      <c r="A14" s="8">
        <v>100008</v>
      </c>
      <c r="B14" t="s">
        <v>85</v>
      </c>
      <c r="C14" t="s">
        <v>23</v>
      </c>
      <c r="D14" t="s">
        <v>314</v>
      </c>
      <c r="E14" t="s">
        <v>4</v>
      </c>
      <c r="F14" s="4">
        <v>40000</v>
      </c>
    </row>
    <row r="15" spans="1:6" x14ac:dyDescent="0.25">
      <c r="A15" s="8">
        <v>100009</v>
      </c>
      <c r="B15" t="s">
        <v>86</v>
      </c>
      <c r="C15" t="s">
        <v>23</v>
      </c>
      <c r="D15" t="s">
        <v>314</v>
      </c>
      <c r="E15" t="s">
        <v>7</v>
      </c>
      <c r="F15" s="4">
        <v>-10000</v>
      </c>
    </row>
    <row r="16" spans="1:6" x14ac:dyDescent="0.25">
      <c r="A16" s="8">
        <v>100010</v>
      </c>
      <c r="B16" t="s">
        <v>24</v>
      </c>
      <c r="C16" t="s">
        <v>23</v>
      </c>
      <c r="D16" t="s">
        <v>314</v>
      </c>
      <c r="E16" t="s">
        <v>7</v>
      </c>
      <c r="F16" s="4">
        <v>-20000</v>
      </c>
    </row>
    <row r="17" spans="1:6" x14ac:dyDescent="0.25">
      <c r="A17" s="8">
        <v>100011</v>
      </c>
      <c r="B17" t="s">
        <v>87</v>
      </c>
      <c r="C17" t="s">
        <v>23</v>
      </c>
      <c r="D17" t="s">
        <v>315</v>
      </c>
      <c r="E17" t="s">
        <v>11</v>
      </c>
      <c r="F17" s="4">
        <v>2000000</v>
      </c>
    </row>
    <row r="18" spans="1:6" x14ac:dyDescent="0.25">
      <c r="A18" s="8">
        <v>100012</v>
      </c>
      <c r="B18" t="s">
        <v>88</v>
      </c>
      <c r="C18" t="s">
        <v>23</v>
      </c>
      <c r="D18" t="s">
        <v>315</v>
      </c>
      <c r="E18" t="s">
        <v>11</v>
      </c>
      <c r="F18" s="4">
        <v>40000</v>
      </c>
    </row>
    <row r="19" spans="1:6" x14ac:dyDescent="0.25">
      <c r="A19" s="8">
        <v>100013</v>
      </c>
      <c r="B19" t="s">
        <v>89</v>
      </c>
      <c r="C19" t="s">
        <v>23</v>
      </c>
      <c r="D19" t="s">
        <v>315</v>
      </c>
      <c r="E19" t="s">
        <v>12</v>
      </c>
      <c r="F19" s="4">
        <v>40000</v>
      </c>
    </row>
    <row r="20" spans="1:6" x14ac:dyDescent="0.25">
      <c r="A20" s="8">
        <v>100014</v>
      </c>
      <c r="B20" t="s">
        <v>90</v>
      </c>
      <c r="C20" t="s">
        <v>23</v>
      </c>
      <c r="D20" t="s">
        <v>315</v>
      </c>
      <c r="E20" t="s">
        <v>12</v>
      </c>
      <c r="F20" s="4">
        <v>20000</v>
      </c>
    </row>
    <row r="21" spans="1:6" x14ac:dyDescent="0.25">
      <c r="A21" s="8">
        <v>100015</v>
      </c>
      <c r="B21" t="s">
        <v>91</v>
      </c>
      <c r="C21" t="s">
        <v>23</v>
      </c>
      <c r="D21" t="s">
        <v>315</v>
      </c>
      <c r="E21" t="s">
        <v>13</v>
      </c>
      <c r="F21" s="4">
        <v>30000</v>
      </c>
    </row>
    <row r="22" spans="1:6" x14ac:dyDescent="0.25">
      <c r="A22" s="8">
        <v>100016</v>
      </c>
      <c r="B22" t="s">
        <v>92</v>
      </c>
      <c r="C22" t="s">
        <v>23</v>
      </c>
      <c r="D22" t="s">
        <v>315</v>
      </c>
      <c r="E22" t="s">
        <v>13</v>
      </c>
      <c r="F22" s="4">
        <v>40000</v>
      </c>
    </row>
    <row r="23" spans="1:6" x14ac:dyDescent="0.25">
      <c r="A23" s="8">
        <v>100017</v>
      </c>
      <c r="B23" t="s">
        <v>93</v>
      </c>
      <c r="C23" t="s">
        <v>23</v>
      </c>
      <c r="D23" t="s">
        <v>315</v>
      </c>
      <c r="E23" t="s">
        <v>45</v>
      </c>
      <c r="F23" s="4">
        <v>10000</v>
      </c>
    </row>
    <row r="24" spans="1:6" x14ac:dyDescent="0.25">
      <c r="A24" s="8">
        <v>100018</v>
      </c>
      <c r="B24" t="s">
        <v>94</v>
      </c>
      <c r="C24" t="s">
        <v>23</v>
      </c>
      <c r="D24" t="s">
        <v>315</v>
      </c>
      <c r="E24" t="s">
        <v>45</v>
      </c>
      <c r="F24" s="4">
        <v>20000</v>
      </c>
    </row>
    <row r="25" spans="1:6" x14ac:dyDescent="0.25">
      <c r="A25" s="8">
        <v>100019</v>
      </c>
      <c r="B25" t="s">
        <v>95</v>
      </c>
      <c r="C25" t="s">
        <v>23</v>
      </c>
      <c r="D25" t="s">
        <v>315</v>
      </c>
      <c r="E25" t="s">
        <v>46</v>
      </c>
      <c r="F25" s="4">
        <v>30000</v>
      </c>
    </row>
    <row r="26" spans="1:6" x14ac:dyDescent="0.25">
      <c r="A26" s="8">
        <v>100020</v>
      </c>
      <c r="B26" t="s">
        <v>96</v>
      </c>
      <c r="C26" t="s">
        <v>23</v>
      </c>
      <c r="D26" t="s">
        <v>315</v>
      </c>
      <c r="E26" t="s">
        <v>47</v>
      </c>
      <c r="F26" s="4">
        <v>40000</v>
      </c>
    </row>
    <row r="27" spans="1:6" x14ac:dyDescent="0.25">
      <c r="A27" s="8">
        <v>100021</v>
      </c>
      <c r="B27" t="s">
        <v>17</v>
      </c>
      <c r="C27" t="s">
        <v>23</v>
      </c>
      <c r="D27" t="s">
        <v>313</v>
      </c>
      <c r="E27" t="s">
        <v>17</v>
      </c>
      <c r="F27" s="4">
        <v>500000</v>
      </c>
    </row>
    <row r="28" spans="1:6" x14ac:dyDescent="0.25">
      <c r="A28" s="8">
        <v>100030</v>
      </c>
      <c r="B28" t="s">
        <v>97</v>
      </c>
      <c r="C28" t="s">
        <v>19</v>
      </c>
      <c r="D28" t="s">
        <v>26</v>
      </c>
      <c r="E28" t="s">
        <v>20</v>
      </c>
      <c r="F28" s="4">
        <v>3620000</v>
      </c>
    </row>
    <row r="29" spans="1:6" x14ac:dyDescent="0.25">
      <c r="A29" s="8">
        <v>100031</v>
      </c>
      <c r="B29" t="s">
        <v>98</v>
      </c>
      <c r="C29" t="s">
        <v>19</v>
      </c>
      <c r="D29" t="s">
        <v>26</v>
      </c>
      <c r="E29" t="s">
        <v>20</v>
      </c>
      <c r="F29" s="4">
        <v>40000</v>
      </c>
    </row>
    <row r="30" spans="1:6" x14ac:dyDescent="0.25">
      <c r="A30" s="8">
        <v>100032</v>
      </c>
      <c r="B30" t="s">
        <v>52</v>
      </c>
      <c r="C30" t="s">
        <v>19</v>
      </c>
      <c r="D30" t="s">
        <v>26</v>
      </c>
      <c r="E30" t="s">
        <v>25</v>
      </c>
      <c r="F30" s="4">
        <v>10000</v>
      </c>
    </row>
    <row r="31" spans="1:6" x14ac:dyDescent="0.25">
      <c r="A31" s="8">
        <v>100033</v>
      </c>
      <c r="B31" t="s">
        <v>51</v>
      </c>
      <c r="C31" t="s">
        <v>19</v>
      </c>
      <c r="D31" t="s">
        <v>26</v>
      </c>
      <c r="E31" t="s">
        <v>25</v>
      </c>
      <c r="F31" s="4">
        <v>20000</v>
      </c>
    </row>
    <row r="32" spans="1:6" x14ac:dyDescent="0.25">
      <c r="A32" s="8">
        <v>100034</v>
      </c>
      <c r="B32" t="s">
        <v>53</v>
      </c>
      <c r="C32" t="s">
        <v>19</v>
      </c>
      <c r="D32" t="s">
        <v>26</v>
      </c>
      <c r="E32" t="s">
        <v>27</v>
      </c>
      <c r="F32" s="4">
        <v>30000</v>
      </c>
    </row>
    <row r="33" spans="1:6" x14ac:dyDescent="0.25">
      <c r="A33" s="8">
        <v>100035</v>
      </c>
      <c r="B33" t="s">
        <v>54</v>
      </c>
      <c r="C33" t="s">
        <v>19</v>
      </c>
      <c r="D33" t="s">
        <v>26</v>
      </c>
      <c r="E33" t="s">
        <v>27</v>
      </c>
      <c r="F33" s="4">
        <v>40000</v>
      </c>
    </row>
    <row r="34" spans="1:6" x14ac:dyDescent="0.25">
      <c r="A34" s="8">
        <v>100036</v>
      </c>
      <c r="B34" t="s">
        <v>55</v>
      </c>
      <c r="C34" t="s">
        <v>19</v>
      </c>
      <c r="D34" t="s">
        <v>26</v>
      </c>
      <c r="E34" t="s">
        <v>28</v>
      </c>
      <c r="F34" s="4">
        <v>10000</v>
      </c>
    </row>
    <row r="35" spans="1:6" x14ac:dyDescent="0.25">
      <c r="A35" s="8">
        <v>100037</v>
      </c>
      <c r="B35" t="s">
        <v>56</v>
      </c>
      <c r="C35" t="s">
        <v>19</v>
      </c>
      <c r="D35" t="s">
        <v>26</v>
      </c>
      <c r="E35" t="s">
        <v>28</v>
      </c>
      <c r="F35" s="4">
        <v>20000</v>
      </c>
    </row>
    <row r="36" spans="1:6" x14ac:dyDescent="0.25">
      <c r="A36" s="8">
        <v>100038</v>
      </c>
      <c r="B36" t="s">
        <v>57</v>
      </c>
      <c r="C36" t="s">
        <v>19</v>
      </c>
      <c r="D36" t="s">
        <v>26</v>
      </c>
      <c r="E36" t="s">
        <v>29</v>
      </c>
      <c r="F36" s="4">
        <v>30000</v>
      </c>
    </row>
    <row r="37" spans="1:6" x14ac:dyDescent="0.25">
      <c r="A37" s="8">
        <v>100039</v>
      </c>
      <c r="B37" t="s">
        <v>58</v>
      </c>
      <c r="C37" t="s">
        <v>19</v>
      </c>
      <c r="D37" t="s">
        <v>26</v>
      </c>
      <c r="E37" t="s">
        <v>29</v>
      </c>
      <c r="F37" s="4">
        <v>30000</v>
      </c>
    </row>
    <row r="38" spans="1:6" x14ac:dyDescent="0.25">
      <c r="A38" s="8">
        <v>100040</v>
      </c>
      <c r="B38" t="s">
        <v>59</v>
      </c>
      <c r="C38" t="s">
        <v>19</v>
      </c>
      <c r="D38" t="s">
        <v>26</v>
      </c>
      <c r="E38" t="s">
        <v>30</v>
      </c>
      <c r="F38" s="4">
        <v>1400000</v>
      </c>
    </row>
    <row r="39" spans="1:6" x14ac:dyDescent="0.25">
      <c r="A39" s="8">
        <v>100041</v>
      </c>
      <c r="B39" t="s">
        <v>60</v>
      </c>
      <c r="C39" t="s">
        <v>19</v>
      </c>
      <c r="D39" t="s">
        <v>26</v>
      </c>
      <c r="E39" t="s">
        <v>30</v>
      </c>
      <c r="F39" s="4">
        <v>1500000</v>
      </c>
    </row>
    <row r="40" spans="1:6" x14ac:dyDescent="0.25">
      <c r="A40" s="8">
        <v>100042</v>
      </c>
      <c r="B40" t="s">
        <v>61</v>
      </c>
      <c r="C40" t="s">
        <v>19</v>
      </c>
      <c r="D40" t="s">
        <v>26</v>
      </c>
      <c r="E40" t="s">
        <v>30</v>
      </c>
      <c r="F40" s="4">
        <v>20000</v>
      </c>
    </row>
    <row r="41" spans="1:6" x14ac:dyDescent="0.25">
      <c r="A41" s="8">
        <v>100043</v>
      </c>
      <c r="B41" t="s">
        <v>62</v>
      </c>
      <c r="C41" t="s">
        <v>19</v>
      </c>
      <c r="D41" t="s">
        <v>26</v>
      </c>
      <c r="E41" t="s">
        <v>21</v>
      </c>
      <c r="F41" s="4">
        <v>300000</v>
      </c>
    </row>
    <row r="42" spans="1:6" x14ac:dyDescent="0.25">
      <c r="A42" s="8">
        <v>100044</v>
      </c>
      <c r="B42" t="s">
        <v>63</v>
      </c>
      <c r="C42" t="s">
        <v>19</v>
      </c>
      <c r="D42" t="s">
        <v>26</v>
      </c>
      <c r="E42" t="s">
        <v>21</v>
      </c>
      <c r="F42" s="4">
        <v>4000000</v>
      </c>
    </row>
    <row r="43" spans="1:6" x14ac:dyDescent="0.25">
      <c r="A43" s="8">
        <v>100045</v>
      </c>
      <c r="B43" t="s">
        <v>49</v>
      </c>
      <c r="C43" t="s">
        <v>19</v>
      </c>
      <c r="D43" t="s">
        <v>26</v>
      </c>
      <c r="E43" t="s">
        <v>21</v>
      </c>
      <c r="F43" s="4">
        <v>-1000000</v>
      </c>
    </row>
    <row r="44" spans="1:6" x14ac:dyDescent="0.25">
      <c r="A44" s="8">
        <v>100046</v>
      </c>
      <c r="B44" t="s">
        <v>50</v>
      </c>
      <c r="C44" t="s">
        <v>19</v>
      </c>
      <c r="D44" t="s">
        <v>26</v>
      </c>
      <c r="E44" t="s">
        <v>21</v>
      </c>
      <c r="F44" s="4">
        <v>-800000</v>
      </c>
    </row>
    <row r="45" spans="1:6" x14ac:dyDescent="0.25">
      <c r="A45" s="8">
        <v>100047</v>
      </c>
      <c r="B45" t="s">
        <v>66</v>
      </c>
      <c r="C45" t="s">
        <v>19</v>
      </c>
      <c r="D45" t="s">
        <v>311</v>
      </c>
      <c r="E45" t="s">
        <v>32</v>
      </c>
      <c r="F45" s="4">
        <v>-20000</v>
      </c>
    </row>
    <row r="46" spans="1:6" x14ac:dyDescent="0.25">
      <c r="A46" s="8">
        <v>100048</v>
      </c>
      <c r="B46" t="s">
        <v>67</v>
      </c>
      <c r="C46" t="s">
        <v>19</v>
      </c>
      <c r="D46" t="s">
        <v>311</v>
      </c>
      <c r="E46" t="s">
        <v>32</v>
      </c>
      <c r="F46" s="4">
        <v>-30000</v>
      </c>
    </row>
    <row r="47" spans="1:6" x14ac:dyDescent="0.25">
      <c r="A47" s="8">
        <v>100049</v>
      </c>
      <c r="B47" t="s">
        <v>68</v>
      </c>
      <c r="C47" t="s">
        <v>19</v>
      </c>
      <c r="D47" t="s">
        <v>311</v>
      </c>
      <c r="E47" t="s">
        <v>33</v>
      </c>
      <c r="F47" s="4">
        <v>-30000</v>
      </c>
    </row>
    <row r="48" spans="1:6" x14ac:dyDescent="0.25">
      <c r="A48" s="8">
        <v>100050</v>
      </c>
      <c r="B48" t="s">
        <v>69</v>
      </c>
      <c r="C48" t="s">
        <v>19</v>
      </c>
      <c r="D48" t="s">
        <v>311</v>
      </c>
      <c r="E48" t="s">
        <v>33</v>
      </c>
      <c r="F48" s="4">
        <v>-40000</v>
      </c>
    </row>
    <row r="49" spans="1:6" x14ac:dyDescent="0.25">
      <c r="A49" s="8">
        <v>100051</v>
      </c>
      <c r="B49" t="s">
        <v>55</v>
      </c>
      <c r="C49" t="s">
        <v>19</v>
      </c>
      <c r="D49" t="s">
        <v>311</v>
      </c>
      <c r="E49" t="s">
        <v>28</v>
      </c>
      <c r="F49" s="4">
        <v>-10000</v>
      </c>
    </row>
    <row r="50" spans="1:6" x14ac:dyDescent="0.25">
      <c r="A50" s="8">
        <v>100052</v>
      </c>
      <c r="B50" t="s">
        <v>56</v>
      </c>
      <c r="C50" t="s">
        <v>19</v>
      </c>
      <c r="D50" t="s">
        <v>311</v>
      </c>
      <c r="E50" t="s">
        <v>28</v>
      </c>
      <c r="F50" s="4">
        <v>-20000</v>
      </c>
    </row>
    <row r="51" spans="1:6" x14ac:dyDescent="0.25">
      <c r="A51" s="8">
        <v>100053</v>
      </c>
      <c r="B51" t="s">
        <v>70</v>
      </c>
      <c r="C51" t="s">
        <v>19</v>
      </c>
      <c r="D51" t="s">
        <v>311</v>
      </c>
      <c r="E51" t="s">
        <v>35</v>
      </c>
      <c r="F51" s="4">
        <v>-30000</v>
      </c>
    </row>
    <row r="52" spans="1:6" x14ac:dyDescent="0.25">
      <c r="A52" s="8">
        <v>100054</v>
      </c>
      <c r="B52" t="s">
        <v>71</v>
      </c>
      <c r="C52" t="s">
        <v>19</v>
      </c>
      <c r="D52" t="s">
        <v>311</v>
      </c>
      <c r="E52" t="s">
        <v>35</v>
      </c>
      <c r="F52" s="4">
        <v>-40000</v>
      </c>
    </row>
    <row r="53" spans="1:6" x14ac:dyDescent="0.25">
      <c r="A53" s="8">
        <v>100055</v>
      </c>
      <c r="B53" t="s">
        <v>72</v>
      </c>
      <c r="C53" t="s">
        <v>19</v>
      </c>
      <c r="D53" t="s">
        <v>311</v>
      </c>
      <c r="E53" t="s">
        <v>34</v>
      </c>
      <c r="F53" s="4">
        <v>-10000</v>
      </c>
    </row>
    <row r="54" spans="1:6" x14ac:dyDescent="0.25">
      <c r="A54" s="8">
        <v>100056</v>
      </c>
      <c r="B54" t="s">
        <v>73</v>
      </c>
      <c r="C54" t="s">
        <v>19</v>
      </c>
      <c r="D54" t="s">
        <v>311</v>
      </c>
      <c r="E54" t="s">
        <v>34</v>
      </c>
      <c r="F54" s="4">
        <v>-20000</v>
      </c>
    </row>
    <row r="55" spans="1:6" x14ac:dyDescent="0.25">
      <c r="A55" s="8">
        <v>100057</v>
      </c>
      <c r="B55" t="s">
        <v>22</v>
      </c>
      <c r="C55" t="s">
        <v>19</v>
      </c>
      <c r="D55" t="s">
        <v>310</v>
      </c>
      <c r="E55" t="s">
        <v>22</v>
      </c>
      <c r="F55" s="4">
        <v>-2000000</v>
      </c>
    </row>
    <row r="56" spans="1:6" x14ac:dyDescent="0.25">
      <c r="A56" s="8">
        <v>100058</v>
      </c>
      <c r="B56" t="s">
        <v>38</v>
      </c>
      <c r="C56" t="s">
        <v>19</v>
      </c>
      <c r="D56" t="s">
        <v>310</v>
      </c>
      <c r="E56" t="s">
        <v>38</v>
      </c>
      <c r="F56" s="4">
        <v>-3000000</v>
      </c>
    </row>
    <row r="57" spans="1:6" x14ac:dyDescent="0.25">
      <c r="A57" s="8">
        <v>100059</v>
      </c>
      <c r="B57" t="s">
        <v>40</v>
      </c>
      <c r="C57" t="s">
        <v>19</v>
      </c>
      <c r="D57" t="s">
        <v>310</v>
      </c>
      <c r="E57" t="s">
        <v>40</v>
      </c>
      <c r="F57" s="4">
        <v>-1000000</v>
      </c>
    </row>
    <row r="58" spans="1:6" x14ac:dyDescent="0.25">
      <c r="A58" s="8">
        <v>100060</v>
      </c>
      <c r="B58" t="s">
        <v>39</v>
      </c>
      <c r="C58" t="s">
        <v>19</v>
      </c>
      <c r="D58" t="s">
        <v>310</v>
      </c>
      <c r="E58" t="s">
        <v>39</v>
      </c>
      <c r="F58" s="4">
        <v>-500000</v>
      </c>
    </row>
  </sheetData>
  <autoFilter ref="A6:F58" xr:uid="{2D1D55A5-C1FB-491B-A1CF-71E335964B6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5178E-17EF-432C-B1E5-AEE29575ADEC}">
  <dimension ref="A1:F82"/>
  <sheetViews>
    <sheetView workbookViewId="0">
      <selection activeCell="D1" sqref="D1:D1048576"/>
    </sheetView>
  </sheetViews>
  <sheetFormatPr defaultRowHeight="15" x14ac:dyDescent="0.25"/>
  <cols>
    <col min="2" max="2" width="62.5703125" bestFit="1" customWidth="1"/>
    <col min="3" max="3" width="19" bestFit="1" customWidth="1"/>
    <col min="4" max="4" width="19" customWidth="1"/>
    <col min="5" max="5" width="61.140625" bestFit="1" customWidth="1"/>
    <col min="6" max="6" width="12.85546875" bestFit="1" customWidth="1"/>
  </cols>
  <sheetData>
    <row r="1" spans="1:6" x14ac:dyDescent="0.25">
      <c r="A1" t="s">
        <v>235</v>
      </c>
    </row>
    <row r="2" spans="1:6" x14ac:dyDescent="0.25">
      <c r="A2" s="1" t="s">
        <v>234</v>
      </c>
    </row>
    <row r="3" spans="1:6" x14ac:dyDescent="0.25">
      <c r="A3" s="1" t="s">
        <v>101</v>
      </c>
    </row>
    <row r="4" spans="1:6" x14ac:dyDescent="0.25">
      <c r="A4" s="1" t="s">
        <v>42</v>
      </c>
    </row>
    <row r="5" spans="1:6" x14ac:dyDescent="0.25">
      <c r="A5" s="43" t="s">
        <v>102</v>
      </c>
    </row>
    <row r="6" spans="1:6" x14ac:dyDescent="0.25">
      <c r="A6" s="1" t="s">
        <v>103</v>
      </c>
      <c r="B6" s="1"/>
    </row>
    <row r="7" spans="1:6" x14ac:dyDescent="0.25">
      <c r="A7" s="7" t="s">
        <v>64</v>
      </c>
      <c r="B7" s="1" t="s">
        <v>65</v>
      </c>
      <c r="C7" s="1" t="s">
        <v>232</v>
      </c>
      <c r="D7" s="1" t="s">
        <v>308</v>
      </c>
      <c r="E7" s="1" t="s">
        <v>312</v>
      </c>
      <c r="F7" s="1" t="s">
        <v>231</v>
      </c>
    </row>
    <row r="8" spans="1:6" x14ac:dyDescent="0.25">
      <c r="A8" s="8">
        <v>100001</v>
      </c>
      <c r="B8" t="s">
        <v>30</v>
      </c>
      <c r="C8" t="s">
        <v>23</v>
      </c>
      <c r="D8" t="s">
        <v>314</v>
      </c>
      <c r="E8" t="s">
        <v>44</v>
      </c>
      <c r="F8" s="50">
        <v>-3600000</v>
      </c>
    </row>
    <row r="9" spans="1:6" x14ac:dyDescent="0.25">
      <c r="A9" s="8">
        <v>100002</v>
      </c>
      <c r="B9" t="s">
        <v>79</v>
      </c>
      <c r="C9" t="s">
        <v>23</v>
      </c>
      <c r="D9" t="s">
        <v>314</v>
      </c>
      <c r="E9" t="s">
        <v>44</v>
      </c>
      <c r="F9" s="50">
        <v>-1800000</v>
      </c>
    </row>
    <row r="10" spans="1:6" x14ac:dyDescent="0.25">
      <c r="A10" s="8"/>
      <c r="F10" s="64"/>
    </row>
    <row r="11" spans="1:6" x14ac:dyDescent="0.25">
      <c r="A11" s="8">
        <v>100003</v>
      </c>
      <c r="B11" t="s">
        <v>80</v>
      </c>
      <c r="C11" t="s">
        <v>23</v>
      </c>
      <c r="D11" t="s">
        <v>314</v>
      </c>
      <c r="E11" t="s">
        <v>1</v>
      </c>
      <c r="F11" s="50">
        <v>270000</v>
      </c>
    </row>
    <row r="12" spans="1:6" x14ac:dyDescent="0.25">
      <c r="A12" s="8">
        <v>100004</v>
      </c>
      <c r="B12" t="s">
        <v>81</v>
      </c>
      <c r="C12" t="s">
        <v>23</v>
      </c>
      <c r="D12" t="s">
        <v>314</v>
      </c>
      <c r="E12" t="s">
        <v>1</v>
      </c>
      <c r="F12" s="50">
        <v>360000</v>
      </c>
    </row>
    <row r="13" spans="1:6" x14ac:dyDescent="0.25">
      <c r="A13" s="8"/>
      <c r="F13" s="64"/>
    </row>
    <row r="14" spans="1:6" x14ac:dyDescent="0.25">
      <c r="A14" s="8">
        <v>100005</v>
      </c>
      <c r="B14" t="s">
        <v>82</v>
      </c>
      <c r="C14" t="s">
        <v>23</v>
      </c>
      <c r="D14" t="s">
        <v>314</v>
      </c>
      <c r="E14" t="s">
        <v>3</v>
      </c>
      <c r="F14" s="50">
        <v>-9000</v>
      </c>
    </row>
    <row r="15" spans="1:6" x14ac:dyDescent="0.25">
      <c r="A15" s="8">
        <v>100006</v>
      </c>
      <c r="B15" t="s">
        <v>83</v>
      </c>
      <c r="C15" t="s">
        <v>23</v>
      </c>
      <c r="D15" t="s">
        <v>314</v>
      </c>
      <c r="E15" t="s">
        <v>3</v>
      </c>
      <c r="F15" s="50">
        <v>-18000</v>
      </c>
    </row>
    <row r="16" spans="1:6" x14ac:dyDescent="0.25">
      <c r="A16" s="8"/>
      <c r="F16" s="64"/>
    </row>
    <row r="17" spans="1:6" x14ac:dyDescent="0.25">
      <c r="A17" s="8">
        <v>100007</v>
      </c>
      <c r="B17" t="s">
        <v>84</v>
      </c>
      <c r="C17" t="s">
        <v>23</v>
      </c>
      <c r="D17" t="s">
        <v>314</v>
      </c>
      <c r="E17" t="s">
        <v>4</v>
      </c>
      <c r="F17" s="50">
        <v>27000</v>
      </c>
    </row>
    <row r="18" spans="1:6" x14ac:dyDescent="0.25">
      <c r="A18" s="8">
        <v>100008</v>
      </c>
      <c r="B18" t="s">
        <v>85</v>
      </c>
      <c r="C18" t="s">
        <v>23</v>
      </c>
      <c r="D18" t="s">
        <v>314</v>
      </c>
      <c r="E18" t="s">
        <v>4</v>
      </c>
      <c r="F18" s="50">
        <v>36000</v>
      </c>
    </row>
    <row r="19" spans="1:6" x14ac:dyDescent="0.25">
      <c r="A19" s="8"/>
      <c r="F19" s="64"/>
    </row>
    <row r="20" spans="1:6" x14ac:dyDescent="0.25">
      <c r="A20" s="8">
        <v>100009</v>
      </c>
      <c r="B20" t="s">
        <v>86</v>
      </c>
      <c r="C20" t="s">
        <v>23</v>
      </c>
      <c r="D20" t="s">
        <v>314</v>
      </c>
      <c r="E20" t="s">
        <v>7</v>
      </c>
      <c r="F20" s="50">
        <v>-9000</v>
      </c>
    </row>
    <row r="21" spans="1:6" x14ac:dyDescent="0.25">
      <c r="A21" s="8">
        <v>100010</v>
      </c>
      <c r="B21" t="s">
        <v>24</v>
      </c>
      <c r="C21" t="s">
        <v>23</v>
      </c>
      <c r="D21" t="s">
        <v>314</v>
      </c>
      <c r="E21" t="s">
        <v>7</v>
      </c>
      <c r="F21" s="50">
        <v>-18000</v>
      </c>
    </row>
    <row r="22" spans="1:6" x14ac:dyDescent="0.25">
      <c r="A22" s="8"/>
      <c r="F22" s="64"/>
    </row>
    <row r="23" spans="1:6" x14ac:dyDescent="0.25">
      <c r="A23" s="8">
        <v>100011</v>
      </c>
      <c r="B23" t="s">
        <v>87</v>
      </c>
      <c r="C23" t="s">
        <v>23</v>
      </c>
      <c r="D23" t="s">
        <v>315</v>
      </c>
      <c r="E23" t="s">
        <v>233</v>
      </c>
      <c r="F23" s="50">
        <v>1800000</v>
      </c>
    </row>
    <row r="24" spans="1:6" x14ac:dyDescent="0.25">
      <c r="A24" s="8">
        <v>100012</v>
      </c>
      <c r="B24" t="s">
        <v>88</v>
      </c>
      <c r="C24" t="s">
        <v>23</v>
      </c>
      <c r="D24" t="s">
        <v>315</v>
      </c>
      <c r="E24" t="s">
        <v>233</v>
      </c>
      <c r="F24" s="50">
        <v>36000</v>
      </c>
    </row>
    <row r="25" spans="1:6" x14ac:dyDescent="0.25">
      <c r="A25" s="8"/>
      <c r="F25" s="64"/>
    </row>
    <row r="26" spans="1:6" x14ac:dyDescent="0.25">
      <c r="A26" s="8">
        <v>100013</v>
      </c>
      <c r="B26" t="s">
        <v>89</v>
      </c>
      <c r="C26" t="s">
        <v>23</v>
      </c>
      <c r="D26" t="s">
        <v>315</v>
      </c>
      <c r="E26" t="s">
        <v>12</v>
      </c>
      <c r="F26" s="50">
        <v>36000</v>
      </c>
    </row>
    <row r="27" spans="1:6" x14ac:dyDescent="0.25">
      <c r="A27" s="8">
        <v>100014</v>
      </c>
      <c r="B27" t="s">
        <v>90</v>
      </c>
      <c r="C27" t="s">
        <v>23</v>
      </c>
      <c r="D27" t="s">
        <v>315</v>
      </c>
      <c r="E27" t="s">
        <v>12</v>
      </c>
      <c r="F27" s="50">
        <v>18000</v>
      </c>
    </row>
    <row r="28" spans="1:6" x14ac:dyDescent="0.25">
      <c r="A28" s="8"/>
      <c r="F28" s="64"/>
    </row>
    <row r="29" spans="1:6" x14ac:dyDescent="0.25">
      <c r="A29" s="8">
        <v>100015</v>
      </c>
      <c r="B29" t="s">
        <v>91</v>
      </c>
      <c r="C29" t="s">
        <v>23</v>
      </c>
      <c r="D29" t="s">
        <v>315</v>
      </c>
      <c r="E29" t="s">
        <v>13</v>
      </c>
      <c r="F29" s="50">
        <v>27000</v>
      </c>
    </row>
    <row r="30" spans="1:6" x14ac:dyDescent="0.25">
      <c r="A30" s="8">
        <v>100016</v>
      </c>
      <c r="B30" t="s">
        <v>92</v>
      </c>
      <c r="C30" t="s">
        <v>23</v>
      </c>
      <c r="D30" t="s">
        <v>315</v>
      </c>
      <c r="E30" t="s">
        <v>13</v>
      </c>
      <c r="F30" s="50">
        <v>36000</v>
      </c>
    </row>
    <row r="31" spans="1:6" x14ac:dyDescent="0.25">
      <c r="A31" s="8"/>
      <c r="F31" s="64"/>
    </row>
    <row r="32" spans="1:6" x14ac:dyDescent="0.25">
      <c r="A32" s="8">
        <v>100017</v>
      </c>
      <c r="B32" t="s">
        <v>93</v>
      </c>
      <c r="C32" t="s">
        <v>23</v>
      </c>
      <c r="D32" t="s">
        <v>315</v>
      </c>
      <c r="E32" t="s">
        <v>45</v>
      </c>
      <c r="F32" s="50">
        <v>9000</v>
      </c>
    </row>
    <row r="33" spans="1:6" x14ac:dyDescent="0.25">
      <c r="A33" s="8">
        <v>100018</v>
      </c>
      <c r="B33" t="s">
        <v>94</v>
      </c>
      <c r="C33" t="s">
        <v>23</v>
      </c>
      <c r="D33" t="s">
        <v>315</v>
      </c>
      <c r="E33" t="s">
        <v>45</v>
      </c>
      <c r="F33" s="50">
        <v>18000</v>
      </c>
    </row>
    <row r="34" spans="1:6" x14ac:dyDescent="0.25">
      <c r="A34" s="8"/>
      <c r="F34" s="64"/>
    </row>
    <row r="35" spans="1:6" x14ac:dyDescent="0.25">
      <c r="A35" s="8">
        <v>100019</v>
      </c>
      <c r="B35" t="s">
        <v>95</v>
      </c>
      <c r="C35" t="s">
        <v>23</v>
      </c>
      <c r="D35" t="s">
        <v>315</v>
      </c>
      <c r="E35" t="s">
        <v>46</v>
      </c>
      <c r="F35" s="50">
        <v>27000</v>
      </c>
    </row>
    <row r="36" spans="1:6" x14ac:dyDescent="0.25">
      <c r="A36" s="8">
        <v>100020</v>
      </c>
      <c r="B36" t="s">
        <v>96</v>
      </c>
      <c r="C36" t="s">
        <v>23</v>
      </c>
      <c r="D36" t="s">
        <v>315</v>
      </c>
      <c r="E36" t="s">
        <v>47</v>
      </c>
      <c r="F36" s="50">
        <v>36000</v>
      </c>
    </row>
    <row r="37" spans="1:6" x14ac:dyDescent="0.25">
      <c r="A37" s="8"/>
      <c r="F37" s="64"/>
    </row>
    <row r="38" spans="1:6" x14ac:dyDescent="0.25">
      <c r="A38" s="8">
        <v>100021</v>
      </c>
      <c r="B38" t="s">
        <v>17</v>
      </c>
      <c r="C38" t="s">
        <v>23</v>
      </c>
      <c r="D38" t="s">
        <v>313</v>
      </c>
      <c r="E38" t="s">
        <v>17</v>
      </c>
      <c r="F38" s="50">
        <v>450000</v>
      </c>
    </row>
    <row r="39" spans="1:6" x14ac:dyDescent="0.25">
      <c r="A39" s="8"/>
      <c r="F39" s="64"/>
    </row>
    <row r="40" spans="1:6" x14ac:dyDescent="0.25">
      <c r="A40" s="8">
        <v>100030</v>
      </c>
      <c r="B40" t="s">
        <v>97</v>
      </c>
      <c r="C40" t="s">
        <v>19</v>
      </c>
      <c r="D40" t="s">
        <v>26</v>
      </c>
      <c r="E40" t="s">
        <v>20</v>
      </c>
      <c r="F40" s="50">
        <v>3258000</v>
      </c>
    </row>
    <row r="41" spans="1:6" x14ac:dyDescent="0.25">
      <c r="A41" s="8">
        <v>100031</v>
      </c>
      <c r="B41" t="s">
        <v>98</v>
      </c>
      <c r="C41" t="s">
        <v>19</v>
      </c>
      <c r="D41" t="s">
        <v>26</v>
      </c>
      <c r="E41" t="s">
        <v>20</v>
      </c>
      <c r="F41" s="50">
        <v>36000</v>
      </c>
    </row>
    <row r="42" spans="1:6" x14ac:dyDescent="0.25">
      <c r="A42" s="8"/>
      <c r="F42" s="64"/>
    </row>
    <row r="43" spans="1:6" x14ac:dyDescent="0.25">
      <c r="A43" s="8">
        <v>100032</v>
      </c>
      <c r="B43" t="s">
        <v>52</v>
      </c>
      <c r="C43" t="s">
        <v>19</v>
      </c>
      <c r="D43" t="s">
        <v>26</v>
      </c>
      <c r="E43" t="s">
        <v>25</v>
      </c>
      <c r="F43" s="50">
        <v>9000</v>
      </c>
    </row>
    <row r="44" spans="1:6" x14ac:dyDescent="0.25">
      <c r="A44" s="8">
        <v>100033</v>
      </c>
      <c r="B44" t="s">
        <v>51</v>
      </c>
      <c r="C44" t="s">
        <v>19</v>
      </c>
      <c r="D44" t="s">
        <v>26</v>
      </c>
      <c r="E44" t="s">
        <v>25</v>
      </c>
      <c r="F44" s="50">
        <v>18000</v>
      </c>
    </row>
    <row r="45" spans="1:6" x14ac:dyDescent="0.25">
      <c r="A45" s="8"/>
      <c r="F45" s="64"/>
    </row>
    <row r="46" spans="1:6" x14ac:dyDescent="0.25">
      <c r="A46" s="8">
        <v>100034</v>
      </c>
      <c r="B46" t="s">
        <v>53</v>
      </c>
      <c r="C46" t="s">
        <v>19</v>
      </c>
      <c r="D46" t="s">
        <v>26</v>
      </c>
      <c r="E46" t="s">
        <v>27</v>
      </c>
      <c r="F46" s="50">
        <v>27000</v>
      </c>
    </row>
    <row r="47" spans="1:6" x14ac:dyDescent="0.25">
      <c r="A47" s="8">
        <v>100035</v>
      </c>
      <c r="B47" t="s">
        <v>54</v>
      </c>
      <c r="C47" t="s">
        <v>19</v>
      </c>
      <c r="D47" t="s">
        <v>26</v>
      </c>
      <c r="E47" t="s">
        <v>27</v>
      </c>
      <c r="F47" s="50">
        <v>36000</v>
      </c>
    </row>
    <row r="48" spans="1:6" x14ac:dyDescent="0.25">
      <c r="A48" s="8"/>
      <c r="F48" s="64"/>
    </row>
    <row r="49" spans="1:6" x14ac:dyDescent="0.25">
      <c r="A49" s="8">
        <v>100036</v>
      </c>
      <c r="B49" t="s">
        <v>55</v>
      </c>
      <c r="C49" t="s">
        <v>19</v>
      </c>
      <c r="D49" t="s">
        <v>26</v>
      </c>
      <c r="E49" t="s">
        <v>28</v>
      </c>
      <c r="F49" s="50">
        <v>9000</v>
      </c>
    </row>
    <row r="50" spans="1:6" x14ac:dyDescent="0.25">
      <c r="A50" s="8">
        <v>100037</v>
      </c>
      <c r="B50" t="s">
        <v>56</v>
      </c>
      <c r="C50" t="s">
        <v>19</v>
      </c>
      <c r="D50" t="s">
        <v>26</v>
      </c>
      <c r="E50" t="s">
        <v>28</v>
      </c>
      <c r="F50" s="50">
        <v>18000</v>
      </c>
    </row>
    <row r="51" spans="1:6" x14ac:dyDescent="0.25">
      <c r="A51" s="8"/>
      <c r="F51" s="64"/>
    </row>
    <row r="52" spans="1:6" x14ac:dyDescent="0.25">
      <c r="A52" s="8">
        <v>100038</v>
      </c>
      <c r="B52" t="s">
        <v>57</v>
      </c>
      <c r="C52" t="s">
        <v>19</v>
      </c>
      <c r="D52" t="s">
        <v>26</v>
      </c>
      <c r="E52" t="s">
        <v>29</v>
      </c>
      <c r="F52" s="50">
        <v>27000</v>
      </c>
    </row>
    <row r="53" spans="1:6" x14ac:dyDescent="0.25">
      <c r="A53" s="8">
        <v>100039</v>
      </c>
      <c r="B53" t="s">
        <v>58</v>
      </c>
      <c r="C53" t="s">
        <v>19</v>
      </c>
      <c r="D53" t="s">
        <v>26</v>
      </c>
      <c r="E53" t="s">
        <v>29</v>
      </c>
      <c r="F53" s="50">
        <v>27000</v>
      </c>
    </row>
    <row r="54" spans="1:6" x14ac:dyDescent="0.25">
      <c r="A54" s="8"/>
      <c r="F54" s="64"/>
    </row>
    <row r="55" spans="1:6" x14ac:dyDescent="0.25">
      <c r="A55" s="8">
        <v>100040</v>
      </c>
      <c r="B55" t="s">
        <v>59</v>
      </c>
      <c r="C55" t="s">
        <v>19</v>
      </c>
      <c r="D55" t="s">
        <v>26</v>
      </c>
      <c r="E55" t="s">
        <v>30</v>
      </c>
      <c r="F55" s="50">
        <v>1260000</v>
      </c>
    </row>
    <row r="56" spans="1:6" x14ac:dyDescent="0.25">
      <c r="A56" s="8">
        <v>100041</v>
      </c>
      <c r="B56" t="s">
        <v>60</v>
      </c>
      <c r="C56" t="s">
        <v>19</v>
      </c>
      <c r="D56" t="s">
        <v>26</v>
      </c>
      <c r="E56" t="s">
        <v>30</v>
      </c>
      <c r="F56" s="50">
        <v>1350000</v>
      </c>
    </row>
    <row r="57" spans="1:6" x14ac:dyDescent="0.25">
      <c r="A57" s="8">
        <v>100042</v>
      </c>
      <c r="B57" t="s">
        <v>61</v>
      </c>
      <c r="C57" t="s">
        <v>19</v>
      </c>
      <c r="D57" t="s">
        <v>26</v>
      </c>
      <c r="E57" t="s">
        <v>30</v>
      </c>
      <c r="F57" s="50">
        <v>18000</v>
      </c>
    </row>
    <row r="58" spans="1:6" x14ac:dyDescent="0.25">
      <c r="A58" s="8"/>
      <c r="F58" s="64"/>
    </row>
    <row r="59" spans="1:6" x14ac:dyDescent="0.25">
      <c r="A59" s="8">
        <v>100043</v>
      </c>
      <c r="B59" t="s">
        <v>62</v>
      </c>
      <c r="C59" t="s">
        <v>19</v>
      </c>
      <c r="D59" t="s">
        <v>26</v>
      </c>
      <c r="E59" t="s">
        <v>21</v>
      </c>
      <c r="F59" s="50">
        <v>270000</v>
      </c>
    </row>
    <row r="60" spans="1:6" x14ac:dyDescent="0.25">
      <c r="A60" s="8">
        <v>100044</v>
      </c>
      <c r="B60" t="s">
        <v>63</v>
      </c>
      <c r="C60" t="s">
        <v>19</v>
      </c>
      <c r="D60" t="s">
        <v>26</v>
      </c>
      <c r="E60" t="s">
        <v>21</v>
      </c>
      <c r="F60" s="50">
        <v>3600000</v>
      </c>
    </row>
    <row r="61" spans="1:6" x14ac:dyDescent="0.25">
      <c r="A61" s="8">
        <v>100045</v>
      </c>
      <c r="B61" t="s">
        <v>49</v>
      </c>
      <c r="C61" t="s">
        <v>19</v>
      </c>
      <c r="D61" t="s">
        <v>26</v>
      </c>
      <c r="E61" t="s">
        <v>21</v>
      </c>
      <c r="F61" s="50">
        <v>-900000</v>
      </c>
    </row>
    <row r="62" spans="1:6" x14ac:dyDescent="0.25">
      <c r="A62" s="8">
        <v>100046</v>
      </c>
      <c r="B62" t="s">
        <v>50</v>
      </c>
      <c r="C62" t="s">
        <v>19</v>
      </c>
      <c r="D62" t="s">
        <v>26</v>
      </c>
      <c r="E62" t="s">
        <v>21</v>
      </c>
      <c r="F62" s="50">
        <v>-720000</v>
      </c>
    </row>
    <row r="63" spans="1:6" x14ac:dyDescent="0.25">
      <c r="A63" s="8"/>
      <c r="F63" s="64"/>
    </row>
    <row r="64" spans="1:6" x14ac:dyDescent="0.25">
      <c r="A64" s="8">
        <v>100047</v>
      </c>
      <c r="B64" t="s">
        <v>66</v>
      </c>
      <c r="C64" t="s">
        <v>19</v>
      </c>
      <c r="D64" t="s">
        <v>311</v>
      </c>
      <c r="E64" t="s">
        <v>32</v>
      </c>
      <c r="F64" s="50">
        <v>-18000</v>
      </c>
    </row>
    <row r="65" spans="1:6" x14ac:dyDescent="0.25">
      <c r="A65" s="8">
        <v>100048</v>
      </c>
      <c r="B65" t="s">
        <v>67</v>
      </c>
      <c r="C65" t="s">
        <v>19</v>
      </c>
      <c r="D65" t="s">
        <v>311</v>
      </c>
      <c r="E65" t="s">
        <v>32</v>
      </c>
      <c r="F65" s="50">
        <v>-27000</v>
      </c>
    </row>
    <row r="66" spans="1:6" x14ac:dyDescent="0.25">
      <c r="A66" s="8"/>
      <c r="F66" s="64"/>
    </row>
    <row r="67" spans="1:6" x14ac:dyDescent="0.25">
      <c r="A67" s="8">
        <v>100049</v>
      </c>
      <c r="B67" t="s">
        <v>68</v>
      </c>
      <c r="C67" t="s">
        <v>19</v>
      </c>
      <c r="D67" t="s">
        <v>311</v>
      </c>
      <c r="E67" t="s">
        <v>33</v>
      </c>
      <c r="F67" s="50">
        <v>-27000</v>
      </c>
    </row>
    <row r="68" spans="1:6" x14ac:dyDescent="0.25">
      <c r="A68" s="8">
        <v>100050</v>
      </c>
      <c r="B68" t="s">
        <v>69</v>
      </c>
      <c r="C68" t="s">
        <v>19</v>
      </c>
      <c r="D68" t="s">
        <v>311</v>
      </c>
      <c r="E68" t="s">
        <v>33</v>
      </c>
      <c r="F68" s="50">
        <v>-36000</v>
      </c>
    </row>
    <row r="69" spans="1:6" x14ac:dyDescent="0.25">
      <c r="A69" s="8"/>
      <c r="F69" s="64"/>
    </row>
    <row r="70" spans="1:6" x14ac:dyDescent="0.25">
      <c r="A70" s="8">
        <v>100051</v>
      </c>
      <c r="B70" t="s">
        <v>55</v>
      </c>
      <c r="C70" t="s">
        <v>19</v>
      </c>
      <c r="D70" t="s">
        <v>311</v>
      </c>
      <c r="E70" t="s">
        <v>28</v>
      </c>
      <c r="F70" s="50">
        <v>-9000</v>
      </c>
    </row>
    <row r="71" spans="1:6" x14ac:dyDescent="0.25">
      <c r="A71" s="8">
        <v>100052</v>
      </c>
      <c r="B71" t="s">
        <v>56</v>
      </c>
      <c r="C71" t="s">
        <v>19</v>
      </c>
      <c r="D71" t="s">
        <v>311</v>
      </c>
      <c r="E71" t="s">
        <v>28</v>
      </c>
      <c r="F71" s="50">
        <v>-18000</v>
      </c>
    </row>
    <row r="72" spans="1:6" x14ac:dyDescent="0.25">
      <c r="A72" s="8"/>
      <c r="F72" s="64"/>
    </row>
    <row r="73" spans="1:6" x14ac:dyDescent="0.25">
      <c r="A73" s="8">
        <v>100053</v>
      </c>
      <c r="B73" t="s">
        <v>70</v>
      </c>
      <c r="C73" t="s">
        <v>19</v>
      </c>
      <c r="D73" t="s">
        <v>311</v>
      </c>
      <c r="E73" t="s">
        <v>35</v>
      </c>
      <c r="F73" s="50">
        <v>-27000</v>
      </c>
    </row>
    <row r="74" spans="1:6" x14ac:dyDescent="0.25">
      <c r="A74" s="8">
        <v>100054</v>
      </c>
      <c r="B74" t="s">
        <v>71</v>
      </c>
      <c r="C74" t="s">
        <v>19</v>
      </c>
      <c r="D74" t="s">
        <v>311</v>
      </c>
      <c r="E74" t="s">
        <v>35</v>
      </c>
      <c r="F74" s="50">
        <v>-36000</v>
      </c>
    </row>
    <row r="75" spans="1:6" x14ac:dyDescent="0.25">
      <c r="A75" s="8"/>
      <c r="F75" s="64"/>
    </row>
    <row r="76" spans="1:6" x14ac:dyDescent="0.25">
      <c r="A76" s="8">
        <v>100055</v>
      </c>
      <c r="B76" t="s">
        <v>72</v>
      </c>
      <c r="C76" t="s">
        <v>19</v>
      </c>
      <c r="D76" t="s">
        <v>311</v>
      </c>
      <c r="E76" t="s">
        <v>34</v>
      </c>
      <c r="F76" s="50">
        <v>-9000</v>
      </c>
    </row>
    <row r="77" spans="1:6" x14ac:dyDescent="0.25">
      <c r="A77" s="8">
        <v>100056</v>
      </c>
      <c r="B77" t="s">
        <v>73</v>
      </c>
      <c r="C77" t="s">
        <v>19</v>
      </c>
      <c r="D77" t="s">
        <v>311</v>
      </c>
      <c r="E77" t="s">
        <v>34</v>
      </c>
      <c r="F77" s="50">
        <v>-18000</v>
      </c>
    </row>
    <row r="78" spans="1:6" x14ac:dyDescent="0.25">
      <c r="A78" s="8"/>
      <c r="F78" s="64"/>
    </row>
    <row r="79" spans="1:6" x14ac:dyDescent="0.25">
      <c r="A79" s="8">
        <v>100057</v>
      </c>
      <c r="B79" t="s">
        <v>22</v>
      </c>
      <c r="C79" t="s">
        <v>19</v>
      </c>
      <c r="D79" t="s">
        <v>310</v>
      </c>
      <c r="E79" t="s">
        <v>22</v>
      </c>
      <c r="F79" s="50">
        <v>-2000000</v>
      </c>
    </row>
    <row r="80" spans="1:6" x14ac:dyDescent="0.25">
      <c r="A80" s="8">
        <v>100058</v>
      </c>
      <c r="B80" t="s">
        <v>38</v>
      </c>
      <c r="C80" t="s">
        <v>19</v>
      </c>
      <c r="D80" t="s">
        <v>310</v>
      </c>
      <c r="E80" t="s">
        <v>38</v>
      </c>
      <c r="F80" s="50">
        <v>-2400000</v>
      </c>
    </row>
    <row r="81" spans="1:6" x14ac:dyDescent="0.25">
      <c r="A81" s="8">
        <v>100059</v>
      </c>
      <c r="B81" t="s">
        <v>40</v>
      </c>
      <c r="C81" t="s">
        <v>19</v>
      </c>
      <c r="D81" t="s">
        <v>310</v>
      </c>
      <c r="E81" t="s">
        <v>40</v>
      </c>
      <c r="F81" s="50">
        <v>-1000000</v>
      </c>
    </row>
    <row r="82" spans="1:6" x14ac:dyDescent="0.25">
      <c r="A82" s="8">
        <v>100060</v>
      </c>
      <c r="B82" t="s">
        <v>39</v>
      </c>
      <c r="C82" t="s">
        <v>19</v>
      </c>
      <c r="D82" t="s">
        <v>310</v>
      </c>
      <c r="E82" t="s">
        <v>39</v>
      </c>
      <c r="F82" s="50">
        <v>-450000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72C0C-C466-4F29-B65B-C1C0D82B5365}">
  <dimension ref="A1:J140"/>
  <sheetViews>
    <sheetView zoomScale="90" zoomScaleNormal="90" workbookViewId="0">
      <pane ySplit="1" topLeftCell="A29" activePane="bottomLeft" state="frozen"/>
      <selection pane="bottomLeft" activeCell="H42" sqref="H42"/>
    </sheetView>
  </sheetViews>
  <sheetFormatPr defaultRowHeight="15" outlineLevelRow="1" outlineLevelCol="1" x14ac:dyDescent="0.25"/>
  <cols>
    <col min="1" max="1" width="9.140625" style="8"/>
    <col min="2" max="2" width="39.5703125" customWidth="1"/>
    <col min="3" max="3" width="23.85546875" customWidth="1"/>
    <col min="4" max="4" width="10.5703125" customWidth="1"/>
    <col min="5" max="5" width="15.140625" customWidth="1"/>
    <col min="6" max="6" width="13" style="2" customWidth="1"/>
    <col min="7" max="7" width="14.28515625" style="2" bestFit="1" customWidth="1"/>
    <col min="8" max="8" width="17" bestFit="1" customWidth="1"/>
    <col min="9" max="9" width="17" customWidth="1" outlineLevel="1"/>
    <col min="10" max="10" width="12.85546875" bestFit="1" customWidth="1"/>
  </cols>
  <sheetData>
    <row r="1" spans="2:9" ht="15.75" thickBot="1" x14ac:dyDescent="0.3">
      <c r="I1" s="4">
        <v>0</v>
      </c>
    </row>
    <row r="2" spans="2:9" x14ac:dyDescent="0.25">
      <c r="B2" s="9" t="s">
        <v>106</v>
      </c>
      <c r="C2" s="10"/>
      <c r="D2" s="10"/>
      <c r="E2" s="10"/>
      <c r="F2" s="11"/>
      <c r="G2" s="11"/>
      <c r="H2" s="65"/>
      <c r="I2" s="65"/>
    </row>
    <row r="3" spans="2:9" x14ac:dyDescent="0.25">
      <c r="B3" s="12" t="s">
        <v>236</v>
      </c>
      <c r="F3" s="13"/>
      <c r="G3" s="13"/>
      <c r="H3" s="78">
        <v>2023</v>
      </c>
      <c r="I3" s="78">
        <v>2022</v>
      </c>
    </row>
    <row r="4" spans="2:9" x14ac:dyDescent="0.25">
      <c r="B4" s="12" t="s">
        <v>77</v>
      </c>
      <c r="F4" s="13"/>
      <c r="G4" s="13"/>
      <c r="H4" s="66" t="s">
        <v>104</v>
      </c>
      <c r="I4" s="66" t="s">
        <v>104</v>
      </c>
    </row>
    <row r="5" spans="2:9" x14ac:dyDescent="0.25">
      <c r="B5" s="14"/>
      <c r="F5" s="13"/>
      <c r="G5" s="13"/>
      <c r="H5" s="67"/>
      <c r="I5" s="67"/>
    </row>
    <row r="6" spans="2:9" x14ac:dyDescent="0.25">
      <c r="B6" s="14" t="s">
        <v>0</v>
      </c>
      <c r="F6" s="13"/>
      <c r="G6" s="13"/>
      <c r="H6" s="67">
        <f>-H67</f>
        <v>6000000</v>
      </c>
      <c r="I6" s="67">
        <f>-I67</f>
        <v>5400000</v>
      </c>
    </row>
    <row r="7" spans="2:9" x14ac:dyDescent="0.25">
      <c r="B7" s="14" t="s">
        <v>1</v>
      </c>
      <c r="F7" s="13"/>
      <c r="G7" s="13"/>
      <c r="H7" s="67">
        <f>-H70</f>
        <v>-700000</v>
      </c>
      <c r="I7" s="67">
        <f>-I70</f>
        <v>-630000</v>
      </c>
    </row>
    <row r="8" spans="2:9" x14ac:dyDescent="0.25">
      <c r="B8" s="12" t="s">
        <v>2</v>
      </c>
      <c r="C8" s="1"/>
      <c r="D8" s="1"/>
      <c r="E8" s="1"/>
      <c r="F8" s="13"/>
      <c r="G8" s="13"/>
      <c r="H8" s="68">
        <f>SUM(H6:H7)</f>
        <v>5300000</v>
      </c>
      <c r="I8" s="68">
        <f>SUM(I6:I7)</f>
        <v>4770000</v>
      </c>
    </row>
    <row r="9" spans="2:9" x14ac:dyDescent="0.25">
      <c r="B9" s="14"/>
      <c r="F9" s="13"/>
      <c r="G9" s="13"/>
      <c r="H9" s="67"/>
      <c r="I9" s="67"/>
    </row>
    <row r="10" spans="2:9" x14ac:dyDescent="0.25">
      <c r="B10" s="14" t="s">
        <v>3</v>
      </c>
      <c r="F10" s="13"/>
      <c r="G10" s="13"/>
      <c r="H10" s="67">
        <f>-H73</f>
        <v>30000</v>
      </c>
      <c r="I10" s="67">
        <f>-I73</f>
        <v>27000</v>
      </c>
    </row>
    <row r="11" spans="2:9" x14ac:dyDescent="0.25">
      <c r="B11" s="14" t="s">
        <v>4</v>
      </c>
      <c r="F11" s="13"/>
      <c r="G11" s="13"/>
      <c r="H11" s="67">
        <f>-H76</f>
        <v>-70000</v>
      </c>
      <c r="I11" s="67">
        <f>-I76</f>
        <v>-63000</v>
      </c>
    </row>
    <row r="12" spans="2:9" x14ac:dyDescent="0.25">
      <c r="B12" s="12" t="s">
        <v>5</v>
      </c>
      <c r="F12" s="13"/>
      <c r="G12" s="13"/>
      <c r="H12" s="68">
        <f>SUM(H10:H11)</f>
        <v>-40000</v>
      </c>
      <c r="I12" s="68">
        <f>SUM(I10:I11)</f>
        <v>-36000</v>
      </c>
    </row>
    <row r="13" spans="2:9" x14ac:dyDescent="0.25">
      <c r="B13" s="14"/>
      <c r="F13" s="13"/>
      <c r="G13" s="13"/>
      <c r="H13" s="67"/>
      <c r="I13" s="67"/>
    </row>
    <row r="14" spans="2:9" x14ac:dyDescent="0.25">
      <c r="B14" s="12" t="s">
        <v>6</v>
      </c>
      <c r="F14" s="13"/>
      <c r="G14" s="13"/>
      <c r="H14" s="69">
        <f>H8+H12</f>
        <v>5260000</v>
      </c>
      <c r="I14" s="69">
        <f>I8+I12</f>
        <v>4734000</v>
      </c>
    </row>
    <row r="15" spans="2:9" x14ac:dyDescent="0.25">
      <c r="B15" s="14" t="s">
        <v>7</v>
      </c>
      <c r="F15" s="13"/>
      <c r="G15" s="13"/>
      <c r="H15" s="67">
        <f>-H79</f>
        <v>30000</v>
      </c>
      <c r="I15" s="67">
        <f>-I79</f>
        <v>27000</v>
      </c>
    </row>
    <row r="16" spans="2:9" ht="15.75" thickBot="1" x14ac:dyDescent="0.3">
      <c r="B16" s="12" t="s">
        <v>8</v>
      </c>
      <c r="C16" s="1"/>
      <c r="D16" s="1"/>
      <c r="E16" s="1"/>
      <c r="F16" s="13"/>
      <c r="G16" s="13"/>
      <c r="H16" s="70">
        <f>SUM(H14:H15)</f>
        <v>5290000</v>
      </c>
      <c r="I16" s="70">
        <f>SUM(I14:I15)</f>
        <v>4761000</v>
      </c>
    </row>
    <row r="17" spans="2:9" x14ac:dyDescent="0.25">
      <c r="B17" s="14"/>
      <c r="F17" s="13"/>
      <c r="G17" s="13"/>
      <c r="H17" s="67"/>
      <c r="I17" s="67"/>
    </row>
    <row r="18" spans="2:9" x14ac:dyDescent="0.25">
      <c r="B18" s="14" t="s">
        <v>9</v>
      </c>
      <c r="F18" s="13"/>
      <c r="G18" s="13"/>
      <c r="H18" s="67"/>
      <c r="I18" s="67"/>
    </row>
    <row r="19" spans="2:9" ht="15.75" thickBot="1" x14ac:dyDescent="0.3">
      <c r="B19" s="12" t="s">
        <v>10</v>
      </c>
      <c r="C19" s="1"/>
      <c r="D19" s="1"/>
      <c r="E19" s="1"/>
      <c r="F19" s="13"/>
      <c r="G19" s="13"/>
      <c r="H19" s="70">
        <f>H16+H18</f>
        <v>5290000</v>
      </c>
      <c r="I19" s="70">
        <f>I16+I18</f>
        <v>4761000</v>
      </c>
    </row>
    <row r="20" spans="2:9" x14ac:dyDescent="0.25">
      <c r="B20" s="14"/>
      <c r="F20" s="13"/>
      <c r="G20" s="13"/>
      <c r="H20" s="67"/>
      <c r="I20" s="67"/>
    </row>
    <row r="21" spans="2:9" x14ac:dyDescent="0.25">
      <c r="B21" s="14" t="s">
        <v>11</v>
      </c>
      <c r="F21" s="13"/>
      <c r="G21" s="13"/>
      <c r="H21" s="67">
        <f>-H82</f>
        <v>-2040000</v>
      </c>
      <c r="I21" s="67">
        <f>-I82</f>
        <v>-1836000</v>
      </c>
    </row>
    <row r="22" spans="2:9" x14ac:dyDescent="0.25">
      <c r="B22" s="14" t="s">
        <v>12</v>
      </c>
      <c r="F22" s="13"/>
      <c r="G22" s="13"/>
      <c r="H22" s="67">
        <f>-H85</f>
        <v>-60000</v>
      </c>
      <c r="I22" s="67">
        <f>-I85</f>
        <v>-54000</v>
      </c>
    </row>
    <row r="23" spans="2:9" x14ac:dyDescent="0.25">
      <c r="B23" s="14" t="s">
        <v>13</v>
      </c>
      <c r="F23" s="13"/>
      <c r="G23" s="13"/>
      <c r="H23" s="67">
        <f>-H88</f>
        <v>-70000</v>
      </c>
      <c r="I23" s="67">
        <f>-I88</f>
        <v>-63000</v>
      </c>
    </row>
    <row r="24" spans="2:9" x14ac:dyDescent="0.25">
      <c r="B24" s="14" t="s">
        <v>45</v>
      </c>
      <c r="F24" s="13"/>
      <c r="G24" s="13"/>
      <c r="H24" s="67">
        <f>-H91</f>
        <v>-30000</v>
      </c>
      <c r="I24" s="67">
        <f>-I91</f>
        <v>-27000</v>
      </c>
    </row>
    <row r="25" spans="2:9" x14ac:dyDescent="0.25">
      <c r="B25" s="14" t="s">
        <v>14</v>
      </c>
      <c r="F25" s="13"/>
      <c r="G25" s="13"/>
      <c r="H25" s="67">
        <f>-H94</f>
        <v>-70000</v>
      </c>
      <c r="I25" s="67">
        <f>-I94</f>
        <v>-63000</v>
      </c>
    </row>
    <row r="26" spans="2:9" x14ac:dyDescent="0.25">
      <c r="B26" s="12" t="s">
        <v>15</v>
      </c>
      <c r="C26" s="1"/>
      <c r="D26" s="1"/>
      <c r="E26" s="1"/>
      <c r="F26" s="13"/>
      <c r="G26" s="13"/>
      <c r="H26" s="71">
        <f>SUM(H21:H25)</f>
        <v>-2270000</v>
      </c>
      <c r="I26" s="71">
        <f>SUM(I21:I25)</f>
        <v>-2043000</v>
      </c>
    </row>
    <row r="27" spans="2:9" x14ac:dyDescent="0.25">
      <c r="B27" s="12" t="s">
        <v>16</v>
      </c>
      <c r="C27" s="1"/>
      <c r="D27" s="1"/>
      <c r="E27" s="1"/>
      <c r="F27" s="13"/>
      <c r="G27" s="13"/>
      <c r="H27" s="71">
        <f>H19+H26</f>
        <v>3020000</v>
      </c>
      <c r="I27" s="71">
        <f>I19+I26</f>
        <v>2718000</v>
      </c>
    </row>
    <row r="28" spans="2:9" x14ac:dyDescent="0.25">
      <c r="B28" s="14" t="s">
        <v>17</v>
      </c>
      <c r="F28" s="13"/>
      <c r="G28" s="13"/>
      <c r="H28" s="67">
        <f>-H96</f>
        <v>-500000</v>
      </c>
      <c r="I28" s="67">
        <f>-I96</f>
        <v>-450000</v>
      </c>
    </row>
    <row r="29" spans="2:9" ht="15.75" thickBot="1" x14ac:dyDescent="0.3">
      <c r="B29" s="12" t="s">
        <v>18</v>
      </c>
      <c r="C29" s="1"/>
      <c r="D29" s="1"/>
      <c r="E29" s="1"/>
      <c r="F29" s="13"/>
      <c r="G29" s="13"/>
      <c r="H29" s="72">
        <f>H27+H28</f>
        <v>2520000</v>
      </c>
      <c r="I29" s="72">
        <f>I27+I28</f>
        <v>2268000</v>
      </c>
    </row>
    <row r="30" spans="2:9" ht="16.5" thickTop="1" thickBot="1" x14ac:dyDescent="0.3">
      <c r="B30" s="15"/>
      <c r="C30" s="16"/>
      <c r="D30" s="16"/>
      <c r="E30" s="16"/>
      <c r="F30" s="17"/>
      <c r="G30" s="18"/>
      <c r="H30" s="74"/>
      <c r="I30" s="73"/>
    </row>
    <row r="31" spans="2:9" ht="15.75" thickBot="1" x14ac:dyDescent="0.3">
      <c r="B31" s="1"/>
      <c r="C31" s="1"/>
      <c r="D31" s="1"/>
      <c r="E31" s="1"/>
      <c r="G31" s="3"/>
    </row>
    <row r="32" spans="2:9" x14ac:dyDescent="0.25">
      <c r="B32" s="22" t="s">
        <v>106</v>
      </c>
      <c r="C32" s="23"/>
      <c r="D32" s="23"/>
      <c r="E32" s="23"/>
      <c r="F32" s="24"/>
      <c r="G32" s="25"/>
      <c r="H32" s="26"/>
    </row>
    <row r="33" spans="2:9" x14ac:dyDescent="0.25">
      <c r="B33" s="27" t="s">
        <v>76</v>
      </c>
      <c r="C33" s="28"/>
      <c r="D33" s="28"/>
      <c r="E33" s="28"/>
      <c r="F33" s="29"/>
      <c r="G33" s="30"/>
      <c r="H33" s="31"/>
    </row>
    <row r="34" spans="2:9" x14ac:dyDescent="0.25">
      <c r="B34" s="27" t="s">
        <v>78</v>
      </c>
      <c r="C34" s="28"/>
      <c r="D34" s="28"/>
      <c r="E34" s="28"/>
      <c r="F34" s="29"/>
      <c r="G34" s="30"/>
      <c r="H34" s="31">
        <v>2023</v>
      </c>
      <c r="I34">
        <v>2022</v>
      </c>
    </row>
    <row r="35" spans="2:9" x14ac:dyDescent="0.25">
      <c r="B35" s="27"/>
      <c r="C35" s="28"/>
      <c r="D35" s="28"/>
      <c r="E35" s="28"/>
      <c r="F35" s="29"/>
      <c r="G35" s="30"/>
      <c r="H35" s="32" t="s">
        <v>104</v>
      </c>
    </row>
    <row r="36" spans="2:9" x14ac:dyDescent="0.25">
      <c r="B36" s="27" t="s">
        <v>26</v>
      </c>
      <c r="C36" s="28"/>
      <c r="D36" s="28"/>
      <c r="E36" s="28"/>
      <c r="F36" s="29"/>
      <c r="G36" s="30"/>
      <c r="H36" s="31"/>
    </row>
    <row r="37" spans="2:9" x14ac:dyDescent="0.25">
      <c r="B37" s="33" t="s">
        <v>20</v>
      </c>
      <c r="C37" s="34"/>
      <c r="D37" s="34"/>
      <c r="E37" s="34"/>
      <c r="F37" s="29"/>
      <c r="G37" s="29"/>
      <c r="H37" s="35">
        <f>H99</f>
        <v>3660000</v>
      </c>
      <c r="I37" s="35">
        <f>I99</f>
        <v>3294000</v>
      </c>
    </row>
    <row r="38" spans="2:9" x14ac:dyDescent="0.25">
      <c r="B38" s="33" t="s">
        <v>25</v>
      </c>
      <c r="C38" s="34"/>
      <c r="D38" s="34"/>
      <c r="E38" s="34"/>
      <c r="F38" s="29"/>
      <c r="G38" s="29"/>
      <c r="H38" s="35">
        <f>H102</f>
        <v>30000</v>
      </c>
      <c r="I38" s="35">
        <f>I102</f>
        <v>27000</v>
      </c>
    </row>
    <row r="39" spans="2:9" x14ac:dyDescent="0.25">
      <c r="B39" s="33" t="s">
        <v>27</v>
      </c>
      <c r="C39" s="34"/>
      <c r="D39" s="34"/>
      <c r="E39" s="34"/>
      <c r="F39" s="29"/>
      <c r="G39" s="29"/>
      <c r="H39" s="35">
        <f>H105</f>
        <v>70000</v>
      </c>
      <c r="I39" s="35">
        <f>I105</f>
        <v>63000</v>
      </c>
    </row>
    <row r="40" spans="2:9" x14ac:dyDescent="0.25">
      <c r="B40" s="33" t="s">
        <v>28</v>
      </c>
      <c r="C40" s="34"/>
      <c r="D40" s="34"/>
      <c r="E40" s="34"/>
      <c r="F40" s="29"/>
      <c r="G40" s="29"/>
      <c r="H40" s="35">
        <f>H108</f>
        <v>30000</v>
      </c>
      <c r="I40" s="35">
        <f>I108</f>
        <v>27000</v>
      </c>
    </row>
    <row r="41" spans="2:9" x14ac:dyDescent="0.25">
      <c r="B41" s="33" t="s">
        <v>29</v>
      </c>
      <c r="C41" s="34"/>
      <c r="D41" s="34"/>
      <c r="E41" s="34"/>
      <c r="F41" s="29"/>
      <c r="G41" s="29"/>
      <c r="H41" s="35">
        <f>H111</f>
        <v>60000</v>
      </c>
      <c r="I41" s="35">
        <f>I111</f>
        <v>54000</v>
      </c>
    </row>
    <row r="42" spans="2:9" x14ac:dyDescent="0.25">
      <c r="B42" s="33" t="s">
        <v>30</v>
      </c>
      <c r="C42" s="34"/>
      <c r="D42" s="34"/>
      <c r="E42" s="34"/>
      <c r="F42" s="29"/>
      <c r="G42" s="29"/>
      <c r="H42" s="35">
        <f>H115</f>
        <v>2920000</v>
      </c>
      <c r="I42" s="35">
        <f>I115</f>
        <v>2628000</v>
      </c>
    </row>
    <row r="43" spans="2:9" x14ac:dyDescent="0.25">
      <c r="B43" s="33" t="s">
        <v>21</v>
      </c>
      <c r="C43" s="34"/>
      <c r="D43" s="34"/>
      <c r="E43" s="34"/>
      <c r="F43" s="29"/>
      <c r="G43" s="29"/>
      <c r="H43" s="35">
        <f>H120</f>
        <v>2500000</v>
      </c>
      <c r="I43" s="35">
        <f>I120</f>
        <v>2250000</v>
      </c>
    </row>
    <row r="44" spans="2:9" ht="15.75" thickBot="1" x14ac:dyDescent="0.3">
      <c r="B44" s="36" t="s">
        <v>74</v>
      </c>
      <c r="C44" s="21"/>
      <c r="D44" s="21"/>
      <c r="E44" s="21"/>
      <c r="F44" s="20"/>
      <c r="G44" s="20"/>
      <c r="H44" s="37">
        <f>SUM(H37:H43)</f>
        <v>9270000</v>
      </c>
      <c r="I44" s="37">
        <f>SUM(I37:I43)</f>
        <v>8343000</v>
      </c>
    </row>
    <row r="45" spans="2:9" ht="15.75" thickTop="1" x14ac:dyDescent="0.25">
      <c r="B45" s="27" t="s">
        <v>31</v>
      </c>
      <c r="C45" s="28"/>
      <c r="D45" s="28"/>
      <c r="E45" s="28"/>
      <c r="F45" s="29"/>
      <c r="G45" s="29"/>
      <c r="H45" s="31"/>
      <c r="I45" s="50"/>
    </row>
    <row r="46" spans="2:9" x14ac:dyDescent="0.25">
      <c r="B46" s="33" t="s">
        <v>32</v>
      </c>
      <c r="C46" s="34"/>
      <c r="D46" s="34"/>
      <c r="E46" s="34"/>
      <c r="F46" s="29"/>
      <c r="G46" s="29"/>
      <c r="H46" s="35">
        <f>-H123</f>
        <v>50000</v>
      </c>
      <c r="I46" s="35">
        <f>-I123</f>
        <v>45000</v>
      </c>
    </row>
    <row r="47" spans="2:9" x14ac:dyDescent="0.25">
      <c r="B47" s="33" t="s">
        <v>33</v>
      </c>
      <c r="C47" s="34"/>
      <c r="D47" s="34"/>
      <c r="E47" s="34"/>
      <c r="F47" s="29"/>
      <c r="G47" s="29"/>
      <c r="H47" s="35">
        <f>-H126</f>
        <v>70000</v>
      </c>
      <c r="I47" s="35">
        <f>-I126</f>
        <v>63000</v>
      </c>
    </row>
    <row r="48" spans="2:9" x14ac:dyDescent="0.25">
      <c r="B48" s="33" t="s">
        <v>28</v>
      </c>
      <c r="C48" s="34"/>
      <c r="D48" s="34"/>
      <c r="E48" s="34"/>
      <c r="F48" s="29"/>
      <c r="G48" s="29"/>
      <c r="H48" s="35">
        <f>-H129</f>
        <v>30000</v>
      </c>
      <c r="I48" s="35">
        <f>-I129</f>
        <v>27000</v>
      </c>
    </row>
    <row r="49" spans="2:10" x14ac:dyDescent="0.25">
      <c r="B49" s="33" t="s">
        <v>35</v>
      </c>
      <c r="C49" s="34"/>
      <c r="D49" s="34"/>
      <c r="E49" s="34"/>
      <c r="F49" s="29"/>
      <c r="G49" s="29"/>
      <c r="H49" s="35">
        <f>-H132</f>
        <v>70000</v>
      </c>
      <c r="I49" s="35">
        <f>-I132</f>
        <v>63000</v>
      </c>
    </row>
    <row r="50" spans="2:10" x14ac:dyDescent="0.25">
      <c r="B50" s="33" t="s">
        <v>34</v>
      </c>
      <c r="C50" s="34"/>
      <c r="D50" s="34"/>
      <c r="E50" s="34"/>
      <c r="F50" s="29"/>
      <c r="G50" s="29"/>
      <c r="H50" s="35">
        <f>-H135</f>
        <v>30000</v>
      </c>
      <c r="I50" s="35">
        <f>-I135</f>
        <v>27000</v>
      </c>
    </row>
    <row r="51" spans="2:10" x14ac:dyDescent="0.25">
      <c r="B51" s="27" t="s">
        <v>36</v>
      </c>
      <c r="C51" s="28"/>
      <c r="D51" s="28"/>
      <c r="E51" s="28"/>
      <c r="F51" s="29"/>
      <c r="G51" s="29"/>
      <c r="H51" s="38">
        <f>SUM(H46:H50)</f>
        <v>250000</v>
      </c>
      <c r="I51" s="38">
        <f>SUM(I46:I50)</f>
        <v>225000</v>
      </c>
    </row>
    <row r="52" spans="2:10" x14ac:dyDescent="0.25">
      <c r="B52" s="33"/>
      <c r="C52" s="34"/>
      <c r="D52" s="34"/>
      <c r="E52" s="34"/>
      <c r="F52" s="29"/>
      <c r="G52" s="29"/>
      <c r="H52" s="31"/>
      <c r="I52" s="31"/>
    </row>
    <row r="53" spans="2:10" x14ac:dyDescent="0.25">
      <c r="B53" s="27" t="s">
        <v>37</v>
      </c>
      <c r="C53" s="28"/>
      <c r="D53" s="28"/>
      <c r="E53" s="28"/>
      <c r="F53" s="29"/>
      <c r="G53" s="29"/>
      <c r="H53" s="31"/>
      <c r="I53" s="31"/>
    </row>
    <row r="54" spans="2:10" x14ac:dyDescent="0.25">
      <c r="B54" s="33" t="s">
        <v>22</v>
      </c>
      <c r="C54" s="34"/>
      <c r="D54" s="34"/>
      <c r="E54" s="34"/>
      <c r="F54" s="29"/>
      <c r="G54" s="29"/>
      <c r="H54" s="35">
        <f>-H136</f>
        <v>2000000</v>
      </c>
      <c r="I54" s="35">
        <f>-I136</f>
        <v>2000000</v>
      </c>
    </row>
    <row r="55" spans="2:10" x14ac:dyDescent="0.25">
      <c r="B55" s="33" t="s">
        <v>38</v>
      </c>
      <c r="C55" s="34"/>
      <c r="D55" s="34"/>
      <c r="E55" s="34"/>
      <c r="F55" s="29"/>
      <c r="G55" s="29"/>
      <c r="H55" s="35">
        <f>-H137+H29</f>
        <v>5520000</v>
      </c>
      <c r="I55" s="35">
        <f>-I137+I29</f>
        <v>4668000</v>
      </c>
      <c r="J55" s="52"/>
    </row>
    <row r="56" spans="2:10" x14ac:dyDescent="0.25">
      <c r="B56" s="33" t="s">
        <v>40</v>
      </c>
      <c r="C56" s="34"/>
      <c r="D56" s="34"/>
      <c r="E56" s="34"/>
      <c r="F56" s="29"/>
      <c r="G56" s="29"/>
      <c r="H56" s="35">
        <f>-H138</f>
        <v>1000000</v>
      </c>
      <c r="I56" s="35">
        <f>-I138</f>
        <v>1000000</v>
      </c>
    </row>
    <row r="57" spans="2:10" x14ac:dyDescent="0.25">
      <c r="B57" s="33" t="s">
        <v>194</v>
      </c>
      <c r="C57" s="34"/>
      <c r="D57" s="34"/>
      <c r="E57" s="34"/>
      <c r="F57" s="29"/>
      <c r="G57" s="29"/>
      <c r="H57" s="35">
        <v>0</v>
      </c>
      <c r="I57" s="35">
        <v>0</v>
      </c>
    </row>
    <row r="58" spans="2:10" x14ac:dyDescent="0.25">
      <c r="B58" s="33" t="s">
        <v>39</v>
      </c>
      <c r="C58" s="34"/>
      <c r="D58" s="34"/>
      <c r="E58" s="34"/>
      <c r="F58" s="29"/>
      <c r="G58" s="29"/>
      <c r="H58" s="35">
        <f>-H139</f>
        <v>500000</v>
      </c>
      <c r="I58" s="35">
        <f>-I139</f>
        <v>450000</v>
      </c>
    </row>
    <row r="59" spans="2:10" x14ac:dyDescent="0.25">
      <c r="B59" s="33" t="s">
        <v>75</v>
      </c>
      <c r="C59" s="34"/>
      <c r="D59" s="34"/>
      <c r="E59" s="34"/>
      <c r="F59" s="29"/>
      <c r="G59" s="29"/>
      <c r="H59" s="38">
        <f>SUM(H54:H58)</f>
        <v>9020000</v>
      </c>
      <c r="I59" s="38">
        <f>SUM(I54:I58)</f>
        <v>8118000</v>
      </c>
    </row>
    <row r="60" spans="2:10" ht="15.75" thickBot="1" x14ac:dyDescent="0.3">
      <c r="B60" s="36" t="s">
        <v>41</v>
      </c>
      <c r="C60" s="19"/>
      <c r="D60" s="19"/>
      <c r="E60" s="19"/>
      <c r="F60" s="20"/>
      <c r="G60" s="20"/>
      <c r="H60" s="37">
        <f>H51+H59</f>
        <v>9270000</v>
      </c>
      <c r="I60" s="37">
        <f>I51+I59</f>
        <v>8343000</v>
      </c>
      <c r="J60" s="4"/>
    </row>
    <row r="61" spans="2:10" ht="16.5" thickTop="1" thickBot="1" x14ac:dyDescent="0.3">
      <c r="B61" s="39"/>
      <c r="C61" s="40"/>
      <c r="D61" s="40"/>
      <c r="E61" s="40"/>
      <c r="F61" s="41"/>
      <c r="G61" s="41"/>
      <c r="H61" s="42" t="b">
        <f>H44=H60</f>
        <v>1</v>
      </c>
      <c r="I61" s="42" t="b">
        <f>I44=I60</f>
        <v>1</v>
      </c>
    </row>
    <row r="63" spans="2:10" outlineLevel="1" x14ac:dyDescent="0.25">
      <c r="B63" s="1" t="s">
        <v>103</v>
      </c>
      <c r="C63" s="1"/>
      <c r="F63"/>
    </row>
    <row r="64" spans="2:10" outlineLevel="1" x14ac:dyDescent="0.25">
      <c r="B64" s="7" t="s">
        <v>64</v>
      </c>
      <c r="C64" s="1" t="s">
        <v>65</v>
      </c>
      <c r="D64" s="1" t="s">
        <v>232</v>
      </c>
      <c r="E64" s="1" t="s">
        <v>308</v>
      </c>
      <c r="F64" s="1" t="s">
        <v>309</v>
      </c>
      <c r="H64" s="1" t="s">
        <v>230</v>
      </c>
      <c r="I64" s="1" t="s">
        <v>231</v>
      </c>
    </row>
    <row r="65" spans="2:9" outlineLevel="1" x14ac:dyDescent="0.25">
      <c r="B65" s="8">
        <v>100001</v>
      </c>
      <c r="C65" t="s">
        <v>30</v>
      </c>
      <c r="D65" t="s">
        <v>23</v>
      </c>
      <c r="E65" t="s">
        <v>314</v>
      </c>
      <c r="F65" t="s">
        <v>44</v>
      </c>
      <c r="H65" s="4">
        <v>-4000000</v>
      </c>
      <c r="I65" s="50">
        <f>H65*0.9</f>
        <v>-3600000</v>
      </c>
    </row>
    <row r="66" spans="2:9" outlineLevel="1" x14ac:dyDescent="0.25">
      <c r="B66" s="8">
        <v>100002</v>
      </c>
      <c r="C66" t="s">
        <v>79</v>
      </c>
      <c r="D66" t="s">
        <v>23</v>
      </c>
      <c r="E66" t="s">
        <v>314</v>
      </c>
      <c r="F66" t="s">
        <v>44</v>
      </c>
      <c r="H66" s="4">
        <v>-2000000</v>
      </c>
      <c r="I66" s="50">
        <f t="shared" ref="I66:I128" si="0">H66*0.9</f>
        <v>-1800000</v>
      </c>
    </row>
    <row r="67" spans="2:9" outlineLevel="1" x14ac:dyDescent="0.25">
      <c r="B67" s="8"/>
      <c r="F67"/>
      <c r="H67" s="5">
        <v>-6000000</v>
      </c>
      <c r="I67" s="64">
        <f>SUM(I65:I66)</f>
        <v>-5400000</v>
      </c>
    </row>
    <row r="68" spans="2:9" outlineLevel="1" x14ac:dyDescent="0.25">
      <c r="B68" s="8">
        <v>100003</v>
      </c>
      <c r="C68" t="s">
        <v>80</v>
      </c>
      <c r="D68" t="s">
        <v>23</v>
      </c>
      <c r="E68" t="s">
        <v>314</v>
      </c>
      <c r="F68" t="s">
        <v>1</v>
      </c>
      <c r="H68" s="4">
        <v>300000</v>
      </c>
      <c r="I68" s="50">
        <f t="shared" si="0"/>
        <v>270000</v>
      </c>
    </row>
    <row r="69" spans="2:9" outlineLevel="1" x14ac:dyDescent="0.25">
      <c r="B69" s="8">
        <v>100004</v>
      </c>
      <c r="C69" t="s">
        <v>81</v>
      </c>
      <c r="D69" t="s">
        <v>23</v>
      </c>
      <c r="E69" t="s">
        <v>314</v>
      </c>
      <c r="F69" t="s">
        <v>1</v>
      </c>
      <c r="H69" s="4">
        <v>400000</v>
      </c>
      <c r="I69" s="50">
        <f t="shared" si="0"/>
        <v>360000</v>
      </c>
    </row>
    <row r="70" spans="2:9" outlineLevel="1" x14ac:dyDescent="0.25">
      <c r="B70" s="8"/>
      <c r="F70"/>
      <c r="H70" s="5">
        <v>700000</v>
      </c>
      <c r="I70" s="64">
        <f>SUM(I68:I69)</f>
        <v>630000</v>
      </c>
    </row>
    <row r="71" spans="2:9" outlineLevel="1" x14ac:dyDescent="0.25">
      <c r="B71" s="8">
        <v>100005</v>
      </c>
      <c r="C71" t="s">
        <v>82</v>
      </c>
      <c r="D71" t="s">
        <v>23</v>
      </c>
      <c r="E71" t="s">
        <v>314</v>
      </c>
      <c r="F71" t="s">
        <v>3</v>
      </c>
      <c r="H71" s="4">
        <v>-10000</v>
      </c>
      <c r="I71" s="50">
        <f t="shared" si="0"/>
        <v>-9000</v>
      </c>
    </row>
    <row r="72" spans="2:9" outlineLevel="1" x14ac:dyDescent="0.25">
      <c r="B72" s="8">
        <v>100006</v>
      </c>
      <c r="C72" t="s">
        <v>83</v>
      </c>
      <c r="D72" t="s">
        <v>23</v>
      </c>
      <c r="E72" t="s">
        <v>314</v>
      </c>
      <c r="F72" t="s">
        <v>3</v>
      </c>
      <c r="H72" s="4">
        <v>-20000</v>
      </c>
      <c r="I72" s="50">
        <f t="shared" si="0"/>
        <v>-18000</v>
      </c>
    </row>
    <row r="73" spans="2:9" outlineLevel="1" x14ac:dyDescent="0.25">
      <c r="B73" s="8"/>
      <c r="F73"/>
      <c r="H73" s="5">
        <v>-30000</v>
      </c>
      <c r="I73" s="64">
        <f>SUM(I71:I72)</f>
        <v>-27000</v>
      </c>
    </row>
    <row r="74" spans="2:9" outlineLevel="1" x14ac:dyDescent="0.25">
      <c r="B74" s="8">
        <v>100007</v>
      </c>
      <c r="C74" t="s">
        <v>84</v>
      </c>
      <c r="D74" t="s">
        <v>23</v>
      </c>
      <c r="E74" t="s">
        <v>314</v>
      </c>
      <c r="F74" t="s">
        <v>4</v>
      </c>
      <c r="H74" s="4">
        <v>30000</v>
      </c>
      <c r="I74" s="50">
        <f t="shared" si="0"/>
        <v>27000</v>
      </c>
    </row>
    <row r="75" spans="2:9" outlineLevel="1" x14ac:dyDescent="0.25">
      <c r="B75" s="8">
        <v>100008</v>
      </c>
      <c r="C75" t="s">
        <v>85</v>
      </c>
      <c r="D75" t="s">
        <v>23</v>
      </c>
      <c r="E75" t="s">
        <v>314</v>
      </c>
      <c r="F75" t="s">
        <v>4</v>
      </c>
      <c r="H75" s="4">
        <v>40000</v>
      </c>
      <c r="I75" s="50">
        <f t="shared" si="0"/>
        <v>36000</v>
      </c>
    </row>
    <row r="76" spans="2:9" outlineLevel="1" x14ac:dyDescent="0.25">
      <c r="B76" s="8"/>
      <c r="F76"/>
      <c r="H76" s="5">
        <v>70000</v>
      </c>
      <c r="I76" s="64">
        <f>SUM(I74:I75)</f>
        <v>63000</v>
      </c>
    </row>
    <row r="77" spans="2:9" outlineLevel="1" x14ac:dyDescent="0.25">
      <c r="B77" s="8">
        <v>100009</v>
      </c>
      <c r="C77" t="s">
        <v>86</v>
      </c>
      <c r="D77" t="s">
        <v>23</v>
      </c>
      <c r="E77" t="s">
        <v>314</v>
      </c>
      <c r="F77" t="s">
        <v>7</v>
      </c>
      <c r="H77" s="4">
        <v>-10000</v>
      </c>
      <c r="I77" s="50">
        <f t="shared" si="0"/>
        <v>-9000</v>
      </c>
    </row>
    <row r="78" spans="2:9" outlineLevel="1" x14ac:dyDescent="0.25">
      <c r="B78" s="8">
        <v>100010</v>
      </c>
      <c r="C78" t="s">
        <v>24</v>
      </c>
      <c r="D78" t="s">
        <v>23</v>
      </c>
      <c r="E78" t="s">
        <v>314</v>
      </c>
      <c r="F78" t="s">
        <v>7</v>
      </c>
      <c r="H78" s="4">
        <v>-20000</v>
      </c>
      <c r="I78" s="50">
        <f t="shared" si="0"/>
        <v>-18000</v>
      </c>
    </row>
    <row r="79" spans="2:9" outlineLevel="1" x14ac:dyDescent="0.25">
      <c r="B79" s="8"/>
      <c r="F79"/>
      <c r="H79" s="5">
        <v>-30000</v>
      </c>
      <c r="I79" s="64">
        <f>SUM(I77:I78)</f>
        <v>-27000</v>
      </c>
    </row>
    <row r="80" spans="2:9" outlineLevel="1" x14ac:dyDescent="0.25">
      <c r="B80" s="8">
        <v>100011</v>
      </c>
      <c r="C80" t="s">
        <v>87</v>
      </c>
      <c r="D80" t="s">
        <v>23</v>
      </c>
      <c r="E80" t="s">
        <v>315</v>
      </c>
      <c r="F80" t="s">
        <v>11</v>
      </c>
      <c r="H80" s="4">
        <v>2000000</v>
      </c>
      <c r="I80" s="50">
        <f t="shared" si="0"/>
        <v>1800000</v>
      </c>
    </row>
    <row r="81" spans="2:10" outlineLevel="1" x14ac:dyDescent="0.25">
      <c r="B81" s="8">
        <v>100012</v>
      </c>
      <c r="C81" t="s">
        <v>88</v>
      </c>
      <c r="D81" t="s">
        <v>23</v>
      </c>
      <c r="E81" t="s">
        <v>315</v>
      </c>
      <c r="F81" t="s">
        <v>11</v>
      </c>
      <c r="H81" s="4">
        <v>40000</v>
      </c>
      <c r="I81" s="50">
        <f t="shared" si="0"/>
        <v>36000</v>
      </c>
    </row>
    <row r="82" spans="2:10" outlineLevel="1" x14ac:dyDescent="0.25">
      <c r="B82" s="8"/>
      <c r="F82"/>
      <c r="H82" s="5">
        <v>2040000</v>
      </c>
      <c r="I82" s="64">
        <f>SUM(I80:I81)</f>
        <v>1836000</v>
      </c>
    </row>
    <row r="83" spans="2:10" outlineLevel="1" x14ac:dyDescent="0.25">
      <c r="B83" s="8">
        <v>100013</v>
      </c>
      <c r="C83" t="s">
        <v>89</v>
      </c>
      <c r="D83" t="s">
        <v>23</v>
      </c>
      <c r="E83" t="s">
        <v>315</v>
      </c>
      <c r="F83" t="s">
        <v>12</v>
      </c>
      <c r="H83" s="4">
        <v>40000</v>
      </c>
      <c r="I83" s="50">
        <f t="shared" si="0"/>
        <v>36000</v>
      </c>
    </row>
    <row r="84" spans="2:10" outlineLevel="1" x14ac:dyDescent="0.25">
      <c r="B84" s="8">
        <v>100014</v>
      </c>
      <c r="C84" t="s">
        <v>90</v>
      </c>
      <c r="D84" t="s">
        <v>23</v>
      </c>
      <c r="E84" t="s">
        <v>315</v>
      </c>
      <c r="F84" t="s">
        <v>12</v>
      </c>
      <c r="H84" s="4">
        <v>20000</v>
      </c>
      <c r="I84" s="50">
        <f t="shared" si="0"/>
        <v>18000</v>
      </c>
    </row>
    <row r="85" spans="2:10" outlineLevel="1" x14ac:dyDescent="0.25">
      <c r="B85" s="8"/>
      <c r="F85"/>
      <c r="H85" s="5">
        <v>60000</v>
      </c>
      <c r="I85" s="64">
        <f>SUM(I83:I84)</f>
        <v>54000</v>
      </c>
    </row>
    <row r="86" spans="2:10" outlineLevel="1" x14ac:dyDescent="0.25">
      <c r="B86" s="8">
        <v>100015</v>
      </c>
      <c r="C86" t="s">
        <v>91</v>
      </c>
      <c r="D86" t="s">
        <v>23</v>
      </c>
      <c r="E86" t="s">
        <v>315</v>
      </c>
      <c r="F86" t="s">
        <v>13</v>
      </c>
      <c r="H86" s="4">
        <v>30000</v>
      </c>
      <c r="I86" s="50">
        <f t="shared" si="0"/>
        <v>27000</v>
      </c>
    </row>
    <row r="87" spans="2:10" outlineLevel="1" x14ac:dyDescent="0.25">
      <c r="B87" s="8">
        <v>100016</v>
      </c>
      <c r="C87" t="s">
        <v>92</v>
      </c>
      <c r="D87" t="s">
        <v>23</v>
      </c>
      <c r="E87" t="s">
        <v>315</v>
      </c>
      <c r="F87" t="s">
        <v>13</v>
      </c>
      <c r="H87" s="4">
        <v>40000</v>
      </c>
      <c r="I87" s="50">
        <f t="shared" si="0"/>
        <v>36000</v>
      </c>
    </row>
    <row r="88" spans="2:10" outlineLevel="1" x14ac:dyDescent="0.25">
      <c r="B88" s="8"/>
      <c r="F88"/>
      <c r="H88" s="5">
        <v>70000</v>
      </c>
      <c r="I88" s="64">
        <f>SUM(I86:I87)</f>
        <v>63000</v>
      </c>
    </row>
    <row r="89" spans="2:10" outlineLevel="1" x14ac:dyDescent="0.25">
      <c r="B89" s="8">
        <v>100017</v>
      </c>
      <c r="C89" t="s">
        <v>93</v>
      </c>
      <c r="D89" t="s">
        <v>23</v>
      </c>
      <c r="E89" t="s">
        <v>315</v>
      </c>
      <c r="F89" t="s">
        <v>45</v>
      </c>
      <c r="H89" s="4">
        <v>10000</v>
      </c>
      <c r="I89" s="50">
        <f t="shared" si="0"/>
        <v>9000</v>
      </c>
    </row>
    <row r="90" spans="2:10" outlineLevel="1" x14ac:dyDescent="0.25">
      <c r="B90" s="8">
        <v>100018</v>
      </c>
      <c r="C90" t="s">
        <v>94</v>
      </c>
      <c r="D90" t="s">
        <v>23</v>
      </c>
      <c r="E90" t="s">
        <v>315</v>
      </c>
      <c r="F90" t="s">
        <v>45</v>
      </c>
      <c r="H90" s="4">
        <v>20000</v>
      </c>
      <c r="I90" s="50">
        <f t="shared" si="0"/>
        <v>18000</v>
      </c>
    </row>
    <row r="91" spans="2:10" outlineLevel="1" x14ac:dyDescent="0.25">
      <c r="B91" s="8"/>
      <c r="F91"/>
      <c r="H91" s="5">
        <v>30000</v>
      </c>
      <c r="I91" s="64">
        <f>SUM(I89:I90)</f>
        <v>27000</v>
      </c>
    </row>
    <row r="92" spans="2:10" outlineLevel="1" x14ac:dyDescent="0.25">
      <c r="B92" s="8">
        <v>100019</v>
      </c>
      <c r="C92" t="s">
        <v>95</v>
      </c>
      <c r="D92" t="s">
        <v>23</v>
      </c>
      <c r="E92" t="s">
        <v>315</v>
      </c>
      <c r="F92" t="s">
        <v>46</v>
      </c>
      <c r="H92" s="4">
        <v>30000</v>
      </c>
      <c r="I92" s="50">
        <f t="shared" si="0"/>
        <v>27000</v>
      </c>
    </row>
    <row r="93" spans="2:10" outlineLevel="1" x14ac:dyDescent="0.25">
      <c r="B93" s="8">
        <v>100020</v>
      </c>
      <c r="C93" t="s">
        <v>96</v>
      </c>
      <c r="D93" t="s">
        <v>23</v>
      </c>
      <c r="E93" t="s">
        <v>315</v>
      </c>
      <c r="F93" t="s">
        <v>47</v>
      </c>
      <c r="H93" s="4">
        <v>40000</v>
      </c>
      <c r="I93" s="50">
        <f t="shared" si="0"/>
        <v>36000</v>
      </c>
    </row>
    <row r="94" spans="2:10" outlineLevel="1" x14ac:dyDescent="0.25">
      <c r="B94" s="8"/>
      <c r="F94"/>
      <c r="H94" s="5">
        <v>70000</v>
      </c>
      <c r="I94" s="64">
        <f>SUM(I92:I93)</f>
        <v>63000</v>
      </c>
    </row>
    <row r="95" spans="2:10" outlineLevel="1" x14ac:dyDescent="0.25">
      <c r="B95" s="8">
        <v>100021</v>
      </c>
      <c r="C95" t="s">
        <v>17</v>
      </c>
      <c r="D95" t="s">
        <v>23</v>
      </c>
      <c r="E95" t="s">
        <v>313</v>
      </c>
      <c r="F95" t="s">
        <v>17</v>
      </c>
      <c r="H95" s="4">
        <v>500000</v>
      </c>
      <c r="I95" s="50">
        <f t="shared" si="0"/>
        <v>450000</v>
      </c>
      <c r="J95" s="50"/>
    </row>
    <row r="96" spans="2:10" x14ac:dyDescent="0.25">
      <c r="B96" s="8"/>
      <c r="F96"/>
      <c r="H96" s="5">
        <v>500000</v>
      </c>
      <c r="I96" s="64">
        <f>SUM(I95)</f>
        <v>450000</v>
      </c>
    </row>
    <row r="97" spans="2:9" x14ac:dyDescent="0.25">
      <c r="B97" s="8">
        <v>100030</v>
      </c>
      <c r="C97" t="s">
        <v>97</v>
      </c>
      <c r="D97" t="s">
        <v>19</v>
      </c>
      <c r="E97" t="s">
        <v>26</v>
      </c>
      <c r="F97" t="s">
        <v>20</v>
      </c>
      <c r="H97" s="4">
        <v>3620000</v>
      </c>
      <c r="I97" s="50">
        <f t="shared" si="0"/>
        <v>3258000</v>
      </c>
    </row>
    <row r="98" spans="2:9" x14ac:dyDescent="0.25">
      <c r="B98" s="8">
        <v>100031</v>
      </c>
      <c r="C98" t="s">
        <v>98</v>
      </c>
      <c r="D98" t="s">
        <v>19</v>
      </c>
      <c r="E98" t="s">
        <v>26</v>
      </c>
      <c r="F98" t="s">
        <v>20</v>
      </c>
      <c r="H98" s="4">
        <v>40000</v>
      </c>
      <c r="I98" s="50">
        <f t="shared" si="0"/>
        <v>36000</v>
      </c>
    </row>
    <row r="99" spans="2:9" x14ac:dyDescent="0.25">
      <c r="B99" s="8"/>
      <c r="F99"/>
      <c r="H99" s="5">
        <v>3660000</v>
      </c>
      <c r="I99" s="64">
        <f>SUM(I97:I98)</f>
        <v>3294000</v>
      </c>
    </row>
    <row r="100" spans="2:9" x14ac:dyDescent="0.25">
      <c r="B100" s="8">
        <v>100032</v>
      </c>
      <c r="C100" t="s">
        <v>52</v>
      </c>
      <c r="D100" t="s">
        <v>19</v>
      </c>
      <c r="E100" t="s">
        <v>26</v>
      </c>
      <c r="F100" t="s">
        <v>25</v>
      </c>
      <c r="H100" s="4">
        <v>10000</v>
      </c>
      <c r="I100" s="50">
        <f t="shared" si="0"/>
        <v>9000</v>
      </c>
    </row>
    <row r="101" spans="2:9" x14ac:dyDescent="0.25">
      <c r="B101" s="8">
        <v>100033</v>
      </c>
      <c r="C101" t="s">
        <v>51</v>
      </c>
      <c r="D101" t="s">
        <v>19</v>
      </c>
      <c r="E101" t="s">
        <v>26</v>
      </c>
      <c r="F101" t="s">
        <v>25</v>
      </c>
      <c r="H101" s="4">
        <v>20000</v>
      </c>
      <c r="I101" s="50">
        <f t="shared" si="0"/>
        <v>18000</v>
      </c>
    </row>
    <row r="102" spans="2:9" x14ac:dyDescent="0.25">
      <c r="B102" s="8"/>
      <c r="F102"/>
      <c r="H102" s="5">
        <v>30000</v>
      </c>
      <c r="I102" s="64">
        <f>SUM(I100:I101)</f>
        <v>27000</v>
      </c>
    </row>
    <row r="103" spans="2:9" x14ac:dyDescent="0.25">
      <c r="B103" s="8">
        <v>100034</v>
      </c>
      <c r="C103" t="s">
        <v>53</v>
      </c>
      <c r="D103" t="s">
        <v>19</v>
      </c>
      <c r="E103" t="s">
        <v>26</v>
      </c>
      <c r="F103" t="s">
        <v>27</v>
      </c>
      <c r="H103" s="4">
        <v>30000</v>
      </c>
      <c r="I103" s="50">
        <f t="shared" si="0"/>
        <v>27000</v>
      </c>
    </row>
    <row r="104" spans="2:9" x14ac:dyDescent="0.25">
      <c r="B104" s="8">
        <v>100035</v>
      </c>
      <c r="C104" t="s">
        <v>54</v>
      </c>
      <c r="D104" t="s">
        <v>19</v>
      </c>
      <c r="E104" t="s">
        <v>26</v>
      </c>
      <c r="F104" t="s">
        <v>27</v>
      </c>
      <c r="H104" s="4">
        <v>40000</v>
      </c>
      <c r="I104" s="50">
        <f t="shared" si="0"/>
        <v>36000</v>
      </c>
    </row>
    <row r="105" spans="2:9" x14ac:dyDescent="0.25">
      <c r="B105" s="8"/>
      <c r="F105"/>
      <c r="H105" s="5">
        <v>70000</v>
      </c>
      <c r="I105" s="64">
        <f>SUM(I103:I104)</f>
        <v>63000</v>
      </c>
    </row>
    <row r="106" spans="2:9" x14ac:dyDescent="0.25">
      <c r="B106" s="8">
        <v>100036</v>
      </c>
      <c r="C106" t="s">
        <v>55</v>
      </c>
      <c r="D106" t="s">
        <v>19</v>
      </c>
      <c r="E106" t="s">
        <v>26</v>
      </c>
      <c r="F106" t="s">
        <v>28</v>
      </c>
      <c r="H106" s="4">
        <v>10000</v>
      </c>
      <c r="I106" s="50">
        <f t="shared" si="0"/>
        <v>9000</v>
      </c>
    </row>
    <row r="107" spans="2:9" x14ac:dyDescent="0.25">
      <c r="B107" s="8">
        <v>100037</v>
      </c>
      <c r="C107" t="s">
        <v>56</v>
      </c>
      <c r="D107" t="s">
        <v>19</v>
      </c>
      <c r="E107" t="s">
        <v>26</v>
      </c>
      <c r="F107" t="s">
        <v>28</v>
      </c>
      <c r="H107" s="4">
        <v>20000</v>
      </c>
      <c r="I107" s="50">
        <f t="shared" si="0"/>
        <v>18000</v>
      </c>
    </row>
    <row r="108" spans="2:9" x14ac:dyDescent="0.25">
      <c r="B108" s="8"/>
      <c r="F108"/>
      <c r="H108" s="5">
        <v>30000</v>
      </c>
      <c r="I108" s="64">
        <f>SUM(I106:I107)</f>
        <v>27000</v>
      </c>
    </row>
    <row r="109" spans="2:9" x14ac:dyDescent="0.25">
      <c r="B109" s="8">
        <v>100038</v>
      </c>
      <c r="C109" t="s">
        <v>57</v>
      </c>
      <c r="D109" t="s">
        <v>19</v>
      </c>
      <c r="E109" t="s">
        <v>26</v>
      </c>
      <c r="F109" t="s">
        <v>29</v>
      </c>
      <c r="H109" s="4">
        <v>30000</v>
      </c>
      <c r="I109" s="50">
        <f t="shared" si="0"/>
        <v>27000</v>
      </c>
    </row>
    <row r="110" spans="2:9" x14ac:dyDescent="0.25">
      <c r="B110" s="8">
        <v>100039</v>
      </c>
      <c r="C110" t="s">
        <v>58</v>
      </c>
      <c r="D110" t="s">
        <v>19</v>
      </c>
      <c r="E110" t="s">
        <v>26</v>
      </c>
      <c r="F110" t="s">
        <v>29</v>
      </c>
      <c r="H110" s="4">
        <v>30000</v>
      </c>
      <c r="I110" s="50">
        <f t="shared" si="0"/>
        <v>27000</v>
      </c>
    </row>
    <row r="111" spans="2:9" x14ac:dyDescent="0.25">
      <c r="B111" s="8"/>
      <c r="F111"/>
      <c r="H111" s="5">
        <v>60000</v>
      </c>
      <c r="I111" s="64">
        <f>SUM(I109:I110)</f>
        <v>54000</v>
      </c>
    </row>
    <row r="112" spans="2:9" x14ac:dyDescent="0.25">
      <c r="B112" s="8">
        <v>100040</v>
      </c>
      <c r="C112" t="s">
        <v>59</v>
      </c>
      <c r="D112" t="s">
        <v>19</v>
      </c>
      <c r="E112" t="s">
        <v>26</v>
      </c>
      <c r="F112" t="s">
        <v>30</v>
      </c>
      <c r="H112" s="4">
        <v>1400000</v>
      </c>
      <c r="I112" s="50">
        <f t="shared" si="0"/>
        <v>1260000</v>
      </c>
    </row>
    <row r="113" spans="2:9" x14ac:dyDescent="0.25">
      <c r="B113" s="8">
        <v>100041</v>
      </c>
      <c r="C113" t="s">
        <v>60</v>
      </c>
      <c r="D113" t="s">
        <v>19</v>
      </c>
      <c r="E113" t="s">
        <v>26</v>
      </c>
      <c r="F113" t="s">
        <v>30</v>
      </c>
      <c r="H113" s="4">
        <v>1500000</v>
      </c>
      <c r="I113" s="50">
        <f t="shared" si="0"/>
        <v>1350000</v>
      </c>
    </row>
    <row r="114" spans="2:9" x14ac:dyDescent="0.25">
      <c r="B114" s="8">
        <v>100042</v>
      </c>
      <c r="C114" t="s">
        <v>61</v>
      </c>
      <c r="D114" t="s">
        <v>19</v>
      </c>
      <c r="E114" t="s">
        <v>26</v>
      </c>
      <c r="F114" t="s">
        <v>30</v>
      </c>
      <c r="H114" s="4">
        <v>20000</v>
      </c>
      <c r="I114" s="50">
        <f t="shared" si="0"/>
        <v>18000</v>
      </c>
    </row>
    <row r="115" spans="2:9" x14ac:dyDescent="0.25">
      <c r="B115" s="8"/>
      <c r="F115"/>
      <c r="H115" s="5">
        <v>2920000</v>
      </c>
      <c r="I115" s="64">
        <f>SUM(I112:I114)</f>
        <v>2628000</v>
      </c>
    </row>
    <row r="116" spans="2:9" x14ac:dyDescent="0.25">
      <c r="B116" s="8">
        <v>100043</v>
      </c>
      <c r="C116" t="s">
        <v>62</v>
      </c>
      <c r="D116" t="s">
        <v>19</v>
      </c>
      <c r="E116" t="s">
        <v>26</v>
      </c>
      <c r="F116" t="s">
        <v>21</v>
      </c>
      <c r="H116" s="4">
        <v>300000</v>
      </c>
      <c r="I116" s="50">
        <f t="shared" si="0"/>
        <v>270000</v>
      </c>
    </row>
    <row r="117" spans="2:9" x14ac:dyDescent="0.25">
      <c r="B117" s="8">
        <v>100044</v>
      </c>
      <c r="C117" t="s">
        <v>63</v>
      </c>
      <c r="D117" t="s">
        <v>19</v>
      </c>
      <c r="E117" t="s">
        <v>26</v>
      </c>
      <c r="F117" t="s">
        <v>21</v>
      </c>
      <c r="H117" s="4">
        <v>4000000</v>
      </c>
      <c r="I117" s="50">
        <f t="shared" si="0"/>
        <v>3600000</v>
      </c>
    </row>
    <row r="118" spans="2:9" x14ac:dyDescent="0.25">
      <c r="B118" s="8">
        <v>100045</v>
      </c>
      <c r="C118" t="s">
        <v>49</v>
      </c>
      <c r="D118" t="s">
        <v>19</v>
      </c>
      <c r="E118" t="s">
        <v>26</v>
      </c>
      <c r="F118" t="s">
        <v>21</v>
      </c>
      <c r="H118" s="4">
        <v>-1000000</v>
      </c>
      <c r="I118" s="50">
        <f t="shared" si="0"/>
        <v>-900000</v>
      </c>
    </row>
    <row r="119" spans="2:9" x14ac:dyDescent="0.25">
      <c r="B119" s="8">
        <v>100046</v>
      </c>
      <c r="C119" t="s">
        <v>50</v>
      </c>
      <c r="D119" t="s">
        <v>19</v>
      </c>
      <c r="E119" t="s">
        <v>26</v>
      </c>
      <c r="F119" t="s">
        <v>21</v>
      </c>
      <c r="H119" s="4">
        <v>-800000</v>
      </c>
      <c r="I119" s="50">
        <f t="shared" si="0"/>
        <v>-720000</v>
      </c>
    </row>
    <row r="120" spans="2:9" x14ac:dyDescent="0.25">
      <c r="B120" s="8"/>
      <c r="F120"/>
      <c r="H120" s="5">
        <v>2500000</v>
      </c>
      <c r="I120" s="64">
        <f>SUM(I116:I119)</f>
        <v>2250000</v>
      </c>
    </row>
    <row r="121" spans="2:9" x14ac:dyDescent="0.25">
      <c r="B121" s="8">
        <v>100047</v>
      </c>
      <c r="C121" t="s">
        <v>66</v>
      </c>
      <c r="D121" t="s">
        <v>19</v>
      </c>
      <c r="E121" t="s">
        <v>311</v>
      </c>
      <c r="F121" t="s">
        <v>32</v>
      </c>
      <c r="H121" s="4">
        <v>-20000</v>
      </c>
      <c r="I121" s="50">
        <f t="shared" si="0"/>
        <v>-18000</v>
      </c>
    </row>
    <row r="122" spans="2:9" x14ac:dyDescent="0.25">
      <c r="B122" s="8">
        <v>100048</v>
      </c>
      <c r="C122" t="s">
        <v>67</v>
      </c>
      <c r="D122" t="s">
        <v>19</v>
      </c>
      <c r="E122" t="s">
        <v>311</v>
      </c>
      <c r="F122" t="s">
        <v>32</v>
      </c>
      <c r="H122" s="4">
        <v>-30000</v>
      </c>
      <c r="I122" s="50">
        <f t="shared" si="0"/>
        <v>-27000</v>
      </c>
    </row>
    <row r="123" spans="2:9" x14ac:dyDescent="0.25">
      <c r="B123" s="8"/>
      <c r="F123"/>
      <c r="H123" s="5">
        <v>-50000</v>
      </c>
      <c r="I123" s="64">
        <f>SUM(I121:I122)</f>
        <v>-45000</v>
      </c>
    </row>
    <row r="124" spans="2:9" x14ac:dyDescent="0.25">
      <c r="B124" s="8">
        <v>100049</v>
      </c>
      <c r="C124" t="s">
        <v>68</v>
      </c>
      <c r="D124" t="s">
        <v>19</v>
      </c>
      <c r="E124" t="s">
        <v>311</v>
      </c>
      <c r="F124" t="s">
        <v>33</v>
      </c>
      <c r="H124" s="4">
        <v>-30000</v>
      </c>
      <c r="I124" s="50">
        <f t="shared" si="0"/>
        <v>-27000</v>
      </c>
    </row>
    <row r="125" spans="2:9" x14ac:dyDescent="0.25">
      <c r="B125" s="8">
        <v>100050</v>
      </c>
      <c r="C125" t="s">
        <v>69</v>
      </c>
      <c r="D125" t="s">
        <v>19</v>
      </c>
      <c r="E125" t="s">
        <v>311</v>
      </c>
      <c r="F125" t="s">
        <v>33</v>
      </c>
      <c r="H125" s="4">
        <v>-40000</v>
      </c>
      <c r="I125" s="50">
        <f t="shared" si="0"/>
        <v>-36000</v>
      </c>
    </row>
    <row r="126" spans="2:9" x14ac:dyDescent="0.25">
      <c r="B126" s="8"/>
      <c r="F126"/>
      <c r="H126" s="5">
        <v>-70000</v>
      </c>
      <c r="I126" s="64">
        <f>SUM(I124:I125)</f>
        <v>-63000</v>
      </c>
    </row>
    <row r="127" spans="2:9" x14ac:dyDescent="0.25">
      <c r="B127" s="8">
        <v>100051</v>
      </c>
      <c r="C127" t="s">
        <v>55</v>
      </c>
      <c r="D127" t="s">
        <v>19</v>
      </c>
      <c r="E127" t="s">
        <v>311</v>
      </c>
      <c r="F127" t="s">
        <v>28</v>
      </c>
      <c r="H127" s="4">
        <v>-10000</v>
      </c>
      <c r="I127" s="50">
        <f t="shared" si="0"/>
        <v>-9000</v>
      </c>
    </row>
    <row r="128" spans="2:9" x14ac:dyDescent="0.25">
      <c r="B128" s="8">
        <v>100052</v>
      </c>
      <c r="C128" t="s">
        <v>56</v>
      </c>
      <c r="D128" t="s">
        <v>19</v>
      </c>
      <c r="E128" t="s">
        <v>311</v>
      </c>
      <c r="F128" t="s">
        <v>28</v>
      </c>
      <c r="H128" s="4">
        <v>-20000</v>
      </c>
      <c r="I128" s="50">
        <f t="shared" si="0"/>
        <v>-18000</v>
      </c>
    </row>
    <row r="129" spans="2:10" x14ac:dyDescent="0.25">
      <c r="B129" s="8"/>
      <c r="F129"/>
      <c r="H129" s="5">
        <v>-30000</v>
      </c>
      <c r="I129" s="64">
        <f>SUM(I127:I128)</f>
        <v>-27000</v>
      </c>
    </row>
    <row r="130" spans="2:10" x14ac:dyDescent="0.25">
      <c r="B130" s="8">
        <v>100053</v>
      </c>
      <c r="C130" t="s">
        <v>70</v>
      </c>
      <c r="D130" t="s">
        <v>19</v>
      </c>
      <c r="E130" t="s">
        <v>311</v>
      </c>
      <c r="F130" t="s">
        <v>35</v>
      </c>
      <c r="H130" s="4">
        <v>-30000</v>
      </c>
      <c r="I130" s="50">
        <f t="shared" ref="I130:I139" si="1">H130*0.9</f>
        <v>-27000</v>
      </c>
    </row>
    <row r="131" spans="2:10" x14ac:dyDescent="0.25">
      <c r="B131" s="8">
        <v>100054</v>
      </c>
      <c r="C131" t="s">
        <v>71</v>
      </c>
      <c r="D131" t="s">
        <v>19</v>
      </c>
      <c r="E131" t="s">
        <v>311</v>
      </c>
      <c r="F131" t="s">
        <v>35</v>
      </c>
      <c r="H131" s="4">
        <v>-40000</v>
      </c>
      <c r="I131" s="50">
        <f t="shared" si="1"/>
        <v>-36000</v>
      </c>
    </row>
    <row r="132" spans="2:10" x14ac:dyDescent="0.25">
      <c r="B132" s="8"/>
      <c r="F132"/>
      <c r="H132" s="5">
        <v>-70000</v>
      </c>
      <c r="I132" s="64">
        <f>SUM(I130:I131)</f>
        <v>-63000</v>
      </c>
    </row>
    <row r="133" spans="2:10" x14ac:dyDescent="0.25">
      <c r="B133" s="8">
        <v>100055</v>
      </c>
      <c r="C133" t="s">
        <v>72</v>
      </c>
      <c r="D133" t="s">
        <v>19</v>
      </c>
      <c r="E133" t="s">
        <v>311</v>
      </c>
      <c r="F133" t="s">
        <v>34</v>
      </c>
      <c r="H133" s="4">
        <v>-10000</v>
      </c>
      <c r="I133" s="50">
        <f t="shared" si="1"/>
        <v>-9000</v>
      </c>
    </row>
    <row r="134" spans="2:10" x14ac:dyDescent="0.25">
      <c r="B134" s="8">
        <v>100056</v>
      </c>
      <c r="C134" t="s">
        <v>73</v>
      </c>
      <c r="D134" t="s">
        <v>19</v>
      </c>
      <c r="E134" t="s">
        <v>311</v>
      </c>
      <c r="F134" t="s">
        <v>34</v>
      </c>
      <c r="H134" s="4">
        <v>-20000</v>
      </c>
      <c r="I134" s="50">
        <f t="shared" si="1"/>
        <v>-18000</v>
      </c>
    </row>
    <row r="135" spans="2:10" x14ac:dyDescent="0.25">
      <c r="B135" s="8"/>
      <c r="F135"/>
      <c r="H135" s="5">
        <v>-30000</v>
      </c>
      <c r="I135" s="64">
        <f>SUM(I133:I134)</f>
        <v>-27000</v>
      </c>
    </row>
    <row r="136" spans="2:10" x14ac:dyDescent="0.25">
      <c r="B136" s="8">
        <v>100057</v>
      </c>
      <c r="C136" t="s">
        <v>22</v>
      </c>
      <c r="D136" t="s">
        <v>19</v>
      </c>
      <c r="E136" t="s">
        <v>310</v>
      </c>
      <c r="F136" t="s">
        <v>22</v>
      </c>
      <c r="H136" s="4">
        <v>-2000000</v>
      </c>
      <c r="I136" s="50">
        <f>H136</f>
        <v>-2000000</v>
      </c>
    </row>
    <row r="137" spans="2:10" x14ac:dyDescent="0.25">
      <c r="B137" s="8">
        <v>100058</v>
      </c>
      <c r="C137" t="s">
        <v>38</v>
      </c>
      <c r="D137" t="s">
        <v>19</v>
      </c>
      <c r="E137" t="s">
        <v>310</v>
      </c>
      <c r="F137" t="s">
        <v>38</v>
      </c>
      <c r="H137" s="4">
        <v>-3000000</v>
      </c>
      <c r="I137" s="50">
        <v>-2400000</v>
      </c>
    </row>
    <row r="138" spans="2:10" x14ac:dyDescent="0.25">
      <c r="B138" s="8">
        <v>100059</v>
      </c>
      <c r="C138" t="s">
        <v>40</v>
      </c>
      <c r="D138" t="s">
        <v>19</v>
      </c>
      <c r="E138" t="s">
        <v>310</v>
      </c>
      <c r="F138" t="s">
        <v>40</v>
      </c>
      <c r="H138" s="4">
        <v>-1000000</v>
      </c>
      <c r="I138" s="50">
        <f>H138</f>
        <v>-1000000</v>
      </c>
    </row>
    <row r="139" spans="2:10" x14ac:dyDescent="0.25">
      <c r="B139" s="8">
        <v>100060</v>
      </c>
      <c r="C139" t="s">
        <v>39</v>
      </c>
      <c r="D139" t="s">
        <v>19</v>
      </c>
      <c r="E139" t="s">
        <v>310</v>
      </c>
      <c r="F139" t="s">
        <v>39</v>
      </c>
      <c r="H139" s="4">
        <v>-500000</v>
      </c>
      <c r="I139" s="50">
        <f t="shared" si="1"/>
        <v>-450000</v>
      </c>
      <c r="J139" s="50"/>
    </row>
    <row r="140" spans="2:10" x14ac:dyDescent="0.25">
      <c r="F140" s="3"/>
      <c r="G140" s="3"/>
      <c r="H140" s="3"/>
      <c r="I140" s="50"/>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BA1AD-EC48-4A0B-809D-688DFA77D6F2}">
  <dimension ref="A1:E58"/>
  <sheetViews>
    <sheetView workbookViewId="0">
      <selection activeCell="B7" sqref="B7"/>
    </sheetView>
  </sheetViews>
  <sheetFormatPr defaultRowHeight="15" x14ac:dyDescent="0.25"/>
  <cols>
    <col min="1" max="1" width="19.5703125" bestFit="1" customWidth="1"/>
    <col min="2" max="2" width="62.5703125" bestFit="1" customWidth="1"/>
    <col min="3" max="3" width="16.140625" customWidth="1"/>
    <col min="4" max="4" width="61.140625" bestFit="1" customWidth="1"/>
    <col min="5" max="5" width="11.28515625" bestFit="1" customWidth="1"/>
  </cols>
  <sheetData>
    <row r="1" spans="1:5" x14ac:dyDescent="0.25">
      <c r="A1" t="s">
        <v>99</v>
      </c>
      <c r="E1" s="4"/>
    </row>
    <row r="2" spans="1:5" x14ac:dyDescent="0.25">
      <c r="A2" s="1" t="s">
        <v>100</v>
      </c>
    </row>
    <row r="3" spans="1:5" x14ac:dyDescent="0.25">
      <c r="A3" s="1" t="s">
        <v>101</v>
      </c>
    </row>
    <row r="4" spans="1:5" x14ac:dyDescent="0.25">
      <c r="A4" s="1" t="s">
        <v>42</v>
      </c>
      <c r="C4" s="6"/>
    </row>
    <row r="5" spans="1:5" x14ac:dyDescent="0.25">
      <c r="A5" s="43" t="s">
        <v>102</v>
      </c>
      <c r="C5" s="6"/>
    </row>
    <row r="6" spans="1:5" x14ac:dyDescent="0.25">
      <c r="A6" s="7" t="s">
        <v>64</v>
      </c>
      <c r="B6" s="1" t="s">
        <v>65</v>
      </c>
      <c r="C6" s="1" t="s">
        <v>48</v>
      </c>
      <c r="D6" s="1" t="s">
        <v>105</v>
      </c>
      <c r="E6" s="1" t="s">
        <v>43</v>
      </c>
    </row>
    <row r="7" spans="1:5" x14ac:dyDescent="0.25">
      <c r="A7" s="8">
        <v>100001</v>
      </c>
      <c r="C7" t="s">
        <v>23</v>
      </c>
      <c r="E7" s="4">
        <v>-4000000</v>
      </c>
    </row>
    <row r="8" spans="1:5" x14ac:dyDescent="0.25">
      <c r="A8" s="8">
        <v>100002</v>
      </c>
      <c r="C8" t="s">
        <v>23</v>
      </c>
      <c r="E8" s="4">
        <v>-2000000</v>
      </c>
    </row>
    <row r="9" spans="1:5" x14ac:dyDescent="0.25">
      <c r="A9" s="8">
        <v>100003</v>
      </c>
      <c r="C9" t="s">
        <v>23</v>
      </c>
      <c r="E9" s="4">
        <v>300000</v>
      </c>
    </row>
    <row r="10" spans="1:5" x14ac:dyDescent="0.25">
      <c r="A10" s="8">
        <v>100004</v>
      </c>
      <c r="C10" t="s">
        <v>23</v>
      </c>
      <c r="E10" s="4">
        <v>400000</v>
      </c>
    </row>
    <row r="11" spans="1:5" x14ac:dyDescent="0.25">
      <c r="A11" s="8">
        <v>100005</v>
      </c>
      <c r="C11" t="s">
        <v>23</v>
      </c>
      <c r="E11" s="4">
        <v>-10000</v>
      </c>
    </row>
    <row r="12" spans="1:5" x14ac:dyDescent="0.25">
      <c r="A12" s="8">
        <v>100006</v>
      </c>
      <c r="C12" t="s">
        <v>23</v>
      </c>
      <c r="E12" s="4">
        <v>-20000</v>
      </c>
    </row>
    <row r="13" spans="1:5" x14ac:dyDescent="0.25">
      <c r="A13" s="8">
        <v>100007</v>
      </c>
      <c r="C13" t="s">
        <v>23</v>
      </c>
      <c r="E13" s="4">
        <v>30000</v>
      </c>
    </row>
    <row r="14" spans="1:5" x14ac:dyDescent="0.25">
      <c r="A14" s="8">
        <v>100008</v>
      </c>
      <c r="C14" t="s">
        <v>23</v>
      </c>
      <c r="E14" s="4">
        <v>40000</v>
      </c>
    </row>
    <row r="15" spans="1:5" x14ac:dyDescent="0.25">
      <c r="A15" s="8">
        <v>100009</v>
      </c>
      <c r="C15" t="s">
        <v>23</v>
      </c>
      <c r="E15" s="4">
        <v>-10000</v>
      </c>
    </row>
    <row r="16" spans="1:5" x14ac:dyDescent="0.25">
      <c r="A16" s="8">
        <v>100010</v>
      </c>
      <c r="C16" t="s">
        <v>23</v>
      </c>
      <c r="E16" s="4">
        <v>-20000</v>
      </c>
    </row>
    <row r="17" spans="1:5" x14ac:dyDescent="0.25">
      <c r="A17" s="8">
        <v>100011</v>
      </c>
      <c r="C17" t="s">
        <v>23</v>
      </c>
      <c r="E17" s="4">
        <v>2000000</v>
      </c>
    </row>
    <row r="18" spans="1:5" x14ac:dyDescent="0.25">
      <c r="A18" s="8">
        <v>100012</v>
      </c>
      <c r="C18" t="s">
        <v>23</v>
      </c>
      <c r="E18" s="4">
        <v>40000</v>
      </c>
    </row>
    <row r="19" spans="1:5" x14ac:dyDescent="0.25">
      <c r="A19" s="8">
        <v>100013</v>
      </c>
      <c r="C19" t="s">
        <v>23</v>
      </c>
      <c r="E19" s="4">
        <v>40000</v>
      </c>
    </row>
    <row r="20" spans="1:5" x14ac:dyDescent="0.25">
      <c r="A20" s="8">
        <v>100014</v>
      </c>
      <c r="C20" t="s">
        <v>23</v>
      </c>
      <c r="E20" s="4">
        <v>20000</v>
      </c>
    </row>
    <row r="21" spans="1:5" x14ac:dyDescent="0.25">
      <c r="A21" s="8">
        <v>100015</v>
      </c>
      <c r="C21" t="s">
        <v>23</v>
      </c>
      <c r="E21" s="4">
        <v>30000</v>
      </c>
    </row>
    <row r="22" spans="1:5" x14ac:dyDescent="0.25">
      <c r="A22" s="8">
        <v>100016</v>
      </c>
      <c r="C22" t="s">
        <v>23</v>
      </c>
      <c r="E22" s="4">
        <v>40000</v>
      </c>
    </row>
    <row r="23" spans="1:5" x14ac:dyDescent="0.25">
      <c r="A23" s="8">
        <v>100017</v>
      </c>
      <c r="C23" t="s">
        <v>23</v>
      </c>
      <c r="E23" s="4">
        <v>10000</v>
      </c>
    </row>
    <row r="24" spans="1:5" x14ac:dyDescent="0.25">
      <c r="A24" s="8">
        <v>100018</v>
      </c>
      <c r="C24" t="s">
        <v>23</v>
      </c>
      <c r="E24" s="4">
        <v>20000</v>
      </c>
    </row>
    <row r="25" spans="1:5" x14ac:dyDescent="0.25">
      <c r="A25" s="8">
        <v>100019</v>
      </c>
      <c r="C25" t="s">
        <v>23</v>
      </c>
      <c r="E25" s="4">
        <v>30000</v>
      </c>
    </row>
    <row r="26" spans="1:5" x14ac:dyDescent="0.25">
      <c r="A26" s="8">
        <v>100020</v>
      </c>
      <c r="C26" t="s">
        <v>23</v>
      </c>
      <c r="E26" s="4">
        <v>40000</v>
      </c>
    </row>
    <row r="27" spans="1:5" x14ac:dyDescent="0.25">
      <c r="A27" s="8">
        <v>100021</v>
      </c>
      <c r="C27" t="s">
        <v>23</v>
      </c>
      <c r="E27" s="4">
        <v>500000</v>
      </c>
    </row>
    <row r="28" spans="1:5" x14ac:dyDescent="0.25">
      <c r="A28" s="8">
        <v>100030</v>
      </c>
      <c r="C28" t="s">
        <v>19</v>
      </c>
      <c r="E28" s="4">
        <v>3620000</v>
      </c>
    </row>
    <row r="29" spans="1:5" x14ac:dyDescent="0.25">
      <c r="A29" s="8">
        <v>100031</v>
      </c>
      <c r="C29" t="s">
        <v>19</v>
      </c>
      <c r="E29" s="4">
        <v>40000</v>
      </c>
    </row>
    <row r="30" spans="1:5" x14ac:dyDescent="0.25">
      <c r="A30" s="8">
        <v>100032</v>
      </c>
      <c r="C30" t="s">
        <v>19</v>
      </c>
      <c r="E30" s="4">
        <v>10000</v>
      </c>
    </row>
    <row r="31" spans="1:5" x14ac:dyDescent="0.25">
      <c r="A31" s="8">
        <v>100033</v>
      </c>
      <c r="C31" t="s">
        <v>19</v>
      </c>
      <c r="E31" s="4">
        <v>20000</v>
      </c>
    </row>
    <row r="32" spans="1:5" x14ac:dyDescent="0.25">
      <c r="A32" s="8">
        <v>100034</v>
      </c>
      <c r="C32" t="s">
        <v>19</v>
      </c>
      <c r="E32" s="4">
        <v>30000</v>
      </c>
    </row>
    <row r="33" spans="1:5" x14ac:dyDescent="0.25">
      <c r="A33" s="8">
        <v>100035</v>
      </c>
      <c r="C33" t="s">
        <v>19</v>
      </c>
      <c r="E33" s="4">
        <v>40000</v>
      </c>
    </row>
    <row r="34" spans="1:5" x14ac:dyDescent="0.25">
      <c r="A34" s="8">
        <v>100036</v>
      </c>
      <c r="C34" t="s">
        <v>19</v>
      </c>
      <c r="E34" s="4">
        <v>10000</v>
      </c>
    </row>
    <row r="35" spans="1:5" x14ac:dyDescent="0.25">
      <c r="A35" s="8">
        <v>100037</v>
      </c>
      <c r="C35" t="s">
        <v>19</v>
      </c>
      <c r="E35" s="4">
        <v>20000</v>
      </c>
    </row>
    <row r="36" spans="1:5" x14ac:dyDescent="0.25">
      <c r="A36" s="8">
        <v>100038</v>
      </c>
      <c r="C36" t="s">
        <v>19</v>
      </c>
      <c r="E36" s="4">
        <v>30000</v>
      </c>
    </row>
    <row r="37" spans="1:5" x14ac:dyDescent="0.25">
      <c r="A37" s="8">
        <v>100039</v>
      </c>
      <c r="C37" t="s">
        <v>19</v>
      </c>
      <c r="E37" s="4">
        <v>30000</v>
      </c>
    </row>
    <row r="38" spans="1:5" x14ac:dyDescent="0.25">
      <c r="A38" s="8">
        <v>100040</v>
      </c>
      <c r="C38" t="s">
        <v>19</v>
      </c>
      <c r="E38" s="4">
        <v>1400000</v>
      </c>
    </row>
    <row r="39" spans="1:5" x14ac:dyDescent="0.25">
      <c r="A39" s="8">
        <v>100041</v>
      </c>
      <c r="C39" t="s">
        <v>19</v>
      </c>
      <c r="E39" s="4">
        <v>1500000</v>
      </c>
    </row>
    <row r="40" spans="1:5" x14ac:dyDescent="0.25">
      <c r="A40" s="8">
        <v>100042</v>
      </c>
      <c r="C40" t="s">
        <v>19</v>
      </c>
      <c r="E40" s="4">
        <v>20000</v>
      </c>
    </row>
    <row r="41" spans="1:5" x14ac:dyDescent="0.25">
      <c r="A41" s="8">
        <v>100043</v>
      </c>
      <c r="C41" t="s">
        <v>19</v>
      </c>
      <c r="E41" s="4">
        <v>300000</v>
      </c>
    </row>
    <row r="42" spans="1:5" x14ac:dyDescent="0.25">
      <c r="A42" s="8">
        <v>100044</v>
      </c>
      <c r="C42" t="s">
        <v>19</v>
      </c>
      <c r="E42" s="4">
        <v>4000000</v>
      </c>
    </row>
    <row r="43" spans="1:5" x14ac:dyDescent="0.25">
      <c r="A43" s="8">
        <v>100045</v>
      </c>
      <c r="C43" t="s">
        <v>19</v>
      </c>
      <c r="E43" s="4">
        <v>-1000000</v>
      </c>
    </row>
    <row r="44" spans="1:5" x14ac:dyDescent="0.25">
      <c r="A44" s="8">
        <v>100046</v>
      </c>
      <c r="C44" t="s">
        <v>19</v>
      </c>
      <c r="E44" s="4">
        <v>-800000</v>
      </c>
    </row>
    <row r="45" spans="1:5" x14ac:dyDescent="0.25">
      <c r="A45" s="8">
        <v>100047</v>
      </c>
      <c r="C45" t="s">
        <v>19</v>
      </c>
      <c r="E45" s="4">
        <v>-20000</v>
      </c>
    </row>
    <row r="46" spans="1:5" x14ac:dyDescent="0.25">
      <c r="A46" s="8">
        <v>100048</v>
      </c>
      <c r="C46" t="s">
        <v>19</v>
      </c>
      <c r="E46" s="4">
        <v>-30000</v>
      </c>
    </row>
    <row r="47" spans="1:5" x14ac:dyDescent="0.25">
      <c r="A47" s="8">
        <v>100049</v>
      </c>
      <c r="C47" t="s">
        <v>19</v>
      </c>
      <c r="E47" s="4">
        <v>-30000</v>
      </c>
    </row>
    <row r="48" spans="1:5" x14ac:dyDescent="0.25">
      <c r="A48" s="8">
        <v>100050</v>
      </c>
      <c r="C48" t="s">
        <v>19</v>
      </c>
      <c r="E48" s="4">
        <v>-40000</v>
      </c>
    </row>
    <row r="49" spans="1:5" x14ac:dyDescent="0.25">
      <c r="A49" s="8">
        <v>100051</v>
      </c>
      <c r="C49" t="s">
        <v>19</v>
      </c>
      <c r="E49" s="4">
        <v>-10000</v>
      </c>
    </row>
    <row r="50" spans="1:5" x14ac:dyDescent="0.25">
      <c r="A50" s="8">
        <v>100052</v>
      </c>
      <c r="C50" t="s">
        <v>19</v>
      </c>
      <c r="E50" s="4">
        <v>-20000</v>
      </c>
    </row>
    <row r="51" spans="1:5" x14ac:dyDescent="0.25">
      <c r="A51" s="8">
        <v>100053</v>
      </c>
      <c r="C51" t="s">
        <v>19</v>
      </c>
      <c r="E51" s="4">
        <v>-30000</v>
      </c>
    </row>
    <row r="52" spans="1:5" x14ac:dyDescent="0.25">
      <c r="A52" s="8">
        <v>100054</v>
      </c>
      <c r="C52" t="s">
        <v>19</v>
      </c>
      <c r="E52" s="4">
        <v>-40000</v>
      </c>
    </row>
    <row r="53" spans="1:5" x14ac:dyDescent="0.25">
      <c r="A53" s="8">
        <v>100055</v>
      </c>
      <c r="C53" t="s">
        <v>19</v>
      </c>
      <c r="E53" s="4">
        <v>-10000</v>
      </c>
    </row>
    <row r="54" spans="1:5" x14ac:dyDescent="0.25">
      <c r="A54" s="8">
        <v>100056</v>
      </c>
      <c r="C54" t="s">
        <v>19</v>
      </c>
      <c r="E54" s="4">
        <v>-20000</v>
      </c>
    </row>
    <row r="55" spans="1:5" x14ac:dyDescent="0.25">
      <c r="A55" s="8">
        <v>100057</v>
      </c>
      <c r="C55" t="s">
        <v>19</v>
      </c>
      <c r="E55" s="4">
        <v>-2000000</v>
      </c>
    </row>
    <row r="56" spans="1:5" x14ac:dyDescent="0.25">
      <c r="A56" s="8">
        <v>100058</v>
      </c>
      <c r="C56" t="s">
        <v>19</v>
      </c>
      <c r="E56" s="4">
        <v>-3000000</v>
      </c>
    </row>
    <row r="57" spans="1:5" x14ac:dyDescent="0.25">
      <c r="A57" s="8">
        <v>100059</v>
      </c>
      <c r="C57" t="s">
        <v>19</v>
      </c>
      <c r="E57" s="4">
        <v>-1000000</v>
      </c>
    </row>
    <row r="58" spans="1:5" x14ac:dyDescent="0.25">
      <c r="A58" s="8">
        <v>100060</v>
      </c>
      <c r="C58" t="s">
        <v>19</v>
      </c>
      <c r="E58" s="4">
        <v>-500000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172FC-83D4-4DE1-B9B1-38DB89195C9F}">
  <sheetPr>
    <pageSetUpPr fitToPage="1"/>
  </sheetPr>
  <dimension ref="B1:F36"/>
  <sheetViews>
    <sheetView view="pageBreakPreview" zoomScale="70" zoomScaleNormal="80" zoomScaleSheetLayoutView="70" workbookViewId="0">
      <selection activeCell="E6" sqref="E6"/>
    </sheetView>
  </sheetViews>
  <sheetFormatPr defaultRowHeight="15" x14ac:dyDescent="0.25"/>
  <cols>
    <col min="2" max="2" width="64.42578125" bestFit="1" customWidth="1"/>
    <col min="3" max="3" width="9.140625" style="8"/>
    <col min="4" max="4" width="16.7109375" bestFit="1" customWidth="1"/>
    <col min="5" max="5" width="41.7109375" customWidth="1"/>
    <col min="6" max="6" width="24.28515625" customWidth="1"/>
  </cols>
  <sheetData>
    <row r="1" spans="2:6" x14ac:dyDescent="0.25">
      <c r="B1" s="94" t="s">
        <v>299</v>
      </c>
      <c r="C1" s="95"/>
      <c r="D1" s="89"/>
      <c r="E1" s="89"/>
      <c r="F1" s="82"/>
    </row>
    <row r="2" spans="2:6" x14ac:dyDescent="0.25">
      <c r="B2" s="83" t="s">
        <v>189</v>
      </c>
      <c r="E2" s="1">
        <v>2023</v>
      </c>
      <c r="F2" s="96">
        <v>2022</v>
      </c>
    </row>
    <row r="3" spans="2:6" x14ac:dyDescent="0.25">
      <c r="B3" s="83" t="s">
        <v>298</v>
      </c>
      <c r="E3" s="7" t="s">
        <v>104</v>
      </c>
      <c r="F3" s="97" t="s">
        <v>104</v>
      </c>
    </row>
    <row r="4" spans="2:6" x14ac:dyDescent="0.25">
      <c r="B4" s="83"/>
      <c r="C4" s="8" t="s">
        <v>117</v>
      </c>
      <c r="F4" s="85"/>
    </row>
    <row r="5" spans="2:6" x14ac:dyDescent="0.25">
      <c r="B5" s="98" t="s">
        <v>107</v>
      </c>
      <c r="E5" s="13"/>
      <c r="F5" s="99"/>
    </row>
    <row r="6" spans="2:6" x14ac:dyDescent="0.25">
      <c r="B6" s="98" t="s">
        <v>108</v>
      </c>
      <c r="C6" s="8">
        <v>37</v>
      </c>
      <c r="E6" s="117">
        <f>'Cashflow Note'!E33</f>
        <v>-3247000</v>
      </c>
      <c r="F6" s="101">
        <f>'Cashflow Note'!F33</f>
        <v>-225000</v>
      </c>
    </row>
    <row r="7" spans="2:6" x14ac:dyDescent="0.25">
      <c r="B7" s="98"/>
      <c r="E7" s="13"/>
      <c r="F7" s="99"/>
    </row>
    <row r="8" spans="2:6" x14ac:dyDescent="0.25">
      <c r="B8" s="83" t="s">
        <v>109</v>
      </c>
      <c r="E8" s="118">
        <f>-'Income stmt PL bal sheet and TB'!H67</f>
        <v>6000000</v>
      </c>
      <c r="F8" s="99">
        <f>-'Income stmt PL bal sheet and TB'!I67</f>
        <v>5400000</v>
      </c>
    </row>
    <row r="9" spans="2:6" x14ac:dyDescent="0.25">
      <c r="B9" s="83" t="s">
        <v>110</v>
      </c>
      <c r="E9" s="118">
        <f>-'Income stmt PL bal sheet and TB'!H70</f>
        <v>-700000</v>
      </c>
      <c r="F9" s="99">
        <f>-'Income stmt PL bal sheet and TB'!I70</f>
        <v>-630000</v>
      </c>
    </row>
    <row r="10" spans="2:6" x14ac:dyDescent="0.25">
      <c r="B10" s="83" t="s">
        <v>111</v>
      </c>
      <c r="C10" s="8">
        <v>38</v>
      </c>
      <c r="E10" s="13">
        <v>0</v>
      </c>
      <c r="F10" s="99">
        <v>10</v>
      </c>
    </row>
    <row r="11" spans="2:6" x14ac:dyDescent="0.25">
      <c r="B11" s="98" t="s">
        <v>112</v>
      </c>
      <c r="E11" s="119">
        <f>SUM(E6:E10)</f>
        <v>2053000</v>
      </c>
      <c r="F11" s="102">
        <f>SUM(F8:F10)</f>
        <v>4770010</v>
      </c>
    </row>
    <row r="12" spans="2:6" x14ac:dyDescent="0.25">
      <c r="B12" s="83"/>
      <c r="E12" s="13"/>
      <c r="F12" s="99"/>
    </row>
    <row r="13" spans="2:6" x14ac:dyDescent="0.25">
      <c r="B13" s="98" t="s">
        <v>113</v>
      </c>
      <c r="E13" s="13"/>
      <c r="F13" s="99"/>
    </row>
    <row r="14" spans="2:6" x14ac:dyDescent="0.25">
      <c r="B14" s="83" t="s">
        <v>114</v>
      </c>
      <c r="C14" s="8">
        <v>25</v>
      </c>
      <c r="E14" s="13">
        <v>0</v>
      </c>
      <c r="F14" s="99">
        <v>0</v>
      </c>
    </row>
    <row r="15" spans="2:6" x14ac:dyDescent="0.25">
      <c r="B15" s="83" t="s">
        <v>115</v>
      </c>
      <c r="C15" s="8">
        <v>26</v>
      </c>
      <c r="E15" s="13">
        <v>0</v>
      </c>
      <c r="F15" s="99">
        <v>0</v>
      </c>
    </row>
    <row r="16" spans="2:6" x14ac:dyDescent="0.25">
      <c r="B16" s="98" t="s">
        <v>116</v>
      </c>
      <c r="E16" s="119">
        <f>SUM(E14:E15)</f>
        <v>0</v>
      </c>
      <c r="F16" s="102">
        <f>SUM(F14:F15)</f>
        <v>0</v>
      </c>
    </row>
    <row r="17" spans="2:6" x14ac:dyDescent="0.25">
      <c r="B17" s="83"/>
      <c r="E17" s="13"/>
      <c r="F17" s="99"/>
    </row>
    <row r="18" spans="2:6" x14ac:dyDescent="0.25">
      <c r="B18" s="98" t="s">
        <v>119</v>
      </c>
      <c r="E18" s="13"/>
      <c r="F18" s="99"/>
    </row>
    <row r="19" spans="2:6" x14ac:dyDescent="0.25">
      <c r="B19" s="83" t="s">
        <v>120</v>
      </c>
      <c r="C19" s="8">
        <v>33</v>
      </c>
      <c r="E19" s="13">
        <f>'Income stmt PL bal sheet and TB'!H50-'Income stmt PL bal sheet and TB'!I50</f>
        <v>3000</v>
      </c>
      <c r="F19" s="99">
        <v>0</v>
      </c>
    </row>
    <row r="20" spans="2:6" x14ac:dyDescent="0.25">
      <c r="B20" s="83" t="s">
        <v>121</v>
      </c>
      <c r="C20" s="8">
        <v>33</v>
      </c>
      <c r="E20" s="13"/>
      <c r="F20" s="99"/>
    </row>
    <row r="21" spans="2:6" x14ac:dyDescent="0.25">
      <c r="B21" s="83" t="s">
        <v>122</v>
      </c>
      <c r="C21" s="8">
        <v>34</v>
      </c>
      <c r="E21" s="13"/>
      <c r="F21" s="99"/>
    </row>
    <row r="22" spans="2:6" x14ac:dyDescent="0.25">
      <c r="B22" s="83" t="s">
        <v>123</v>
      </c>
      <c r="C22" s="8">
        <v>39</v>
      </c>
      <c r="E22" s="13"/>
      <c r="F22" s="99"/>
    </row>
    <row r="23" spans="2:6" x14ac:dyDescent="0.25">
      <c r="B23" s="98" t="s">
        <v>124</v>
      </c>
      <c r="E23" s="119">
        <f>SUM(E19:E22)</f>
        <v>3000</v>
      </c>
      <c r="F23" s="102">
        <f>SUM(F19:F22)</f>
        <v>0</v>
      </c>
    </row>
    <row r="24" spans="2:6" x14ac:dyDescent="0.25">
      <c r="B24" s="83"/>
      <c r="E24" s="13"/>
      <c r="F24" s="99"/>
    </row>
    <row r="25" spans="2:6" x14ac:dyDescent="0.25">
      <c r="B25" s="98" t="s">
        <v>125</v>
      </c>
      <c r="E25" s="119">
        <f>E11+E16+E23</f>
        <v>2056000</v>
      </c>
      <c r="F25" s="102">
        <f>F11+F16+F23</f>
        <v>4770010</v>
      </c>
    </row>
    <row r="26" spans="2:6" x14ac:dyDescent="0.25">
      <c r="B26" s="98"/>
      <c r="E26" s="100"/>
      <c r="F26" s="101"/>
    </row>
    <row r="27" spans="2:6" x14ac:dyDescent="0.25">
      <c r="B27" s="83" t="s">
        <v>126</v>
      </c>
      <c r="E27" s="56">
        <f>F31</f>
        <v>4820010</v>
      </c>
      <c r="F27" s="102">
        <v>50000</v>
      </c>
    </row>
    <row r="28" spans="2:6" x14ac:dyDescent="0.25">
      <c r="B28" s="83"/>
      <c r="E28" s="100"/>
      <c r="F28" s="101"/>
    </row>
    <row r="29" spans="2:6" x14ac:dyDescent="0.25">
      <c r="B29" s="83" t="s">
        <v>127</v>
      </c>
      <c r="C29" s="8">
        <v>34</v>
      </c>
      <c r="E29" s="13">
        <v>0</v>
      </c>
      <c r="F29" s="99">
        <v>0</v>
      </c>
    </row>
    <row r="30" spans="2:6" x14ac:dyDescent="0.25">
      <c r="B30" s="83"/>
      <c r="E30" s="13"/>
      <c r="F30" s="99"/>
    </row>
    <row r="31" spans="2:6" ht="15.75" thickBot="1" x14ac:dyDescent="0.3">
      <c r="B31" s="98" t="s">
        <v>128</v>
      </c>
      <c r="E31" s="75">
        <f>E25+E27+E29</f>
        <v>6876010</v>
      </c>
      <c r="F31" s="103">
        <f>F25+F27+F29</f>
        <v>4820010</v>
      </c>
    </row>
    <row r="32" spans="2:6" ht="15.75" thickTop="1" x14ac:dyDescent="0.25">
      <c r="B32" s="86"/>
      <c r="C32" s="92"/>
      <c r="D32" s="48"/>
      <c r="E32" s="53"/>
      <c r="F32" s="104"/>
    </row>
    <row r="35" spans="2:2" x14ac:dyDescent="0.25">
      <c r="B35" t="s">
        <v>307</v>
      </c>
    </row>
    <row r="36" spans="2:2" x14ac:dyDescent="0.25">
      <c r="B36" s="58" t="s">
        <v>196</v>
      </c>
    </row>
  </sheetData>
  <hyperlinks>
    <hyperlink ref="B36" r:id="rId1" xr:uid="{E95F90DE-4431-4FD4-BD85-61BD6AB05B28}"/>
  </hyperlinks>
  <pageMargins left="0.7" right="0.7" top="0.75" bottom="0.75" header="0.3" footer="0.3"/>
  <pageSetup scale="57"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5D6D-E7D7-40AD-AD59-6A64ADA9504D}">
  <dimension ref="A1:F34"/>
  <sheetViews>
    <sheetView workbookViewId="0">
      <selection activeCell="D13" sqref="D13"/>
    </sheetView>
  </sheetViews>
  <sheetFormatPr defaultRowHeight="15" x14ac:dyDescent="0.25"/>
  <cols>
    <col min="2" max="2" width="54.7109375" bestFit="1" customWidth="1"/>
    <col min="4" max="4" width="46" bestFit="1" customWidth="1"/>
    <col min="5" max="6" width="14" style="51" bestFit="1" customWidth="1"/>
  </cols>
  <sheetData>
    <row r="1" spans="1:6" x14ac:dyDescent="0.25">
      <c r="E1" s="105">
        <v>2023</v>
      </c>
      <c r="F1" s="105">
        <v>2022</v>
      </c>
    </row>
    <row r="2" spans="1:6" x14ac:dyDescent="0.25">
      <c r="A2">
        <v>37</v>
      </c>
      <c r="B2" s="1" t="s">
        <v>108</v>
      </c>
      <c r="E2" s="59" t="s">
        <v>283</v>
      </c>
      <c r="F2" s="59" t="s">
        <v>283</v>
      </c>
    </row>
    <row r="3" spans="1:6" x14ac:dyDescent="0.25">
      <c r="B3" s="1"/>
      <c r="C3" t="s">
        <v>117</v>
      </c>
      <c r="D3" t="s">
        <v>118</v>
      </c>
    </row>
    <row r="4" spans="1:6" x14ac:dyDescent="0.25">
      <c r="B4" s="1"/>
    </row>
    <row r="5" spans="1:6" x14ac:dyDescent="0.25">
      <c r="B5" s="1" t="s">
        <v>108</v>
      </c>
    </row>
    <row r="6" spans="1:6" x14ac:dyDescent="0.25">
      <c r="B6" t="s">
        <v>129</v>
      </c>
      <c r="D6" s="49" t="s">
        <v>184</v>
      </c>
      <c r="E6" s="51">
        <f>'Income stmt PL bal sheet and TB'!H27</f>
        <v>3020000</v>
      </c>
      <c r="F6" s="51">
        <f>'Income stmt PL bal sheet and TB'!I27</f>
        <v>2718000</v>
      </c>
    </row>
    <row r="8" spans="1:6" x14ac:dyDescent="0.25">
      <c r="B8" s="1" t="s">
        <v>130</v>
      </c>
    </row>
    <row r="9" spans="1:6" x14ac:dyDescent="0.25">
      <c r="B9" t="s">
        <v>110</v>
      </c>
      <c r="D9" t="s">
        <v>157</v>
      </c>
      <c r="E9" s="51">
        <f>'Income stmt PL bal sheet and TB'!H7</f>
        <v>-700000</v>
      </c>
      <c r="F9" s="51">
        <f>'Income stmt PL bal sheet and TB'!I7</f>
        <v>-630000</v>
      </c>
    </row>
    <row r="10" spans="1:6" x14ac:dyDescent="0.25">
      <c r="B10" t="s">
        <v>109</v>
      </c>
      <c r="D10" t="s">
        <v>157</v>
      </c>
      <c r="E10" s="51">
        <f>-'Income stmt PL bal sheet and TB'!H6</f>
        <v>-6000000</v>
      </c>
      <c r="F10" s="51">
        <f>-'Income stmt PL bal sheet and TB'!I6</f>
        <v>-5400000</v>
      </c>
    </row>
    <row r="11" spans="1:6" x14ac:dyDescent="0.25">
      <c r="B11" t="s">
        <v>131</v>
      </c>
      <c r="C11" t="s">
        <v>155</v>
      </c>
      <c r="E11" s="51">
        <f>'Income stmt PL bal sheet and TB'!H18</f>
        <v>0</v>
      </c>
      <c r="F11" s="51">
        <v>0</v>
      </c>
    </row>
    <row r="12" spans="1:6" x14ac:dyDescent="0.25">
      <c r="B12" t="s">
        <v>132</v>
      </c>
      <c r="C12" t="s">
        <v>155</v>
      </c>
      <c r="E12" s="51">
        <f>-'Income stmt PL bal sheet and TB'!H24</f>
        <v>30000</v>
      </c>
      <c r="F12" s="51">
        <f>-'Income stmt PL bal sheet and TB'!I24</f>
        <v>27000</v>
      </c>
    </row>
    <row r="13" spans="1:6" x14ac:dyDescent="0.25">
      <c r="B13" t="s">
        <v>133</v>
      </c>
      <c r="C13" t="s">
        <v>155</v>
      </c>
      <c r="E13" s="51">
        <f>-'Income stmt PL bal sheet and TB'!H25</f>
        <v>70000</v>
      </c>
      <c r="F13" s="51">
        <f>-'Income stmt PL bal sheet and TB'!I25</f>
        <v>63000</v>
      </c>
    </row>
    <row r="14" spans="1:6" x14ac:dyDescent="0.25">
      <c r="B14" t="s">
        <v>134</v>
      </c>
      <c r="C14" t="s">
        <v>155</v>
      </c>
      <c r="E14" s="51">
        <v>0</v>
      </c>
      <c r="F14" s="51">
        <v>0</v>
      </c>
    </row>
    <row r="15" spans="1:6" x14ac:dyDescent="0.25">
      <c r="B15" t="s">
        <v>135</v>
      </c>
      <c r="C15" t="s">
        <v>155</v>
      </c>
      <c r="E15" s="51">
        <v>0</v>
      </c>
      <c r="F15" s="51">
        <v>0</v>
      </c>
    </row>
    <row r="16" spans="1:6" x14ac:dyDescent="0.25">
      <c r="B16" t="s">
        <v>158</v>
      </c>
      <c r="D16" t="s">
        <v>157</v>
      </c>
      <c r="E16" s="51">
        <v>0</v>
      </c>
      <c r="F16" s="51">
        <v>0</v>
      </c>
    </row>
    <row r="17" spans="2:6" x14ac:dyDescent="0.25">
      <c r="B17" t="s">
        <v>136</v>
      </c>
      <c r="C17" t="s">
        <v>155</v>
      </c>
      <c r="E17" s="51">
        <v>0</v>
      </c>
      <c r="F17" s="51">
        <v>0</v>
      </c>
    </row>
    <row r="18" spans="2:6" x14ac:dyDescent="0.25">
      <c r="B18" s="1" t="s">
        <v>137</v>
      </c>
      <c r="E18" s="60">
        <f>SUM(E6:E17)</f>
        <v>-3580000</v>
      </c>
      <c r="F18" s="60">
        <f>SUM(F6:F17)</f>
        <v>-3222000</v>
      </c>
    </row>
    <row r="19" spans="2:6" x14ac:dyDescent="0.25">
      <c r="B19" s="1"/>
    </row>
    <row r="20" spans="2:6" x14ac:dyDescent="0.25">
      <c r="B20" s="1" t="s">
        <v>138</v>
      </c>
    </row>
    <row r="21" spans="2:6" x14ac:dyDescent="0.25">
      <c r="B21" s="1"/>
    </row>
    <row r="22" spans="2:6" x14ac:dyDescent="0.25">
      <c r="B22" s="33" t="str">
        <f>CONCATENATE(("Change in"),(" Loans and advances to banks"))</f>
        <v>Change in Loans and advances to banks</v>
      </c>
      <c r="E22" s="51">
        <f>'Income stmt PL bal sheet and TB'!H38-'Income stmt PL bal sheet and TB'!I38</f>
        <v>3000</v>
      </c>
      <c r="F22" s="51">
        <f>'Income stmt PL bal sheet and TB'!I38-'Income stmt PL bal sheet and TB'!J38</f>
        <v>27000</v>
      </c>
    </row>
    <row r="23" spans="2:6" x14ac:dyDescent="0.25">
      <c r="B23" s="33" t="s">
        <v>300</v>
      </c>
      <c r="E23" s="51">
        <f>'Income stmt PL bal sheet and TB'!H39-'Income stmt PL bal sheet and TB'!I39</f>
        <v>7000</v>
      </c>
      <c r="F23" s="51">
        <f>'Income stmt PL bal sheet and TB'!I39-'Income stmt PL bal sheet and TB'!J39</f>
        <v>63000</v>
      </c>
    </row>
    <row r="24" spans="2:6" x14ac:dyDescent="0.25">
      <c r="B24" s="33" t="s">
        <v>301</v>
      </c>
      <c r="E24" s="51">
        <f>'Income stmt PL bal sheet and TB'!H40-'Income stmt PL bal sheet and TB'!I40</f>
        <v>3000</v>
      </c>
      <c r="F24" s="51">
        <f>'Income stmt PL bal sheet and TB'!I40-'Income stmt PL bal sheet and TB'!J40</f>
        <v>27000</v>
      </c>
    </row>
    <row r="25" spans="2:6" x14ac:dyDescent="0.25">
      <c r="B25" s="33" t="s">
        <v>302</v>
      </c>
      <c r="E25" s="51">
        <f>'Income stmt PL bal sheet and TB'!H41-'Income stmt PL bal sheet and TB'!I41</f>
        <v>6000</v>
      </c>
      <c r="F25" s="51">
        <f>'Income stmt PL bal sheet and TB'!I41-'Income stmt PL bal sheet and TB'!J41</f>
        <v>54000</v>
      </c>
    </row>
    <row r="26" spans="2:6" x14ac:dyDescent="0.25">
      <c r="B26" s="33" t="s">
        <v>303</v>
      </c>
      <c r="E26" s="51">
        <f>'Income stmt PL bal sheet and TB'!H42-'Income stmt PL bal sheet and TB'!I42</f>
        <v>292000</v>
      </c>
      <c r="F26" s="51">
        <f>'Income stmt PL bal sheet and TB'!I42-'Income stmt PL bal sheet and TB'!J42</f>
        <v>2628000</v>
      </c>
    </row>
    <row r="27" spans="2:6" x14ac:dyDescent="0.25">
      <c r="B27" s="33" t="s">
        <v>304</v>
      </c>
      <c r="E27" s="51">
        <f>'Income stmt PL bal sheet and TB'!H46-'Income stmt PL bal sheet and TB'!I46</f>
        <v>5000</v>
      </c>
      <c r="F27" s="51">
        <f>'Income stmt PL bal sheet and TB'!I46-'Income stmt PL bal sheet and TB'!J46</f>
        <v>45000</v>
      </c>
    </row>
    <row r="28" spans="2:6" x14ac:dyDescent="0.25">
      <c r="B28" s="33" t="s">
        <v>305</v>
      </c>
      <c r="E28" s="51">
        <f>'Income stmt PL bal sheet and TB'!H47-'Income stmt PL bal sheet and TB'!I47</f>
        <v>7000</v>
      </c>
      <c r="F28" s="51">
        <f>'Income stmt PL bal sheet and TB'!I47-'Income stmt PL bal sheet and TB'!J47</f>
        <v>63000</v>
      </c>
    </row>
    <row r="29" spans="2:6" x14ac:dyDescent="0.25">
      <c r="B29" s="33" t="s">
        <v>301</v>
      </c>
      <c r="E29" s="51">
        <f>'Income stmt PL bal sheet and TB'!H48-'Income stmt PL bal sheet and TB'!I48</f>
        <v>3000</v>
      </c>
      <c r="F29" s="51">
        <f>'Income stmt PL bal sheet and TB'!I48-'Income stmt PL bal sheet and TB'!J48</f>
        <v>27000</v>
      </c>
    </row>
    <row r="30" spans="2:6" x14ac:dyDescent="0.25">
      <c r="B30" s="33" t="s">
        <v>306</v>
      </c>
      <c r="E30" s="51">
        <f>'Income stmt PL bal sheet and TB'!H49-'Income stmt PL bal sheet and TB'!I49</f>
        <v>7000</v>
      </c>
      <c r="F30" s="51">
        <f>'Income stmt PL bal sheet and TB'!I49-'Income stmt PL bal sheet and TB'!J49</f>
        <v>63000</v>
      </c>
    </row>
    <row r="31" spans="2:6" x14ac:dyDescent="0.25">
      <c r="B31" s="1" t="s">
        <v>154</v>
      </c>
      <c r="E31" s="60">
        <f>SUM(E22:E30)</f>
        <v>333000</v>
      </c>
      <c r="F31" s="60">
        <f>SUM(F22:F30)</f>
        <v>2997000</v>
      </c>
    </row>
    <row r="32" spans="2:6" x14ac:dyDescent="0.25">
      <c r="B32" s="1"/>
    </row>
    <row r="33" spans="2:6" ht="15.75" thickBot="1" x14ac:dyDescent="0.3">
      <c r="B33" s="1" t="s">
        <v>294</v>
      </c>
      <c r="E33" s="61">
        <f>E18+E31</f>
        <v>-3247000</v>
      </c>
      <c r="F33" s="61">
        <f>F18+F31</f>
        <v>-225000</v>
      </c>
    </row>
    <row r="34" spans="2:6" ht="15.75" thickTop="1" x14ac:dyDescent="0.25"/>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2D58E-F526-490D-9D34-3D2A1B2F7363}">
  <dimension ref="A3:J35"/>
  <sheetViews>
    <sheetView tabSelected="1" workbookViewId="0">
      <selection activeCell="B1" sqref="B1"/>
    </sheetView>
  </sheetViews>
  <sheetFormatPr defaultRowHeight="15" x14ac:dyDescent="0.25"/>
  <cols>
    <col min="1" max="1" width="71.5703125" customWidth="1"/>
    <col min="3" max="3" width="15.28515625" customWidth="1"/>
    <col min="4" max="4" width="13.42578125" bestFit="1" customWidth="1"/>
    <col min="5" max="5" width="17.140625" bestFit="1" customWidth="1"/>
    <col min="6" max="6" width="20.7109375" bestFit="1" customWidth="1"/>
    <col min="7" max="7" width="15.28515625" bestFit="1" customWidth="1"/>
    <col min="8" max="8" width="19.5703125" bestFit="1" customWidth="1"/>
    <col min="9" max="9" width="14.28515625" bestFit="1" customWidth="1"/>
    <col min="10" max="10" width="10.5703125" bestFit="1" customWidth="1"/>
  </cols>
  <sheetData>
    <row r="3" spans="1:9" s="1" customFormat="1" x14ac:dyDescent="0.25">
      <c r="B3" s="1" t="s">
        <v>117</v>
      </c>
      <c r="C3" s="1" t="s">
        <v>195</v>
      </c>
      <c r="D3" s="1" t="s">
        <v>160</v>
      </c>
      <c r="E3" s="1" t="s">
        <v>161</v>
      </c>
      <c r="F3" s="1" t="s">
        <v>162</v>
      </c>
      <c r="G3" s="1" t="s">
        <v>164</v>
      </c>
      <c r="H3" s="1" t="s">
        <v>165</v>
      </c>
      <c r="I3" s="1" t="s">
        <v>163</v>
      </c>
    </row>
    <row r="5" spans="1:9" x14ac:dyDescent="0.25">
      <c r="A5" s="1" t="s">
        <v>182</v>
      </c>
      <c r="C5" t="s">
        <v>19</v>
      </c>
      <c r="D5" s="76">
        <f>'Income stmt PL bal sheet and TB'!I54</f>
        <v>2000000</v>
      </c>
      <c r="E5" s="76">
        <f>'Income stmt PL bal sheet and TB'!I56</f>
        <v>1000000</v>
      </c>
      <c r="F5" s="76">
        <f>'Income stmt PL bal sheet and TB'!H57</f>
        <v>0</v>
      </c>
      <c r="G5" s="76">
        <f>'Income stmt PL bal sheet and TB'!I55</f>
        <v>4668000</v>
      </c>
      <c r="H5" s="76">
        <f>'Income stmt PL bal sheet and TB'!I58</f>
        <v>450000</v>
      </c>
      <c r="I5" s="53">
        <f>SUM(D5:H5)</f>
        <v>8118000</v>
      </c>
    </row>
    <row r="6" spans="1:9" x14ac:dyDescent="0.25">
      <c r="A6" s="1"/>
      <c r="D6" s="2"/>
      <c r="E6" s="2"/>
      <c r="F6" s="2"/>
      <c r="G6" s="2"/>
      <c r="H6" s="2"/>
      <c r="I6" s="2"/>
    </row>
    <row r="7" spans="1:9" ht="30" x14ac:dyDescent="0.25">
      <c r="A7" s="46" t="s">
        <v>167</v>
      </c>
      <c r="C7" t="s">
        <v>23</v>
      </c>
      <c r="D7" s="2"/>
      <c r="E7" s="2">
        <v>0</v>
      </c>
      <c r="F7" s="2"/>
      <c r="G7" s="2"/>
      <c r="H7" s="2"/>
      <c r="I7" s="2">
        <f>SUM(D7:H7)</f>
        <v>0</v>
      </c>
    </row>
    <row r="8" spans="1:9" x14ac:dyDescent="0.25">
      <c r="A8" s="46" t="s">
        <v>18</v>
      </c>
      <c r="C8" t="s">
        <v>23</v>
      </c>
      <c r="D8" s="2"/>
      <c r="E8" s="2"/>
      <c r="F8" s="2"/>
      <c r="G8" s="2">
        <f>'Income stmt PL bal sheet and TB'!H29</f>
        <v>2520000</v>
      </c>
      <c r="H8" s="2"/>
      <c r="I8" s="2">
        <f>SUM(D8:H8)</f>
        <v>2520000</v>
      </c>
    </row>
    <row r="9" spans="1:9" x14ac:dyDescent="0.25">
      <c r="A9" s="46" t="s">
        <v>168</v>
      </c>
      <c r="C9" t="s">
        <v>23</v>
      </c>
      <c r="D9" s="2"/>
      <c r="E9" s="2"/>
      <c r="F9" s="2"/>
      <c r="G9" s="2">
        <v>0</v>
      </c>
      <c r="H9" s="2"/>
      <c r="I9" s="2">
        <f>SUM(D9:H9)</f>
        <v>0</v>
      </c>
    </row>
    <row r="10" spans="1:9" x14ac:dyDescent="0.25">
      <c r="A10" s="47" t="s">
        <v>169</v>
      </c>
      <c r="D10" s="54">
        <f>SUM(D7:D9)</f>
        <v>0</v>
      </c>
      <c r="E10" s="54">
        <f t="shared" ref="E10:I10" si="0">SUM(E7:E9)</f>
        <v>0</v>
      </c>
      <c r="F10" s="54">
        <f t="shared" si="0"/>
        <v>0</v>
      </c>
      <c r="G10" s="54">
        <f t="shared" si="0"/>
        <v>2520000</v>
      </c>
      <c r="H10" s="54">
        <f t="shared" si="0"/>
        <v>0</v>
      </c>
      <c r="I10" s="54">
        <f t="shared" si="0"/>
        <v>2520000</v>
      </c>
    </row>
    <row r="11" spans="1:9" x14ac:dyDescent="0.25">
      <c r="A11" s="47"/>
      <c r="D11" s="2"/>
      <c r="E11" s="2"/>
      <c r="F11" s="2"/>
      <c r="G11" s="2"/>
      <c r="H11" s="2"/>
      <c r="I11" s="2"/>
    </row>
    <row r="12" spans="1:9" ht="30" x14ac:dyDescent="0.25">
      <c r="A12" s="46" t="s">
        <v>170</v>
      </c>
      <c r="D12" s="2"/>
      <c r="E12" s="2"/>
      <c r="F12" s="2"/>
      <c r="G12" s="2"/>
      <c r="H12" s="2"/>
      <c r="I12" s="2"/>
    </row>
    <row r="13" spans="1:9" x14ac:dyDescent="0.25">
      <c r="A13" s="46" t="s">
        <v>171</v>
      </c>
      <c r="D13" s="2"/>
      <c r="E13" s="2"/>
      <c r="F13" s="2">
        <v>0</v>
      </c>
      <c r="G13" s="2"/>
      <c r="H13" s="2"/>
      <c r="I13" s="2"/>
    </row>
    <row r="14" spans="1:9" x14ac:dyDescent="0.25">
      <c r="A14" s="46" t="s">
        <v>172</v>
      </c>
      <c r="D14" s="2"/>
      <c r="E14" s="2"/>
      <c r="F14" s="2"/>
      <c r="G14" s="2"/>
      <c r="H14" s="2"/>
      <c r="I14" s="2"/>
    </row>
    <row r="15" spans="1:9" x14ac:dyDescent="0.25">
      <c r="A15" s="46" t="s">
        <v>173</v>
      </c>
      <c r="D15" s="2"/>
      <c r="E15" s="2"/>
      <c r="F15" s="2"/>
      <c r="G15" s="2"/>
      <c r="H15" s="2"/>
      <c r="I15" s="2"/>
    </row>
    <row r="16" spans="1:9" x14ac:dyDescent="0.25">
      <c r="A16" s="46" t="s">
        <v>174</v>
      </c>
      <c r="D16" s="2"/>
      <c r="E16" s="2"/>
      <c r="F16" s="2"/>
      <c r="G16" s="2"/>
      <c r="H16" s="2"/>
      <c r="I16" s="2"/>
    </row>
    <row r="17" spans="1:10" x14ac:dyDescent="0.25">
      <c r="A17" s="46" t="s">
        <v>183</v>
      </c>
      <c r="B17" t="s">
        <v>117</v>
      </c>
      <c r="D17" s="2"/>
      <c r="E17" s="2"/>
      <c r="F17" s="2"/>
      <c r="G17" s="2"/>
      <c r="H17" s="2"/>
      <c r="I17" s="2"/>
    </row>
    <row r="18" spans="1:10" ht="15.75" thickBot="1" x14ac:dyDescent="0.3">
      <c r="A18" s="47" t="s">
        <v>175</v>
      </c>
      <c r="D18" s="55">
        <f>D5+D10+SUM(D12:D17)</f>
        <v>2000000</v>
      </c>
      <c r="E18" s="55">
        <f>E5+E10+SUM(E12:E17)</f>
        <v>1000000</v>
      </c>
      <c r="F18" s="55">
        <f>F5+F10+SUM(F12:F17)</f>
        <v>0</v>
      </c>
      <c r="G18" s="55">
        <f t="shared" ref="G18" si="1">G5+G10+SUM(G12:G17)</f>
        <v>7188000</v>
      </c>
      <c r="H18" s="55">
        <f>H5+H10+SUM(H12:H17)</f>
        <v>450000</v>
      </c>
      <c r="I18" s="55">
        <f>I5+I10+SUM(I12:I17)</f>
        <v>10638000</v>
      </c>
      <c r="J18" s="4"/>
    </row>
    <row r="19" spans="1:10" ht="15.75" thickTop="1" x14ac:dyDescent="0.25">
      <c r="A19" s="46"/>
    </row>
    <row r="20" spans="1:10" s="1" customFormat="1" x14ac:dyDescent="0.25">
      <c r="A20" s="47" t="s">
        <v>176</v>
      </c>
      <c r="D20" s="77">
        <f>D18</f>
        <v>2000000</v>
      </c>
      <c r="E20" s="77">
        <f t="shared" ref="E20:H20" si="2">E18</f>
        <v>1000000</v>
      </c>
      <c r="F20" s="77">
        <f t="shared" si="2"/>
        <v>0</v>
      </c>
      <c r="G20" s="77">
        <f t="shared" si="2"/>
        <v>7188000</v>
      </c>
      <c r="H20" s="77">
        <f t="shared" si="2"/>
        <v>450000</v>
      </c>
      <c r="I20" s="77">
        <f>SUM(D20:H20)</f>
        <v>10638000</v>
      </c>
    </row>
    <row r="21" spans="1:10" x14ac:dyDescent="0.25">
      <c r="A21" s="47"/>
    </row>
    <row r="22" spans="1:10" ht="30" x14ac:dyDescent="0.25">
      <c r="A22" s="46" t="s">
        <v>167</v>
      </c>
    </row>
    <row r="23" spans="1:10" x14ac:dyDescent="0.25">
      <c r="A23" s="46" t="s">
        <v>18</v>
      </c>
      <c r="G23" s="51">
        <f>'Income stmt PL bal sheet and TB'!I29</f>
        <v>2268000</v>
      </c>
    </row>
    <row r="24" spans="1:10" x14ac:dyDescent="0.25">
      <c r="A24" s="46" t="s">
        <v>168</v>
      </c>
    </row>
    <row r="25" spans="1:10" x14ac:dyDescent="0.25">
      <c r="A25" s="46"/>
    </row>
    <row r="26" spans="1:10" x14ac:dyDescent="0.25">
      <c r="A26" s="47" t="s">
        <v>177</v>
      </c>
      <c r="D26" s="54">
        <f>SUM(D20:D25)</f>
        <v>2000000</v>
      </c>
      <c r="E26" s="54">
        <f t="shared" ref="E26:H26" si="3">SUM(E20:E25)</f>
        <v>1000000</v>
      </c>
      <c r="F26" s="54">
        <f t="shared" si="3"/>
        <v>0</v>
      </c>
      <c r="G26" s="54">
        <f t="shared" si="3"/>
        <v>9456000</v>
      </c>
      <c r="H26" s="54">
        <f t="shared" si="3"/>
        <v>450000</v>
      </c>
      <c r="I26" s="53">
        <f>SUM(D26:H26)</f>
        <v>12906000</v>
      </c>
    </row>
    <row r="27" spans="1:10" ht="30" x14ac:dyDescent="0.25">
      <c r="A27" s="46" t="s">
        <v>178</v>
      </c>
    </row>
    <row r="28" spans="1:10" x14ac:dyDescent="0.25">
      <c r="A28" s="46" t="s">
        <v>171</v>
      </c>
    </row>
    <row r="29" spans="1:10" x14ac:dyDescent="0.25">
      <c r="A29" s="46" t="s">
        <v>179</v>
      </c>
    </row>
    <row r="30" spans="1:10" x14ac:dyDescent="0.25">
      <c r="A30" s="46" t="s">
        <v>173</v>
      </c>
    </row>
    <row r="31" spans="1:10" x14ac:dyDescent="0.25">
      <c r="A31" s="46" t="s">
        <v>174</v>
      </c>
    </row>
    <row r="32" spans="1:10" x14ac:dyDescent="0.25">
      <c r="A32" s="46" t="s">
        <v>180</v>
      </c>
      <c r="B32" t="s">
        <v>117</v>
      </c>
    </row>
    <row r="33" spans="1:9" ht="15.75" thickBot="1" x14ac:dyDescent="0.3">
      <c r="A33" s="47" t="s">
        <v>181</v>
      </c>
      <c r="D33" s="57">
        <f>SUM(D26:D32)</f>
        <v>2000000</v>
      </c>
      <c r="E33" s="57">
        <f t="shared" ref="E33:I33" si="4">SUM(E26:E32)</f>
        <v>1000000</v>
      </c>
      <c r="F33" s="57">
        <f t="shared" si="4"/>
        <v>0</v>
      </c>
      <c r="G33" s="57">
        <f t="shared" si="4"/>
        <v>9456000</v>
      </c>
      <c r="H33" s="57">
        <f t="shared" si="4"/>
        <v>450000</v>
      </c>
      <c r="I33" s="57">
        <f t="shared" si="4"/>
        <v>12906000</v>
      </c>
    </row>
    <row r="34" spans="1:9" ht="15.75" thickTop="1" x14ac:dyDescent="0.25"/>
    <row r="35" spans="1:9" x14ac:dyDescent="0.25">
      <c r="A35" t="s">
        <v>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vt:i4>
      </vt:variant>
    </vt:vector>
  </HeadingPairs>
  <TitlesOfParts>
    <vt:vector size="21" baseType="lpstr">
      <vt:lpstr>CF Note - Sample</vt:lpstr>
      <vt:lpstr>Draft Annual Report Sections</vt:lpstr>
      <vt:lpstr>TB 1 Only</vt:lpstr>
      <vt:lpstr>TB 2 Only</vt:lpstr>
      <vt:lpstr>Income stmt PL bal sheet and TB</vt:lpstr>
      <vt:lpstr>Sheet1</vt:lpstr>
      <vt:lpstr>Cashflow Statement</vt:lpstr>
      <vt:lpstr>Cashflow Note</vt:lpstr>
      <vt:lpstr>Statement of Changes in Equity</vt:lpstr>
      <vt:lpstr>Tasks Allocation</vt:lpstr>
      <vt:lpstr>Comments or action on Notes 1-3</vt:lpstr>
      <vt:lpstr>Standard Inputs</vt:lpstr>
      <vt:lpstr>Note 4</vt:lpstr>
      <vt:lpstr>Note 5</vt:lpstr>
      <vt:lpstr>Note 6</vt:lpstr>
      <vt:lpstr>Note 7</vt:lpstr>
      <vt:lpstr>Note 8</vt:lpstr>
      <vt:lpstr>Note 10</vt:lpstr>
      <vt:lpstr>'Cashflow Statement'!Print_Area</vt:lpstr>
      <vt:lpstr>'Note 6'!Print_Area</vt:lpstr>
      <vt:lpstr>'Note 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Njoroge</dc:creator>
  <cp:lastModifiedBy>Richard Njoroge</cp:lastModifiedBy>
  <dcterms:created xsi:type="dcterms:W3CDTF">2024-05-03T10:50:25Z</dcterms:created>
  <dcterms:modified xsi:type="dcterms:W3CDTF">2024-11-13T09:15:59Z</dcterms:modified>
</cp:coreProperties>
</file>